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felixharbar/Desktop/R/"/>
    </mc:Choice>
  </mc:AlternateContent>
  <xr:revisionPtr revIDLastSave="0" documentId="13_ncr:1_{5D3AC5FF-3925-B94E-A949-DC6B73062DCA}" xr6:coauthVersionLast="46" xr6:coauthVersionMax="46" xr10:uidLastSave="{00000000-0000-0000-0000-000000000000}"/>
  <bookViews>
    <workbookView xWindow="2180" yWindow="460" windowWidth="36220" windowHeight="22300" activeTab="2" xr2:uid="{00000000-000D-0000-FFFF-FFFF00000000}"/>
  </bookViews>
  <sheets>
    <sheet name="list_R (2)" sheetId="28" state="hidden" r:id="rId1"/>
    <sheet name="list_R" sheetId="22" r:id="rId2"/>
    <sheet name="Summary" sheetId="15" r:id="rId3"/>
    <sheet name="Total" sheetId="1" r:id="rId4"/>
    <sheet name="Moody's" sheetId="3" r:id="rId5"/>
    <sheet name="Fitch" sheetId="6" r:id="rId6"/>
    <sheet name="NRA_remote" sheetId="8" r:id="rId7"/>
    <sheet name="ACRA" sheetId="9" r:id="rId8"/>
    <sheet name="RA_Expert" sheetId="10" r:id="rId9"/>
    <sheet name="MOEX_annualized" sheetId="19" r:id="rId10"/>
    <sheet name="MOEX_by2quarters" sheetId="24" r:id="rId11"/>
    <sheet name="OFZ Yield" sheetId="14" r:id="rId12"/>
    <sheet name="Business_index" sheetId="23" r:id="rId13"/>
  </sheets>
  <definedNames>
    <definedName name="_xlnm._FilterDatabase" localSheetId="1" hidden="1">list_R!$A$1:$S$555</definedName>
    <definedName name="_xlnm._FilterDatabase" localSheetId="0" hidden="1">'list_R (2)'!$A$1:$S$555</definedName>
    <definedName name="_xlnm._FilterDatabase" localSheetId="10" hidden="1">MOEX_by2quarters!$A$1:$P$110</definedName>
    <definedName name="_xlnm._FilterDatabase" localSheetId="11" hidden="1">'OFZ Yield'!$A$1:$N$2354</definedName>
    <definedName name="_xlnm._FilterDatabase" localSheetId="3" hidden="1">Total!$A$1:$Z$1857</definedName>
  </definedNames>
  <calcPr calcId="191029"/>
</workbook>
</file>

<file path=xl/calcChain.xml><?xml version="1.0" encoding="utf-8"?>
<calcChain xmlns="http://schemas.openxmlformats.org/spreadsheetml/2006/main">
  <c r="U3" i="22" l="1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103" i="22"/>
  <c r="U104" i="22"/>
  <c r="U105" i="22"/>
  <c r="U106" i="22"/>
  <c r="U107" i="22"/>
  <c r="U108" i="22"/>
  <c r="U109" i="22"/>
  <c r="U110" i="22"/>
  <c r="U111" i="22"/>
  <c r="U112" i="22"/>
  <c r="U113" i="22"/>
  <c r="U114" i="22"/>
  <c r="U115" i="22"/>
  <c r="U116" i="22"/>
  <c r="U117" i="22"/>
  <c r="U118" i="22"/>
  <c r="U119" i="22"/>
  <c r="U120" i="22"/>
  <c r="U121" i="22"/>
  <c r="U122" i="22"/>
  <c r="U123" i="22"/>
  <c r="U124" i="22"/>
  <c r="U125" i="22"/>
  <c r="U126" i="22"/>
  <c r="U127" i="22"/>
  <c r="U128" i="22"/>
  <c r="U129" i="22"/>
  <c r="U130" i="22"/>
  <c r="U131" i="22"/>
  <c r="U132" i="22"/>
  <c r="U133" i="22"/>
  <c r="U134" i="22"/>
  <c r="U135" i="22"/>
  <c r="U136" i="22"/>
  <c r="U137" i="22"/>
  <c r="U138" i="22"/>
  <c r="U139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52" i="22"/>
  <c r="U153" i="22"/>
  <c r="U154" i="22"/>
  <c r="U155" i="22"/>
  <c r="U156" i="22"/>
  <c r="U157" i="22"/>
  <c r="U158" i="22"/>
  <c r="U159" i="22"/>
  <c r="U160" i="22"/>
  <c r="U161" i="22"/>
  <c r="U162" i="22"/>
  <c r="U163" i="22"/>
  <c r="U164" i="22"/>
  <c r="U165" i="22"/>
  <c r="U166" i="22"/>
  <c r="U167" i="22"/>
  <c r="U168" i="22"/>
  <c r="U169" i="22"/>
  <c r="U170" i="22"/>
  <c r="U171" i="22"/>
  <c r="U172" i="22"/>
  <c r="U173" i="22"/>
  <c r="U174" i="22"/>
  <c r="U175" i="22"/>
  <c r="U176" i="22"/>
  <c r="U177" i="22"/>
  <c r="U178" i="22"/>
  <c r="U179" i="22"/>
  <c r="U180" i="22"/>
  <c r="U181" i="22"/>
  <c r="U182" i="22"/>
  <c r="U183" i="22"/>
  <c r="U184" i="22"/>
  <c r="U185" i="22"/>
  <c r="U186" i="22"/>
  <c r="U187" i="22"/>
  <c r="U188" i="22"/>
  <c r="U189" i="22"/>
  <c r="U190" i="22"/>
  <c r="U191" i="22"/>
  <c r="U192" i="22"/>
  <c r="U193" i="22"/>
  <c r="U194" i="22"/>
  <c r="U195" i="22"/>
  <c r="U196" i="22"/>
  <c r="U197" i="22"/>
  <c r="U198" i="22"/>
  <c r="U199" i="22"/>
  <c r="U200" i="22"/>
  <c r="U201" i="22"/>
  <c r="U202" i="22"/>
  <c r="U203" i="22"/>
  <c r="U204" i="22"/>
  <c r="U205" i="22"/>
  <c r="U206" i="22"/>
  <c r="U207" i="22"/>
  <c r="U208" i="22"/>
  <c r="U209" i="22"/>
  <c r="U210" i="22"/>
  <c r="U211" i="22"/>
  <c r="U212" i="22"/>
  <c r="U213" i="22"/>
  <c r="U214" i="22"/>
  <c r="U215" i="22"/>
  <c r="U216" i="22"/>
  <c r="U217" i="22"/>
  <c r="U218" i="22"/>
  <c r="U219" i="22"/>
  <c r="U220" i="22"/>
  <c r="U221" i="22"/>
  <c r="U222" i="22"/>
  <c r="U223" i="22"/>
  <c r="U224" i="22"/>
  <c r="U225" i="22"/>
  <c r="U226" i="22"/>
  <c r="U227" i="22"/>
  <c r="U228" i="22"/>
  <c r="U229" i="22"/>
  <c r="U230" i="22"/>
  <c r="U231" i="22"/>
  <c r="U232" i="22"/>
  <c r="U233" i="22"/>
  <c r="U234" i="22"/>
  <c r="U235" i="22"/>
  <c r="U236" i="22"/>
  <c r="U237" i="22"/>
  <c r="U238" i="22"/>
  <c r="U239" i="22"/>
  <c r="U240" i="22"/>
  <c r="U241" i="22"/>
  <c r="U242" i="22"/>
  <c r="U243" i="22"/>
  <c r="U244" i="22"/>
  <c r="U245" i="22"/>
  <c r="U246" i="22"/>
  <c r="U247" i="22"/>
  <c r="U248" i="22"/>
  <c r="U249" i="22"/>
  <c r="U250" i="22"/>
  <c r="U251" i="22"/>
  <c r="U252" i="22"/>
  <c r="U253" i="22"/>
  <c r="U254" i="22"/>
  <c r="U255" i="22"/>
  <c r="U256" i="22"/>
  <c r="U257" i="22"/>
  <c r="U258" i="22"/>
  <c r="U259" i="22"/>
  <c r="U260" i="22"/>
  <c r="U261" i="22"/>
  <c r="U262" i="22"/>
  <c r="U263" i="22"/>
  <c r="U264" i="22"/>
  <c r="U265" i="22"/>
  <c r="U266" i="22"/>
  <c r="U267" i="22"/>
  <c r="U268" i="22"/>
  <c r="U269" i="22"/>
  <c r="U270" i="22"/>
  <c r="U271" i="22"/>
  <c r="U272" i="22"/>
  <c r="U273" i="22"/>
  <c r="U274" i="22"/>
  <c r="U275" i="22"/>
  <c r="U276" i="22"/>
  <c r="U277" i="22"/>
  <c r="U278" i="22"/>
  <c r="U279" i="22"/>
  <c r="U280" i="22"/>
  <c r="U281" i="22"/>
  <c r="U282" i="22"/>
  <c r="U283" i="22"/>
  <c r="U284" i="22"/>
  <c r="U285" i="22"/>
  <c r="U286" i="22"/>
  <c r="U287" i="22"/>
  <c r="U288" i="22"/>
  <c r="U289" i="22"/>
  <c r="U290" i="22"/>
  <c r="U291" i="22"/>
  <c r="U292" i="22"/>
  <c r="U293" i="22"/>
  <c r="U294" i="22"/>
  <c r="U295" i="22"/>
  <c r="U296" i="22"/>
  <c r="U297" i="22"/>
  <c r="U298" i="22"/>
  <c r="U299" i="22"/>
  <c r="U300" i="22"/>
  <c r="U301" i="22"/>
  <c r="U302" i="22"/>
  <c r="U303" i="22"/>
  <c r="U304" i="22"/>
  <c r="U305" i="22"/>
  <c r="U306" i="22"/>
  <c r="U307" i="22"/>
  <c r="U308" i="22"/>
  <c r="U309" i="22"/>
  <c r="U310" i="22"/>
  <c r="U311" i="22"/>
  <c r="U312" i="22"/>
  <c r="U313" i="22"/>
  <c r="U314" i="22"/>
  <c r="U315" i="22"/>
  <c r="U316" i="22"/>
  <c r="U317" i="22"/>
  <c r="U318" i="22"/>
  <c r="U319" i="22"/>
  <c r="U320" i="22"/>
  <c r="U321" i="22"/>
  <c r="U322" i="22"/>
  <c r="U323" i="22"/>
  <c r="U324" i="22"/>
  <c r="U325" i="22"/>
  <c r="U326" i="22"/>
  <c r="U327" i="22"/>
  <c r="U328" i="22"/>
  <c r="U329" i="22"/>
  <c r="U330" i="22"/>
  <c r="U331" i="22"/>
  <c r="U332" i="22"/>
  <c r="U333" i="22"/>
  <c r="U334" i="22"/>
  <c r="U335" i="22"/>
  <c r="U336" i="22"/>
  <c r="U337" i="22"/>
  <c r="U338" i="22"/>
  <c r="U339" i="22"/>
  <c r="U340" i="22"/>
  <c r="U341" i="22"/>
  <c r="U342" i="22"/>
  <c r="U343" i="22"/>
  <c r="U344" i="22"/>
  <c r="U345" i="22"/>
  <c r="U346" i="22"/>
  <c r="U347" i="22"/>
  <c r="U348" i="22"/>
  <c r="U349" i="22"/>
  <c r="U350" i="22"/>
  <c r="U351" i="22"/>
  <c r="U352" i="22"/>
  <c r="U353" i="22"/>
  <c r="U354" i="22"/>
  <c r="U355" i="22"/>
  <c r="U356" i="22"/>
  <c r="U357" i="22"/>
  <c r="U358" i="22"/>
  <c r="U359" i="22"/>
  <c r="U360" i="22"/>
  <c r="U361" i="22"/>
  <c r="U362" i="22"/>
  <c r="U363" i="22"/>
  <c r="U364" i="22"/>
  <c r="U365" i="22"/>
  <c r="U366" i="22"/>
  <c r="U367" i="22"/>
  <c r="U368" i="22"/>
  <c r="U369" i="22"/>
  <c r="U370" i="22"/>
  <c r="U371" i="22"/>
  <c r="U372" i="22"/>
  <c r="U373" i="22"/>
  <c r="U374" i="22"/>
  <c r="U375" i="22"/>
  <c r="U376" i="22"/>
  <c r="U377" i="22"/>
  <c r="U378" i="22"/>
  <c r="U379" i="22"/>
  <c r="U380" i="22"/>
  <c r="U381" i="22"/>
  <c r="U382" i="22"/>
  <c r="U383" i="22"/>
  <c r="U384" i="22"/>
  <c r="U385" i="22"/>
  <c r="U386" i="22"/>
  <c r="U387" i="22"/>
  <c r="U388" i="22"/>
  <c r="U389" i="22"/>
  <c r="U390" i="22"/>
  <c r="U391" i="22"/>
  <c r="U392" i="22"/>
  <c r="U393" i="22"/>
  <c r="U394" i="22"/>
  <c r="U395" i="22"/>
  <c r="U396" i="22"/>
  <c r="U397" i="22"/>
  <c r="U398" i="22"/>
  <c r="U399" i="22"/>
  <c r="U400" i="22"/>
  <c r="U401" i="22"/>
  <c r="U402" i="22"/>
  <c r="U403" i="22"/>
  <c r="U404" i="22"/>
  <c r="U405" i="22"/>
  <c r="U406" i="22"/>
  <c r="U407" i="22"/>
  <c r="U408" i="22"/>
  <c r="U409" i="22"/>
  <c r="U410" i="22"/>
  <c r="U411" i="22"/>
  <c r="U412" i="22"/>
  <c r="U413" i="22"/>
  <c r="U414" i="22"/>
  <c r="U415" i="22"/>
  <c r="U416" i="22"/>
  <c r="U417" i="22"/>
  <c r="U418" i="22"/>
  <c r="U419" i="22"/>
  <c r="U420" i="22"/>
  <c r="U421" i="22"/>
  <c r="U422" i="22"/>
  <c r="U423" i="22"/>
  <c r="U424" i="22"/>
  <c r="U425" i="22"/>
  <c r="U426" i="22"/>
  <c r="U427" i="22"/>
  <c r="U428" i="22"/>
  <c r="U429" i="22"/>
  <c r="U430" i="22"/>
  <c r="U431" i="22"/>
  <c r="U432" i="22"/>
  <c r="U433" i="22"/>
  <c r="U434" i="22"/>
  <c r="U435" i="22"/>
  <c r="U436" i="22"/>
  <c r="U437" i="22"/>
  <c r="U438" i="22"/>
  <c r="U439" i="22"/>
  <c r="U440" i="22"/>
  <c r="U441" i="22"/>
  <c r="U442" i="22"/>
  <c r="U443" i="22"/>
  <c r="U444" i="22"/>
  <c r="U445" i="22"/>
  <c r="U446" i="22"/>
  <c r="U447" i="22"/>
  <c r="U448" i="22"/>
  <c r="U449" i="22"/>
  <c r="U450" i="22"/>
  <c r="U451" i="22"/>
  <c r="U452" i="22"/>
  <c r="U453" i="22"/>
  <c r="U454" i="22"/>
  <c r="U455" i="22"/>
  <c r="U456" i="22"/>
  <c r="U457" i="22"/>
  <c r="U458" i="22"/>
  <c r="U459" i="22"/>
  <c r="U460" i="22"/>
  <c r="U461" i="22"/>
  <c r="U462" i="22"/>
  <c r="U463" i="22"/>
  <c r="U464" i="22"/>
  <c r="U465" i="22"/>
  <c r="U466" i="22"/>
  <c r="U467" i="22"/>
  <c r="U468" i="22"/>
  <c r="U469" i="22"/>
  <c r="U470" i="22"/>
  <c r="U471" i="22"/>
  <c r="U472" i="22"/>
  <c r="U473" i="22"/>
  <c r="U474" i="22"/>
  <c r="U475" i="22"/>
  <c r="U476" i="22"/>
  <c r="U477" i="22"/>
  <c r="U478" i="22"/>
  <c r="U479" i="22"/>
  <c r="U480" i="22"/>
  <c r="U481" i="22"/>
  <c r="U482" i="22"/>
  <c r="U483" i="22"/>
  <c r="U484" i="22"/>
  <c r="U485" i="22"/>
  <c r="U486" i="22"/>
  <c r="U487" i="22"/>
  <c r="U488" i="22"/>
  <c r="U489" i="22"/>
  <c r="U490" i="22"/>
  <c r="U491" i="22"/>
  <c r="U492" i="22"/>
  <c r="U493" i="22"/>
  <c r="U494" i="22"/>
  <c r="U495" i="22"/>
  <c r="U496" i="22"/>
  <c r="U497" i="22"/>
  <c r="U498" i="22"/>
  <c r="U499" i="22"/>
  <c r="U500" i="22"/>
  <c r="U501" i="22"/>
  <c r="U502" i="22"/>
  <c r="U503" i="22"/>
  <c r="U504" i="22"/>
  <c r="U505" i="22"/>
  <c r="U506" i="22"/>
  <c r="U507" i="22"/>
  <c r="U508" i="22"/>
  <c r="U509" i="22"/>
  <c r="U510" i="22"/>
  <c r="U511" i="22"/>
  <c r="U512" i="22"/>
  <c r="U513" i="22"/>
  <c r="U514" i="22"/>
  <c r="U515" i="22"/>
  <c r="U516" i="22"/>
  <c r="U517" i="22"/>
  <c r="U518" i="22"/>
  <c r="U519" i="22"/>
  <c r="U520" i="22"/>
  <c r="U521" i="22"/>
  <c r="U522" i="22"/>
  <c r="U523" i="22"/>
  <c r="U524" i="22"/>
  <c r="U525" i="22"/>
  <c r="U526" i="22"/>
  <c r="U527" i="22"/>
  <c r="U528" i="22"/>
  <c r="U529" i="22"/>
  <c r="U530" i="22"/>
  <c r="U531" i="22"/>
  <c r="U532" i="22"/>
  <c r="U533" i="22"/>
  <c r="U534" i="22"/>
  <c r="U535" i="22"/>
  <c r="U536" i="22"/>
  <c r="U537" i="22"/>
  <c r="U538" i="22"/>
  <c r="U539" i="22"/>
  <c r="U540" i="22"/>
  <c r="U541" i="22"/>
  <c r="U542" i="22"/>
  <c r="U543" i="22"/>
  <c r="U544" i="22"/>
  <c r="U545" i="22"/>
  <c r="U546" i="22"/>
  <c r="U547" i="22"/>
  <c r="U548" i="22"/>
  <c r="U549" i="22"/>
  <c r="U550" i="22"/>
  <c r="U551" i="22"/>
  <c r="U552" i="22"/>
  <c r="U553" i="22"/>
  <c r="U554" i="22"/>
  <c r="U555" i="22"/>
  <c r="U2" i="22"/>
  <c r="R3" i="22"/>
  <c r="R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R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81" i="22"/>
  <c r="R82" i="22"/>
  <c r="R83" i="22"/>
  <c r="R84" i="22"/>
  <c r="R85" i="22"/>
  <c r="R86" i="22"/>
  <c r="R87" i="22"/>
  <c r="R88" i="22"/>
  <c r="R89" i="22"/>
  <c r="R90" i="22"/>
  <c r="R91" i="22"/>
  <c r="R92" i="22"/>
  <c r="R93" i="22"/>
  <c r="R94" i="22"/>
  <c r="R95" i="22"/>
  <c r="R96" i="22"/>
  <c r="R97" i="22"/>
  <c r="R98" i="22"/>
  <c r="R99" i="22"/>
  <c r="R100" i="22"/>
  <c r="R101" i="22"/>
  <c r="R102" i="22"/>
  <c r="R103" i="22"/>
  <c r="R104" i="22"/>
  <c r="R105" i="22"/>
  <c r="R106" i="22"/>
  <c r="R107" i="22"/>
  <c r="R108" i="22"/>
  <c r="R109" i="22"/>
  <c r="R110" i="22"/>
  <c r="R111" i="22"/>
  <c r="R112" i="22"/>
  <c r="R113" i="22"/>
  <c r="R114" i="22"/>
  <c r="R115" i="22"/>
  <c r="R116" i="22"/>
  <c r="R117" i="22"/>
  <c r="R118" i="22"/>
  <c r="R119" i="22"/>
  <c r="R120" i="22"/>
  <c r="R121" i="22"/>
  <c r="R122" i="22"/>
  <c r="R123" i="22"/>
  <c r="R124" i="22"/>
  <c r="R125" i="22"/>
  <c r="R126" i="22"/>
  <c r="R127" i="22"/>
  <c r="R128" i="22"/>
  <c r="R129" i="22"/>
  <c r="R130" i="22"/>
  <c r="R131" i="22"/>
  <c r="R132" i="22"/>
  <c r="R133" i="22"/>
  <c r="R134" i="22"/>
  <c r="R135" i="22"/>
  <c r="R136" i="22"/>
  <c r="R137" i="22"/>
  <c r="R138" i="22"/>
  <c r="R139" i="22"/>
  <c r="R140" i="22"/>
  <c r="R141" i="22"/>
  <c r="R142" i="22"/>
  <c r="R143" i="22"/>
  <c r="R144" i="22"/>
  <c r="R145" i="22"/>
  <c r="R146" i="22"/>
  <c r="R147" i="22"/>
  <c r="R148" i="22"/>
  <c r="R149" i="22"/>
  <c r="R150" i="22"/>
  <c r="R151" i="22"/>
  <c r="R152" i="22"/>
  <c r="R153" i="22"/>
  <c r="R154" i="22"/>
  <c r="R155" i="22"/>
  <c r="R156" i="22"/>
  <c r="R157" i="22"/>
  <c r="R158" i="22"/>
  <c r="R159" i="22"/>
  <c r="R160" i="22"/>
  <c r="R161" i="22"/>
  <c r="R162" i="22"/>
  <c r="R163" i="22"/>
  <c r="R164" i="22"/>
  <c r="R165" i="22"/>
  <c r="R166" i="22"/>
  <c r="R167" i="22"/>
  <c r="R168" i="22"/>
  <c r="R169" i="22"/>
  <c r="R170" i="22"/>
  <c r="R171" i="22"/>
  <c r="R172" i="22"/>
  <c r="R173" i="22"/>
  <c r="R174" i="22"/>
  <c r="R175" i="22"/>
  <c r="R176" i="22"/>
  <c r="R177" i="22"/>
  <c r="R178" i="22"/>
  <c r="R179" i="22"/>
  <c r="R180" i="22"/>
  <c r="R181" i="22"/>
  <c r="R182" i="22"/>
  <c r="R183" i="22"/>
  <c r="R184" i="22"/>
  <c r="R185" i="22"/>
  <c r="R186" i="22"/>
  <c r="R187" i="22"/>
  <c r="R188" i="22"/>
  <c r="R189" i="22"/>
  <c r="R190" i="22"/>
  <c r="R191" i="22"/>
  <c r="R192" i="22"/>
  <c r="R193" i="22"/>
  <c r="R194" i="22"/>
  <c r="R195" i="22"/>
  <c r="R196" i="22"/>
  <c r="R197" i="22"/>
  <c r="R198" i="22"/>
  <c r="R199" i="22"/>
  <c r="R200" i="22"/>
  <c r="R201" i="22"/>
  <c r="R202" i="22"/>
  <c r="R203" i="22"/>
  <c r="R204" i="22"/>
  <c r="R205" i="22"/>
  <c r="R206" i="22"/>
  <c r="R207" i="22"/>
  <c r="R208" i="22"/>
  <c r="R209" i="22"/>
  <c r="R210" i="22"/>
  <c r="R211" i="22"/>
  <c r="R212" i="22"/>
  <c r="R213" i="22"/>
  <c r="R214" i="22"/>
  <c r="R215" i="22"/>
  <c r="R216" i="22"/>
  <c r="R217" i="22"/>
  <c r="R218" i="22"/>
  <c r="R219" i="22"/>
  <c r="R220" i="22"/>
  <c r="R221" i="22"/>
  <c r="R222" i="22"/>
  <c r="R223" i="22"/>
  <c r="R224" i="22"/>
  <c r="R225" i="22"/>
  <c r="R226" i="22"/>
  <c r="R227" i="22"/>
  <c r="R228" i="22"/>
  <c r="R229" i="22"/>
  <c r="R230" i="22"/>
  <c r="R231" i="22"/>
  <c r="R232" i="22"/>
  <c r="R233" i="22"/>
  <c r="R234" i="22"/>
  <c r="R235" i="22"/>
  <c r="R236" i="22"/>
  <c r="R237" i="22"/>
  <c r="R238" i="22"/>
  <c r="R239" i="22"/>
  <c r="R240" i="22"/>
  <c r="R241" i="22"/>
  <c r="R242" i="22"/>
  <c r="R243" i="22"/>
  <c r="R244" i="22"/>
  <c r="R245" i="22"/>
  <c r="R246" i="22"/>
  <c r="R247" i="22"/>
  <c r="R248" i="22"/>
  <c r="R249" i="22"/>
  <c r="R250" i="22"/>
  <c r="R251" i="22"/>
  <c r="R252" i="22"/>
  <c r="R253" i="22"/>
  <c r="R254" i="22"/>
  <c r="R255" i="22"/>
  <c r="R256" i="22"/>
  <c r="R257" i="22"/>
  <c r="R258" i="22"/>
  <c r="R259" i="22"/>
  <c r="R260" i="22"/>
  <c r="R261" i="22"/>
  <c r="R262" i="22"/>
  <c r="R263" i="22"/>
  <c r="R264" i="22"/>
  <c r="R265" i="22"/>
  <c r="R266" i="22"/>
  <c r="R267" i="22"/>
  <c r="R268" i="22"/>
  <c r="R269" i="22"/>
  <c r="R270" i="22"/>
  <c r="R271" i="22"/>
  <c r="R272" i="22"/>
  <c r="R273" i="22"/>
  <c r="R274" i="22"/>
  <c r="R275" i="22"/>
  <c r="R276" i="22"/>
  <c r="R277" i="22"/>
  <c r="R278" i="22"/>
  <c r="R279" i="22"/>
  <c r="R280" i="22"/>
  <c r="R281" i="22"/>
  <c r="R282" i="22"/>
  <c r="R283" i="22"/>
  <c r="R284" i="22"/>
  <c r="R285" i="22"/>
  <c r="R286" i="22"/>
  <c r="R287" i="22"/>
  <c r="R288" i="22"/>
  <c r="R289" i="22"/>
  <c r="R290" i="22"/>
  <c r="R291" i="22"/>
  <c r="R292" i="22"/>
  <c r="R293" i="22"/>
  <c r="R294" i="22"/>
  <c r="R295" i="22"/>
  <c r="R296" i="22"/>
  <c r="R297" i="22"/>
  <c r="R298" i="22"/>
  <c r="R299" i="22"/>
  <c r="R300" i="22"/>
  <c r="R301" i="22"/>
  <c r="R302" i="22"/>
  <c r="R303" i="22"/>
  <c r="R304" i="22"/>
  <c r="R305" i="22"/>
  <c r="R306" i="22"/>
  <c r="R307" i="22"/>
  <c r="R308" i="22"/>
  <c r="R309" i="22"/>
  <c r="R310" i="22"/>
  <c r="R311" i="22"/>
  <c r="R312" i="22"/>
  <c r="R313" i="22"/>
  <c r="R314" i="22"/>
  <c r="R315" i="22"/>
  <c r="R316" i="22"/>
  <c r="R317" i="22"/>
  <c r="R318" i="22"/>
  <c r="R319" i="22"/>
  <c r="R320" i="22"/>
  <c r="R321" i="22"/>
  <c r="R322" i="22"/>
  <c r="R323" i="22"/>
  <c r="R324" i="22"/>
  <c r="R325" i="22"/>
  <c r="R326" i="22"/>
  <c r="R327" i="22"/>
  <c r="R328" i="22"/>
  <c r="R329" i="22"/>
  <c r="R330" i="22"/>
  <c r="R331" i="22"/>
  <c r="R332" i="22"/>
  <c r="R333" i="22"/>
  <c r="R334" i="22"/>
  <c r="R335" i="22"/>
  <c r="R336" i="22"/>
  <c r="R337" i="22"/>
  <c r="R338" i="22"/>
  <c r="R339" i="22"/>
  <c r="R340" i="22"/>
  <c r="R341" i="22"/>
  <c r="R342" i="22"/>
  <c r="R343" i="22"/>
  <c r="R344" i="22"/>
  <c r="R345" i="22"/>
  <c r="R346" i="22"/>
  <c r="R347" i="22"/>
  <c r="R348" i="22"/>
  <c r="R349" i="22"/>
  <c r="R350" i="22"/>
  <c r="R351" i="22"/>
  <c r="R352" i="22"/>
  <c r="R353" i="22"/>
  <c r="R354" i="22"/>
  <c r="R355" i="22"/>
  <c r="R356" i="22"/>
  <c r="R357" i="22"/>
  <c r="R358" i="22"/>
  <c r="R359" i="22"/>
  <c r="R360" i="22"/>
  <c r="R361" i="22"/>
  <c r="R362" i="22"/>
  <c r="R363" i="22"/>
  <c r="R364" i="22"/>
  <c r="R365" i="22"/>
  <c r="R366" i="22"/>
  <c r="R367" i="22"/>
  <c r="R368" i="22"/>
  <c r="R369" i="22"/>
  <c r="R370" i="22"/>
  <c r="R371" i="22"/>
  <c r="R372" i="22"/>
  <c r="R373" i="22"/>
  <c r="R374" i="22"/>
  <c r="R375" i="22"/>
  <c r="R376" i="22"/>
  <c r="R377" i="22"/>
  <c r="R378" i="22"/>
  <c r="R379" i="22"/>
  <c r="R380" i="22"/>
  <c r="R381" i="22"/>
  <c r="R382" i="22"/>
  <c r="R383" i="22"/>
  <c r="R384" i="22"/>
  <c r="R385" i="22"/>
  <c r="R386" i="22"/>
  <c r="R387" i="22"/>
  <c r="R388" i="22"/>
  <c r="R389" i="22"/>
  <c r="R390" i="22"/>
  <c r="R391" i="22"/>
  <c r="R392" i="22"/>
  <c r="R393" i="22"/>
  <c r="R394" i="22"/>
  <c r="R395" i="22"/>
  <c r="R396" i="22"/>
  <c r="R397" i="22"/>
  <c r="R398" i="22"/>
  <c r="R399" i="22"/>
  <c r="R400" i="22"/>
  <c r="R401" i="22"/>
  <c r="R402" i="22"/>
  <c r="R403" i="22"/>
  <c r="R404" i="22"/>
  <c r="R405" i="22"/>
  <c r="R406" i="22"/>
  <c r="R407" i="22"/>
  <c r="R408" i="22"/>
  <c r="R409" i="22"/>
  <c r="R410" i="22"/>
  <c r="R411" i="22"/>
  <c r="R412" i="22"/>
  <c r="R413" i="22"/>
  <c r="R414" i="22"/>
  <c r="R415" i="22"/>
  <c r="R416" i="22"/>
  <c r="R417" i="22"/>
  <c r="R418" i="22"/>
  <c r="R419" i="22"/>
  <c r="R420" i="22"/>
  <c r="R421" i="22"/>
  <c r="R422" i="22"/>
  <c r="R423" i="22"/>
  <c r="R424" i="22"/>
  <c r="R425" i="22"/>
  <c r="R426" i="22"/>
  <c r="R427" i="22"/>
  <c r="R428" i="22"/>
  <c r="R429" i="22"/>
  <c r="R430" i="22"/>
  <c r="R431" i="22"/>
  <c r="R432" i="22"/>
  <c r="R433" i="22"/>
  <c r="R434" i="22"/>
  <c r="R435" i="22"/>
  <c r="R436" i="22"/>
  <c r="R437" i="22"/>
  <c r="R438" i="22"/>
  <c r="R439" i="22"/>
  <c r="R440" i="22"/>
  <c r="R441" i="22"/>
  <c r="R442" i="22"/>
  <c r="R443" i="22"/>
  <c r="R444" i="22"/>
  <c r="R445" i="22"/>
  <c r="R446" i="22"/>
  <c r="R447" i="22"/>
  <c r="R448" i="22"/>
  <c r="R449" i="22"/>
  <c r="R450" i="22"/>
  <c r="R451" i="22"/>
  <c r="R452" i="22"/>
  <c r="R453" i="22"/>
  <c r="R454" i="22"/>
  <c r="R455" i="22"/>
  <c r="R456" i="22"/>
  <c r="R457" i="22"/>
  <c r="R458" i="22"/>
  <c r="R459" i="22"/>
  <c r="R460" i="22"/>
  <c r="R461" i="22"/>
  <c r="R462" i="22"/>
  <c r="R463" i="22"/>
  <c r="R464" i="22"/>
  <c r="R465" i="22"/>
  <c r="R466" i="22"/>
  <c r="R467" i="22"/>
  <c r="R468" i="22"/>
  <c r="R469" i="22"/>
  <c r="R470" i="22"/>
  <c r="R471" i="22"/>
  <c r="R472" i="22"/>
  <c r="R473" i="22"/>
  <c r="R474" i="22"/>
  <c r="R475" i="22"/>
  <c r="R476" i="22"/>
  <c r="R477" i="22"/>
  <c r="R478" i="22"/>
  <c r="R479" i="22"/>
  <c r="R480" i="22"/>
  <c r="R481" i="22"/>
  <c r="R482" i="22"/>
  <c r="R483" i="22"/>
  <c r="R484" i="22"/>
  <c r="R485" i="22"/>
  <c r="R486" i="22"/>
  <c r="R487" i="22"/>
  <c r="R488" i="22"/>
  <c r="R489" i="22"/>
  <c r="R490" i="22"/>
  <c r="R491" i="22"/>
  <c r="R492" i="22"/>
  <c r="R493" i="22"/>
  <c r="R494" i="22"/>
  <c r="R495" i="22"/>
  <c r="R496" i="22"/>
  <c r="R497" i="22"/>
  <c r="R498" i="22"/>
  <c r="R499" i="22"/>
  <c r="R500" i="22"/>
  <c r="R501" i="22"/>
  <c r="R502" i="22"/>
  <c r="R503" i="22"/>
  <c r="R504" i="22"/>
  <c r="R505" i="22"/>
  <c r="R506" i="22"/>
  <c r="R507" i="22"/>
  <c r="R508" i="22"/>
  <c r="R509" i="22"/>
  <c r="R510" i="22"/>
  <c r="R511" i="22"/>
  <c r="R512" i="22"/>
  <c r="R513" i="22"/>
  <c r="R514" i="22"/>
  <c r="R515" i="22"/>
  <c r="R516" i="22"/>
  <c r="R517" i="22"/>
  <c r="R518" i="22"/>
  <c r="R519" i="22"/>
  <c r="R520" i="22"/>
  <c r="R521" i="22"/>
  <c r="R522" i="22"/>
  <c r="R523" i="22"/>
  <c r="R524" i="22"/>
  <c r="R525" i="22"/>
  <c r="R526" i="22"/>
  <c r="R527" i="22"/>
  <c r="R528" i="22"/>
  <c r="R529" i="22"/>
  <c r="R530" i="22"/>
  <c r="R531" i="22"/>
  <c r="R532" i="22"/>
  <c r="R533" i="22"/>
  <c r="R534" i="22"/>
  <c r="R535" i="22"/>
  <c r="R536" i="22"/>
  <c r="R537" i="22"/>
  <c r="R538" i="22"/>
  <c r="R539" i="22"/>
  <c r="R540" i="22"/>
  <c r="R541" i="22"/>
  <c r="R542" i="22"/>
  <c r="R543" i="22"/>
  <c r="R544" i="22"/>
  <c r="R545" i="22"/>
  <c r="R546" i="22"/>
  <c r="R547" i="22"/>
  <c r="R548" i="22"/>
  <c r="R549" i="22"/>
  <c r="R550" i="22"/>
  <c r="R551" i="22"/>
  <c r="R552" i="22"/>
  <c r="R553" i="22"/>
  <c r="R554" i="22"/>
  <c r="R555" i="22"/>
  <c r="R2" i="22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106" i="22"/>
  <c r="T107" i="22"/>
  <c r="T108" i="22"/>
  <c r="T109" i="22"/>
  <c r="T110" i="22"/>
  <c r="T111" i="22"/>
  <c r="T112" i="22"/>
  <c r="T113" i="22"/>
  <c r="T114" i="22"/>
  <c r="T115" i="22"/>
  <c r="T116" i="22"/>
  <c r="T117" i="22"/>
  <c r="T118" i="22"/>
  <c r="T119" i="22"/>
  <c r="T120" i="22"/>
  <c r="T121" i="22"/>
  <c r="T122" i="22"/>
  <c r="T123" i="22"/>
  <c r="T124" i="22"/>
  <c r="T125" i="22"/>
  <c r="T126" i="22"/>
  <c r="T127" i="22"/>
  <c r="T128" i="22"/>
  <c r="T129" i="22"/>
  <c r="T130" i="22"/>
  <c r="T131" i="22"/>
  <c r="T132" i="22"/>
  <c r="T133" i="22"/>
  <c r="T134" i="22"/>
  <c r="T135" i="22"/>
  <c r="T136" i="22"/>
  <c r="T137" i="22"/>
  <c r="T138" i="22"/>
  <c r="T139" i="22"/>
  <c r="T140" i="22"/>
  <c r="T141" i="22"/>
  <c r="T142" i="22"/>
  <c r="T143" i="22"/>
  <c r="T144" i="22"/>
  <c r="T145" i="22"/>
  <c r="T146" i="22"/>
  <c r="T147" i="22"/>
  <c r="T148" i="22"/>
  <c r="T149" i="22"/>
  <c r="T150" i="22"/>
  <c r="T151" i="22"/>
  <c r="T152" i="22"/>
  <c r="T153" i="22"/>
  <c r="T154" i="22"/>
  <c r="T155" i="22"/>
  <c r="T156" i="22"/>
  <c r="T157" i="22"/>
  <c r="T158" i="22"/>
  <c r="T159" i="22"/>
  <c r="T160" i="22"/>
  <c r="T161" i="22"/>
  <c r="T162" i="22"/>
  <c r="T163" i="22"/>
  <c r="T164" i="22"/>
  <c r="T165" i="22"/>
  <c r="T166" i="22"/>
  <c r="T167" i="22"/>
  <c r="T168" i="22"/>
  <c r="T169" i="22"/>
  <c r="T170" i="22"/>
  <c r="T171" i="22"/>
  <c r="T172" i="22"/>
  <c r="T173" i="22"/>
  <c r="T174" i="22"/>
  <c r="T175" i="22"/>
  <c r="T176" i="22"/>
  <c r="T177" i="22"/>
  <c r="T178" i="22"/>
  <c r="T179" i="22"/>
  <c r="T180" i="22"/>
  <c r="T181" i="22"/>
  <c r="T182" i="22"/>
  <c r="T183" i="22"/>
  <c r="T184" i="22"/>
  <c r="T185" i="22"/>
  <c r="T186" i="22"/>
  <c r="T187" i="22"/>
  <c r="T188" i="22"/>
  <c r="T189" i="22"/>
  <c r="T190" i="22"/>
  <c r="T191" i="22"/>
  <c r="T192" i="22"/>
  <c r="T193" i="22"/>
  <c r="T194" i="22"/>
  <c r="T195" i="22"/>
  <c r="T196" i="22"/>
  <c r="T197" i="22"/>
  <c r="T198" i="22"/>
  <c r="T199" i="22"/>
  <c r="T200" i="22"/>
  <c r="T201" i="22"/>
  <c r="T202" i="22"/>
  <c r="T203" i="22"/>
  <c r="T204" i="22"/>
  <c r="T205" i="22"/>
  <c r="T206" i="22"/>
  <c r="T207" i="22"/>
  <c r="T208" i="22"/>
  <c r="T209" i="22"/>
  <c r="T210" i="22"/>
  <c r="T211" i="22"/>
  <c r="T212" i="22"/>
  <c r="T213" i="22"/>
  <c r="T214" i="22"/>
  <c r="T215" i="22"/>
  <c r="T216" i="22"/>
  <c r="T217" i="22"/>
  <c r="T218" i="22"/>
  <c r="T219" i="22"/>
  <c r="T220" i="22"/>
  <c r="T221" i="22"/>
  <c r="T222" i="22"/>
  <c r="T223" i="22"/>
  <c r="T224" i="22"/>
  <c r="T225" i="22"/>
  <c r="T226" i="22"/>
  <c r="T227" i="22"/>
  <c r="T228" i="22"/>
  <c r="T229" i="22"/>
  <c r="T230" i="22"/>
  <c r="T231" i="22"/>
  <c r="T232" i="22"/>
  <c r="T233" i="22"/>
  <c r="T234" i="22"/>
  <c r="T235" i="22"/>
  <c r="T236" i="22"/>
  <c r="T237" i="22"/>
  <c r="T238" i="22"/>
  <c r="T239" i="22"/>
  <c r="T240" i="22"/>
  <c r="T241" i="22"/>
  <c r="T242" i="22"/>
  <c r="T243" i="22"/>
  <c r="T244" i="22"/>
  <c r="T245" i="22"/>
  <c r="T246" i="22"/>
  <c r="T247" i="22"/>
  <c r="T248" i="22"/>
  <c r="T249" i="22"/>
  <c r="T250" i="22"/>
  <c r="T251" i="22"/>
  <c r="T252" i="22"/>
  <c r="T253" i="22"/>
  <c r="T254" i="22"/>
  <c r="T255" i="22"/>
  <c r="T256" i="22"/>
  <c r="T257" i="22"/>
  <c r="T258" i="22"/>
  <c r="T259" i="22"/>
  <c r="T260" i="22"/>
  <c r="T261" i="22"/>
  <c r="T262" i="22"/>
  <c r="T263" i="22"/>
  <c r="T264" i="22"/>
  <c r="T265" i="22"/>
  <c r="T266" i="22"/>
  <c r="T267" i="22"/>
  <c r="T268" i="22"/>
  <c r="T269" i="22"/>
  <c r="T270" i="22"/>
  <c r="T271" i="22"/>
  <c r="T272" i="22"/>
  <c r="T273" i="22"/>
  <c r="T274" i="22"/>
  <c r="T275" i="22"/>
  <c r="T276" i="22"/>
  <c r="T277" i="22"/>
  <c r="T278" i="22"/>
  <c r="T279" i="22"/>
  <c r="T280" i="22"/>
  <c r="T281" i="22"/>
  <c r="T282" i="22"/>
  <c r="T283" i="22"/>
  <c r="T284" i="22"/>
  <c r="T285" i="22"/>
  <c r="T286" i="22"/>
  <c r="T287" i="22"/>
  <c r="T288" i="22"/>
  <c r="T289" i="22"/>
  <c r="T290" i="22"/>
  <c r="T291" i="22"/>
  <c r="T292" i="22"/>
  <c r="T293" i="22"/>
  <c r="T294" i="22"/>
  <c r="T295" i="22"/>
  <c r="T296" i="22"/>
  <c r="T297" i="22"/>
  <c r="T298" i="22"/>
  <c r="T299" i="22"/>
  <c r="T300" i="22"/>
  <c r="T301" i="22"/>
  <c r="T302" i="22"/>
  <c r="T303" i="22"/>
  <c r="T304" i="22"/>
  <c r="T305" i="22"/>
  <c r="T306" i="22"/>
  <c r="T307" i="22"/>
  <c r="T308" i="22"/>
  <c r="T309" i="22"/>
  <c r="T310" i="22"/>
  <c r="T311" i="22"/>
  <c r="T312" i="22"/>
  <c r="T313" i="22"/>
  <c r="T314" i="22"/>
  <c r="T315" i="22"/>
  <c r="T316" i="22"/>
  <c r="T317" i="22"/>
  <c r="T318" i="22"/>
  <c r="T319" i="22"/>
  <c r="T320" i="22"/>
  <c r="T321" i="22"/>
  <c r="T322" i="22"/>
  <c r="T323" i="22"/>
  <c r="T324" i="22"/>
  <c r="T325" i="22"/>
  <c r="T326" i="22"/>
  <c r="T327" i="22"/>
  <c r="T328" i="22"/>
  <c r="T329" i="22"/>
  <c r="T330" i="22"/>
  <c r="T331" i="22"/>
  <c r="T332" i="22"/>
  <c r="T333" i="22"/>
  <c r="T334" i="22"/>
  <c r="T335" i="22"/>
  <c r="T336" i="22"/>
  <c r="T337" i="22"/>
  <c r="T338" i="22"/>
  <c r="T339" i="22"/>
  <c r="T340" i="22"/>
  <c r="T341" i="22"/>
  <c r="T342" i="22"/>
  <c r="T343" i="22"/>
  <c r="T344" i="22"/>
  <c r="T345" i="22"/>
  <c r="T346" i="22"/>
  <c r="T347" i="22"/>
  <c r="T348" i="22"/>
  <c r="T349" i="22"/>
  <c r="T350" i="22"/>
  <c r="T351" i="22"/>
  <c r="T352" i="22"/>
  <c r="T353" i="22"/>
  <c r="T354" i="22"/>
  <c r="T355" i="22"/>
  <c r="T356" i="22"/>
  <c r="T357" i="22"/>
  <c r="T358" i="22"/>
  <c r="T359" i="22"/>
  <c r="T360" i="22"/>
  <c r="T361" i="22"/>
  <c r="T362" i="22"/>
  <c r="T363" i="22"/>
  <c r="T364" i="22"/>
  <c r="T365" i="22"/>
  <c r="T366" i="22"/>
  <c r="T367" i="22"/>
  <c r="T368" i="22"/>
  <c r="T369" i="22"/>
  <c r="T370" i="22"/>
  <c r="T371" i="22"/>
  <c r="T372" i="22"/>
  <c r="T373" i="22"/>
  <c r="T374" i="22"/>
  <c r="T375" i="22"/>
  <c r="T376" i="22"/>
  <c r="T377" i="22"/>
  <c r="T378" i="22"/>
  <c r="T379" i="22"/>
  <c r="T380" i="22"/>
  <c r="T381" i="22"/>
  <c r="T382" i="22"/>
  <c r="T383" i="22"/>
  <c r="T384" i="22"/>
  <c r="T385" i="22"/>
  <c r="T386" i="22"/>
  <c r="T387" i="22"/>
  <c r="T388" i="22"/>
  <c r="T389" i="22"/>
  <c r="T390" i="22"/>
  <c r="T391" i="22"/>
  <c r="T392" i="22"/>
  <c r="T393" i="22"/>
  <c r="T394" i="22"/>
  <c r="T395" i="22"/>
  <c r="T396" i="22"/>
  <c r="T397" i="22"/>
  <c r="T398" i="22"/>
  <c r="T399" i="22"/>
  <c r="T400" i="22"/>
  <c r="T401" i="22"/>
  <c r="T402" i="22"/>
  <c r="T403" i="22"/>
  <c r="T404" i="22"/>
  <c r="T405" i="22"/>
  <c r="T406" i="22"/>
  <c r="T407" i="22"/>
  <c r="T408" i="22"/>
  <c r="T409" i="22"/>
  <c r="T410" i="22"/>
  <c r="T411" i="22"/>
  <c r="T412" i="22"/>
  <c r="T413" i="22"/>
  <c r="T414" i="22"/>
  <c r="T415" i="22"/>
  <c r="T416" i="22"/>
  <c r="T417" i="22"/>
  <c r="T418" i="22"/>
  <c r="T419" i="22"/>
  <c r="T420" i="22"/>
  <c r="T421" i="22"/>
  <c r="T422" i="22"/>
  <c r="T423" i="22"/>
  <c r="T424" i="22"/>
  <c r="T425" i="22"/>
  <c r="T426" i="22"/>
  <c r="T427" i="22"/>
  <c r="T428" i="22"/>
  <c r="T429" i="22"/>
  <c r="T430" i="22"/>
  <c r="T431" i="22"/>
  <c r="T432" i="22"/>
  <c r="T433" i="22"/>
  <c r="T434" i="22"/>
  <c r="T435" i="22"/>
  <c r="T436" i="22"/>
  <c r="T437" i="22"/>
  <c r="T438" i="22"/>
  <c r="T439" i="22"/>
  <c r="T440" i="22"/>
  <c r="T441" i="22"/>
  <c r="T442" i="22"/>
  <c r="T443" i="22"/>
  <c r="T444" i="22"/>
  <c r="T445" i="22"/>
  <c r="T446" i="22"/>
  <c r="T447" i="22"/>
  <c r="T448" i="22"/>
  <c r="T449" i="22"/>
  <c r="T450" i="22"/>
  <c r="T451" i="22"/>
  <c r="T452" i="22"/>
  <c r="T453" i="22"/>
  <c r="T454" i="22"/>
  <c r="T455" i="22"/>
  <c r="T456" i="22"/>
  <c r="T457" i="22"/>
  <c r="T458" i="22"/>
  <c r="T459" i="22"/>
  <c r="T460" i="22"/>
  <c r="T461" i="22"/>
  <c r="T462" i="22"/>
  <c r="T463" i="22"/>
  <c r="T464" i="22"/>
  <c r="T465" i="22"/>
  <c r="T466" i="22"/>
  <c r="T467" i="22"/>
  <c r="T468" i="22"/>
  <c r="T469" i="22"/>
  <c r="T470" i="22"/>
  <c r="T471" i="22"/>
  <c r="T472" i="22"/>
  <c r="T473" i="22"/>
  <c r="T474" i="22"/>
  <c r="T475" i="22"/>
  <c r="T476" i="22"/>
  <c r="T477" i="22"/>
  <c r="T478" i="22"/>
  <c r="T479" i="22"/>
  <c r="T480" i="22"/>
  <c r="T481" i="22"/>
  <c r="T482" i="22"/>
  <c r="T483" i="22"/>
  <c r="T484" i="22"/>
  <c r="T485" i="22"/>
  <c r="T486" i="22"/>
  <c r="T487" i="22"/>
  <c r="T488" i="22"/>
  <c r="T489" i="22"/>
  <c r="T490" i="22"/>
  <c r="T491" i="22"/>
  <c r="T492" i="22"/>
  <c r="T493" i="22"/>
  <c r="T494" i="22"/>
  <c r="T495" i="22"/>
  <c r="T496" i="22"/>
  <c r="T497" i="22"/>
  <c r="T498" i="22"/>
  <c r="T499" i="22"/>
  <c r="T500" i="22"/>
  <c r="T501" i="22"/>
  <c r="T502" i="22"/>
  <c r="T503" i="22"/>
  <c r="T504" i="22"/>
  <c r="T505" i="22"/>
  <c r="T506" i="22"/>
  <c r="T507" i="22"/>
  <c r="T508" i="22"/>
  <c r="T509" i="22"/>
  <c r="T510" i="22"/>
  <c r="T511" i="22"/>
  <c r="T512" i="22"/>
  <c r="T513" i="22"/>
  <c r="T514" i="22"/>
  <c r="T515" i="22"/>
  <c r="T516" i="22"/>
  <c r="T517" i="22"/>
  <c r="T518" i="22"/>
  <c r="T519" i="22"/>
  <c r="T520" i="22"/>
  <c r="T521" i="22"/>
  <c r="T522" i="22"/>
  <c r="T523" i="22"/>
  <c r="T524" i="22"/>
  <c r="T525" i="22"/>
  <c r="T526" i="22"/>
  <c r="T527" i="22"/>
  <c r="T528" i="22"/>
  <c r="T529" i="22"/>
  <c r="T530" i="22"/>
  <c r="T531" i="22"/>
  <c r="T532" i="22"/>
  <c r="T533" i="22"/>
  <c r="T534" i="22"/>
  <c r="T535" i="22"/>
  <c r="T536" i="22"/>
  <c r="T537" i="22"/>
  <c r="T538" i="22"/>
  <c r="T539" i="22"/>
  <c r="T540" i="22"/>
  <c r="T541" i="22"/>
  <c r="T542" i="22"/>
  <c r="T543" i="22"/>
  <c r="T544" i="22"/>
  <c r="T545" i="22"/>
  <c r="T546" i="22"/>
  <c r="T547" i="22"/>
  <c r="T548" i="22"/>
  <c r="T549" i="22"/>
  <c r="T550" i="22"/>
  <c r="T551" i="22"/>
  <c r="T552" i="22"/>
  <c r="T553" i="22"/>
  <c r="T554" i="22"/>
  <c r="T555" i="22"/>
  <c r="T2" i="22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" i="23"/>
  <c r="P3" i="24"/>
  <c r="P4" i="24"/>
  <c r="P5" i="24"/>
  <c r="P6" i="24"/>
  <c r="P7" i="24"/>
  <c r="P8" i="24"/>
  <c r="P9" i="24"/>
  <c r="P10" i="24"/>
  <c r="P2" i="24"/>
  <c r="O11" i="24"/>
  <c r="O2" i="24"/>
  <c r="O3" i="24"/>
  <c r="O4" i="24"/>
  <c r="O5" i="24"/>
  <c r="O6" i="24"/>
  <c r="O7" i="24"/>
  <c r="O8" i="24"/>
  <c r="O9" i="24"/>
  <c r="O10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L56" i="24"/>
  <c r="I56" i="24"/>
  <c r="L55" i="24"/>
  <c r="I55" i="24"/>
  <c r="L54" i="24"/>
  <c r="I54" i="24"/>
  <c r="L53" i="24"/>
  <c r="I53" i="24"/>
  <c r="L52" i="24"/>
  <c r="I52" i="24"/>
  <c r="L51" i="24"/>
  <c r="I51" i="24"/>
  <c r="L50" i="24"/>
  <c r="I50" i="24"/>
  <c r="L49" i="24"/>
  <c r="I49" i="24"/>
  <c r="L48" i="24"/>
  <c r="I48" i="24"/>
  <c r="L47" i="24"/>
  <c r="I47" i="24"/>
  <c r="L46" i="24"/>
  <c r="I46" i="24"/>
  <c r="L45" i="24"/>
  <c r="I45" i="24"/>
  <c r="L44" i="24"/>
  <c r="I44" i="24"/>
  <c r="L43" i="24"/>
  <c r="I43" i="24"/>
  <c r="L42" i="24"/>
  <c r="I42" i="24"/>
  <c r="L41" i="24"/>
  <c r="I41" i="24"/>
  <c r="L40" i="24"/>
  <c r="I40" i="24"/>
  <c r="L39" i="24"/>
  <c r="I39" i="24"/>
  <c r="L38" i="24"/>
  <c r="I38" i="24"/>
  <c r="L37" i="24"/>
  <c r="I37" i="24"/>
  <c r="L36" i="24"/>
  <c r="I36" i="24"/>
  <c r="L35" i="24"/>
  <c r="I35" i="24"/>
  <c r="L34" i="24"/>
  <c r="I34" i="24"/>
  <c r="L33" i="24"/>
  <c r="I33" i="24"/>
  <c r="L32" i="24"/>
  <c r="I32" i="24"/>
  <c r="L31" i="24"/>
  <c r="I31" i="24"/>
  <c r="L30" i="24"/>
  <c r="I30" i="24"/>
  <c r="L29" i="24"/>
  <c r="I29" i="24"/>
  <c r="L28" i="24"/>
  <c r="I28" i="24"/>
  <c r="L27" i="24"/>
  <c r="I27" i="24"/>
  <c r="L26" i="24"/>
  <c r="I26" i="24"/>
  <c r="L25" i="24"/>
  <c r="I25" i="24"/>
  <c r="L24" i="24"/>
  <c r="I24" i="24"/>
  <c r="L23" i="24"/>
  <c r="I23" i="24"/>
  <c r="L22" i="24"/>
  <c r="I22" i="24"/>
  <c r="L21" i="24"/>
  <c r="I21" i="24"/>
  <c r="L20" i="24"/>
  <c r="I20" i="24"/>
  <c r="L19" i="24"/>
  <c r="I19" i="24"/>
  <c r="L18" i="24"/>
  <c r="I18" i="24"/>
  <c r="L17" i="24"/>
  <c r="I17" i="24"/>
  <c r="L16" i="24"/>
  <c r="I16" i="24"/>
  <c r="L15" i="24"/>
  <c r="I15" i="24"/>
  <c r="L14" i="24"/>
  <c r="I14" i="24"/>
  <c r="L13" i="24"/>
  <c r="I13" i="24"/>
  <c r="L12" i="24"/>
  <c r="I12" i="24"/>
  <c r="L11" i="24"/>
  <c r="I11" i="24"/>
  <c r="L10" i="24"/>
  <c r="I10" i="24"/>
  <c r="L9" i="24"/>
  <c r="I9" i="24"/>
  <c r="L8" i="24"/>
  <c r="I8" i="24"/>
  <c r="L7" i="24"/>
  <c r="I7" i="24"/>
  <c r="L6" i="24"/>
  <c r="I6" i="24"/>
  <c r="L5" i="24"/>
  <c r="I5" i="24"/>
  <c r="L4" i="24"/>
  <c r="I4" i="24"/>
  <c r="L3" i="24"/>
  <c r="I3" i="24"/>
  <c r="I2" i="24"/>
  <c r="P2" i="19"/>
  <c r="J3" i="19"/>
  <c r="O2" i="19"/>
  <c r="D244" i="22"/>
  <c r="D210" i="22"/>
  <c r="D209" i="22"/>
  <c r="D208" i="22"/>
  <c r="D42" i="22"/>
  <c r="D21" i="22"/>
  <c r="Z881" i="1"/>
  <c r="Z1831" i="1"/>
  <c r="Z1823" i="1"/>
  <c r="Z1795" i="1"/>
  <c r="Z1775" i="1"/>
  <c r="Z1750" i="1"/>
  <c r="Z1710" i="1"/>
  <c r="Z1700" i="1"/>
  <c r="Z1696" i="1"/>
  <c r="Z1692" i="1"/>
  <c r="Z1684" i="1"/>
  <c r="Z1669" i="1"/>
  <c r="Z1664" i="1"/>
  <c r="Z1663" i="1"/>
  <c r="Z1662" i="1"/>
  <c r="Z1661" i="1"/>
  <c r="Z1660" i="1"/>
  <c r="Z1603" i="1"/>
  <c r="Z1595" i="1"/>
  <c r="Z1571" i="1"/>
  <c r="Z1553" i="1"/>
  <c r="Z1532" i="1"/>
  <c r="Z1530" i="1"/>
  <c r="Z1528" i="1"/>
  <c r="Z1523" i="1"/>
  <c r="Z1520" i="1"/>
  <c r="Z1517" i="1"/>
  <c r="Z1500" i="1"/>
  <c r="Z1492" i="1"/>
  <c r="Z1481" i="1"/>
  <c r="Z1452" i="1"/>
  <c r="Z1450" i="1"/>
  <c r="Z1351" i="1"/>
  <c r="Z1296" i="1"/>
  <c r="Z1288" i="1"/>
  <c r="Z1237" i="1"/>
  <c r="Z1230" i="1"/>
  <c r="Z1229" i="1"/>
  <c r="Z1226" i="1"/>
  <c r="Z1225" i="1"/>
  <c r="Z1208" i="1"/>
  <c r="Z1190" i="1"/>
  <c r="Z1159" i="1"/>
  <c r="Z1138" i="1"/>
  <c r="Z1054" i="1"/>
  <c r="Z1038" i="1"/>
  <c r="Z1022" i="1"/>
  <c r="Z1012" i="1"/>
  <c r="Z1009" i="1"/>
  <c r="Z1002" i="1"/>
  <c r="Z993" i="1"/>
  <c r="Z979" i="1"/>
  <c r="Z971" i="1"/>
  <c r="Z960" i="1"/>
  <c r="Z957" i="1"/>
  <c r="Z950" i="1"/>
  <c r="Z943" i="1"/>
  <c r="Z933" i="1"/>
  <c r="Z932" i="1"/>
  <c r="Z931" i="1"/>
  <c r="Z926" i="1"/>
  <c r="Z901" i="1"/>
  <c r="Z898" i="1"/>
  <c r="Z897" i="1"/>
  <c r="Z889" i="1"/>
  <c r="Z886" i="1"/>
  <c r="Z885" i="1"/>
  <c r="Z884" i="1"/>
  <c r="Z866" i="1"/>
  <c r="Z833" i="1"/>
  <c r="Z828" i="1"/>
  <c r="Y1731" i="1"/>
  <c r="Z1731" i="1" s="1"/>
  <c r="Y1730" i="1"/>
  <c r="Z1730" i="1" s="1"/>
  <c r="Y1672" i="1"/>
  <c r="Z1672" i="1" s="1"/>
  <c r="Y1641" i="1"/>
  <c r="Z1641" i="1" s="1"/>
  <c r="Y1514" i="1"/>
  <c r="Z1514" i="1" s="1"/>
  <c r="Y1430" i="1"/>
  <c r="Z1430" i="1" s="1"/>
  <c r="Y1427" i="1"/>
  <c r="Z1427" i="1" s="1"/>
  <c r="Y1359" i="1"/>
  <c r="Z1359" i="1" s="1"/>
  <c r="Y1281" i="1"/>
  <c r="Z1281" i="1" s="1"/>
  <c r="Y1264" i="1"/>
  <c r="Z1264" i="1" s="1"/>
  <c r="Y1244" i="1"/>
  <c r="Z1244" i="1" s="1"/>
  <c r="Y1057" i="1"/>
  <c r="Z1057" i="1" s="1"/>
  <c r="Y1053" i="1"/>
  <c r="Z1053" i="1" s="1"/>
  <c r="Y1048" i="1"/>
  <c r="Z1048" i="1" s="1"/>
  <c r="Y1047" i="1"/>
  <c r="Z1047" i="1" s="1"/>
  <c r="Y981" i="1"/>
  <c r="Z981" i="1" s="1"/>
  <c r="Y973" i="1"/>
  <c r="Z973" i="1" s="1"/>
  <c r="Y969" i="1"/>
  <c r="Z969" i="1" s="1"/>
  <c r="Y953" i="1"/>
  <c r="Z953" i="1" s="1"/>
  <c r="Y952" i="1"/>
  <c r="Z952" i="1" s="1"/>
  <c r="Y948" i="1"/>
  <c r="Z948" i="1" s="1"/>
  <c r="Y944" i="1"/>
  <c r="Z944" i="1" s="1"/>
  <c r="Y940" i="1"/>
  <c r="Z940" i="1" s="1"/>
  <c r="Y934" i="1"/>
  <c r="Z934" i="1" s="1"/>
  <c r="Y928" i="1"/>
  <c r="Z928" i="1" s="1"/>
  <c r="Y924" i="1"/>
  <c r="Z924" i="1" s="1"/>
  <c r="Y919" i="1"/>
  <c r="Z919" i="1" s="1"/>
  <c r="Y905" i="1"/>
  <c r="Z905" i="1" s="1"/>
  <c r="Y900" i="1"/>
  <c r="Z900" i="1" s="1"/>
  <c r="Y892" i="1"/>
  <c r="Z892" i="1" s="1"/>
  <c r="Y890" i="1"/>
  <c r="Z890" i="1" s="1"/>
  <c r="Y887" i="1"/>
  <c r="Z887" i="1" s="1"/>
  <c r="Y879" i="1"/>
  <c r="Z879" i="1" s="1"/>
  <c r="Y865" i="1"/>
  <c r="Z865" i="1" s="1"/>
  <c r="Y864" i="1"/>
  <c r="Z864" i="1" s="1"/>
  <c r="Y863" i="1"/>
  <c r="Z863" i="1" s="1"/>
  <c r="Y862" i="1"/>
  <c r="Z862" i="1" s="1"/>
  <c r="Y861" i="1"/>
  <c r="Z861" i="1" s="1"/>
  <c r="Y860" i="1"/>
  <c r="Z860" i="1" s="1"/>
  <c r="Y856" i="1"/>
  <c r="Z856" i="1" s="1"/>
  <c r="Y855" i="1"/>
  <c r="Z855" i="1" s="1"/>
  <c r="Y850" i="1"/>
  <c r="Z850" i="1" s="1"/>
  <c r="Y848" i="1"/>
  <c r="Z848" i="1" s="1"/>
  <c r="Y846" i="1"/>
  <c r="Z846" i="1" s="1"/>
  <c r="Y840" i="1"/>
  <c r="Z840" i="1" s="1"/>
  <c r="Y839" i="1"/>
  <c r="Z839" i="1" s="1"/>
  <c r="Y823" i="1"/>
  <c r="Z823" i="1" s="1"/>
  <c r="Y819" i="1"/>
  <c r="Z819" i="1" s="1"/>
  <c r="Y816" i="1"/>
  <c r="Z816" i="1" s="1"/>
  <c r="Y799" i="1"/>
  <c r="Z799" i="1" s="1"/>
  <c r="Y798" i="1"/>
  <c r="Z798" i="1" s="1"/>
  <c r="Y797" i="1"/>
  <c r="Z797" i="1" s="1"/>
  <c r="Y796" i="1"/>
  <c r="Z796" i="1" s="1"/>
  <c r="Y787" i="1"/>
  <c r="Z787" i="1" s="1"/>
  <c r="Y786" i="1"/>
  <c r="Z786" i="1" s="1"/>
  <c r="Y781" i="1"/>
  <c r="Z781" i="1" s="1"/>
  <c r="Y775" i="1"/>
  <c r="Z775" i="1" s="1"/>
  <c r="Y774" i="1"/>
  <c r="Z774" i="1" s="1"/>
  <c r="Y772" i="1"/>
  <c r="Z772" i="1" s="1"/>
  <c r="Y768" i="1"/>
  <c r="Z768" i="1" s="1"/>
  <c r="Y766" i="1"/>
  <c r="Z766" i="1" s="1"/>
  <c r="Y758" i="1"/>
  <c r="Z758" i="1" s="1"/>
  <c r="L99" i="19" l="1"/>
  <c r="L100" i="19"/>
  <c r="L101" i="19"/>
  <c r="L102" i="19"/>
  <c r="L103" i="19"/>
  <c r="L104" i="19"/>
  <c r="L105" i="19"/>
  <c r="L106" i="19"/>
  <c r="L107" i="19"/>
  <c r="L108" i="19"/>
  <c r="L109" i="19"/>
  <c r="L110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L3" i="19"/>
  <c r="P3" i="19" s="1"/>
  <c r="L4" i="19"/>
  <c r="P9" i="19" s="1"/>
  <c r="L5" i="19"/>
  <c r="L6" i="19"/>
  <c r="P6" i="19" s="1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I3" i="19"/>
  <c r="O6" i="19" s="1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2" i="19"/>
  <c r="P11" i="24" l="1"/>
  <c r="O5" i="19"/>
  <c r="O4" i="19"/>
  <c r="O3" i="19"/>
  <c r="O10" i="19"/>
  <c r="O9" i="19"/>
  <c r="O8" i="19"/>
  <c r="O7" i="19"/>
  <c r="P4" i="19"/>
  <c r="P10" i="19"/>
  <c r="P8" i="19"/>
  <c r="P7" i="19"/>
  <c r="P5" i="19"/>
  <c r="P11" i="19"/>
  <c r="O11" i="19" l="1"/>
  <c r="U866" i="1"/>
  <c r="Z13" i="1"/>
  <c r="W971" i="1"/>
  <c r="W869" i="1"/>
  <c r="Z1734" i="1"/>
  <c r="Z1732" i="1"/>
  <c r="Z630" i="1"/>
  <c r="Z457" i="1"/>
  <c r="Z456" i="1"/>
  <c r="Z273" i="1"/>
  <c r="Z96" i="1"/>
  <c r="Z80" i="1"/>
  <c r="Z1729" i="1"/>
  <c r="Z1723" i="1"/>
  <c r="Z1711" i="1"/>
  <c r="Z1706" i="1"/>
  <c r="Z1671" i="1"/>
  <c r="Z1614" i="1"/>
  <c r="Z1588" i="1"/>
  <c r="Z1602" i="1"/>
  <c r="Z1598" i="1"/>
  <c r="Z1575" i="1"/>
  <c r="Z1554" i="1"/>
  <c r="Z1544" i="1"/>
  <c r="Z1533" i="1"/>
  <c r="Z1529" i="1"/>
  <c r="Z1676" i="1"/>
  <c r="Z1483" i="1"/>
  <c r="Z1476" i="1"/>
  <c r="Z1469" i="1"/>
  <c r="Z1471" i="1"/>
  <c r="Z1445" i="1"/>
  <c r="Z1442" i="1"/>
  <c r="Z1434" i="1"/>
  <c r="Z1431" i="1"/>
  <c r="Z1429" i="1"/>
  <c r="Z1433" i="1"/>
  <c r="Z1413" i="1"/>
  <c r="Z1392" i="1"/>
  <c r="Z1394" i="1"/>
  <c r="Z1391" i="1"/>
  <c r="Z1377" i="1"/>
  <c r="Z1375" i="1"/>
  <c r="Z1337" i="1"/>
  <c r="Z1327" i="1"/>
  <c r="Z1322" i="1"/>
  <c r="Z1316" i="1"/>
  <c r="Z1319" i="1"/>
  <c r="Z1313" i="1"/>
  <c r="Z1284" i="1"/>
  <c r="Z1280" i="1"/>
  <c r="Z1279" i="1"/>
  <c r="Z1253" i="1"/>
  <c r="Z1245" i="1"/>
  <c r="Z1243" i="1"/>
  <c r="Z1240" i="1"/>
  <c r="Z1235" i="1"/>
  <c r="Z1224" i="1"/>
  <c r="Z1233" i="1"/>
  <c r="Z1210" i="1"/>
  <c r="Z1203" i="1"/>
  <c r="Z1162" i="1"/>
  <c r="Z1261" i="1"/>
  <c r="Z1155" i="1"/>
  <c r="Z1154" i="1"/>
  <c r="Z1132" i="1"/>
  <c r="Z1129" i="1"/>
  <c r="Z1128" i="1"/>
  <c r="Z1127" i="1"/>
  <c r="Z1123" i="1"/>
  <c r="Z1106" i="1"/>
  <c r="Z1104" i="1"/>
  <c r="Z1100" i="1"/>
  <c r="Z1099" i="1"/>
  <c r="Z1087" i="1"/>
  <c r="Z1085" i="1"/>
  <c r="Z1082" i="1"/>
  <c r="Z1044" i="1"/>
  <c r="Z1078" i="1"/>
  <c r="Z1055" i="1"/>
  <c r="Z1037" i="1"/>
  <c r="Z1033" i="1"/>
  <c r="Z1017" i="1"/>
  <c r="Z1014" i="1"/>
  <c r="Z1011" i="1"/>
  <c r="Z1007" i="1"/>
  <c r="Z1005" i="1"/>
  <c r="Z1003" i="1"/>
  <c r="Z964" i="1"/>
  <c r="Z954" i="1"/>
  <c r="Z914" i="1"/>
  <c r="Z910" i="1"/>
  <c r="Z909" i="1"/>
  <c r="Z882" i="1"/>
  <c r="Z880" i="1"/>
  <c r="Z859" i="1"/>
  <c r="Z838" i="1"/>
  <c r="Z792" i="1"/>
  <c r="Z791" i="1"/>
  <c r="Z790" i="1"/>
  <c r="Z620" i="1"/>
  <c r="Z756" i="1"/>
  <c r="Z754" i="1"/>
  <c r="Z753" i="1"/>
  <c r="Z752" i="1"/>
  <c r="Z743" i="1"/>
  <c r="Z729" i="1"/>
  <c r="Z652" i="1"/>
  <c r="Z1809" i="1"/>
  <c r="Z1806" i="1"/>
  <c r="Z1767" i="1"/>
  <c r="Z1764" i="1"/>
  <c r="Z1762" i="1"/>
  <c r="Z1760" i="1"/>
  <c r="Z1759" i="1"/>
  <c r="Z1758" i="1"/>
  <c r="Z1757" i="1"/>
  <c r="Z1742" i="1"/>
  <c r="Z607" i="1"/>
  <c r="Z592" i="1"/>
  <c r="Z569" i="1"/>
  <c r="Z530" i="1"/>
  <c r="Z527" i="1"/>
  <c r="Z526" i="1"/>
  <c r="Z482" i="1"/>
  <c r="Z95" i="1"/>
  <c r="Z88" i="1"/>
  <c r="Z74" i="1"/>
  <c r="Z23" i="1"/>
  <c r="S13" i="1"/>
  <c r="T13" i="1" s="1"/>
  <c r="U1446" i="1"/>
  <c r="S1457" i="1"/>
  <c r="T1457" i="1" s="1"/>
  <c r="S1673" i="1"/>
  <c r="T1673" i="1" s="1"/>
  <c r="S1674" i="1"/>
  <c r="T1674" i="1" s="1"/>
  <c r="S1231" i="1"/>
  <c r="T1231" i="1" s="1"/>
  <c r="S1232" i="1"/>
  <c r="T1232" i="1" s="1"/>
  <c r="S1455" i="1"/>
  <c r="T1455" i="1" s="1"/>
  <c r="S1462" i="1"/>
  <c r="T1462" i="1" s="1"/>
  <c r="S404" i="1"/>
  <c r="T404" i="1" s="1"/>
  <c r="S1465" i="1"/>
  <c r="T1465" i="1" s="1"/>
  <c r="S1472" i="1"/>
  <c r="T1472" i="1" s="1"/>
  <c r="S1479" i="1"/>
  <c r="T1479" i="1" s="1"/>
  <c r="S1484" i="1"/>
  <c r="T1484" i="1" s="1"/>
  <c r="S1485" i="1"/>
  <c r="T1485" i="1" s="1"/>
  <c r="S1488" i="1"/>
  <c r="T1488" i="1" s="1"/>
  <c r="S1489" i="1"/>
  <c r="T1489" i="1" s="1"/>
  <c r="S1491" i="1"/>
  <c r="T1491" i="1" s="1"/>
  <c r="S1530" i="1"/>
  <c r="T1530" i="1" s="1"/>
  <c r="S1703" i="1"/>
  <c r="T1703" i="1" s="1"/>
  <c r="S858" i="1"/>
  <c r="T858" i="1" s="1"/>
  <c r="S1496" i="1"/>
  <c r="T1496" i="1" s="1"/>
  <c r="S425" i="1"/>
  <c r="T425" i="1" s="1"/>
  <c r="S426" i="1"/>
  <c r="T426" i="1" s="1"/>
  <c r="S1267" i="1"/>
  <c r="T1267" i="1" s="1"/>
  <c r="S434" i="1"/>
  <c r="T434" i="1" s="1"/>
  <c r="S435" i="1"/>
  <c r="T435" i="1" s="1"/>
  <c r="S439" i="1"/>
  <c r="T439" i="1" s="1"/>
  <c r="S440" i="1"/>
  <c r="T440" i="1" s="1"/>
  <c r="S1275" i="1"/>
  <c r="T1275" i="1" s="1"/>
  <c r="S1276" i="1"/>
  <c r="T1276" i="1" s="1"/>
  <c r="S1277" i="1"/>
  <c r="T1277" i="1" s="1"/>
  <c r="S1508" i="1"/>
  <c r="T1508" i="1" s="1"/>
  <c r="S442" i="1"/>
  <c r="T442" i="1" s="1"/>
  <c r="S1526" i="1"/>
  <c r="T1526" i="1" s="1"/>
  <c r="S1527" i="1"/>
  <c r="T1527" i="1" s="1"/>
  <c r="S1736" i="1"/>
  <c r="T1736" i="1" s="1"/>
  <c r="S1531" i="1"/>
  <c r="T1531" i="1" s="1"/>
  <c r="S1534" i="1"/>
  <c r="T1534" i="1" s="1"/>
  <c r="S1535" i="1"/>
  <c r="T1535" i="1" s="1"/>
  <c r="S462" i="1"/>
  <c r="T462" i="1" s="1"/>
  <c r="S464" i="1"/>
  <c r="T464" i="1" s="1"/>
  <c r="S1305" i="1"/>
  <c r="T1305" i="1" s="1"/>
  <c r="S466" i="1"/>
  <c r="T466" i="1" s="1"/>
  <c r="S1536" i="1"/>
  <c r="T1536" i="1" s="1"/>
  <c r="S59" i="1"/>
  <c r="T59" i="1" s="1"/>
  <c r="S1546" i="1"/>
  <c r="T1546" i="1" s="1"/>
  <c r="S1333" i="1"/>
  <c r="T1333" i="1" s="1"/>
  <c r="S1559" i="1"/>
  <c r="T1559" i="1" s="1"/>
  <c r="S1338" i="1"/>
  <c r="T1338" i="1" s="1"/>
  <c r="S1572" i="1"/>
  <c r="T1572" i="1" s="1"/>
  <c r="S1579" i="1"/>
  <c r="T1579" i="1" s="1"/>
  <c r="S1778" i="1"/>
  <c r="T1778" i="1" s="1"/>
  <c r="S1586" i="1"/>
  <c r="T1586" i="1" s="1"/>
  <c r="S1600" i="1"/>
  <c r="T1600" i="1" s="1"/>
  <c r="S1492" i="1"/>
  <c r="T1492" i="1" s="1"/>
  <c r="S497" i="1"/>
  <c r="T497" i="1" s="1"/>
  <c r="S511" i="1"/>
  <c r="T511" i="1" s="1"/>
  <c r="S992" i="1"/>
  <c r="T992" i="1" s="1"/>
  <c r="S1618" i="1"/>
  <c r="T1618" i="1" s="1"/>
  <c r="S520" i="1"/>
  <c r="T520" i="1" s="1"/>
  <c r="S1837" i="1"/>
  <c r="T1837" i="1" s="1"/>
  <c r="S1425" i="1"/>
  <c r="T1425" i="1" s="1"/>
  <c r="S1428" i="1"/>
  <c r="T1428" i="1" s="1"/>
  <c r="S1570" i="1"/>
  <c r="T1570" i="1" s="1"/>
  <c r="S1187" i="1"/>
  <c r="T1187" i="1" s="1"/>
  <c r="S1644" i="1"/>
  <c r="T1644" i="1" s="1"/>
  <c r="S1651" i="1"/>
  <c r="T1651" i="1" s="1"/>
  <c r="S1656" i="1"/>
  <c r="T1656" i="1" s="1"/>
  <c r="S1553" i="1"/>
  <c r="T1553" i="1" s="1"/>
  <c r="S1658" i="1"/>
  <c r="T1658" i="1" s="1"/>
  <c r="S563" i="1"/>
  <c r="T563" i="1" s="1"/>
  <c r="S564" i="1"/>
  <c r="T564" i="1" s="1"/>
  <c r="S565" i="1"/>
  <c r="T565" i="1" s="1"/>
  <c r="S566" i="1"/>
  <c r="T566" i="1" s="1"/>
  <c r="S570" i="1"/>
  <c r="T570" i="1" s="1"/>
  <c r="S571" i="1"/>
  <c r="T571" i="1" s="1"/>
  <c r="S574" i="1"/>
  <c r="T574" i="1" s="1"/>
  <c r="S1667" i="1"/>
  <c r="T1667" i="1" s="1"/>
  <c r="S1678" i="1"/>
  <c r="T1678" i="1" s="1"/>
  <c r="S397" i="1"/>
  <c r="T397" i="1" s="1"/>
  <c r="S584" i="1"/>
  <c r="T584" i="1" s="1"/>
  <c r="S1682" i="1"/>
  <c r="T1682" i="1" s="1"/>
  <c r="S1683" i="1"/>
  <c r="T1683" i="1" s="1"/>
  <c r="S589" i="1"/>
  <c r="T589" i="1" s="1"/>
  <c r="S596" i="1"/>
  <c r="T596" i="1" s="1"/>
  <c r="S1693" i="1"/>
  <c r="T1693" i="1" s="1"/>
  <c r="S1695" i="1"/>
  <c r="T1695" i="1" s="1"/>
  <c r="S1697" i="1"/>
  <c r="T1697" i="1" s="1"/>
  <c r="S1698" i="1"/>
  <c r="T1698" i="1" s="1"/>
  <c r="S1710" i="1"/>
  <c r="T1710" i="1" s="1"/>
  <c r="S1727" i="1"/>
  <c r="T1727" i="1" s="1"/>
  <c r="S1349" i="1"/>
  <c r="T1349" i="1" s="1"/>
  <c r="S1748" i="1"/>
  <c r="T1748" i="1" s="1"/>
  <c r="S1746" i="1"/>
  <c r="T1746" i="1" s="1"/>
  <c r="S1747" i="1"/>
  <c r="T1747" i="1" s="1"/>
  <c r="S1756" i="1"/>
  <c r="T1756" i="1" s="1"/>
  <c r="S1079" i="1"/>
  <c r="T1079" i="1" s="1"/>
  <c r="S1080" i="1"/>
  <c r="T1080" i="1" s="1"/>
  <c r="S1081" i="1"/>
  <c r="T1081" i="1" s="1"/>
  <c r="S1084" i="1"/>
  <c r="T1084" i="1" s="1"/>
  <c r="S641" i="1"/>
  <c r="T641" i="1" s="1"/>
  <c r="S1768" i="1"/>
  <c r="T1768" i="1" s="1"/>
  <c r="S1769" i="1"/>
  <c r="T1769" i="1" s="1"/>
  <c r="S1350" i="1"/>
  <c r="T1350" i="1" s="1"/>
  <c r="S1779" i="1"/>
  <c r="T1779" i="1" s="1"/>
  <c r="S1589" i="1"/>
  <c r="T1589" i="1" s="1"/>
  <c r="S1782" i="1"/>
  <c r="T1782" i="1" s="1"/>
  <c r="S687" i="1"/>
  <c r="T687" i="1" s="1"/>
  <c r="S692" i="1"/>
  <c r="T692" i="1" s="1"/>
  <c r="S1368" i="1"/>
  <c r="T1368" i="1" s="1"/>
  <c r="S696" i="1"/>
  <c r="T696" i="1" s="1"/>
  <c r="S1790" i="1"/>
  <c r="T1790" i="1" s="1"/>
  <c r="S705" i="1"/>
  <c r="T705" i="1" s="1"/>
  <c r="S706" i="1"/>
  <c r="T706" i="1" s="1"/>
  <c r="S1773" i="1"/>
  <c r="T1773" i="1" s="1"/>
  <c r="S1794" i="1"/>
  <c r="T1794" i="1" s="1"/>
  <c r="S1795" i="1"/>
  <c r="T1795" i="1" s="1"/>
  <c r="S1796" i="1"/>
  <c r="T1796" i="1" s="1"/>
  <c r="S1798" i="1"/>
  <c r="T1798" i="1" s="1"/>
  <c r="S1799" i="1"/>
  <c r="T1799" i="1" s="1"/>
  <c r="S1804" i="1"/>
  <c r="T1804" i="1" s="1"/>
  <c r="S1170" i="1"/>
  <c r="T1170" i="1" s="1"/>
  <c r="S1832" i="1"/>
  <c r="T1832" i="1" s="1"/>
  <c r="S1835" i="1"/>
  <c r="T1835" i="1" s="1"/>
  <c r="S1838" i="1"/>
  <c r="T1838" i="1" s="1"/>
  <c r="S770" i="1"/>
  <c r="T770" i="1" s="1"/>
  <c r="S771" i="1"/>
  <c r="T771" i="1" s="1"/>
  <c r="S1447" i="1"/>
  <c r="T1447" i="1" s="1"/>
  <c r="S821" i="1"/>
  <c r="T821" i="1" s="1"/>
  <c r="S822" i="1"/>
  <c r="T822" i="1" s="1"/>
  <c r="S834" i="1"/>
  <c r="T834" i="1" s="1"/>
  <c r="S841" i="1"/>
  <c r="T841" i="1" s="1"/>
  <c r="S1668" i="1"/>
  <c r="T1668" i="1" s="1"/>
  <c r="S847" i="1"/>
  <c r="T847" i="1" s="1"/>
  <c r="S1238" i="1"/>
  <c r="T1238" i="1" s="1"/>
  <c r="S1473" i="1"/>
  <c r="T1473" i="1" s="1"/>
  <c r="S1689" i="1"/>
  <c r="T1689" i="1" s="1"/>
  <c r="S1495" i="1"/>
  <c r="T1495" i="1" s="1"/>
  <c r="S1163" i="1"/>
  <c r="T1163" i="1" s="1"/>
  <c r="S874" i="1"/>
  <c r="T874" i="1" s="1"/>
  <c r="S875" i="1"/>
  <c r="T875" i="1" s="1"/>
  <c r="S876" i="1"/>
  <c r="T876" i="1" s="1"/>
  <c r="S877" i="1"/>
  <c r="T877" i="1" s="1"/>
  <c r="S1511" i="1"/>
  <c r="T1511" i="1" s="1"/>
  <c r="S1539" i="1"/>
  <c r="T1539" i="1" s="1"/>
  <c r="S1752" i="1"/>
  <c r="T1752" i="1" s="1"/>
  <c r="S904" i="1"/>
  <c r="T904" i="1" s="1"/>
  <c r="S1548" i="1"/>
  <c r="T1548" i="1" s="1"/>
  <c r="S1550" i="1"/>
  <c r="T1550" i="1" s="1"/>
  <c r="S918" i="1"/>
  <c r="T918" i="1" s="1"/>
  <c r="S920" i="1"/>
  <c r="T920" i="1" s="1"/>
  <c r="S1505" i="1"/>
  <c r="T1505" i="1" s="1"/>
  <c r="S1566" i="1"/>
  <c r="T1566" i="1" s="1"/>
  <c r="S939" i="1"/>
  <c r="T939" i="1" s="1"/>
  <c r="S942" i="1"/>
  <c r="T942" i="1" s="1"/>
  <c r="S947" i="1"/>
  <c r="T947" i="1" s="1"/>
  <c r="S956" i="1"/>
  <c r="T956" i="1" s="1"/>
  <c r="S980" i="1"/>
  <c r="T980" i="1" s="1"/>
  <c r="S983" i="1"/>
  <c r="T983" i="1" s="1"/>
  <c r="S961" i="1"/>
  <c r="T961" i="1" s="1"/>
  <c r="S990" i="1"/>
  <c r="T990" i="1" s="1"/>
  <c r="S997" i="1"/>
  <c r="T997" i="1" s="1"/>
  <c r="S998" i="1"/>
  <c r="T998" i="1" s="1"/>
  <c r="S1627" i="1"/>
  <c r="T1627" i="1" s="1"/>
  <c r="S1010" i="1"/>
  <c r="T1010" i="1" s="1"/>
  <c r="S1645" i="1"/>
  <c r="T1645" i="1" s="1"/>
  <c r="S1647" i="1"/>
  <c r="T1647" i="1" s="1"/>
  <c r="S1020" i="1"/>
  <c r="T1020" i="1" s="1"/>
  <c r="S1021" i="1"/>
  <c r="T1021" i="1" s="1"/>
  <c r="S1675" i="1"/>
  <c r="T1675" i="1" s="1"/>
  <c r="S1687" i="1"/>
  <c r="T1687" i="1" s="1"/>
  <c r="S1699" i="1"/>
  <c r="T1699" i="1" s="1"/>
  <c r="S976" i="1"/>
  <c r="T976" i="1" s="1"/>
  <c r="S1042" i="1"/>
  <c r="T1042" i="1" s="1"/>
  <c r="S1068" i="1"/>
  <c r="T1068" i="1" s="1"/>
  <c r="S1069" i="1"/>
  <c r="T1069" i="1" s="1"/>
  <c r="S1474" i="1"/>
  <c r="T1474" i="1" s="1"/>
  <c r="S1076" i="1"/>
  <c r="T1076" i="1" s="1"/>
  <c r="S1077" i="1"/>
  <c r="T1077" i="1" s="1"/>
  <c r="S1761" i="1"/>
  <c r="T1761" i="1" s="1"/>
  <c r="S1839" i="1"/>
  <c r="T1839" i="1" s="1"/>
  <c r="S1765" i="1"/>
  <c r="T1765" i="1" s="1"/>
  <c r="S1092" i="1"/>
  <c r="T1092" i="1" s="1"/>
  <c r="S1097" i="1"/>
  <c r="T1097" i="1" s="1"/>
  <c r="S1098" i="1"/>
  <c r="T1098" i="1" s="1"/>
  <c r="S1107" i="1"/>
  <c r="T1107" i="1" s="1"/>
  <c r="S1108" i="1"/>
  <c r="T1108" i="1" s="1"/>
  <c r="S1109" i="1"/>
  <c r="T1109" i="1" s="1"/>
  <c r="S1113" i="1"/>
  <c r="T1113" i="1" s="1"/>
  <c r="S1115" i="1"/>
  <c r="T1115" i="1" s="1"/>
  <c r="S1124" i="1"/>
  <c r="T1124" i="1" s="1"/>
  <c r="S1793" i="1"/>
  <c r="T1793" i="1" s="1"/>
  <c r="S1130" i="1"/>
  <c r="T1130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824" i="1"/>
  <c r="T1824" i="1" s="1"/>
  <c r="S1628" i="1"/>
  <c r="T1628" i="1" s="1"/>
  <c r="S1165" i="1"/>
  <c r="T1165" i="1" s="1"/>
  <c r="S1830" i="1"/>
  <c r="T1830" i="1" s="1"/>
  <c r="S1183" i="1"/>
  <c r="T1183" i="1" s="1"/>
  <c r="S1204" i="1"/>
  <c r="T1204" i="1" s="1"/>
  <c r="S1205" i="1"/>
  <c r="T1205" i="1" s="1"/>
  <c r="S1206" i="1"/>
  <c r="T1206" i="1" s="1"/>
  <c r="S1211" i="1"/>
  <c r="T1211" i="1" s="1"/>
  <c r="S1213" i="1"/>
  <c r="T1213" i="1" s="1"/>
  <c r="S1214" i="1"/>
  <c r="T1214" i="1" s="1"/>
  <c r="S1215" i="1"/>
  <c r="T1215" i="1" s="1"/>
  <c r="S1217" i="1"/>
  <c r="T1217" i="1" s="1"/>
  <c r="S1219" i="1"/>
  <c r="T1219" i="1" s="1"/>
  <c r="S1708" i="1"/>
  <c r="T1708" i="1" s="1"/>
  <c r="S1254" i="1"/>
  <c r="T1254" i="1" s="1"/>
  <c r="S1259" i="1"/>
  <c r="T1259" i="1" s="1"/>
  <c r="S1263" i="1"/>
  <c r="T1263" i="1" s="1"/>
  <c r="S1285" i="1"/>
  <c r="T1285" i="1" s="1"/>
  <c r="S1286" i="1"/>
  <c r="T1286" i="1" s="1"/>
  <c r="S1309" i="1"/>
  <c r="T1309" i="1" s="1"/>
  <c r="S1310" i="1"/>
  <c r="T1310" i="1" s="1"/>
  <c r="S1311" i="1"/>
  <c r="T1311" i="1" s="1"/>
  <c r="S1314" i="1"/>
  <c r="T1314" i="1" s="1"/>
  <c r="S1317" i="1"/>
  <c r="T1317" i="1" s="1"/>
  <c r="S1318" i="1"/>
  <c r="T1318" i="1" s="1"/>
  <c r="S1321" i="1"/>
  <c r="T1321" i="1" s="1"/>
  <c r="S1323" i="1"/>
  <c r="T1323" i="1" s="1"/>
  <c r="S1331" i="1"/>
  <c r="T1331" i="1" s="1"/>
  <c r="S1334" i="1"/>
  <c r="T1334" i="1" s="1"/>
  <c r="S1339" i="1"/>
  <c r="T1339" i="1" s="1"/>
  <c r="S1342" i="1"/>
  <c r="T1342" i="1" s="1"/>
  <c r="S1452" i="1"/>
  <c r="T1452" i="1" s="1"/>
  <c r="S1347" i="1"/>
  <c r="T1347" i="1" s="1"/>
  <c r="S1357" i="1"/>
  <c r="T1357" i="1" s="1"/>
  <c r="S1344" i="1"/>
  <c r="T1344" i="1" s="1"/>
  <c r="S1362" i="1"/>
  <c r="T1362" i="1" s="1"/>
  <c r="S1364" i="1"/>
  <c r="T1364" i="1" s="1"/>
  <c r="S1365" i="1"/>
  <c r="T1365" i="1" s="1"/>
  <c r="S1366" i="1"/>
  <c r="T1366" i="1" s="1"/>
  <c r="S1788" i="1"/>
  <c r="T1788" i="1" s="1"/>
  <c r="S1373" i="1"/>
  <c r="T1373" i="1" s="1"/>
  <c r="S1376" i="1"/>
  <c r="T1376" i="1" s="1"/>
  <c r="S1378" i="1"/>
  <c r="T1378" i="1" s="1"/>
  <c r="S1380" i="1"/>
  <c r="T1380" i="1" s="1"/>
  <c r="S1381" i="1"/>
  <c r="T1381" i="1" s="1"/>
  <c r="S1384" i="1"/>
  <c r="T1384" i="1" s="1"/>
  <c r="S1386" i="1"/>
  <c r="T1386" i="1" s="1"/>
  <c r="S1387" i="1"/>
  <c r="T1387" i="1" s="1"/>
  <c r="S1382" i="1"/>
  <c r="T1382" i="1" s="1"/>
  <c r="S1389" i="1"/>
  <c r="T1389" i="1" s="1"/>
  <c r="S1390" i="1"/>
  <c r="T1390" i="1" s="1"/>
  <c r="S984" i="1"/>
  <c r="T984" i="1" s="1"/>
  <c r="S1395" i="1"/>
  <c r="T1395" i="1" s="1"/>
  <c r="S1396" i="1"/>
  <c r="T1396" i="1" s="1"/>
  <c r="S1397" i="1"/>
  <c r="T1397" i="1" s="1"/>
  <c r="S1398" i="1"/>
  <c r="T1398" i="1" s="1"/>
  <c r="S1405" i="1"/>
  <c r="T1405" i="1" s="1"/>
  <c r="S1406" i="1"/>
  <c r="T1406" i="1" s="1"/>
  <c r="S1407" i="1"/>
  <c r="T1407" i="1" s="1"/>
  <c r="S1411" i="1"/>
  <c r="T1411" i="1" s="1"/>
  <c r="S1416" i="1"/>
  <c r="T1416" i="1" s="1"/>
  <c r="S1421" i="1"/>
  <c r="T1421" i="1" s="1"/>
  <c r="S1426" i="1"/>
  <c r="T1426" i="1" s="1"/>
  <c r="S1385" i="1"/>
  <c r="T1385" i="1" s="1"/>
  <c r="S1432" i="1"/>
  <c r="T1432" i="1" s="1"/>
  <c r="S1436" i="1"/>
  <c r="T1436" i="1" s="1"/>
  <c r="S1437" i="1"/>
  <c r="T1437" i="1" s="1"/>
  <c r="S1438" i="1"/>
  <c r="T1438" i="1" s="1"/>
  <c r="S1439" i="1"/>
  <c r="T1439" i="1" s="1"/>
  <c r="S1458" i="1"/>
  <c r="T1458" i="1" s="1"/>
  <c r="S1459" i="1"/>
  <c r="T1459" i="1" s="1"/>
  <c r="S1460" i="1"/>
  <c r="T1460" i="1" s="1"/>
  <c r="S1468" i="1"/>
  <c r="T1468" i="1" s="1"/>
  <c r="S1470" i="1"/>
  <c r="T1470" i="1" s="1"/>
  <c r="S1477" i="1"/>
  <c r="T1477" i="1" s="1"/>
  <c r="S1480" i="1"/>
  <c r="T1480" i="1" s="1"/>
  <c r="S1486" i="1"/>
  <c r="T1486" i="1" s="1"/>
  <c r="S422" i="1"/>
  <c r="T422" i="1" s="1"/>
  <c r="S1501" i="1"/>
  <c r="T1501" i="1" s="1"/>
  <c r="S1498" i="1"/>
  <c r="T1498" i="1" s="1"/>
  <c r="S436" i="1"/>
  <c r="T436" i="1" s="1"/>
  <c r="S1506" i="1"/>
  <c r="T1506" i="1" s="1"/>
  <c r="S1503" i="1"/>
  <c r="T1503" i="1" s="1"/>
  <c r="S1512" i="1"/>
  <c r="T1512" i="1" s="1"/>
  <c r="S1513" i="1"/>
  <c r="T1513" i="1" s="1"/>
  <c r="S1541" i="1"/>
  <c r="T1541" i="1" s="1"/>
  <c r="S1543" i="1"/>
  <c r="T1543" i="1" s="1"/>
  <c r="S1542" i="1"/>
  <c r="T1542" i="1" s="1"/>
  <c r="S1547" i="1"/>
  <c r="T1547" i="1" s="1"/>
  <c r="S1549" i="1"/>
  <c r="T1549" i="1" s="1"/>
  <c r="S1557" i="1"/>
  <c r="T1557" i="1" s="1"/>
  <c r="S1568" i="1"/>
  <c r="T1568" i="1" s="1"/>
  <c r="S1569" i="1"/>
  <c r="T1569" i="1" s="1"/>
  <c r="S1573" i="1"/>
  <c r="T1573" i="1" s="1"/>
  <c r="S1580" i="1"/>
  <c r="T1580" i="1" s="1"/>
  <c r="S1581" i="1"/>
  <c r="T1581" i="1" s="1"/>
  <c r="S1590" i="1"/>
  <c r="T1590" i="1" s="1"/>
  <c r="S1583" i="1"/>
  <c r="T1583" i="1" s="1"/>
  <c r="S1592" i="1"/>
  <c r="T1592" i="1" s="1"/>
  <c r="S1595" i="1"/>
  <c r="T1595" i="1" s="1"/>
  <c r="S1597" i="1"/>
  <c r="T1597" i="1" s="1"/>
  <c r="S1601" i="1"/>
  <c r="T1601" i="1" s="1"/>
  <c r="S1606" i="1"/>
  <c r="T1606" i="1" s="1"/>
  <c r="S1607" i="1"/>
  <c r="T1607" i="1" s="1"/>
  <c r="S1612" i="1"/>
  <c r="T1612" i="1" s="1"/>
  <c r="S1617" i="1"/>
  <c r="T1617" i="1" s="1"/>
  <c r="S1619" i="1"/>
  <c r="T1619" i="1" s="1"/>
  <c r="S1626" i="1"/>
  <c r="T1626" i="1" s="1"/>
  <c r="S1629" i="1"/>
  <c r="T1629" i="1" s="1"/>
  <c r="S1630" i="1"/>
  <c r="T1630" i="1" s="1"/>
  <c r="S1631" i="1"/>
  <c r="T1631" i="1" s="1"/>
  <c r="S1632" i="1"/>
  <c r="T1632" i="1" s="1"/>
  <c r="S1639" i="1"/>
  <c r="T1639" i="1" s="1"/>
  <c r="S1654" i="1"/>
  <c r="T1654" i="1" s="1"/>
  <c r="S1655" i="1"/>
  <c r="T1655" i="1" s="1"/>
  <c r="S1659" i="1"/>
  <c r="T1659" i="1" s="1"/>
  <c r="S1031" i="1"/>
  <c r="T1031" i="1" s="1"/>
  <c r="S1679" i="1"/>
  <c r="T1679" i="1" s="1"/>
  <c r="S1690" i="1"/>
  <c r="T1690" i="1" s="1"/>
  <c r="S1694" i="1"/>
  <c r="T1694" i="1" s="1"/>
  <c r="S1704" i="1"/>
  <c r="T1704" i="1" s="1"/>
  <c r="S1504" i="1"/>
  <c r="T1504" i="1" s="1"/>
  <c r="S1709" i="1"/>
  <c r="T1709" i="1" s="1"/>
  <c r="S1721" i="1"/>
  <c r="T1721" i="1" s="1"/>
  <c r="S1724" i="1"/>
  <c r="T1724" i="1" s="1"/>
  <c r="S1715" i="1"/>
  <c r="T1715" i="1" s="1"/>
  <c r="S1733" i="1"/>
  <c r="T1733" i="1" s="1"/>
  <c r="S1744" i="1"/>
  <c r="T1744" i="1" s="1"/>
  <c r="S1753" i="1"/>
  <c r="T1753" i="1" s="1"/>
  <c r="S1754" i="1"/>
  <c r="T1754" i="1" s="1"/>
  <c r="S1409" i="1"/>
  <c r="T1409" i="1" s="1"/>
  <c r="S668" i="1"/>
  <c r="T668" i="1" s="1"/>
  <c r="S674" i="1"/>
  <c r="T674" i="1" s="1"/>
  <c r="S1781" i="1"/>
  <c r="T1781" i="1" s="1"/>
  <c r="S1784" i="1"/>
  <c r="T1784" i="1" s="1"/>
  <c r="S1785" i="1"/>
  <c r="T1785" i="1" s="1"/>
  <c r="S1792" i="1"/>
  <c r="T1792" i="1" s="1"/>
  <c r="S1800" i="1"/>
  <c r="T1800" i="1" s="1"/>
  <c r="S1801" i="1"/>
  <c r="T1801" i="1" s="1"/>
  <c r="S1802" i="1"/>
  <c r="T1802" i="1" s="1"/>
  <c r="S1805" i="1"/>
  <c r="T1805" i="1" s="1"/>
  <c r="S1812" i="1"/>
  <c r="T1812" i="1" s="1"/>
  <c r="S1813" i="1"/>
  <c r="T1813" i="1" s="1"/>
  <c r="S1815" i="1"/>
  <c r="T1815" i="1" s="1"/>
  <c r="S1825" i="1"/>
  <c r="T1825" i="1" s="1"/>
  <c r="S1826" i="1"/>
  <c r="T1826" i="1" s="1"/>
  <c r="S1836" i="1"/>
  <c r="T1836" i="1" s="1"/>
  <c r="S1840" i="1"/>
  <c r="T1840" i="1" s="1"/>
  <c r="S1841" i="1"/>
  <c r="T1841" i="1" s="1"/>
  <c r="S1660" i="1"/>
  <c r="T1660" i="1" s="1"/>
  <c r="S1248" i="1"/>
  <c r="T1248" i="1" s="1"/>
  <c r="S316" i="1"/>
  <c r="T316" i="1" s="1"/>
  <c r="S732" i="1"/>
  <c r="T732" i="1" s="1"/>
  <c r="S20" i="1"/>
  <c r="T20" i="1" s="1"/>
  <c r="S1093" i="1"/>
  <c r="T1093" i="1" s="1"/>
  <c r="S1094" i="1"/>
  <c r="T1094" i="1" s="1"/>
  <c r="S1116" i="1"/>
  <c r="T1116" i="1" s="1"/>
  <c r="S720" i="1"/>
  <c r="T720" i="1" s="1"/>
  <c r="S1136" i="1"/>
  <c r="T1136" i="1" s="1"/>
  <c r="S1171" i="1"/>
  <c r="T1171" i="1" s="1"/>
  <c r="S1088" i="1"/>
  <c r="T1088" i="1" s="1"/>
  <c r="S1207" i="1"/>
  <c r="T1207" i="1" s="1"/>
  <c r="S1260" i="1"/>
  <c r="T1260" i="1" s="1"/>
  <c r="S1299" i="1"/>
  <c r="T1299" i="1" s="1"/>
  <c r="S1324" i="1"/>
  <c r="T1324" i="1" s="1"/>
  <c r="S1412" i="1"/>
  <c r="T1412" i="1" s="1"/>
  <c r="S1418" i="1"/>
  <c r="T1418" i="1" s="1"/>
  <c r="S1166" i="1"/>
  <c r="T1166" i="1" s="1"/>
  <c r="S1167" i="1"/>
  <c r="T1167" i="1" s="1"/>
  <c r="S1499" i="1"/>
  <c r="T1499" i="1" s="1"/>
  <c r="S1591" i="1"/>
  <c r="T1591" i="1" s="1"/>
  <c r="S431" i="1"/>
  <c r="T431" i="1" s="1"/>
  <c r="S432" i="1"/>
  <c r="T432" i="1" s="1"/>
  <c r="S1688" i="1"/>
  <c r="T1688" i="1" s="1"/>
  <c r="S1551" i="1"/>
  <c r="T1551" i="1" s="1"/>
  <c r="S1565" i="1"/>
  <c r="T1565" i="1" s="1"/>
  <c r="S1584" i="1"/>
  <c r="T1584" i="1" s="1"/>
  <c r="S1587" i="1"/>
  <c r="T1587" i="1" s="1"/>
  <c r="S491" i="1"/>
  <c r="T491" i="1" s="1"/>
  <c r="S492" i="1"/>
  <c r="T492" i="1" s="1"/>
  <c r="S1620" i="1"/>
  <c r="T1620" i="1" s="1"/>
  <c r="S1621" i="1"/>
  <c r="T1621" i="1" s="1"/>
  <c r="S1625" i="1"/>
  <c r="T1625" i="1" s="1"/>
  <c r="S1643" i="1"/>
  <c r="T1643" i="1" s="1"/>
  <c r="S1650" i="1"/>
  <c r="T1650" i="1" s="1"/>
  <c r="S551" i="1"/>
  <c r="T551" i="1" s="1"/>
  <c r="S552" i="1"/>
  <c r="T552" i="1" s="1"/>
  <c r="S553" i="1"/>
  <c r="T553" i="1" s="1"/>
  <c r="S1652" i="1"/>
  <c r="T1652" i="1" s="1"/>
  <c r="S1681" i="1"/>
  <c r="T1681" i="1" s="1"/>
  <c r="S1691" i="1"/>
  <c r="T1691" i="1" s="1"/>
  <c r="S1712" i="1"/>
  <c r="T1712" i="1" s="1"/>
  <c r="S1716" i="1"/>
  <c r="T1716" i="1" s="1"/>
  <c r="S1772" i="1"/>
  <c r="T1772" i="1" s="1"/>
  <c r="S1777" i="1"/>
  <c r="T1777" i="1" s="1"/>
  <c r="S1576" i="1"/>
  <c r="T1576" i="1" s="1"/>
  <c r="S1797" i="1"/>
  <c r="T1797" i="1" s="1"/>
  <c r="S1833" i="1"/>
  <c r="T1833" i="1" s="1"/>
  <c r="S1287" i="1"/>
  <c r="T1287" i="1" s="1"/>
  <c r="S1288" i="1"/>
  <c r="T1288" i="1" s="1"/>
  <c r="S1637" i="1"/>
  <c r="T1637" i="1" s="1"/>
  <c r="S1515" i="1"/>
  <c r="T1515" i="1" s="1"/>
  <c r="S1516" i="1"/>
  <c r="T1516" i="1" s="1"/>
  <c r="S1517" i="1"/>
  <c r="T1517" i="1" s="1"/>
  <c r="S1661" i="1"/>
  <c r="T1661" i="1" s="1"/>
  <c r="S1718" i="1"/>
  <c r="T1718" i="1" s="1"/>
  <c r="S1518" i="1"/>
  <c r="T1518" i="1" s="1"/>
  <c r="S1519" i="1"/>
  <c r="T1519" i="1" s="1"/>
  <c r="S1520" i="1"/>
  <c r="T1520" i="1" s="1"/>
  <c r="S1662" i="1"/>
  <c r="T1662" i="1" s="1"/>
  <c r="S999" i="1"/>
  <c r="T999" i="1" s="1"/>
  <c r="S1062" i="1"/>
  <c r="T1062" i="1" s="1"/>
  <c r="S1189" i="1"/>
  <c r="T1189" i="1" s="1"/>
  <c r="S1190" i="1"/>
  <c r="T1190" i="1" s="1"/>
  <c r="S1821" i="1"/>
  <c r="T1821" i="1" s="1"/>
  <c r="S988" i="1"/>
  <c r="T988" i="1" s="1"/>
  <c r="S989" i="1"/>
  <c r="T989" i="1" s="1"/>
  <c r="S1449" i="1"/>
  <c r="T1449" i="1" s="1"/>
  <c r="S1450" i="1"/>
  <c r="T1450" i="1" s="1"/>
  <c r="S1700" i="1"/>
  <c r="T1700" i="1" s="1"/>
  <c r="S1061" i="1"/>
  <c r="T1061" i="1" s="1"/>
  <c r="S1669" i="1"/>
  <c r="T1669" i="1" s="1"/>
  <c r="S1763" i="1"/>
  <c r="T1763" i="1" s="1"/>
  <c r="S1295" i="1"/>
  <c r="T1295" i="1" s="1"/>
  <c r="S1296" i="1"/>
  <c r="T1296" i="1" s="1"/>
  <c r="S1663" i="1"/>
  <c r="T1663" i="1" s="1"/>
  <c r="S1493" i="1"/>
  <c r="T1493" i="1" s="1"/>
  <c r="S1056" i="1"/>
  <c r="T1056" i="1" s="1"/>
  <c r="S1358" i="1"/>
  <c r="T1358" i="1" s="1"/>
  <c r="S1816" i="1"/>
  <c r="T1816" i="1" s="1"/>
  <c r="S1509" i="1"/>
  <c r="T1509" i="1" s="1"/>
  <c r="S1560" i="1"/>
  <c r="T1560" i="1" s="1"/>
  <c r="S1561" i="1"/>
  <c r="T1561" i="1" s="1"/>
  <c r="S1000" i="1"/>
  <c r="T1000" i="1" s="1"/>
  <c r="S1001" i="1"/>
  <c r="T1001" i="1" s="1"/>
  <c r="S1577" i="1"/>
  <c r="T1577" i="1" s="1"/>
  <c r="S1184" i="1"/>
  <c r="T1184" i="1" s="1"/>
  <c r="S1185" i="1"/>
  <c r="T1185" i="1" s="1"/>
  <c r="S1186" i="1"/>
  <c r="T1186" i="1" s="1"/>
  <c r="S1138" i="1"/>
  <c r="T1138" i="1" s="1"/>
  <c r="S1228" i="1"/>
  <c r="T1228" i="1" s="1"/>
  <c r="S1229" i="1"/>
  <c r="T1229" i="1" s="1"/>
  <c r="S1230" i="1"/>
  <c r="T1230" i="1" s="1"/>
  <c r="S1351" i="1"/>
  <c r="T1351" i="1" s="1"/>
  <c r="S1352" i="1"/>
  <c r="T1352" i="1" s="1"/>
  <c r="S1353" i="1"/>
  <c r="T1353" i="1" s="1"/>
  <c r="S1623" i="1"/>
  <c r="T1623" i="1" s="1"/>
  <c r="S1725" i="1"/>
  <c r="T1725" i="1" s="1"/>
  <c r="S1713" i="1"/>
  <c r="T1713" i="1" s="1"/>
  <c r="S1456" i="1"/>
  <c r="T1456" i="1" s="1"/>
  <c r="S1814" i="1"/>
  <c r="T1814" i="1" s="1"/>
  <c r="S1745" i="1"/>
  <c r="T1745" i="1" s="1"/>
  <c r="S1622" i="1"/>
  <c r="T1622" i="1" s="1"/>
  <c r="S1393" i="1"/>
  <c r="T1393" i="1" s="1"/>
  <c r="S1664" i="1"/>
  <c r="T1664" i="1" s="1"/>
  <c r="S1451" i="1"/>
  <c r="T1451" i="1" s="1"/>
  <c r="S1670" i="1"/>
  <c r="T1670" i="1" s="1"/>
  <c r="S2" i="1"/>
  <c r="T2" i="1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10" i="1"/>
  <c r="T10" i="1" s="1"/>
  <c r="S11" i="1"/>
  <c r="T11" i="1" s="1"/>
  <c r="S12" i="1"/>
  <c r="T12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9" i="1"/>
  <c r="T29" i="1" s="1"/>
  <c r="S30" i="1"/>
  <c r="T30" i="1" s="1"/>
  <c r="S31" i="1"/>
  <c r="T31" i="1" s="1"/>
  <c r="S28" i="1"/>
  <c r="T28" i="1" s="1"/>
  <c r="S33" i="1"/>
  <c r="T33" i="1" s="1"/>
  <c r="S34" i="1"/>
  <c r="T34" i="1" s="1"/>
  <c r="S35" i="1"/>
  <c r="T35" i="1" s="1"/>
  <c r="S36" i="1"/>
  <c r="T36" i="1" s="1"/>
  <c r="S39" i="1"/>
  <c r="T39" i="1" s="1"/>
  <c r="S40" i="1"/>
  <c r="T40" i="1" s="1"/>
  <c r="S41" i="1"/>
  <c r="T41" i="1" s="1"/>
  <c r="S42" i="1"/>
  <c r="T42" i="1" s="1"/>
  <c r="S37" i="1"/>
  <c r="T37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4" i="1"/>
  <c r="T84" i="1" s="1"/>
  <c r="S83" i="1"/>
  <c r="T83" i="1" s="1"/>
  <c r="S9" i="1"/>
  <c r="T9" i="1" s="1"/>
  <c r="S133" i="1"/>
  <c r="T133" i="1" s="1"/>
  <c r="S86" i="1"/>
  <c r="T86" i="1" s="1"/>
  <c r="S88" i="1"/>
  <c r="T88" i="1" s="1"/>
  <c r="S89" i="1"/>
  <c r="T89" i="1" s="1"/>
  <c r="S90" i="1"/>
  <c r="T90" i="1" s="1"/>
  <c r="S92" i="1"/>
  <c r="T92" i="1" s="1"/>
  <c r="S94" i="1"/>
  <c r="T94" i="1" s="1"/>
  <c r="S51" i="1"/>
  <c r="T51" i="1" s="1"/>
  <c r="S95" i="1"/>
  <c r="T95" i="1" s="1"/>
  <c r="S85" i="1"/>
  <c r="T85" i="1" s="1"/>
  <c r="S97" i="1"/>
  <c r="T97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32" i="1"/>
  <c r="T32" i="1" s="1"/>
  <c r="S98" i="1"/>
  <c r="T98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1" i="1"/>
  <c r="T121" i="1" s="1"/>
  <c r="S122" i="1"/>
  <c r="T122" i="1" s="1"/>
  <c r="S91" i="1"/>
  <c r="T91" i="1" s="1"/>
  <c r="S123" i="1"/>
  <c r="T123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87" i="1"/>
  <c r="T87" i="1" s="1"/>
  <c r="S151" i="1"/>
  <c r="T151" i="1" s="1"/>
  <c r="S148" i="1"/>
  <c r="T148" i="1" s="1"/>
  <c r="S149" i="1"/>
  <c r="T149" i="1" s="1"/>
  <c r="S150" i="1"/>
  <c r="T150" i="1" s="1"/>
  <c r="S153" i="1"/>
  <c r="T153" i="1" s="1"/>
  <c r="S154" i="1"/>
  <c r="T154" i="1" s="1"/>
  <c r="S155" i="1"/>
  <c r="T155" i="1" s="1"/>
  <c r="S152" i="1"/>
  <c r="T152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20" i="1"/>
  <c r="T120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93" i="1"/>
  <c r="T93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96" i="1"/>
  <c r="T96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202" i="1"/>
  <c r="T202" i="1" s="1"/>
  <c r="S203" i="1"/>
  <c r="T203" i="1" s="1"/>
  <c r="S205" i="1"/>
  <c r="T205" i="1" s="1"/>
  <c r="S204" i="1"/>
  <c r="T204" i="1" s="1"/>
  <c r="S206" i="1"/>
  <c r="T206" i="1" s="1"/>
  <c r="S163" i="1"/>
  <c r="T163" i="1" s="1"/>
  <c r="S207" i="1"/>
  <c r="T207" i="1" s="1"/>
  <c r="S211" i="1"/>
  <c r="T211" i="1" s="1"/>
  <c r="S208" i="1"/>
  <c r="T208" i="1" s="1"/>
  <c r="S209" i="1"/>
  <c r="T209" i="1" s="1"/>
  <c r="S210" i="1"/>
  <c r="T210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40" i="1"/>
  <c r="T240" i="1" s="1"/>
  <c r="S241" i="1"/>
  <c r="T241" i="1" s="1"/>
  <c r="S243" i="1"/>
  <c r="T243" i="1" s="1"/>
  <c r="S244" i="1"/>
  <c r="T244" i="1" s="1"/>
  <c r="S230" i="1"/>
  <c r="T230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7" i="1"/>
  <c r="T277" i="1" s="1"/>
  <c r="S275" i="1"/>
  <c r="T275" i="1" s="1"/>
  <c r="S276" i="1"/>
  <c r="T276" i="1" s="1"/>
  <c r="S279" i="1"/>
  <c r="T279" i="1" s="1"/>
  <c r="S280" i="1"/>
  <c r="T280" i="1" s="1"/>
  <c r="S283" i="1"/>
  <c r="T283" i="1" s="1"/>
  <c r="S287" i="1"/>
  <c r="T287" i="1" s="1"/>
  <c r="S286" i="1"/>
  <c r="T286" i="1" s="1"/>
  <c r="S278" i="1"/>
  <c r="T278" i="1" s="1"/>
  <c r="S281" i="1"/>
  <c r="T281" i="1" s="1"/>
  <c r="S282" i="1"/>
  <c r="T282" i="1" s="1"/>
  <c r="S284" i="1"/>
  <c r="T284" i="1" s="1"/>
  <c r="S285" i="1"/>
  <c r="T285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232" i="1"/>
  <c r="T232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9" i="1"/>
  <c r="T329" i="1" s="1"/>
  <c r="S328" i="1"/>
  <c r="T328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9" i="1"/>
  <c r="T339" i="1" s="1"/>
  <c r="S338" i="1"/>
  <c r="T338" i="1" s="1"/>
  <c r="S340" i="1"/>
  <c r="T340" i="1" s="1"/>
  <c r="S341" i="1"/>
  <c r="T341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6" i="1"/>
  <c r="T356" i="1" s="1"/>
  <c r="S353" i="1"/>
  <c r="T353" i="1" s="1"/>
  <c r="S354" i="1"/>
  <c r="T354" i="1" s="1"/>
  <c r="S355" i="1"/>
  <c r="T355" i="1" s="1"/>
  <c r="S357" i="1"/>
  <c r="T357" i="1" s="1"/>
  <c r="S361" i="1"/>
  <c r="T361" i="1" s="1"/>
  <c r="S358" i="1"/>
  <c r="T358" i="1" s="1"/>
  <c r="S407" i="1"/>
  <c r="T407" i="1" s="1"/>
  <c r="S362" i="1"/>
  <c r="T362" i="1" s="1"/>
  <c r="S363" i="1"/>
  <c r="T363" i="1" s="1"/>
  <c r="S364" i="1"/>
  <c r="T364" i="1" s="1"/>
  <c r="S359" i="1"/>
  <c r="T359" i="1" s="1"/>
  <c r="S368" i="1"/>
  <c r="T368" i="1" s="1"/>
  <c r="S367" i="1"/>
  <c r="T367" i="1" s="1"/>
  <c r="S360" i="1"/>
  <c r="T360" i="1" s="1"/>
  <c r="S365" i="1"/>
  <c r="T365" i="1" s="1"/>
  <c r="S369" i="1"/>
  <c r="T369" i="1" s="1"/>
  <c r="S366" i="1"/>
  <c r="T366" i="1" s="1"/>
  <c r="S375" i="1"/>
  <c r="T375" i="1" s="1"/>
  <c r="S370" i="1"/>
  <c r="T370" i="1" s="1"/>
  <c r="S373" i="1"/>
  <c r="T373" i="1" s="1"/>
  <c r="S371" i="1"/>
  <c r="T371" i="1" s="1"/>
  <c r="S372" i="1"/>
  <c r="T372" i="1" s="1"/>
  <c r="S376" i="1"/>
  <c r="T376" i="1" s="1"/>
  <c r="S379" i="1"/>
  <c r="T379" i="1" s="1"/>
  <c r="S342" i="1"/>
  <c r="T342" i="1" s="1"/>
  <c r="S196" i="1"/>
  <c r="T196" i="1" s="1"/>
  <c r="S197" i="1"/>
  <c r="T197" i="1" s="1"/>
  <c r="S374" i="1"/>
  <c r="T374" i="1" s="1"/>
  <c r="S198" i="1"/>
  <c r="T198" i="1" s="1"/>
  <c r="S199" i="1"/>
  <c r="T199" i="1" s="1"/>
  <c r="S200" i="1"/>
  <c r="T200" i="1" s="1"/>
  <c r="S201" i="1"/>
  <c r="T201" i="1" s="1"/>
  <c r="S242" i="1"/>
  <c r="T242" i="1" s="1"/>
  <c r="S239" i="1"/>
  <c r="T239" i="1" s="1"/>
  <c r="S124" i="1"/>
  <c r="T124" i="1" s="1"/>
  <c r="S380" i="1"/>
  <c r="T380" i="1" s="1"/>
  <c r="S381" i="1"/>
  <c r="T381" i="1" s="1"/>
  <c r="S382" i="1"/>
  <c r="T382" i="1" s="1"/>
  <c r="S377" i="1"/>
  <c r="T377" i="1" s="1"/>
  <c r="S378" i="1"/>
  <c r="T378" i="1" s="1"/>
  <c r="S383" i="1"/>
  <c r="T383" i="1" s="1"/>
  <c r="S384" i="1"/>
  <c r="T384" i="1" s="1"/>
  <c r="S38" i="1"/>
  <c r="T38" i="1" s="1"/>
  <c r="S398" i="1"/>
  <c r="T398" i="1" s="1"/>
  <c r="S399" i="1"/>
  <c r="T399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408" i="1"/>
  <c r="T408" i="1" s="1"/>
  <c r="S409" i="1"/>
  <c r="T409" i="1" s="1"/>
  <c r="S400" i="1"/>
  <c r="T400" i="1" s="1"/>
  <c r="S402" i="1"/>
  <c r="T402" i="1" s="1"/>
  <c r="S403" i="1"/>
  <c r="T403" i="1" s="1"/>
  <c r="S406" i="1"/>
  <c r="T406" i="1" s="1"/>
  <c r="S401" i="1"/>
  <c r="T401" i="1" s="1"/>
  <c r="S405" i="1"/>
  <c r="T405" i="1" s="1"/>
  <c r="S410" i="1"/>
  <c r="T410" i="1" s="1"/>
  <c r="S415" i="1"/>
  <c r="T415" i="1" s="1"/>
  <c r="S469" i="1"/>
  <c r="T469" i="1" s="1"/>
  <c r="S411" i="1"/>
  <c r="T411" i="1" s="1"/>
  <c r="S412" i="1"/>
  <c r="T412" i="1" s="1"/>
  <c r="S413" i="1"/>
  <c r="T413" i="1" s="1"/>
  <c r="S418" i="1"/>
  <c r="T418" i="1" s="1"/>
  <c r="S414" i="1"/>
  <c r="T414" i="1" s="1"/>
  <c r="S416" i="1"/>
  <c r="T416" i="1" s="1"/>
  <c r="S420" i="1"/>
  <c r="T420" i="1" s="1"/>
  <c r="S417" i="1"/>
  <c r="T417" i="1" s="1"/>
  <c r="S419" i="1"/>
  <c r="T419" i="1" s="1"/>
  <c r="S421" i="1"/>
  <c r="T421" i="1" s="1"/>
  <c r="S423" i="1"/>
  <c r="T423" i="1" s="1"/>
  <c r="S433" i="1"/>
  <c r="T433" i="1" s="1"/>
  <c r="S427" i="1"/>
  <c r="T427" i="1" s="1"/>
  <c r="S424" i="1"/>
  <c r="T424" i="1" s="1"/>
  <c r="S437" i="1"/>
  <c r="T437" i="1" s="1"/>
  <c r="S428" i="1"/>
  <c r="T428" i="1" s="1"/>
  <c r="S429" i="1"/>
  <c r="T429" i="1" s="1"/>
  <c r="S430" i="1"/>
  <c r="T430" i="1" s="1"/>
  <c r="S438" i="1"/>
  <c r="T438" i="1" s="1"/>
  <c r="S444" i="1"/>
  <c r="T444" i="1" s="1"/>
  <c r="S443" i="1"/>
  <c r="T443" i="1" s="1"/>
  <c r="S441" i="1"/>
  <c r="T441" i="1" s="1"/>
  <c r="S446" i="1"/>
  <c r="T446" i="1" s="1"/>
  <c r="S454" i="1"/>
  <c r="T454" i="1" s="1"/>
  <c r="S445" i="1"/>
  <c r="T445" i="1" s="1"/>
  <c r="S448" i="1"/>
  <c r="T448" i="1" s="1"/>
  <c r="S447" i="1"/>
  <c r="T447" i="1" s="1"/>
  <c r="S449" i="1"/>
  <c r="T449" i="1" s="1"/>
  <c r="S450" i="1"/>
  <c r="T450" i="1" s="1"/>
  <c r="S451" i="1"/>
  <c r="T451" i="1" s="1"/>
  <c r="S452" i="1"/>
  <c r="T452" i="1" s="1"/>
  <c r="S453" i="1"/>
  <c r="T453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3" i="1"/>
  <c r="T463" i="1" s="1"/>
  <c r="S465" i="1"/>
  <c r="T465" i="1" s="1"/>
  <c r="S468" i="1"/>
  <c r="T468" i="1" s="1"/>
  <c r="S467" i="1"/>
  <c r="T467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2" i="1"/>
  <c r="T482" i="1" s="1"/>
  <c r="S481" i="1"/>
  <c r="T481" i="1" s="1"/>
  <c r="S483" i="1"/>
  <c r="T483" i="1" s="1"/>
  <c r="S484" i="1"/>
  <c r="T484" i="1" s="1"/>
  <c r="S485" i="1"/>
  <c r="T485" i="1" s="1"/>
  <c r="S533" i="1"/>
  <c r="T533" i="1" s="1"/>
  <c r="S486" i="1"/>
  <c r="T486" i="1" s="1"/>
  <c r="S487" i="1"/>
  <c r="T487" i="1" s="1"/>
  <c r="S488" i="1"/>
  <c r="T488" i="1" s="1"/>
  <c r="S231" i="1"/>
  <c r="T231" i="1" s="1"/>
  <c r="S489" i="1"/>
  <c r="T489" i="1" s="1"/>
  <c r="S490" i="1"/>
  <c r="T490" i="1" s="1"/>
  <c r="S493" i="1"/>
  <c r="T493" i="1" s="1"/>
  <c r="S494" i="1"/>
  <c r="T494" i="1" s="1"/>
  <c r="S495" i="1"/>
  <c r="T495" i="1" s="1"/>
  <c r="S555" i="1"/>
  <c r="T555" i="1" s="1"/>
  <c r="S496" i="1"/>
  <c r="T496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745" i="1"/>
  <c r="T745" i="1" s="1"/>
  <c r="S506" i="1"/>
  <c r="T506" i="1" s="1"/>
  <c r="S509" i="1"/>
  <c r="T509" i="1" s="1"/>
  <c r="S556" i="1"/>
  <c r="T556" i="1" s="1"/>
  <c r="S510" i="1"/>
  <c r="T510" i="1" s="1"/>
  <c r="S508" i="1"/>
  <c r="T508" i="1" s="1"/>
  <c r="S507" i="1"/>
  <c r="T507" i="1" s="1"/>
  <c r="S512" i="1"/>
  <c r="T512" i="1" s="1"/>
  <c r="S515" i="1"/>
  <c r="T515" i="1" s="1"/>
  <c r="S513" i="1"/>
  <c r="T513" i="1" s="1"/>
  <c r="S514" i="1"/>
  <c r="T514" i="1" s="1"/>
  <c r="S593" i="1"/>
  <c r="T593" i="1" s="1"/>
  <c r="S521" i="1"/>
  <c r="T521" i="1" s="1"/>
  <c r="S522" i="1"/>
  <c r="T522" i="1" s="1"/>
  <c r="S516" i="1"/>
  <c r="T516" i="1" s="1"/>
  <c r="S567" i="1"/>
  <c r="T567" i="1" s="1"/>
  <c r="S568" i="1"/>
  <c r="T568" i="1" s="1"/>
  <c r="S523" i="1"/>
  <c r="T523" i="1" s="1"/>
  <c r="S531" i="1"/>
  <c r="T531" i="1" s="1"/>
  <c r="S518" i="1"/>
  <c r="T518" i="1" s="1"/>
  <c r="S519" i="1"/>
  <c r="T519" i="1" s="1"/>
  <c r="S517" i="1"/>
  <c r="T517" i="1" s="1"/>
  <c r="S524" i="1"/>
  <c r="T524" i="1" s="1"/>
  <c r="S526" i="1"/>
  <c r="T526" i="1" s="1"/>
  <c r="S525" i="1"/>
  <c r="T525" i="1" s="1"/>
  <c r="S527" i="1"/>
  <c r="T527" i="1" s="1"/>
  <c r="S529" i="1"/>
  <c r="T529" i="1" s="1"/>
  <c r="S528" i="1"/>
  <c r="T528" i="1" s="1"/>
  <c r="S530" i="1"/>
  <c r="T530" i="1" s="1"/>
  <c r="S532" i="1"/>
  <c r="T532" i="1" s="1"/>
  <c r="S534" i="1"/>
  <c r="T534" i="1" s="1"/>
  <c r="S535" i="1"/>
  <c r="T535" i="1" s="1"/>
  <c r="S536" i="1"/>
  <c r="T536" i="1" s="1"/>
  <c r="S537" i="1"/>
  <c r="T537" i="1" s="1"/>
  <c r="S539" i="1"/>
  <c r="T539" i="1" s="1"/>
  <c r="S538" i="1"/>
  <c r="T538" i="1" s="1"/>
  <c r="S540" i="1"/>
  <c r="T540" i="1" s="1"/>
  <c r="S541" i="1"/>
  <c r="T541" i="1" s="1"/>
  <c r="S542" i="1"/>
  <c r="T542" i="1" s="1"/>
  <c r="S543" i="1"/>
  <c r="T543" i="1" s="1"/>
  <c r="S546" i="1"/>
  <c r="T546" i="1" s="1"/>
  <c r="S547" i="1"/>
  <c r="T547" i="1" s="1"/>
  <c r="S549" i="1"/>
  <c r="T549" i="1" s="1"/>
  <c r="S544" i="1"/>
  <c r="T544" i="1" s="1"/>
  <c r="S545" i="1"/>
  <c r="T545" i="1" s="1"/>
  <c r="S548" i="1"/>
  <c r="T548" i="1" s="1"/>
  <c r="S550" i="1"/>
  <c r="T550" i="1" s="1"/>
  <c r="S554" i="1"/>
  <c r="T554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72" i="1"/>
  <c r="T572" i="1" s="1"/>
  <c r="S573" i="1"/>
  <c r="T573" i="1" s="1"/>
  <c r="S569" i="1"/>
  <c r="T569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5" i="1"/>
  <c r="T585" i="1" s="1"/>
  <c r="S586" i="1"/>
  <c r="T586" i="1" s="1"/>
  <c r="S587" i="1"/>
  <c r="T587" i="1" s="1"/>
  <c r="S588" i="1"/>
  <c r="T588" i="1" s="1"/>
  <c r="S590" i="1"/>
  <c r="T590" i="1" s="1"/>
  <c r="S591" i="1"/>
  <c r="T591" i="1" s="1"/>
  <c r="S594" i="1"/>
  <c r="T594" i="1" s="1"/>
  <c r="S595" i="1"/>
  <c r="T595" i="1" s="1"/>
  <c r="S592" i="1"/>
  <c r="T592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4" i="1"/>
  <c r="T604" i="1" s="1"/>
  <c r="S603" i="1"/>
  <c r="T603" i="1" s="1"/>
  <c r="S605" i="1"/>
  <c r="T605" i="1" s="1"/>
  <c r="S606" i="1"/>
  <c r="T606" i="1" s="1"/>
  <c r="S607" i="1"/>
  <c r="T607" i="1" s="1"/>
  <c r="S676" i="1"/>
  <c r="T676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7" i="1"/>
  <c r="T617" i="1" s="1"/>
  <c r="S616" i="1"/>
  <c r="T616" i="1" s="1"/>
  <c r="S82" i="1"/>
  <c r="T82" i="1" s="1"/>
  <c r="S618" i="1"/>
  <c r="T618" i="1" s="1"/>
  <c r="S619" i="1"/>
  <c r="T619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1742" i="1"/>
  <c r="T1742" i="1" s="1"/>
  <c r="S1735" i="1"/>
  <c r="T1735" i="1" s="1"/>
  <c r="S1737" i="1"/>
  <c r="T1737" i="1" s="1"/>
  <c r="S1738" i="1"/>
  <c r="T1738" i="1" s="1"/>
  <c r="S1739" i="1"/>
  <c r="T1739" i="1" s="1"/>
  <c r="S1740" i="1"/>
  <c r="T1740" i="1" s="1"/>
  <c r="S1743" i="1"/>
  <c r="T1743" i="1" s="1"/>
  <c r="S1741" i="1"/>
  <c r="T1741" i="1" s="1"/>
  <c r="S1749" i="1"/>
  <c r="T1749" i="1" s="1"/>
  <c r="S1750" i="1"/>
  <c r="T1750" i="1" s="1"/>
  <c r="S1751" i="1"/>
  <c r="T1751" i="1" s="1"/>
  <c r="S1755" i="1"/>
  <c r="T1755" i="1" s="1"/>
  <c r="S1757" i="1"/>
  <c r="T1757" i="1" s="1"/>
  <c r="S1758" i="1"/>
  <c r="T1758" i="1" s="1"/>
  <c r="S1759" i="1"/>
  <c r="T1759" i="1" s="1"/>
  <c r="S1760" i="1"/>
  <c r="T1760" i="1" s="1"/>
  <c r="S1762" i="1"/>
  <c r="T1762" i="1" s="1"/>
  <c r="S1764" i="1"/>
  <c r="T1764" i="1" s="1"/>
  <c r="S1766" i="1"/>
  <c r="T1766" i="1" s="1"/>
  <c r="S1767" i="1"/>
  <c r="T1767" i="1" s="1"/>
  <c r="S1770" i="1"/>
  <c r="T1770" i="1" s="1"/>
  <c r="S1771" i="1"/>
  <c r="T1771" i="1" s="1"/>
  <c r="S1774" i="1"/>
  <c r="T1774" i="1" s="1"/>
  <c r="S1775" i="1"/>
  <c r="T1775" i="1" s="1"/>
  <c r="S1776" i="1"/>
  <c r="T1776" i="1" s="1"/>
  <c r="S1780" i="1"/>
  <c r="T1780" i="1" s="1"/>
  <c r="S1783" i="1"/>
  <c r="T1783" i="1" s="1"/>
  <c r="S1786" i="1"/>
  <c r="T1786" i="1" s="1"/>
  <c r="S1787" i="1"/>
  <c r="T1787" i="1" s="1"/>
  <c r="S1789" i="1"/>
  <c r="T1789" i="1" s="1"/>
  <c r="S1791" i="1"/>
  <c r="T1791" i="1" s="1"/>
  <c r="S1803" i="1"/>
  <c r="T1803" i="1" s="1"/>
  <c r="S1806" i="1"/>
  <c r="T1806" i="1" s="1"/>
  <c r="S1807" i="1"/>
  <c r="T1807" i="1" s="1"/>
  <c r="S1808" i="1"/>
  <c r="T1808" i="1" s="1"/>
  <c r="S1809" i="1"/>
  <c r="T1809" i="1" s="1"/>
  <c r="S1810" i="1"/>
  <c r="T1810" i="1" s="1"/>
  <c r="S1811" i="1"/>
  <c r="T1811" i="1" s="1"/>
  <c r="S1817" i="1"/>
  <c r="T1817" i="1" s="1"/>
  <c r="S1818" i="1"/>
  <c r="T1818" i="1" s="1"/>
  <c r="S1819" i="1"/>
  <c r="T1819" i="1" s="1"/>
  <c r="S1820" i="1"/>
  <c r="T1820" i="1" s="1"/>
  <c r="S1823" i="1"/>
  <c r="T1823" i="1" s="1"/>
  <c r="S1822" i="1"/>
  <c r="T1822" i="1" s="1"/>
  <c r="S1827" i="1"/>
  <c r="T1827" i="1" s="1"/>
  <c r="S1829" i="1"/>
  <c r="T1829" i="1" s="1"/>
  <c r="S1828" i="1"/>
  <c r="T1828" i="1" s="1"/>
  <c r="S1831" i="1"/>
  <c r="T1831" i="1" s="1"/>
  <c r="S1834" i="1"/>
  <c r="T1834" i="1" s="1"/>
  <c r="S633" i="1"/>
  <c r="T633" i="1" s="1"/>
  <c r="S649" i="1"/>
  <c r="T649" i="1" s="1"/>
  <c r="S670" i="1"/>
  <c r="T670" i="1" s="1"/>
  <c r="S655" i="1"/>
  <c r="T655" i="1" s="1"/>
  <c r="S631" i="1"/>
  <c r="T631" i="1" s="1"/>
  <c r="S632" i="1"/>
  <c r="T632" i="1" s="1"/>
  <c r="S634" i="1"/>
  <c r="T634" i="1" s="1"/>
  <c r="S635" i="1"/>
  <c r="T635" i="1" s="1"/>
  <c r="S637" i="1"/>
  <c r="T637" i="1" s="1"/>
  <c r="S717" i="1"/>
  <c r="T717" i="1" s="1"/>
  <c r="S638" i="1"/>
  <c r="T638" i="1" s="1"/>
  <c r="S636" i="1"/>
  <c r="T636" i="1" s="1"/>
  <c r="S639" i="1"/>
  <c r="T639" i="1" s="1"/>
  <c r="S640" i="1"/>
  <c r="T640" i="1" s="1"/>
  <c r="S642" i="1"/>
  <c r="T642" i="1" s="1"/>
  <c r="S643" i="1"/>
  <c r="T643" i="1" s="1"/>
  <c r="S646" i="1"/>
  <c r="T646" i="1" s="1"/>
  <c r="S644" i="1"/>
  <c r="T644" i="1" s="1"/>
  <c r="S647" i="1"/>
  <c r="T647" i="1" s="1"/>
  <c r="S648" i="1"/>
  <c r="T648" i="1" s="1"/>
  <c r="S650" i="1"/>
  <c r="T650" i="1" s="1"/>
  <c r="S645" i="1"/>
  <c r="T645" i="1" s="1"/>
  <c r="S651" i="1"/>
  <c r="T651" i="1" s="1"/>
  <c r="S652" i="1"/>
  <c r="T652" i="1" s="1"/>
  <c r="S656" i="1"/>
  <c r="T656" i="1" s="1"/>
  <c r="S657" i="1"/>
  <c r="T657" i="1" s="1"/>
  <c r="S660" i="1"/>
  <c r="T660" i="1" s="1"/>
  <c r="S658" i="1"/>
  <c r="T658" i="1" s="1"/>
  <c r="S659" i="1"/>
  <c r="T659" i="1" s="1"/>
  <c r="S664" i="1"/>
  <c r="T664" i="1" s="1"/>
  <c r="S665" i="1"/>
  <c r="T665" i="1" s="1"/>
  <c r="S661" i="1"/>
  <c r="T661" i="1" s="1"/>
  <c r="S662" i="1"/>
  <c r="T662" i="1" s="1"/>
  <c r="S653" i="1"/>
  <c r="T653" i="1" s="1"/>
  <c r="S654" i="1"/>
  <c r="T654" i="1" s="1"/>
  <c r="S666" i="1"/>
  <c r="T666" i="1" s="1"/>
  <c r="S663" i="1"/>
  <c r="T663" i="1" s="1"/>
  <c r="S667" i="1"/>
  <c r="T667" i="1" s="1"/>
  <c r="S669" i="1"/>
  <c r="T669" i="1" s="1"/>
  <c r="S671" i="1"/>
  <c r="T671" i="1" s="1"/>
  <c r="S672" i="1"/>
  <c r="T672" i="1" s="1"/>
  <c r="S673" i="1"/>
  <c r="T673" i="1" s="1"/>
  <c r="S675" i="1"/>
  <c r="T675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97" i="1"/>
  <c r="T697" i="1" s="1"/>
  <c r="S685" i="1"/>
  <c r="T685" i="1" s="1"/>
  <c r="S686" i="1"/>
  <c r="T686" i="1" s="1"/>
  <c r="S688" i="1"/>
  <c r="T688" i="1" s="1"/>
  <c r="S689" i="1"/>
  <c r="T689" i="1" s="1"/>
  <c r="S690" i="1"/>
  <c r="T690" i="1" s="1"/>
  <c r="S691" i="1"/>
  <c r="T691" i="1" s="1"/>
  <c r="S695" i="1"/>
  <c r="T695" i="1" s="1"/>
  <c r="S699" i="1"/>
  <c r="T699" i="1" s="1"/>
  <c r="S700" i="1"/>
  <c r="T700" i="1" s="1"/>
  <c r="S701" i="1"/>
  <c r="T701" i="1" s="1"/>
  <c r="S702" i="1"/>
  <c r="T702" i="1" s="1"/>
  <c r="S693" i="1"/>
  <c r="T693" i="1" s="1"/>
  <c r="S694" i="1"/>
  <c r="T694" i="1" s="1"/>
  <c r="S698" i="1"/>
  <c r="T698" i="1" s="1"/>
  <c r="S703" i="1"/>
  <c r="T703" i="1" s="1"/>
  <c r="S704" i="1"/>
  <c r="T704" i="1" s="1"/>
  <c r="S707" i="1"/>
  <c r="T707" i="1" s="1"/>
  <c r="S708" i="1"/>
  <c r="T708" i="1" s="1"/>
  <c r="S709" i="1"/>
  <c r="T709" i="1" s="1"/>
  <c r="S715" i="1"/>
  <c r="T715" i="1" s="1"/>
  <c r="S710" i="1"/>
  <c r="T710" i="1" s="1"/>
  <c r="S711" i="1"/>
  <c r="T711" i="1" s="1"/>
  <c r="S712" i="1"/>
  <c r="T712" i="1" s="1"/>
  <c r="S713" i="1"/>
  <c r="T713" i="1" s="1"/>
  <c r="S714" i="1"/>
  <c r="T714" i="1" s="1"/>
  <c r="S716" i="1"/>
  <c r="T716" i="1" s="1"/>
  <c r="S739" i="1"/>
  <c r="T739" i="1" s="1"/>
  <c r="S718" i="1"/>
  <c r="T718" i="1" s="1"/>
  <c r="S719" i="1"/>
  <c r="T719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3" i="1"/>
  <c r="T733" i="1" s="1"/>
  <c r="S734" i="1"/>
  <c r="T734" i="1" s="1"/>
  <c r="S740" i="1"/>
  <c r="T740" i="1" s="1"/>
  <c r="S743" i="1"/>
  <c r="T743" i="1" s="1"/>
  <c r="S746" i="1"/>
  <c r="T746" i="1" s="1"/>
  <c r="S751" i="1"/>
  <c r="T751" i="1" s="1"/>
  <c r="S735" i="1"/>
  <c r="T735" i="1" s="1"/>
  <c r="S737" i="1"/>
  <c r="T737" i="1" s="1"/>
  <c r="S738" i="1"/>
  <c r="T738" i="1" s="1"/>
  <c r="S741" i="1"/>
  <c r="T741" i="1" s="1"/>
  <c r="S742" i="1"/>
  <c r="T742" i="1" s="1"/>
  <c r="S744" i="1"/>
  <c r="T744" i="1" s="1"/>
  <c r="S747" i="1"/>
  <c r="T747" i="1" s="1"/>
  <c r="S748" i="1"/>
  <c r="T748" i="1" s="1"/>
  <c r="S749" i="1"/>
  <c r="T749" i="1" s="1"/>
  <c r="S750" i="1"/>
  <c r="T750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9" i="1"/>
  <c r="T759" i="1" s="1"/>
  <c r="S762" i="1"/>
  <c r="T762" i="1" s="1"/>
  <c r="S765" i="1"/>
  <c r="T765" i="1" s="1"/>
  <c r="S758" i="1"/>
  <c r="T758" i="1" s="1"/>
  <c r="S760" i="1"/>
  <c r="T760" i="1" s="1"/>
  <c r="S761" i="1"/>
  <c r="T761" i="1" s="1"/>
  <c r="S763" i="1"/>
  <c r="T763" i="1" s="1"/>
  <c r="S764" i="1"/>
  <c r="T764" i="1" s="1"/>
  <c r="S766" i="1"/>
  <c r="T766" i="1" s="1"/>
  <c r="S767" i="1"/>
  <c r="T767" i="1" s="1"/>
  <c r="S768" i="1"/>
  <c r="T768" i="1" s="1"/>
  <c r="S769" i="1"/>
  <c r="T769" i="1" s="1"/>
  <c r="S772" i="1"/>
  <c r="T772" i="1" s="1"/>
  <c r="S620" i="1"/>
  <c r="T620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803" i="1"/>
  <c r="T803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4" i="1"/>
  <c r="T804" i="1" s="1"/>
  <c r="S805" i="1"/>
  <c r="T805" i="1" s="1"/>
  <c r="S806" i="1"/>
  <c r="T806" i="1" s="1"/>
  <c r="S802" i="1"/>
  <c r="T802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736" i="1"/>
  <c r="T736" i="1" s="1"/>
  <c r="S819" i="1"/>
  <c r="T819" i="1" s="1"/>
  <c r="S820" i="1"/>
  <c r="T820" i="1" s="1"/>
  <c r="S823" i="1"/>
  <c r="T823" i="1" s="1"/>
  <c r="S824" i="1"/>
  <c r="T824" i="1" s="1"/>
  <c r="S825" i="1"/>
  <c r="T825" i="1" s="1"/>
  <c r="S826" i="1"/>
  <c r="T826" i="1" s="1"/>
  <c r="S868" i="1"/>
  <c r="T868" i="1" s="1"/>
  <c r="S829" i="1"/>
  <c r="T829" i="1" s="1"/>
  <c r="S830" i="1"/>
  <c r="T830" i="1" s="1"/>
  <c r="S831" i="1"/>
  <c r="T831" i="1" s="1"/>
  <c r="S832" i="1"/>
  <c r="T832" i="1" s="1"/>
  <c r="S833" i="1"/>
  <c r="T833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2" i="1"/>
  <c r="T842" i="1" s="1"/>
  <c r="S827" i="1"/>
  <c r="T827" i="1" s="1"/>
  <c r="S843" i="1"/>
  <c r="T843" i="1" s="1"/>
  <c r="S844" i="1"/>
  <c r="T844" i="1" s="1"/>
  <c r="S845" i="1"/>
  <c r="T845" i="1" s="1"/>
  <c r="S846" i="1"/>
  <c r="T846" i="1" s="1"/>
  <c r="S848" i="1"/>
  <c r="T848" i="1" s="1"/>
  <c r="S851" i="1"/>
  <c r="T851" i="1" s="1"/>
  <c r="S849" i="1"/>
  <c r="T849" i="1" s="1"/>
  <c r="S852" i="1"/>
  <c r="T852" i="1" s="1"/>
  <c r="S850" i="1"/>
  <c r="T850" i="1" s="1"/>
  <c r="S853" i="1"/>
  <c r="T853" i="1" s="1"/>
  <c r="S854" i="1"/>
  <c r="T854" i="1" s="1"/>
  <c r="S855" i="1"/>
  <c r="T855" i="1" s="1"/>
  <c r="S856" i="1"/>
  <c r="T856" i="1" s="1"/>
  <c r="S857" i="1"/>
  <c r="T857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903" i="1"/>
  <c r="T903" i="1" s="1"/>
  <c r="S869" i="1"/>
  <c r="T869" i="1" s="1"/>
  <c r="S870" i="1"/>
  <c r="T870" i="1" s="1"/>
  <c r="S871" i="1"/>
  <c r="T871" i="1" s="1"/>
  <c r="S872" i="1"/>
  <c r="T872" i="1" s="1"/>
  <c r="S873" i="1"/>
  <c r="T873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9" i="1"/>
  <c r="T899" i="1" s="1"/>
  <c r="S896" i="1"/>
  <c r="T896" i="1" s="1"/>
  <c r="S897" i="1"/>
  <c r="T897" i="1" s="1"/>
  <c r="S900" i="1"/>
  <c r="T900" i="1" s="1"/>
  <c r="S902" i="1"/>
  <c r="T902" i="1" s="1"/>
  <c r="S898" i="1"/>
  <c r="T898" i="1" s="1"/>
  <c r="S901" i="1"/>
  <c r="T901" i="1" s="1"/>
  <c r="S915" i="1"/>
  <c r="T915" i="1" s="1"/>
  <c r="S916" i="1"/>
  <c r="T916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2" i="1"/>
  <c r="T912" i="1" s="1"/>
  <c r="S911" i="1"/>
  <c r="T911" i="1" s="1"/>
  <c r="S913" i="1"/>
  <c r="T913" i="1" s="1"/>
  <c r="S914" i="1"/>
  <c r="T914" i="1" s="1"/>
  <c r="S917" i="1"/>
  <c r="T917" i="1" s="1"/>
  <c r="S828" i="1"/>
  <c r="T828" i="1" s="1"/>
  <c r="S919" i="1"/>
  <c r="T919" i="1" s="1"/>
  <c r="S921" i="1"/>
  <c r="T921" i="1" s="1"/>
  <c r="S922" i="1"/>
  <c r="T922" i="1" s="1"/>
  <c r="S923" i="1"/>
  <c r="T923" i="1" s="1"/>
  <c r="S924" i="1"/>
  <c r="T924" i="1" s="1"/>
  <c r="S925" i="1"/>
  <c r="T925" i="1" s="1"/>
  <c r="S927" i="1"/>
  <c r="T927" i="1" s="1"/>
  <c r="S929" i="1"/>
  <c r="T929" i="1" s="1"/>
  <c r="S930" i="1"/>
  <c r="T930" i="1" s="1"/>
  <c r="S948" i="1"/>
  <c r="T948" i="1" s="1"/>
  <c r="S931" i="1"/>
  <c r="T931" i="1" s="1"/>
  <c r="S926" i="1"/>
  <c r="T926" i="1" s="1"/>
  <c r="S934" i="1"/>
  <c r="T934" i="1" s="1"/>
  <c r="S928" i="1"/>
  <c r="T928" i="1" s="1"/>
  <c r="S932" i="1"/>
  <c r="T932" i="1" s="1"/>
  <c r="S933" i="1"/>
  <c r="T933" i="1" s="1"/>
  <c r="S936" i="1"/>
  <c r="T936" i="1" s="1"/>
  <c r="S935" i="1"/>
  <c r="T935" i="1" s="1"/>
  <c r="S938" i="1"/>
  <c r="T938" i="1" s="1"/>
  <c r="S937" i="1"/>
  <c r="T937" i="1" s="1"/>
  <c r="S940" i="1"/>
  <c r="T940" i="1" s="1"/>
  <c r="S941" i="1"/>
  <c r="T941" i="1" s="1"/>
  <c r="S944" i="1"/>
  <c r="T944" i="1" s="1"/>
  <c r="S945" i="1"/>
  <c r="T945" i="1" s="1"/>
  <c r="S943" i="1"/>
  <c r="T943" i="1" s="1"/>
  <c r="S946" i="1"/>
  <c r="T946" i="1" s="1"/>
  <c r="S953" i="1"/>
  <c r="T953" i="1" s="1"/>
  <c r="S949" i="1"/>
  <c r="T949" i="1" s="1"/>
  <c r="S951" i="1"/>
  <c r="T951" i="1" s="1"/>
  <c r="S950" i="1"/>
  <c r="T950" i="1" s="1"/>
  <c r="S952" i="1"/>
  <c r="T952" i="1" s="1"/>
  <c r="S954" i="1"/>
  <c r="T954" i="1" s="1"/>
  <c r="S955" i="1"/>
  <c r="T955" i="1" s="1"/>
  <c r="S958" i="1"/>
  <c r="T958" i="1" s="1"/>
  <c r="S959" i="1"/>
  <c r="T959" i="1" s="1"/>
  <c r="S957" i="1"/>
  <c r="T957" i="1" s="1"/>
  <c r="S962" i="1"/>
  <c r="T962" i="1" s="1"/>
  <c r="S960" i="1"/>
  <c r="T960" i="1" s="1"/>
  <c r="S1221" i="1"/>
  <c r="T1221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7" i="1"/>
  <c r="T977" i="1" s="1"/>
  <c r="S978" i="1"/>
  <c r="T978" i="1" s="1"/>
  <c r="S979" i="1"/>
  <c r="T979" i="1" s="1"/>
  <c r="S981" i="1"/>
  <c r="T981" i="1" s="1"/>
  <c r="S982" i="1"/>
  <c r="T982" i="1" s="1"/>
  <c r="S985" i="1"/>
  <c r="T985" i="1" s="1"/>
  <c r="S986" i="1"/>
  <c r="T986" i="1" s="1"/>
  <c r="S987" i="1"/>
  <c r="T987" i="1" s="1"/>
  <c r="S1175" i="1"/>
  <c r="T1175" i="1" s="1"/>
  <c r="S1369" i="1"/>
  <c r="T1369" i="1" s="1"/>
  <c r="S991" i="1"/>
  <c r="T991" i="1" s="1"/>
  <c r="S993" i="1"/>
  <c r="T993" i="1" s="1"/>
  <c r="S994" i="1"/>
  <c r="T994" i="1" s="1"/>
  <c r="S995" i="1"/>
  <c r="T995" i="1" s="1"/>
  <c r="S996" i="1"/>
  <c r="T996" i="1" s="1"/>
  <c r="S1002" i="1"/>
  <c r="T1002" i="1" s="1"/>
  <c r="S1008" i="1"/>
  <c r="T1008" i="1" s="1"/>
  <c r="S1009" i="1"/>
  <c r="T1009" i="1" s="1"/>
  <c r="S1003" i="1"/>
  <c r="T1003" i="1" s="1"/>
  <c r="S1005" i="1"/>
  <c r="T1005" i="1" s="1"/>
  <c r="S1006" i="1"/>
  <c r="T1006" i="1" s="1"/>
  <c r="S1004" i="1"/>
  <c r="T1004" i="1" s="1"/>
  <c r="S1007" i="1"/>
  <c r="T1007" i="1" s="1"/>
  <c r="S1011" i="1"/>
  <c r="T1011" i="1" s="1"/>
  <c r="S1012" i="1"/>
  <c r="T1012" i="1" s="1"/>
  <c r="S1013" i="1"/>
  <c r="T1013" i="1" s="1"/>
  <c r="S1015" i="1"/>
  <c r="T1015" i="1" s="1"/>
  <c r="S1014" i="1"/>
  <c r="T1014" i="1" s="1"/>
  <c r="S1018" i="1"/>
  <c r="T1018" i="1" s="1"/>
  <c r="S1016" i="1"/>
  <c r="T1016" i="1" s="1"/>
  <c r="S1017" i="1"/>
  <c r="T1017" i="1" s="1"/>
  <c r="S1019" i="1"/>
  <c r="T1019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30" i="1"/>
  <c r="T1030" i="1" s="1"/>
  <c r="S1029" i="1"/>
  <c r="T1029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9" i="1"/>
  <c r="T1039" i="1" s="1"/>
  <c r="S1038" i="1"/>
  <c r="T1038" i="1" s="1"/>
  <c r="S1040" i="1"/>
  <c r="T1040" i="1" s="1"/>
  <c r="S1041" i="1"/>
  <c r="T1041" i="1" s="1"/>
  <c r="S1043" i="1"/>
  <c r="T1043" i="1" s="1"/>
  <c r="S1047" i="1"/>
  <c r="T1047" i="1" s="1"/>
  <c r="S1045" i="1"/>
  <c r="T1045" i="1" s="1"/>
  <c r="S1049" i="1"/>
  <c r="T1049" i="1" s="1"/>
  <c r="S1046" i="1"/>
  <c r="T1046" i="1" s="1"/>
  <c r="S1048" i="1"/>
  <c r="T1048" i="1" s="1"/>
  <c r="S1050" i="1"/>
  <c r="T1050" i="1" s="1"/>
  <c r="S1054" i="1"/>
  <c r="T1054" i="1" s="1"/>
  <c r="S1051" i="1"/>
  <c r="T1051" i="1" s="1"/>
  <c r="S1052" i="1"/>
  <c r="T1052" i="1" s="1"/>
  <c r="S1055" i="1"/>
  <c r="T1055" i="1" s="1"/>
  <c r="S1057" i="1"/>
  <c r="T1057" i="1" s="1"/>
  <c r="S1059" i="1"/>
  <c r="T1059" i="1" s="1"/>
  <c r="S1058" i="1"/>
  <c r="T1058" i="1" s="1"/>
  <c r="S1060" i="1"/>
  <c r="T1060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70" i="1"/>
  <c r="T1070" i="1" s="1"/>
  <c r="S1072" i="1"/>
  <c r="T1072" i="1" s="1"/>
  <c r="S1074" i="1"/>
  <c r="T1074" i="1" s="1"/>
  <c r="S1075" i="1"/>
  <c r="T1075" i="1" s="1"/>
  <c r="S1073" i="1"/>
  <c r="T1073" i="1" s="1"/>
  <c r="S1078" i="1"/>
  <c r="T1078" i="1" s="1"/>
  <c r="S1053" i="1"/>
  <c r="T1053" i="1" s="1"/>
  <c r="S1044" i="1"/>
  <c r="T1044" i="1" s="1"/>
  <c r="S1082" i="1"/>
  <c r="T1082" i="1" s="1"/>
  <c r="S1083" i="1"/>
  <c r="T1083" i="1" s="1"/>
  <c r="S1085" i="1"/>
  <c r="T1085" i="1" s="1"/>
  <c r="S1086" i="1"/>
  <c r="T1086" i="1" s="1"/>
  <c r="S1087" i="1"/>
  <c r="T1087" i="1" s="1"/>
  <c r="S1089" i="1"/>
  <c r="T1089" i="1" s="1"/>
  <c r="S1090" i="1"/>
  <c r="T1090" i="1" s="1"/>
  <c r="S1423" i="1"/>
  <c r="T1423" i="1" s="1"/>
  <c r="S1091" i="1"/>
  <c r="T1091" i="1" s="1"/>
  <c r="S1095" i="1"/>
  <c r="T1095" i="1" s="1"/>
  <c r="S1096" i="1"/>
  <c r="T1096" i="1" s="1"/>
  <c r="S1101" i="1"/>
  <c r="T1101" i="1" s="1"/>
  <c r="S1099" i="1"/>
  <c r="T1099" i="1" s="1"/>
  <c r="S1100" i="1"/>
  <c r="T1100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11" i="1"/>
  <c r="T1111" i="1" s="1"/>
  <c r="S1114" i="1"/>
  <c r="T1114" i="1" s="1"/>
  <c r="S1112" i="1"/>
  <c r="T1112" i="1" s="1"/>
  <c r="S1110" i="1"/>
  <c r="T1110" i="1" s="1"/>
  <c r="S1119" i="1"/>
  <c r="T1119" i="1" s="1"/>
  <c r="S1117" i="1"/>
  <c r="T1117" i="1" s="1"/>
  <c r="S1118" i="1"/>
  <c r="T1118" i="1" s="1"/>
  <c r="S1120" i="1"/>
  <c r="T1120" i="1" s="1"/>
  <c r="S1121" i="1"/>
  <c r="T1121" i="1" s="1"/>
  <c r="S1122" i="1"/>
  <c r="T1122" i="1" s="1"/>
  <c r="S1123" i="1"/>
  <c r="T1123" i="1" s="1"/>
  <c r="S1125" i="1"/>
  <c r="T1125" i="1" s="1"/>
  <c r="S1126" i="1"/>
  <c r="T1126" i="1" s="1"/>
  <c r="S1071" i="1"/>
  <c r="T1071" i="1" s="1"/>
  <c r="S1127" i="1"/>
  <c r="T1127" i="1" s="1"/>
  <c r="S1128" i="1"/>
  <c r="T1128" i="1" s="1"/>
  <c r="S1129" i="1"/>
  <c r="T1129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7" i="1"/>
  <c r="T1137" i="1" s="1"/>
  <c r="S1156" i="1"/>
  <c r="T1156" i="1" s="1"/>
  <c r="S1154" i="1"/>
  <c r="T1154" i="1" s="1"/>
  <c r="S1139" i="1"/>
  <c r="T1139" i="1" s="1"/>
  <c r="S1155" i="1"/>
  <c r="T1155" i="1" s="1"/>
  <c r="S1157" i="1"/>
  <c r="T1157" i="1" s="1"/>
  <c r="S1158" i="1"/>
  <c r="T1158" i="1" s="1"/>
  <c r="S1261" i="1"/>
  <c r="T1261" i="1" s="1"/>
  <c r="S1150" i="1"/>
  <c r="T1150" i="1" s="1"/>
  <c r="S1151" i="1"/>
  <c r="T1151" i="1" s="1"/>
  <c r="S1152" i="1"/>
  <c r="T1152" i="1" s="1"/>
  <c r="S1153" i="1"/>
  <c r="T1153" i="1" s="1"/>
  <c r="S1159" i="1"/>
  <c r="T1159" i="1" s="1"/>
  <c r="S1160" i="1"/>
  <c r="T1160" i="1" s="1"/>
  <c r="S1161" i="1"/>
  <c r="T1161" i="1" s="1"/>
  <c r="S1162" i="1"/>
  <c r="T1162" i="1" s="1"/>
  <c r="S1164" i="1"/>
  <c r="T1164" i="1" s="1"/>
  <c r="S1203" i="1"/>
  <c r="T1203" i="1" s="1"/>
  <c r="S1168" i="1"/>
  <c r="T1168" i="1" s="1"/>
  <c r="S1169" i="1"/>
  <c r="T1169" i="1" s="1"/>
  <c r="S1172" i="1"/>
  <c r="T1172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73" i="1"/>
  <c r="T1173" i="1" s="1"/>
  <c r="S1174" i="1"/>
  <c r="T1174" i="1" s="1"/>
  <c r="S1182" i="1"/>
  <c r="T1182" i="1" s="1"/>
  <c r="S1188" i="1"/>
  <c r="T1188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9" i="1"/>
  <c r="T1209" i="1" s="1"/>
  <c r="S1208" i="1"/>
  <c r="T1208" i="1" s="1"/>
  <c r="S1210" i="1"/>
  <c r="T1210" i="1" s="1"/>
  <c r="S1212" i="1"/>
  <c r="T1212" i="1" s="1"/>
  <c r="S1216" i="1"/>
  <c r="T1216" i="1" s="1"/>
  <c r="S1218" i="1"/>
  <c r="T1218" i="1" s="1"/>
  <c r="S1222" i="1"/>
  <c r="T1222" i="1" s="1"/>
  <c r="S1223" i="1"/>
  <c r="T1223" i="1" s="1"/>
  <c r="S1220" i="1"/>
  <c r="T1220" i="1" s="1"/>
  <c r="S1225" i="1"/>
  <c r="T1225" i="1" s="1"/>
  <c r="S1227" i="1"/>
  <c r="T1227" i="1" s="1"/>
  <c r="S1226" i="1"/>
  <c r="T1226" i="1" s="1"/>
  <c r="S1233" i="1"/>
  <c r="T1233" i="1" s="1"/>
  <c r="S1224" i="1"/>
  <c r="T1224" i="1" s="1"/>
  <c r="S1234" i="1"/>
  <c r="T1234" i="1" s="1"/>
  <c r="S1237" i="1"/>
  <c r="T1237" i="1" s="1"/>
  <c r="S1235" i="1"/>
  <c r="T1235" i="1" s="1"/>
  <c r="S1236" i="1"/>
  <c r="T1236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6" i="1"/>
  <c r="T1246" i="1" s="1"/>
  <c r="S1245" i="1"/>
  <c r="T1245" i="1" s="1"/>
  <c r="S1247" i="1"/>
  <c r="T1247" i="1" s="1"/>
  <c r="S1251" i="1"/>
  <c r="T1251" i="1" s="1"/>
  <c r="S1252" i="1"/>
  <c r="T1252" i="1" s="1"/>
  <c r="S1249" i="1"/>
  <c r="T1249" i="1" s="1"/>
  <c r="S1250" i="1"/>
  <c r="T1250" i="1" s="1"/>
  <c r="S1253" i="1"/>
  <c r="T1253" i="1" s="1"/>
  <c r="S1257" i="1"/>
  <c r="T1257" i="1" s="1"/>
  <c r="S1278" i="1"/>
  <c r="T1278" i="1" s="1"/>
  <c r="S1255" i="1"/>
  <c r="T1255" i="1" s="1"/>
  <c r="S1256" i="1"/>
  <c r="T1256" i="1" s="1"/>
  <c r="S1268" i="1"/>
  <c r="T1268" i="1" s="1"/>
  <c r="S1264" i="1"/>
  <c r="T1264" i="1" s="1"/>
  <c r="S1258" i="1"/>
  <c r="T1258" i="1" s="1"/>
  <c r="S1269" i="1"/>
  <c r="T1269" i="1" s="1"/>
  <c r="S1262" i="1"/>
  <c r="T1262" i="1" s="1"/>
  <c r="S1270" i="1"/>
  <c r="T1270" i="1" s="1"/>
  <c r="S1271" i="1"/>
  <c r="T1271" i="1" s="1"/>
  <c r="S1265" i="1"/>
  <c r="T1265" i="1" s="1"/>
  <c r="S1266" i="1"/>
  <c r="T1266" i="1" s="1"/>
  <c r="S1279" i="1"/>
  <c r="T1279" i="1" s="1"/>
  <c r="S1274" i="1"/>
  <c r="T1274" i="1" s="1"/>
  <c r="S1280" i="1"/>
  <c r="T1280" i="1" s="1"/>
  <c r="S1272" i="1"/>
  <c r="T1272" i="1" s="1"/>
  <c r="S1273" i="1"/>
  <c r="T1273" i="1" s="1"/>
  <c r="S1281" i="1"/>
  <c r="T1281" i="1" s="1"/>
  <c r="S1282" i="1"/>
  <c r="T1282" i="1" s="1"/>
  <c r="S1283" i="1"/>
  <c r="T1283" i="1" s="1"/>
  <c r="S1290" i="1"/>
  <c r="T1290" i="1" s="1"/>
  <c r="S1284" i="1"/>
  <c r="T1284" i="1" s="1"/>
  <c r="S1289" i="1"/>
  <c r="T1289" i="1" s="1"/>
  <c r="S1293" i="1"/>
  <c r="T1293" i="1" s="1"/>
  <c r="S1294" i="1"/>
  <c r="T1294" i="1" s="1"/>
  <c r="S1291" i="1"/>
  <c r="T1291" i="1" s="1"/>
  <c r="S1292" i="1"/>
  <c r="T1292" i="1" s="1"/>
  <c r="S1300" i="1"/>
  <c r="T1300" i="1" s="1"/>
  <c r="S1297" i="1"/>
  <c r="T1297" i="1" s="1"/>
  <c r="S1298" i="1"/>
  <c r="T1298" i="1" s="1"/>
  <c r="S1306" i="1"/>
  <c r="T1306" i="1" s="1"/>
  <c r="S615" i="1"/>
  <c r="T615" i="1" s="1"/>
  <c r="S1301" i="1"/>
  <c r="T1301" i="1" s="1"/>
  <c r="S1302" i="1"/>
  <c r="T1302" i="1" s="1"/>
  <c r="S1303" i="1"/>
  <c r="T1303" i="1" s="1"/>
  <c r="S1304" i="1"/>
  <c r="T1304" i="1" s="1"/>
  <c r="S1307" i="1"/>
  <c r="T1307" i="1" s="1"/>
  <c r="S1308" i="1"/>
  <c r="T1308" i="1" s="1"/>
  <c r="S1312" i="1"/>
  <c r="T1312" i="1" s="1"/>
  <c r="S1313" i="1"/>
  <c r="T1313" i="1" s="1"/>
  <c r="S1315" i="1"/>
  <c r="T1315" i="1" s="1"/>
  <c r="S1319" i="1"/>
  <c r="T1319" i="1" s="1"/>
  <c r="S1320" i="1"/>
  <c r="T1320" i="1" s="1"/>
  <c r="S1316" i="1"/>
  <c r="T1316" i="1" s="1"/>
  <c r="S1322" i="1"/>
  <c r="T1322" i="1" s="1"/>
  <c r="S1325" i="1"/>
  <c r="T1325" i="1" s="1"/>
  <c r="S1326" i="1"/>
  <c r="T1326" i="1" s="1"/>
  <c r="S1327" i="1"/>
  <c r="T1327" i="1" s="1"/>
  <c r="S1328" i="1"/>
  <c r="T1328" i="1" s="1"/>
  <c r="S1329" i="1"/>
  <c r="T1329" i="1" s="1"/>
  <c r="S1330" i="1"/>
  <c r="T1330" i="1" s="1"/>
  <c r="S1335" i="1"/>
  <c r="T1335" i="1" s="1"/>
  <c r="S1336" i="1"/>
  <c r="T1336" i="1" s="1"/>
  <c r="S1340" i="1"/>
  <c r="T1340" i="1" s="1"/>
  <c r="S1345" i="1"/>
  <c r="T1345" i="1" s="1"/>
  <c r="S1341" i="1"/>
  <c r="T1341" i="1" s="1"/>
  <c r="S1337" i="1"/>
  <c r="T1337" i="1" s="1"/>
  <c r="S1343" i="1"/>
  <c r="T1343" i="1" s="1"/>
  <c r="S1346" i="1"/>
  <c r="T1346" i="1" s="1"/>
  <c r="S1354" i="1"/>
  <c r="T1354" i="1" s="1"/>
  <c r="S1348" i="1"/>
  <c r="T1348" i="1" s="1"/>
  <c r="S1356" i="1"/>
  <c r="T1356" i="1" s="1"/>
  <c r="S1355" i="1"/>
  <c r="T1355" i="1" s="1"/>
  <c r="S1360" i="1"/>
  <c r="T1360" i="1" s="1"/>
  <c r="S1361" i="1"/>
  <c r="T1361" i="1" s="1"/>
  <c r="S1363" i="1"/>
  <c r="T1363" i="1" s="1"/>
  <c r="S1370" i="1"/>
  <c r="T1370" i="1" s="1"/>
  <c r="S1367" i="1"/>
  <c r="T1367" i="1" s="1"/>
  <c r="S1374" i="1"/>
  <c r="T1374" i="1" s="1"/>
  <c r="S1371" i="1"/>
  <c r="T1371" i="1" s="1"/>
  <c r="S1372" i="1"/>
  <c r="T1372" i="1" s="1"/>
  <c r="S1375" i="1"/>
  <c r="T1375" i="1" s="1"/>
  <c r="S1379" i="1"/>
  <c r="T1379" i="1" s="1"/>
  <c r="S1377" i="1"/>
  <c r="T1377" i="1" s="1"/>
  <c r="S1383" i="1"/>
  <c r="T1383" i="1" s="1"/>
  <c r="S1388" i="1"/>
  <c r="T1388" i="1" s="1"/>
  <c r="S1391" i="1"/>
  <c r="T1391" i="1" s="1"/>
  <c r="S1394" i="1"/>
  <c r="T1394" i="1" s="1"/>
  <c r="S1399" i="1"/>
  <c r="T1399" i="1" s="1"/>
  <c r="S1392" i="1"/>
  <c r="T1392" i="1" s="1"/>
  <c r="S1424" i="1"/>
  <c r="T1424" i="1" s="1"/>
  <c r="S1400" i="1"/>
  <c r="T1400" i="1" s="1"/>
  <c r="S1401" i="1"/>
  <c r="T1401" i="1" s="1"/>
  <c r="S1402" i="1"/>
  <c r="T1402" i="1" s="1"/>
  <c r="S1403" i="1"/>
  <c r="T1403" i="1" s="1"/>
  <c r="S1404" i="1"/>
  <c r="T1404" i="1" s="1"/>
  <c r="S1408" i="1"/>
  <c r="T1408" i="1" s="1"/>
  <c r="S1410" i="1"/>
  <c r="T1410" i="1" s="1"/>
  <c r="S1414" i="1"/>
  <c r="T1414" i="1" s="1"/>
  <c r="S1413" i="1"/>
  <c r="T1413" i="1" s="1"/>
  <c r="S1433" i="1"/>
  <c r="T1433" i="1" s="1"/>
  <c r="S1359" i="1"/>
  <c r="T1359" i="1" s="1"/>
  <c r="S1415" i="1"/>
  <c r="T1415" i="1" s="1"/>
  <c r="S1419" i="1"/>
  <c r="T1419" i="1" s="1"/>
  <c r="S1417" i="1"/>
  <c r="T1417" i="1" s="1"/>
  <c r="S1420" i="1"/>
  <c r="T1420" i="1" s="1"/>
  <c r="S1422" i="1"/>
  <c r="T1422" i="1" s="1"/>
  <c r="S1427" i="1"/>
  <c r="T1427" i="1" s="1"/>
  <c r="S1430" i="1"/>
  <c r="T1430" i="1" s="1"/>
  <c r="S1429" i="1"/>
  <c r="T1429" i="1" s="1"/>
  <c r="S1431" i="1"/>
  <c r="T1431" i="1" s="1"/>
  <c r="S1434" i="1"/>
  <c r="T1434" i="1" s="1"/>
  <c r="S1435" i="1"/>
  <c r="T1435" i="1" s="1"/>
  <c r="S1440" i="1"/>
  <c r="T1440" i="1" s="1"/>
  <c r="S1441" i="1"/>
  <c r="T1441" i="1" s="1"/>
  <c r="S1442" i="1"/>
  <c r="T1442" i="1" s="1"/>
  <c r="S1443" i="1"/>
  <c r="T1443" i="1" s="1"/>
  <c r="S1445" i="1"/>
  <c r="T1445" i="1" s="1"/>
  <c r="S1444" i="1"/>
  <c r="T1444" i="1" s="1"/>
  <c r="S1448" i="1"/>
  <c r="T1448" i="1" s="1"/>
  <c r="S1453" i="1"/>
  <c r="T1453" i="1" s="1"/>
  <c r="S1454" i="1"/>
  <c r="T1454" i="1" s="1"/>
  <c r="S1461" i="1"/>
  <c r="T1461" i="1" s="1"/>
  <c r="S1466" i="1"/>
  <c r="T1466" i="1" s="1"/>
  <c r="S1463" i="1"/>
  <c r="T1463" i="1" s="1"/>
  <c r="S1464" i="1"/>
  <c r="T1464" i="1" s="1"/>
  <c r="S1467" i="1"/>
  <c r="T1467" i="1" s="1"/>
  <c r="S1487" i="1"/>
  <c r="T1487" i="1" s="1"/>
  <c r="S1475" i="1"/>
  <c r="T1475" i="1" s="1"/>
  <c r="S1471" i="1"/>
  <c r="T1471" i="1" s="1"/>
  <c r="S1469" i="1"/>
  <c r="T1469" i="1" s="1"/>
  <c r="S1476" i="1"/>
  <c r="T1476" i="1" s="1"/>
  <c r="S1482" i="1"/>
  <c r="T1482" i="1" s="1"/>
  <c r="S1478" i="1"/>
  <c r="T1478" i="1" s="1"/>
  <c r="S1481" i="1"/>
  <c r="T1481" i="1" s="1"/>
  <c r="S1483" i="1"/>
  <c r="T1483" i="1" s="1"/>
  <c r="S1490" i="1"/>
  <c r="T1490" i="1" s="1"/>
  <c r="S1494" i="1"/>
  <c r="T1494" i="1" s="1"/>
  <c r="S1497" i="1"/>
  <c r="T1497" i="1" s="1"/>
  <c r="S1500" i="1"/>
  <c r="T1500" i="1" s="1"/>
  <c r="S1502" i="1"/>
  <c r="T1502" i="1" s="1"/>
  <c r="S1507" i="1"/>
  <c r="T1507" i="1" s="1"/>
  <c r="S1514" i="1"/>
  <c r="T1514" i="1" s="1"/>
  <c r="S1521" i="1"/>
  <c r="T1521" i="1" s="1"/>
  <c r="S1510" i="1"/>
  <c r="T1510" i="1" s="1"/>
  <c r="S1523" i="1"/>
  <c r="T1523" i="1" s="1"/>
  <c r="S1525" i="1"/>
  <c r="T1525" i="1" s="1"/>
  <c r="S1524" i="1"/>
  <c r="T1524" i="1" s="1"/>
  <c r="S1522" i="1"/>
  <c r="T1522" i="1" s="1"/>
  <c r="S1528" i="1"/>
  <c r="T1528" i="1" s="1"/>
  <c r="S1676" i="1"/>
  <c r="T1676" i="1" s="1"/>
  <c r="S1532" i="1"/>
  <c r="T1532" i="1" s="1"/>
  <c r="S1529" i="1"/>
  <c r="T1529" i="1" s="1"/>
  <c r="S1538" i="1"/>
  <c r="T1538" i="1" s="1"/>
  <c r="S1533" i="1"/>
  <c r="T1533" i="1" s="1"/>
  <c r="S1540" i="1"/>
  <c r="T1540" i="1" s="1"/>
  <c r="S1537" i="1"/>
  <c r="T1537" i="1" s="1"/>
  <c r="S1544" i="1"/>
  <c r="T1544" i="1" s="1"/>
  <c r="S1545" i="1"/>
  <c r="T1545" i="1" s="1"/>
  <c r="S1552" i="1"/>
  <c r="T1552" i="1" s="1"/>
  <c r="S1555" i="1"/>
  <c r="T1555" i="1" s="1"/>
  <c r="S1554" i="1"/>
  <c r="T1554" i="1" s="1"/>
  <c r="S1556" i="1"/>
  <c r="T1556" i="1" s="1"/>
  <c r="S1562" i="1"/>
  <c r="T1562" i="1" s="1"/>
  <c r="S1563" i="1"/>
  <c r="T1563" i="1" s="1"/>
  <c r="S1558" i="1"/>
  <c r="T1558" i="1" s="1"/>
  <c r="S1564" i="1"/>
  <c r="T1564" i="1" s="1"/>
  <c r="S1567" i="1"/>
  <c r="T1567" i="1" s="1"/>
  <c r="S1574" i="1"/>
  <c r="T1574" i="1" s="1"/>
  <c r="S1571" i="1"/>
  <c r="T1571" i="1" s="1"/>
  <c r="S1575" i="1"/>
  <c r="T1575" i="1" s="1"/>
  <c r="S1578" i="1"/>
  <c r="T1578" i="1" s="1"/>
  <c r="S1585" i="1"/>
  <c r="T1585" i="1" s="1"/>
  <c r="S1582" i="1"/>
  <c r="T1582" i="1" s="1"/>
  <c r="S1593" i="1"/>
  <c r="T1593" i="1" s="1"/>
  <c r="S1603" i="1"/>
  <c r="T1603" i="1" s="1"/>
  <c r="S1594" i="1"/>
  <c r="T1594" i="1" s="1"/>
  <c r="S1596" i="1"/>
  <c r="T1596" i="1" s="1"/>
  <c r="S1598" i="1"/>
  <c r="T1598" i="1" s="1"/>
  <c r="S1599" i="1"/>
  <c r="T1599" i="1" s="1"/>
  <c r="S1602" i="1"/>
  <c r="T1602" i="1" s="1"/>
  <c r="S1605" i="1"/>
  <c r="T1605" i="1" s="1"/>
  <c r="S1608" i="1"/>
  <c r="T1608" i="1" s="1"/>
  <c r="S1609" i="1"/>
  <c r="T1609" i="1" s="1"/>
  <c r="S1613" i="1"/>
  <c r="T1613" i="1" s="1"/>
  <c r="S1588" i="1"/>
  <c r="T1588" i="1" s="1"/>
  <c r="S1610" i="1"/>
  <c r="T1610" i="1" s="1"/>
  <c r="S1614" i="1"/>
  <c r="T1614" i="1" s="1"/>
  <c r="S1611" i="1"/>
  <c r="T1611" i="1" s="1"/>
  <c r="S1332" i="1"/>
  <c r="T1332" i="1" s="1"/>
  <c r="S1615" i="1"/>
  <c r="T1615" i="1" s="1"/>
  <c r="S1616" i="1"/>
  <c r="T1616" i="1" s="1"/>
  <c r="S1624" i="1"/>
  <c r="T1624" i="1" s="1"/>
  <c r="S1633" i="1"/>
  <c r="T1633" i="1" s="1"/>
  <c r="S1634" i="1"/>
  <c r="T1634" i="1" s="1"/>
  <c r="S1635" i="1"/>
  <c r="T1635" i="1" s="1"/>
  <c r="S1640" i="1"/>
  <c r="T1640" i="1" s="1"/>
  <c r="S1636" i="1"/>
  <c r="T1636" i="1" s="1"/>
  <c r="S1638" i="1"/>
  <c r="T1638" i="1" s="1"/>
  <c r="S1641" i="1"/>
  <c r="T1641" i="1" s="1"/>
  <c r="S1646" i="1"/>
  <c r="T1646" i="1" s="1"/>
  <c r="S1648" i="1"/>
  <c r="T1648" i="1" s="1"/>
  <c r="S1649" i="1"/>
  <c r="T1649" i="1" s="1"/>
  <c r="S1653" i="1"/>
  <c r="T1653" i="1" s="1"/>
  <c r="S1657" i="1"/>
  <c r="T1657" i="1" s="1"/>
  <c r="S1665" i="1"/>
  <c r="T1665" i="1" s="1"/>
  <c r="S1666" i="1"/>
  <c r="T1666" i="1" s="1"/>
  <c r="S1671" i="1"/>
  <c r="T1671" i="1" s="1"/>
  <c r="S1672" i="1"/>
  <c r="T1672" i="1" s="1"/>
  <c r="S1677" i="1"/>
  <c r="T1677" i="1" s="1"/>
  <c r="S1680" i="1"/>
  <c r="T1680" i="1" s="1"/>
  <c r="S1684" i="1"/>
  <c r="T1684" i="1" s="1"/>
  <c r="S1685" i="1"/>
  <c r="T1685" i="1" s="1"/>
  <c r="S1686" i="1"/>
  <c r="T1686" i="1" s="1"/>
  <c r="S1692" i="1"/>
  <c r="T1692" i="1" s="1"/>
  <c r="S1696" i="1"/>
  <c r="T1696" i="1" s="1"/>
  <c r="S1604" i="1"/>
  <c r="T1604" i="1" s="1"/>
  <c r="S1701" i="1"/>
  <c r="T1701" i="1" s="1"/>
  <c r="S1642" i="1"/>
  <c r="T1642" i="1" s="1"/>
  <c r="S1702" i="1"/>
  <c r="T1702" i="1" s="1"/>
  <c r="S1705" i="1"/>
  <c r="T1705" i="1" s="1"/>
  <c r="S1706" i="1"/>
  <c r="T1706" i="1" s="1"/>
  <c r="S1707" i="1"/>
  <c r="T1707" i="1" s="1"/>
  <c r="S1714" i="1"/>
  <c r="T1714" i="1" s="1"/>
  <c r="S1711" i="1"/>
  <c r="T1711" i="1" s="1"/>
  <c r="S1719" i="1"/>
  <c r="T1719" i="1" s="1"/>
  <c r="S1717" i="1"/>
  <c r="T1717" i="1" s="1"/>
  <c r="S1722" i="1"/>
  <c r="T1722" i="1" s="1"/>
  <c r="S1723" i="1"/>
  <c r="T1723" i="1" s="1"/>
  <c r="S1726" i="1"/>
  <c r="T1726" i="1" s="1"/>
  <c r="S1720" i="1"/>
  <c r="T1720" i="1" s="1"/>
  <c r="S1728" i="1"/>
  <c r="T1728" i="1" s="1"/>
  <c r="S1729" i="1"/>
  <c r="T1729" i="1" s="1"/>
  <c r="S1730" i="1"/>
  <c r="T1730" i="1" s="1"/>
  <c r="S1731" i="1"/>
  <c r="T1731" i="1" s="1"/>
  <c r="S1732" i="1"/>
  <c r="T1732" i="1" s="1"/>
  <c r="S1734" i="1"/>
  <c r="T1734" i="1" s="1"/>
  <c r="S1446" i="1"/>
  <c r="T1446" i="1" s="1"/>
  <c r="W1127" i="1"/>
  <c r="W1053" i="1"/>
  <c r="W1045" i="1"/>
  <c r="W1038" i="1"/>
  <c r="W1028" i="1"/>
  <c r="W1014" i="1"/>
  <c r="W1007" i="1"/>
  <c r="W1005" i="1"/>
  <c r="W1002" i="1"/>
  <c r="W991" i="1"/>
  <c r="W969" i="1"/>
  <c r="W964" i="1"/>
  <c r="W952" i="1"/>
  <c r="W950" i="1"/>
  <c r="W943" i="1"/>
  <c r="W933" i="1"/>
  <c r="W926" i="1"/>
  <c r="W910" i="1"/>
  <c r="W905" i="1"/>
  <c r="W887" i="1"/>
  <c r="W886" i="1"/>
  <c r="W885" i="1"/>
  <c r="W884" i="1"/>
  <c r="W881" i="1"/>
  <c r="W880" i="1"/>
  <c r="W879" i="1"/>
  <c r="W866" i="1"/>
  <c r="W865" i="1"/>
  <c r="W862" i="1"/>
  <c r="W856" i="1"/>
  <c r="W853" i="1"/>
  <c r="W808" i="1"/>
  <c r="W802" i="1"/>
  <c r="W795" i="1"/>
  <c r="W792" i="1"/>
  <c r="W791" i="1"/>
  <c r="W790" i="1"/>
  <c r="W769" i="1"/>
  <c r="W742" i="1"/>
  <c r="W735" i="1"/>
  <c r="W746" i="1"/>
  <c r="W743" i="1"/>
  <c r="W733" i="1"/>
  <c r="W729" i="1"/>
  <c r="W719" i="1"/>
  <c r="W704" i="1"/>
  <c r="W654" i="1"/>
  <c r="W652" i="1"/>
  <c r="W717" i="1"/>
  <c r="W635" i="1"/>
  <c r="W633" i="1"/>
  <c r="W630" i="1"/>
  <c r="W626" i="1"/>
  <c r="W619" i="1"/>
  <c r="W617" i="1"/>
  <c r="W611" i="1"/>
  <c r="W610" i="1"/>
  <c r="W607" i="1"/>
  <c r="W606" i="1"/>
  <c r="W598" i="1"/>
  <c r="W597" i="1"/>
  <c r="W586" i="1"/>
  <c r="W569" i="1"/>
  <c r="W558" i="1"/>
  <c r="W540" i="1"/>
  <c r="W530" i="1"/>
  <c r="W522" i="1"/>
  <c r="W521" i="1"/>
  <c r="W505" i="1"/>
  <c r="W482" i="1"/>
  <c r="W472" i="1"/>
  <c r="W437" i="1"/>
  <c r="W369" i="1"/>
  <c r="W362" i="1"/>
  <c r="W361" i="1"/>
  <c r="W337" i="1"/>
  <c r="W285" i="1"/>
  <c r="W260" i="1"/>
  <c r="W259" i="1"/>
  <c r="W154" i="1"/>
  <c r="W138" i="1"/>
  <c r="W102" i="1"/>
  <c r="W101" i="1"/>
  <c r="W84" i="1"/>
  <c r="W1080" i="1"/>
  <c r="W59" i="1"/>
  <c r="W440" i="1"/>
  <c r="W435" i="1"/>
  <c r="W434" i="1"/>
  <c r="W858" i="1"/>
  <c r="W404" i="1"/>
  <c r="U1457" i="1"/>
  <c r="U1673" i="1"/>
  <c r="U1674" i="1"/>
  <c r="U1231" i="1"/>
  <c r="U1232" i="1"/>
  <c r="U1455" i="1"/>
  <c r="U1462" i="1"/>
  <c r="U404" i="1"/>
  <c r="U1465" i="1"/>
  <c r="U1472" i="1"/>
  <c r="U1479" i="1"/>
  <c r="U1484" i="1"/>
  <c r="U1485" i="1"/>
  <c r="U1488" i="1"/>
  <c r="U1489" i="1"/>
  <c r="U1491" i="1"/>
  <c r="U1530" i="1"/>
  <c r="U1703" i="1"/>
  <c r="U858" i="1"/>
  <c r="U1496" i="1"/>
  <c r="U425" i="1"/>
  <c r="U426" i="1"/>
  <c r="U1267" i="1"/>
  <c r="U434" i="1"/>
  <c r="U435" i="1"/>
  <c r="U439" i="1"/>
  <c r="U440" i="1"/>
  <c r="U1275" i="1"/>
  <c r="U1276" i="1"/>
  <c r="U1277" i="1"/>
  <c r="U1508" i="1"/>
  <c r="U442" i="1"/>
  <c r="U1526" i="1"/>
  <c r="U1527" i="1"/>
  <c r="U1736" i="1"/>
  <c r="U1531" i="1"/>
  <c r="U1534" i="1"/>
  <c r="U1535" i="1"/>
  <c r="U462" i="1"/>
  <c r="U464" i="1"/>
  <c r="U1305" i="1"/>
  <c r="U466" i="1"/>
  <c r="U1536" i="1"/>
  <c r="U59" i="1"/>
  <c r="U1546" i="1"/>
  <c r="U1333" i="1"/>
  <c r="U1559" i="1"/>
  <c r="U1338" i="1"/>
  <c r="U1572" i="1"/>
  <c r="U1579" i="1"/>
  <c r="U1778" i="1"/>
  <c r="U1586" i="1"/>
  <c r="U1600" i="1"/>
  <c r="U1492" i="1"/>
  <c r="U497" i="1"/>
  <c r="U511" i="1"/>
  <c r="U992" i="1"/>
  <c r="U1618" i="1"/>
  <c r="U520" i="1"/>
  <c r="U1837" i="1"/>
  <c r="U1425" i="1"/>
  <c r="U1428" i="1"/>
  <c r="U1570" i="1"/>
  <c r="U1187" i="1"/>
  <c r="U1644" i="1"/>
  <c r="U1651" i="1"/>
  <c r="U1656" i="1"/>
  <c r="U1553" i="1"/>
  <c r="U1658" i="1"/>
  <c r="U563" i="1"/>
  <c r="U564" i="1"/>
  <c r="U565" i="1"/>
  <c r="U566" i="1"/>
  <c r="U570" i="1"/>
  <c r="U571" i="1"/>
  <c r="U574" i="1"/>
  <c r="U1667" i="1"/>
  <c r="U1678" i="1"/>
  <c r="U397" i="1"/>
  <c r="U584" i="1"/>
  <c r="U1682" i="1"/>
  <c r="U1683" i="1"/>
  <c r="U589" i="1"/>
  <c r="U596" i="1"/>
  <c r="U1693" i="1"/>
  <c r="U1695" i="1"/>
  <c r="U1697" i="1"/>
  <c r="U1698" i="1"/>
  <c r="U1710" i="1"/>
  <c r="U1727" i="1"/>
  <c r="U1349" i="1"/>
  <c r="U1748" i="1"/>
  <c r="U1746" i="1"/>
  <c r="U1747" i="1"/>
  <c r="U1756" i="1"/>
  <c r="U1079" i="1"/>
  <c r="U1080" i="1"/>
  <c r="U1081" i="1"/>
  <c r="U1084" i="1"/>
  <c r="U641" i="1"/>
  <c r="U1768" i="1"/>
  <c r="U1769" i="1"/>
  <c r="U1350" i="1"/>
  <c r="U1779" i="1"/>
  <c r="U1589" i="1"/>
  <c r="U1782" i="1"/>
  <c r="U687" i="1"/>
  <c r="U692" i="1"/>
  <c r="U1368" i="1"/>
  <c r="U696" i="1"/>
  <c r="U1790" i="1"/>
  <c r="U705" i="1"/>
  <c r="U706" i="1"/>
  <c r="U1773" i="1"/>
  <c r="U1794" i="1"/>
  <c r="U1795" i="1"/>
  <c r="U1796" i="1"/>
  <c r="U1798" i="1"/>
  <c r="U1799" i="1"/>
  <c r="U1804" i="1"/>
  <c r="U1170" i="1"/>
  <c r="U1832" i="1"/>
  <c r="U1835" i="1"/>
  <c r="U1838" i="1"/>
  <c r="U770" i="1"/>
  <c r="U771" i="1"/>
  <c r="U1447" i="1"/>
  <c r="U821" i="1"/>
  <c r="U822" i="1"/>
  <c r="U834" i="1"/>
  <c r="U841" i="1"/>
  <c r="U1668" i="1"/>
  <c r="U847" i="1"/>
  <c r="U1238" i="1"/>
  <c r="U1473" i="1"/>
  <c r="U1689" i="1"/>
  <c r="U1495" i="1"/>
  <c r="U1163" i="1"/>
  <c r="U874" i="1"/>
  <c r="U875" i="1"/>
  <c r="U876" i="1"/>
  <c r="U877" i="1"/>
  <c r="U1511" i="1"/>
  <c r="U1539" i="1"/>
  <c r="U1752" i="1"/>
  <c r="U904" i="1"/>
  <c r="U1548" i="1"/>
  <c r="U1550" i="1"/>
  <c r="U918" i="1"/>
  <c r="U920" i="1"/>
  <c r="U1505" i="1"/>
  <c r="U1566" i="1"/>
  <c r="U939" i="1"/>
  <c r="U942" i="1"/>
  <c r="U947" i="1"/>
  <c r="U956" i="1"/>
  <c r="U980" i="1"/>
  <c r="U983" i="1"/>
  <c r="U961" i="1"/>
  <c r="U990" i="1"/>
  <c r="U997" i="1"/>
  <c r="U998" i="1"/>
  <c r="U1627" i="1"/>
  <c r="U1010" i="1"/>
  <c r="U1645" i="1"/>
  <c r="U1647" i="1"/>
  <c r="U1020" i="1"/>
  <c r="U1021" i="1"/>
  <c r="U1675" i="1"/>
  <c r="U1687" i="1"/>
  <c r="U1699" i="1"/>
  <c r="U976" i="1"/>
  <c r="U1042" i="1"/>
  <c r="U1068" i="1"/>
  <c r="U1069" i="1"/>
  <c r="U1474" i="1"/>
  <c r="U1076" i="1"/>
  <c r="U1077" i="1"/>
  <c r="U1761" i="1"/>
  <c r="U1839" i="1"/>
  <c r="U1765" i="1"/>
  <c r="U1092" i="1"/>
  <c r="U1097" i="1"/>
  <c r="U1098" i="1"/>
  <c r="U1107" i="1"/>
  <c r="U1108" i="1"/>
  <c r="U1109" i="1"/>
  <c r="U1113" i="1"/>
  <c r="U1115" i="1"/>
  <c r="U1124" i="1"/>
  <c r="U1793" i="1"/>
  <c r="U1130" i="1"/>
  <c r="U1140" i="1"/>
  <c r="U1141" i="1"/>
  <c r="U1142" i="1"/>
  <c r="U1143" i="1"/>
  <c r="U1144" i="1"/>
  <c r="U1145" i="1"/>
  <c r="U1146" i="1"/>
  <c r="U1147" i="1"/>
  <c r="U1148" i="1"/>
  <c r="U1149" i="1"/>
  <c r="U1824" i="1"/>
  <c r="U1628" i="1"/>
  <c r="U1165" i="1"/>
  <c r="U1830" i="1"/>
  <c r="U1183" i="1"/>
  <c r="U1204" i="1"/>
  <c r="U1205" i="1"/>
  <c r="U1206" i="1"/>
  <c r="U1211" i="1"/>
  <c r="U1213" i="1"/>
  <c r="U1214" i="1"/>
  <c r="U1215" i="1"/>
  <c r="U1217" i="1"/>
  <c r="U1219" i="1"/>
  <c r="U1708" i="1"/>
  <c r="U1254" i="1"/>
  <c r="U1259" i="1"/>
  <c r="U1263" i="1"/>
  <c r="U1285" i="1"/>
  <c r="U1286" i="1"/>
  <c r="U1309" i="1"/>
  <c r="U1310" i="1"/>
  <c r="U1311" i="1"/>
  <c r="U1314" i="1"/>
  <c r="U1317" i="1"/>
  <c r="U1318" i="1"/>
  <c r="U1321" i="1"/>
  <c r="U1323" i="1"/>
  <c r="U1331" i="1"/>
  <c r="U1334" i="1"/>
  <c r="U1339" i="1"/>
  <c r="U1342" i="1"/>
  <c r="U1452" i="1"/>
  <c r="U1347" i="1"/>
  <c r="U1357" i="1"/>
  <c r="U1344" i="1"/>
  <c r="U1362" i="1"/>
  <c r="U1364" i="1"/>
  <c r="U1365" i="1"/>
  <c r="U1366" i="1"/>
  <c r="U1788" i="1"/>
  <c r="U1373" i="1"/>
  <c r="U1376" i="1"/>
  <c r="U1378" i="1"/>
  <c r="U1380" i="1"/>
  <c r="U1381" i="1"/>
  <c r="U1384" i="1"/>
  <c r="U1386" i="1"/>
  <c r="U1387" i="1"/>
  <c r="U1382" i="1"/>
  <c r="U1389" i="1"/>
  <c r="U1390" i="1"/>
  <c r="U984" i="1"/>
  <c r="U1395" i="1"/>
  <c r="U1396" i="1"/>
  <c r="U1397" i="1"/>
  <c r="U1398" i="1"/>
  <c r="U1405" i="1"/>
  <c r="U1406" i="1"/>
  <c r="U1407" i="1"/>
  <c r="U1411" i="1"/>
  <c r="U1416" i="1"/>
  <c r="U1421" i="1"/>
  <c r="U1426" i="1"/>
  <c r="U1385" i="1"/>
  <c r="U1432" i="1"/>
  <c r="U1436" i="1"/>
  <c r="U1437" i="1"/>
  <c r="U1438" i="1"/>
  <c r="U1439" i="1"/>
  <c r="U1458" i="1"/>
  <c r="U1459" i="1"/>
  <c r="U1460" i="1"/>
  <c r="U1468" i="1"/>
  <c r="U1470" i="1"/>
  <c r="U1477" i="1"/>
  <c r="U1480" i="1"/>
  <c r="U1486" i="1"/>
  <c r="U422" i="1"/>
  <c r="U1501" i="1"/>
  <c r="U1498" i="1"/>
  <c r="U436" i="1"/>
  <c r="U1506" i="1"/>
  <c r="U1503" i="1"/>
  <c r="U1512" i="1"/>
  <c r="U1513" i="1"/>
  <c r="U1541" i="1"/>
  <c r="U1543" i="1"/>
  <c r="U1542" i="1"/>
  <c r="U1547" i="1"/>
  <c r="U1549" i="1"/>
  <c r="U1557" i="1"/>
  <c r="U1568" i="1"/>
  <c r="U1569" i="1"/>
  <c r="U1573" i="1"/>
  <c r="U1580" i="1"/>
  <c r="U1581" i="1"/>
  <c r="U1590" i="1"/>
  <c r="U1583" i="1"/>
  <c r="U1592" i="1"/>
  <c r="U1595" i="1"/>
  <c r="U1597" i="1"/>
  <c r="U1601" i="1"/>
  <c r="U1606" i="1"/>
  <c r="U1607" i="1"/>
  <c r="U1612" i="1"/>
  <c r="U1617" i="1"/>
  <c r="U1619" i="1"/>
  <c r="U1626" i="1"/>
  <c r="U1629" i="1"/>
  <c r="U1630" i="1"/>
  <c r="U1631" i="1"/>
  <c r="U1632" i="1"/>
  <c r="U1639" i="1"/>
  <c r="U1654" i="1"/>
  <c r="U1655" i="1"/>
  <c r="U1659" i="1"/>
  <c r="U1031" i="1"/>
  <c r="U1679" i="1"/>
  <c r="U1690" i="1"/>
  <c r="U1694" i="1"/>
  <c r="U1704" i="1"/>
  <c r="U1504" i="1"/>
  <c r="U1709" i="1"/>
  <c r="U1721" i="1"/>
  <c r="U1724" i="1"/>
  <c r="U1715" i="1"/>
  <c r="U1733" i="1"/>
  <c r="U1744" i="1"/>
  <c r="U1753" i="1"/>
  <c r="U1754" i="1"/>
  <c r="U1409" i="1"/>
  <c r="U668" i="1"/>
  <c r="U674" i="1"/>
  <c r="U1781" i="1"/>
  <c r="U1784" i="1"/>
  <c r="U1785" i="1"/>
  <c r="U1792" i="1"/>
  <c r="U1800" i="1"/>
  <c r="U1801" i="1"/>
  <c r="U1802" i="1"/>
  <c r="U1805" i="1"/>
  <c r="U1812" i="1"/>
  <c r="U1813" i="1"/>
  <c r="U1815" i="1"/>
  <c r="U1825" i="1"/>
  <c r="U1826" i="1"/>
  <c r="U1836" i="1"/>
  <c r="U1840" i="1"/>
  <c r="U1841" i="1"/>
  <c r="U1660" i="1"/>
  <c r="U1248" i="1"/>
  <c r="U316" i="1"/>
  <c r="U732" i="1"/>
  <c r="U20" i="1"/>
  <c r="U1093" i="1"/>
  <c r="U1094" i="1"/>
  <c r="U1116" i="1"/>
  <c r="U720" i="1"/>
  <c r="U1136" i="1"/>
  <c r="U1171" i="1"/>
  <c r="U1088" i="1"/>
  <c r="U1207" i="1"/>
  <c r="U1260" i="1"/>
  <c r="U1299" i="1"/>
  <c r="U1324" i="1"/>
  <c r="U1412" i="1"/>
  <c r="U1418" i="1"/>
  <c r="U1166" i="1"/>
  <c r="U1167" i="1"/>
  <c r="U1499" i="1"/>
  <c r="U1591" i="1"/>
  <c r="U431" i="1"/>
  <c r="U432" i="1"/>
  <c r="U1688" i="1"/>
  <c r="U1551" i="1"/>
  <c r="U1565" i="1"/>
  <c r="U1584" i="1"/>
  <c r="U1587" i="1"/>
  <c r="U491" i="1"/>
  <c r="U492" i="1"/>
  <c r="U1620" i="1"/>
  <c r="U1621" i="1"/>
  <c r="U1625" i="1"/>
  <c r="U1643" i="1"/>
  <c r="U1650" i="1"/>
  <c r="U551" i="1"/>
  <c r="U552" i="1"/>
  <c r="U553" i="1"/>
  <c r="U1652" i="1"/>
  <c r="U1681" i="1"/>
  <c r="U1691" i="1"/>
  <c r="U1712" i="1"/>
  <c r="U1716" i="1"/>
  <c r="U1772" i="1"/>
  <c r="U1777" i="1"/>
  <c r="U1576" i="1"/>
  <c r="U1797" i="1"/>
  <c r="U1833" i="1"/>
  <c r="U1287" i="1"/>
  <c r="U1288" i="1"/>
  <c r="U1637" i="1"/>
  <c r="U1515" i="1"/>
  <c r="U1516" i="1"/>
  <c r="U1517" i="1"/>
  <c r="U1661" i="1"/>
  <c r="U1718" i="1"/>
  <c r="U1518" i="1"/>
  <c r="U1519" i="1"/>
  <c r="U1520" i="1"/>
  <c r="U1662" i="1"/>
  <c r="U999" i="1"/>
  <c r="U1062" i="1"/>
  <c r="U1189" i="1"/>
  <c r="U1190" i="1"/>
  <c r="U1821" i="1"/>
  <c r="U988" i="1"/>
  <c r="U989" i="1"/>
  <c r="U1449" i="1"/>
  <c r="U1450" i="1"/>
  <c r="U1700" i="1"/>
  <c r="U1061" i="1"/>
  <c r="U1669" i="1"/>
  <c r="U1763" i="1"/>
  <c r="U1295" i="1"/>
  <c r="U1296" i="1"/>
  <c r="U1663" i="1"/>
  <c r="U1493" i="1"/>
  <c r="U1056" i="1"/>
  <c r="U1358" i="1"/>
  <c r="U1816" i="1"/>
  <c r="U1509" i="1"/>
  <c r="U1560" i="1"/>
  <c r="U1561" i="1"/>
  <c r="U1000" i="1"/>
  <c r="U1001" i="1"/>
  <c r="U1577" i="1"/>
  <c r="U1184" i="1"/>
  <c r="U1185" i="1"/>
  <c r="U1186" i="1"/>
  <c r="U1138" i="1"/>
  <c r="U1228" i="1"/>
  <c r="U1229" i="1"/>
  <c r="U1230" i="1"/>
  <c r="U1351" i="1"/>
  <c r="U1352" i="1"/>
  <c r="U1353" i="1"/>
  <c r="U1623" i="1"/>
  <c r="U1725" i="1"/>
  <c r="U1713" i="1"/>
  <c r="U1456" i="1"/>
  <c r="U1814" i="1"/>
  <c r="U1745" i="1"/>
  <c r="U1622" i="1"/>
  <c r="U1393" i="1"/>
  <c r="U1664" i="1"/>
  <c r="U1451" i="1"/>
  <c r="U1670" i="1"/>
  <c r="U2" i="1"/>
  <c r="U3" i="1"/>
  <c r="U4" i="1"/>
  <c r="U5" i="1"/>
  <c r="U6" i="1"/>
  <c r="U7" i="1"/>
  <c r="U8" i="1"/>
  <c r="U10" i="1"/>
  <c r="U11" i="1"/>
  <c r="U12" i="1"/>
  <c r="U14" i="1"/>
  <c r="U15" i="1"/>
  <c r="U16" i="1"/>
  <c r="U17" i="1"/>
  <c r="U18" i="1"/>
  <c r="U19" i="1"/>
  <c r="U13" i="1"/>
  <c r="U21" i="1"/>
  <c r="U22" i="1"/>
  <c r="U23" i="1"/>
  <c r="U24" i="1"/>
  <c r="U25" i="1"/>
  <c r="U26" i="1"/>
  <c r="U27" i="1"/>
  <c r="U29" i="1"/>
  <c r="U30" i="1"/>
  <c r="U31" i="1"/>
  <c r="U28" i="1"/>
  <c r="U33" i="1"/>
  <c r="U34" i="1"/>
  <c r="U35" i="1"/>
  <c r="U36" i="1"/>
  <c r="U39" i="1"/>
  <c r="U40" i="1"/>
  <c r="U41" i="1"/>
  <c r="U42" i="1"/>
  <c r="U37" i="1"/>
  <c r="U43" i="1"/>
  <c r="U44" i="1"/>
  <c r="U45" i="1"/>
  <c r="U46" i="1"/>
  <c r="U47" i="1"/>
  <c r="U48" i="1"/>
  <c r="U49" i="1"/>
  <c r="U50" i="1"/>
  <c r="U52" i="1"/>
  <c r="U53" i="1"/>
  <c r="U54" i="1"/>
  <c r="U55" i="1"/>
  <c r="U56" i="1"/>
  <c r="U57" i="1"/>
  <c r="U58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4" i="1"/>
  <c r="U83" i="1"/>
  <c r="U9" i="1"/>
  <c r="U133" i="1"/>
  <c r="U86" i="1"/>
  <c r="U88" i="1"/>
  <c r="U89" i="1"/>
  <c r="U90" i="1"/>
  <c r="U92" i="1"/>
  <c r="U94" i="1"/>
  <c r="U51" i="1"/>
  <c r="U95" i="1"/>
  <c r="U85" i="1"/>
  <c r="U97" i="1"/>
  <c r="U99" i="1"/>
  <c r="U100" i="1"/>
  <c r="U101" i="1"/>
  <c r="U102" i="1"/>
  <c r="U103" i="1"/>
  <c r="U104" i="1"/>
  <c r="U105" i="1"/>
  <c r="U32" i="1"/>
  <c r="U98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1" i="1"/>
  <c r="U122" i="1"/>
  <c r="U91" i="1"/>
  <c r="U123" i="1"/>
  <c r="U125" i="1"/>
  <c r="U126" i="1"/>
  <c r="U127" i="1"/>
  <c r="U128" i="1"/>
  <c r="U129" i="1"/>
  <c r="U130" i="1"/>
  <c r="U131" i="1"/>
  <c r="U132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87" i="1"/>
  <c r="U151" i="1"/>
  <c r="U148" i="1"/>
  <c r="U149" i="1"/>
  <c r="U150" i="1"/>
  <c r="U153" i="1"/>
  <c r="U154" i="1"/>
  <c r="U155" i="1"/>
  <c r="U152" i="1"/>
  <c r="U156" i="1"/>
  <c r="U157" i="1"/>
  <c r="U158" i="1"/>
  <c r="U159" i="1"/>
  <c r="U160" i="1"/>
  <c r="U161" i="1"/>
  <c r="U162" i="1"/>
  <c r="U120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93" i="1"/>
  <c r="U183" i="1"/>
  <c r="U184" i="1"/>
  <c r="U185" i="1"/>
  <c r="U186" i="1"/>
  <c r="U187" i="1"/>
  <c r="U188" i="1"/>
  <c r="U96" i="1"/>
  <c r="U189" i="1"/>
  <c r="U190" i="1"/>
  <c r="U191" i="1"/>
  <c r="U192" i="1"/>
  <c r="U193" i="1"/>
  <c r="U194" i="1"/>
  <c r="U195" i="1"/>
  <c r="U202" i="1"/>
  <c r="U203" i="1"/>
  <c r="U205" i="1"/>
  <c r="U204" i="1"/>
  <c r="U206" i="1"/>
  <c r="U163" i="1"/>
  <c r="U207" i="1"/>
  <c r="U211" i="1"/>
  <c r="U208" i="1"/>
  <c r="U209" i="1"/>
  <c r="U210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3" i="1"/>
  <c r="U234" i="1"/>
  <c r="U235" i="1"/>
  <c r="U236" i="1"/>
  <c r="U237" i="1"/>
  <c r="U238" i="1"/>
  <c r="U240" i="1"/>
  <c r="U241" i="1"/>
  <c r="U243" i="1"/>
  <c r="U244" i="1"/>
  <c r="U230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7" i="1"/>
  <c r="U275" i="1"/>
  <c r="U276" i="1"/>
  <c r="U279" i="1"/>
  <c r="U280" i="1"/>
  <c r="U283" i="1"/>
  <c r="U287" i="1"/>
  <c r="U286" i="1"/>
  <c r="U278" i="1"/>
  <c r="U281" i="1"/>
  <c r="U282" i="1"/>
  <c r="U284" i="1"/>
  <c r="U285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232" i="1"/>
  <c r="U317" i="1"/>
  <c r="U318" i="1"/>
  <c r="U319" i="1"/>
  <c r="U320" i="1"/>
  <c r="U321" i="1"/>
  <c r="U322" i="1"/>
  <c r="U323" i="1"/>
  <c r="U324" i="1"/>
  <c r="U325" i="1"/>
  <c r="U326" i="1"/>
  <c r="U327" i="1"/>
  <c r="U329" i="1"/>
  <c r="U328" i="1"/>
  <c r="U330" i="1"/>
  <c r="U331" i="1"/>
  <c r="U332" i="1"/>
  <c r="U333" i="1"/>
  <c r="U334" i="1"/>
  <c r="U335" i="1"/>
  <c r="U336" i="1"/>
  <c r="U337" i="1"/>
  <c r="U339" i="1"/>
  <c r="U338" i="1"/>
  <c r="U340" i="1"/>
  <c r="U341" i="1"/>
  <c r="U343" i="1"/>
  <c r="U344" i="1"/>
  <c r="U345" i="1"/>
  <c r="U346" i="1"/>
  <c r="U347" i="1"/>
  <c r="U348" i="1"/>
  <c r="U349" i="1"/>
  <c r="U350" i="1"/>
  <c r="U351" i="1"/>
  <c r="U352" i="1"/>
  <c r="U356" i="1"/>
  <c r="U353" i="1"/>
  <c r="U354" i="1"/>
  <c r="U355" i="1"/>
  <c r="U357" i="1"/>
  <c r="U361" i="1"/>
  <c r="U358" i="1"/>
  <c r="U407" i="1"/>
  <c r="U362" i="1"/>
  <c r="U363" i="1"/>
  <c r="U364" i="1"/>
  <c r="U359" i="1"/>
  <c r="U368" i="1"/>
  <c r="U367" i="1"/>
  <c r="U360" i="1"/>
  <c r="U365" i="1"/>
  <c r="U369" i="1"/>
  <c r="U366" i="1"/>
  <c r="U375" i="1"/>
  <c r="U370" i="1"/>
  <c r="U373" i="1"/>
  <c r="U371" i="1"/>
  <c r="U372" i="1"/>
  <c r="U376" i="1"/>
  <c r="U379" i="1"/>
  <c r="U342" i="1"/>
  <c r="U196" i="1"/>
  <c r="U197" i="1"/>
  <c r="U374" i="1"/>
  <c r="U198" i="1"/>
  <c r="U199" i="1"/>
  <c r="U200" i="1"/>
  <c r="U201" i="1"/>
  <c r="U242" i="1"/>
  <c r="U239" i="1"/>
  <c r="U124" i="1"/>
  <c r="U380" i="1"/>
  <c r="U381" i="1"/>
  <c r="U382" i="1"/>
  <c r="U377" i="1"/>
  <c r="U378" i="1"/>
  <c r="U383" i="1"/>
  <c r="U384" i="1"/>
  <c r="U38" i="1"/>
  <c r="U398" i="1"/>
  <c r="U399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408" i="1"/>
  <c r="U409" i="1"/>
  <c r="U400" i="1"/>
  <c r="U402" i="1"/>
  <c r="U403" i="1"/>
  <c r="U406" i="1"/>
  <c r="U401" i="1"/>
  <c r="U405" i="1"/>
  <c r="U410" i="1"/>
  <c r="U415" i="1"/>
  <c r="U469" i="1"/>
  <c r="U411" i="1"/>
  <c r="U412" i="1"/>
  <c r="U413" i="1"/>
  <c r="U418" i="1"/>
  <c r="U414" i="1"/>
  <c r="U416" i="1"/>
  <c r="U420" i="1"/>
  <c r="U417" i="1"/>
  <c r="U419" i="1"/>
  <c r="U421" i="1"/>
  <c r="U423" i="1"/>
  <c r="U433" i="1"/>
  <c r="U427" i="1"/>
  <c r="U424" i="1"/>
  <c r="U437" i="1"/>
  <c r="U428" i="1"/>
  <c r="U429" i="1"/>
  <c r="U430" i="1"/>
  <c r="U438" i="1"/>
  <c r="U444" i="1"/>
  <c r="U443" i="1"/>
  <c r="U441" i="1"/>
  <c r="U446" i="1"/>
  <c r="U454" i="1"/>
  <c r="U445" i="1"/>
  <c r="U448" i="1"/>
  <c r="U447" i="1"/>
  <c r="U449" i="1"/>
  <c r="U450" i="1"/>
  <c r="U451" i="1"/>
  <c r="U452" i="1"/>
  <c r="U453" i="1"/>
  <c r="U455" i="1"/>
  <c r="U456" i="1"/>
  <c r="U457" i="1"/>
  <c r="U458" i="1"/>
  <c r="U459" i="1"/>
  <c r="U460" i="1"/>
  <c r="U461" i="1"/>
  <c r="U463" i="1"/>
  <c r="U465" i="1"/>
  <c r="U468" i="1"/>
  <c r="U467" i="1"/>
  <c r="U470" i="1"/>
  <c r="U471" i="1"/>
  <c r="U472" i="1"/>
  <c r="U473" i="1"/>
  <c r="U474" i="1"/>
  <c r="U475" i="1"/>
  <c r="U476" i="1"/>
  <c r="U477" i="1"/>
  <c r="U478" i="1"/>
  <c r="U479" i="1"/>
  <c r="U480" i="1"/>
  <c r="U482" i="1"/>
  <c r="U481" i="1"/>
  <c r="U483" i="1"/>
  <c r="U484" i="1"/>
  <c r="U485" i="1"/>
  <c r="U533" i="1"/>
  <c r="U486" i="1"/>
  <c r="U487" i="1"/>
  <c r="U488" i="1"/>
  <c r="U231" i="1"/>
  <c r="U489" i="1"/>
  <c r="U490" i="1"/>
  <c r="U493" i="1"/>
  <c r="U494" i="1"/>
  <c r="U495" i="1"/>
  <c r="U555" i="1"/>
  <c r="U496" i="1"/>
  <c r="U498" i="1"/>
  <c r="U499" i="1"/>
  <c r="U500" i="1"/>
  <c r="U501" i="1"/>
  <c r="U502" i="1"/>
  <c r="U503" i="1"/>
  <c r="U504" i="1"/>
  <c r="U505" i="1"/>
  <c r="U745" i="1"/>
  <c r="U506" i="1"/>
  <c r="U509" i="1"/>
  <c r="U556" i="1"/>
  <c r="U510" i="1"/>
  <c r="U508" i="1"/>
  <c r="U507" i="1"/>
  <c r="U512" i="1"/>
  <c r="U515" i="1"/>
  <c r="U513" i="1"/>
  <c r="U514" i="1"/>
  <c r="U593" i="1"/>
  <c r="U521" i="1"/>
  <c r="U522" i="1"/>
  <c r="U516" i="1"/>
  <c r="U567" i="1"/>
  <c r="U568" i="1"/>
  <c r="U523" i="1"/>
  <c r="U531" i="1"/>
  <c r="U518" i="1"/>
  <c r="U519" i="1"/>
  <c r="U517" i="1"/>
  <c r="U524" i="1"/>
  <c r="U526" i="1"/>
  <c r="U525" i="1"/>
  <c r="U527" i="1"/>
  <c r="U529" i="1"/>
  <c r="U528" i="1"/>
  <c r="U530" i="1"/>
  <c r="U532" i="1"/>
  <c r="U534" i="1"/>
  <c r="U535" i="1"/>
  <c r="U536" i="1"/>
  <c r="U537" i="1"/>
  <c r="U539" i="1"/>
  <c r="U538" i="1"/>
  <c r="U540" i="1"/>
  <c r="U541" i="1"/>
  <c r="U542" i="1"/>
  <c r="U543" i="1"/>
  <c r="U546" i="1"/>
  <c r="U547" i="1"/>
  <c r="U549" i="1"/>
  <c r="U544" i="1"/>
  <c r="U545" i="1"/>
  <c r="U548" i="1"/>
  <c r="U550" i="1"/>
  <c r="U554" i="1"/>
  <c r="U557" i="1"/>
  <c r="U558" i="1"/>
  <c r="U559" i="1"/>
  <c r="U560" i="1"/>
  <c r="U561" i="1"/>
  <c r="U562" i="1"/>
  <c r="U572" i="1"/>
  <c r="U573" i="1"/>
  <c r="U569" i="1"/>
  <c r="U575" i="1"/>
  <c r="U576" i="1"/>
  <c r="U577" i="1"/>
  <c r="U578" i="1"/>
  <c r="U579" i="1"/>
  <c r="U580" i="1"/>
  <c r="U581" i="1"/>
  <c r="U582" i="1"/>
  <c r="U583" i="1"/>
  <c r="U585" i="1"/>
  <c r="U586" i="1"/>
  <c r="U587" i="1"/>
  <c r="U588" i="1"/>
  <c r="U590" i="1"/>
  <c r="U591" i="1"/>
  <c r="U594" i="1"/>
  <c r="U595" i="1"/>
  <c r="U592" i="1"/>
  <c r="U597" i="1"/>
  <c r="U598" i="1"/>
  <c r="U599" i="1"/>
  <c r="U600" i="1"/>
  <c r="U601" i="1"/>
  <c r="U602" i="1"/>
  <c r="U604" i="1"/>
  <c r="U603" i="1"/>
  <c r="U605" i="1"/>
  <c r="U606" i="1"/>
  <c r="U607" i="1"/>
  <c r="U676" i="1"/>
  <c r="U608" i="1"/>
  <c r="U609" i="1"/>
  <c r="U610" i="1"/>
  <c r="U611" i="1"/>
  <c r="U612" i="1"/>
  <c r="U613" i="1"/>
  <c r="U614" i="1"/>
  <c r="U617" i="1"/>
  <c r="U616" i="1"/>
  <c r="U82" i="1"/>
  <c r="U618" i="1"/>
  <c r="U619" i="1"/>
  <c r="U621" i="1"/>
  <c r="U622" i="1"/>
  <c r="U623" i="1"/>
  <c r="U624" i="1"/>
  <c r="U625" i="1"/>
  <c r="U626" i="1"/>
  <c r="U627" i="1"/>
  <c r="U628" i="1"/>
  <c r="U629" i="1"/>
  <c r="U630" i="1"/>
  <c r="U1742" i="1"/>
  <c r="U1735" i="1"/>
  <c r="U1737" i="1"/>
  <c r="U1738" i="1"/>
  <c r="U1739" i="1"/>
  <c r="U1740" i="1"/>
  <c r="U1743" i="1"/>
  <c r="U1741" i="1"/>
  <c r="U1749" i="1"/>
  <c r="U1750" i="1"/>
  <c r="U1751" i="1"/>
  <c r="U1755" i="1"/>
  <c r="U1757" i="1"/>
  <c r="U1758" i="1"/>
  <c r="U1759" i="1"/>
  <c r="U1760" i="1"/>
  <c r="U1762" i="1"/>
  <c r="U1764" i="1"/>
  <c r="U1766" i="1"/>
  <c r="U1767" i="1"/>
  <c r="U1770" i="1"/>
  <c r="U1771" i="1"/>
  <c r="U1774" i="1"/>
  <c r="U1775" i="1"/>
  <c r="U1776" i="1"/>
  <c r="U1780" i="1"/>
  <c r="U1783" i="1"/>
  <c r="U1786" i="1"/>
  <c r="U1787" i="1"/>
  <c r="U1789" i="1"/>
  <c r="U1791" i="1"/>
  <c r="U1803" i="1"/>
  <c r="U1806" i="1"/>
  <c r="U1807" i="1"/>
  <c r="U1808" i="1"/>
  <c r="U1809" i="1"/>
  <c r="U1810" i="1"/>
  <c r="U1811" i="1"/>
  <c r="U1817" i="1"/>
  <c r="U1818" i="1"/>
  <c r="U1819" i="1"/>
  <c r="U1820" i="1"/>
  <c r="U1823" i="1"/>
  <c r="U1822" i="1"/>
  <c r="U1827" i="1"/>
  <c r="U1829" i="1"/>
  <c r="U1828" i="1"/>
  <c r="U1831" i="1"/>
  <c r="U1834" i="1"/>
  <c r="U633" i="1"/>
  <c r="U649" i="1"/>
  <c r="U670" i="1"/>
  <c r="U655" i="1"/>
  <c r="U631" i="1"/>
  <c r="U632" i="1"/>
  <c r="U634" i="1"/>
  <c r="U635" i="1"/>
  <c r="U637" i="1"/>
  <c r="U717" i="1"/>
  <c r="U638" i="1"/>
  <c r="U636" i="1"/>
  <c r="U639" i="1"/>
  <c r="U640" i="1"/>
  <c r="U642" i="1"/>
  <c r="U643" i="1"/>
  <c r="U646" i="1"/>
  <c r="U644" i="1"/>
  <c r="U647" i="1"/>
  <c r="U648" i="1"/>
  <c r="U650" i="1"/>
  <c r="U645" i="1"/>
  <c r="U651" i="1"/>
  <c r="U652" i="1"/>
  <c r="U656" i="1"/>
  <c r="U657" i="1"/>
  <c r="U660" i="1"/>
  <c r="U658" i="1"/>
  <c r="U659" i="1"/>
  <c r="U664" i="1"/>
  <c r="U665" i="1"/>
  <c r="U661" i="1"/>
  <c r="U662" i="1"/>
  <c r="U653" i="1"/>
  <c r="U654" i="1"/>
  <c r="U666" i="1"/>
  <c r="U663" i="1"/>
  <c r="U667" i="1"/>
  <c r="U669" i="1"/>
  <c r="U671" i="1"/>
  <c r="U672" i="1"/>
  <c r="U673" i="1"/>
  <c r="U675" i="1"/>
  <c r="U677" i="1"/>
  <c r="U678" i="1"/>
  <c r="U679" i="1"/>
  <c r="U680" i="1"/>
  <c r="U681" i="1"/>
  <c r="U682" i="1"/>
  <c r="U683" i="1"/>
  <c r="U684" i="1"/>
  <c r="U697" i="1"/>
  <c r="U685" i="1"/>
  <c r="U686" i="1"/>
  <c r="U688" i="1"/>
  <c r="U689" i="1"/>
  <c r="U690" i="1"/>
  <c r="U691" i="1"/>
  <c r="U695" i="1"/>
  <c r="U699" i="1"/>
  <c r="U700" i="1"/>
  <c r="U701" i="1"/>
  <c r="U702" i="1"/>
  <c r="U693" i="1"/>
  <c r="U694" i="1"/>
  <c r="U698" i="1"/>
  <c r="U703" i="1"/>
  <c r="U704" i="1"/>
  <c r="U707" i="1"/>
  <c r="U708" i="1"/>
  <c r="U709" i="1"/>
  <c r="U715" i="1"/>
  <c r="U710" i="1"/>
  <c r="U711" i="1"/>
  <c r="U712" i="1"/>
  <c r="U713" i="1"/>
  <c r="U714" i="1"/>
  <c r="U716" i="1"/>
  <c r="U739" i="1"/>
  <c r="U718" i="1"/>
  <c r="U719" i="1"/>
  <c r="U721" i="1"/>
  <c r="U722" i="1"/>
  <c r="U723" i="1"/>
  <c r="U724" i="1"/>
  <c r="U725" i="1"/>
  <c r="U726" i="1"/>
  <c r="U727" i="1"/>
  <c r="U728" i="1"/>
  <c r="U729" i="1"/>
  <c r="U730" i="1"/>
  <c r="U731" i="1"/>
  <c r="U733" i="1"/>
  <c r="U734" i="1"/>
  <c r="U740" i="1"/>
  <c r="U743" i="1"/>
  <c r="U746" i="1"/>
  <c r="U751" i="1"/>
  <c r="U735" i="1"/>
  <c r="U737" i="1"/>
  <c r="U738" i="1"/>
  <c r="U741" i="1"/>
  <c r="U742" i="1"/>
  <c r="U744" i="1"/>
  <c r="U747" i="1"/>
  <c r="U748" i="1"/>
  <c r="U749" i="1"/>
  <c r="U750" i="1"/>
  <c r="U752" i="1"/>
  <c r="U753" i="1"/>
  <c r="U754" i="1"/>
  <c r="U755" i="1"/>
  <c r="U756" i="1"/>
  <c r="U757" i="1"/>
  <c r="U759" i="1"/>
  <c r="U762" i="1"/>
  <c r="U765" i="1"/>
  <c r="U758" i="1"/>
  <c r="U760" i="1"/>
  <c r="U761" i="1"/>
  <c r="U763" i="1"/>
  <c r="U764" i="1"/>
  <c r="U766" i="1"/>
  <c r="U767" i="1"/>
  <c r="U768" i="1"/>
  <c r="U769" i="1"/>
  <c r="U772" i="1"/>
  <c r="U620" i="1"/>
  <c r="U773" i="1"/>
  <c r="U774" i="1"/>
  <c r="U775" i="1"/>
  <c r="U776" i="1"/>
  <c r="U777" i="1"/>
  <c r="U778" i="1"/>
  <c r="U803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4" i="1"/>
  <c r="U805" i="1"/>
  <c r="U806" i="1"/>
  <c r="U802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736" i="1"/>
  <c r="U819" i="1"/>
  <c r="U820" i="1"/>
  <c r="U823" i="1"/>
  <c r="U824" i="1"/>
  <c r="U825" i="1"/>
  <c r="U826" i="1"/>
  <c r="U868" i="1"/>
  <c r="U829" i="1"/>
  <c r="U830" i="1"/>
  <c r="U831" i="1"/>
  <c r="U832" i="1"/>
  <c r="U833" i="1"/>
  <c r="U835" i="1"/>
  <c r="U836" i="1"/>
  <c r="U837" i="1"/>
  <c r="U838" i="1"/>
  <c r="U839" i="1"/>
  <c r="U840" i="1"/>
  <c r="U842" i="1"/>
  <c r="U827" i="1"/>
  <c r="U843" i="1"/>
  <c r="U844" i="1"/>
  <c r="U845" i="1"/>
  <c r="U846" i="1"/>
  <c r="U848" i="1"/>
  <c r="U851" i="1"/>
  <c r="U849" i="1"/>
  <c r="U852" i="1"/>
  <c r="U850" i="1"/>
  <c r="U853" i="1"/>
  <c r="U854" i="1"/>
  <c r="U855" i="1"/>
  <c r="U856" i="1"/>
  <c r="U857" i="1"/>
  <c r="U859" i="1"/>
  <c r="U860" i="1"/>
  <c r="U861" i="1"/>
  <c r="U862" i="1"/>
  <c r="U863" i="1"/>
  <c r="U864" i="1"/>
  <c r="U865" i="1"/>
  <c r="U867" i="1"/>
  <c r="U903" i="1"/>
  <c r="U869" i="1"/>
  <c r="U870" i="1"/>
  <c r="U871" i="1"/>
  <c r="U872" i="1"/>
  <c r="U873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9" i="1"/>
  <c r="U896" i="1"/>
  <c r="U897" i="1"/>
  <c r="U900" i="1"/>
  <c r="U902" i="1"/>
  <c r="U898" i="1"/>
  <c r="U901" i="1"/>
  <c r="U915" i="1"/>
  <c r="U916" i="1"/>
  <c r="U905" i="1"/>
  <c r="U906" i="1"/>
  <c r="U907" i="1"/>
  <c r="U908" i="1"/>
  <c r="U909" i="1"/>
  <c r="U910" i="1"/>
  <c r="U912" i="1"/>
  <c r="U911" i="1"/>
  <c r="U913" i="1"/>
  <c r="U914" i="1"/>
  <c r="U917" i="1"/>
  <c r="U828" i="1"/>
  <c r="U919" i="1"/>
  <c r="U921" i="1"/>
  <c r="U922" i="1"/>
  <c r="U923" i="1"/>
  <c r="U924" i="1"/>
  <c r="U925" i="1"/>
  <c r="U927" i="1"/>
  <c r="U929" i="1"/>
  <c r="U930" i="1"/>
  <c r="U948" i="1"/>
  <c r="U931" i="1"/>
  <c r="U926" i="1"/>
  <c r="U934" i="1"/>
  <c r="U928" i="1"/>
  <c r="U932" i="1"/>
  <c r="U933" i="1"/>
  <c r="U936" i="1"/>
  <c r="U935" i="1"/>
  <c r="U938" i="1"/>
  <c r="U937" i="1"/>
  <c r="U940" i="1"/>
  <c r="U941" i="1"/>
  <c r="U944" i="1"/>
  <c r="U945" i="1"/>
  <c r="U943" i="1"/>
  <c r="U946" i="1"/>
  <c r="U953" i="1"/>
  <c r="U949" i="1"/>
  <c r="U951" i="1"/>
  <c r="U950" i="1"/>
  <c r="U952" i="1"/>
  <c r="U954" i="1"/>
  <c r="U955" i="1"/>
  <c r="U958" i="1"/>
  <c r="U959" i="1"/>
  <c r="U957" i="1"/>
  <c r="U962" i="1"/>
  <c r="U960" i="1"/>
  <c r="U1221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7" i="1"/>
  <c r="U978" i="1"/>
  <c r="U979" i="1"/>
  <c r="U981" i="1"/>
  <c r="U982" i="1"/>
  <c r="U985" i="1"/>
  <c r="U986" i="1"/>
  <c r="U987" i="1"/>
  <c r="U1175" i="1"/>
  <c r="U1369" i="1"/>
  <c r="U991" i="1"/>
  <c r="U993" i="1"/>
  <c r="U994" i="1"/>
  <c r="U995" i="1"/>
  <c r="U996" i="1"/>
  <c r="U1002" i="1"/>
  <c r="U1008" i="1"/>
  <c r="U1009" i="1"/>
  <c r="U1003" i="1"/>
  <c r="U1005" i="1"/>
  <c r="U1006" i="1"/>
  <c r="U1004" i="1"/>
  <c r="U1007" i="1"/>
  <c r="U1011" i="1"/>
  <c r="U1012" i="1"/>
  <c r="U1013" i="1"/>
  <c r="U1015" i="1"/>
  <c r="U1014" i="1"/>
  <c r="U1018" i="1"/>
  <c r="U1016" i="1"/>
  <c r="U1017" i="1"/>
  <c r="U1019" i="1"/>
  <c r="U1022" i="1"/>
  <c r="U1023" i="1"/>
  <c r="U1024" i="1"/>
  <c r="U1025" i="1"/>
  <c r="U1026" i="1"/>
  <c r="U1027" i="1"/>
  <c r="U1028" i="1"/>
  <c r="U1030" i="1"/>
  <c r="U1029" i="1"/>
  <c r="U1032" i="1"/>
  <c r="U1033" i="1"/>
  <c r="U1034" i="1"/>
  <c r="U1035" i="1"/>
  <c r="U1036" i="1"/>
  <c r="U1037" i="1"/>
  <c r="U1039" i="1"/>
  <c r="U1038" i="1"/>
  <c r="U1040" i="1"/>
  <c r="U1041" i="1"/>
  <c r="U1043" i="1"/>
  <c r="U1047" i="1"/>
  <c r="U1045" i="1"/>
  <c r="U1049" i="1"/>
  <c r="U1046" i="1"/>
  <c r="U1048" i="1"/>
  <c r="U1050" i="1"/>
  <c r="U1054" i="1"/>
  <c r="U1051" i="1"/>
  <c r="U1052" i="1"/>
  <c r="U1055" i="1"/>
  <c r="U1057" i="1"/>
  <c r="U1059" i="1"/>
  <c r="U1058" i="1"/>
  <c r="U1060" i="1"/>
  <c r="U1063" i="1"/>
  <c r="U1064" i="1"/>
  <c r="U1065" i="1"/>
  <c r="U1066" i="1"/>
  <c r="U1067" i="1"/>
  <c r="U1070" i="1"/>
  <c r="U1072" i="1"/>
  <c r="U1074" i="1"/>
  <c r="U1075" i="1"/>
  <c r="U1073" i="1"/>
  <c r="U1078" i="1"/>
  <c r="U1053" i="1"/>
  <c r="U1044" i="1"/>
  <c r="U1082" i="1"/>
  <c r="U1083" i="1"/>
  <c r="U1085" i="1"/>
  <c r="U1086" i="1"/>
  <c r="U1087" i="1"/>
  <c r="U1089" i="1"/>
  <c r="U1090" i="1"/>
  <c r="U1423" i="1"/>
  <c r="U1091" i="1"/>
  <c r="U1095" i="1"/>
  <c r="U1096" i="1"/>
  <c r="U1101" i="1"/>
  <c r="U1099" i="1"/>
  <c r="U1100" i="1"/>
  <c r="U1102" i="1"/>
  <c r="U1103" i="1"/>
  <c r="U1104" i="1"/>
  <c r="U1105" i="1"/>
  <c r="U1106" i="1"/>
  <c r="U1111" i="1"/>
  <c r="U1114" i="1"/>
  <c r="U1112" i="1"/>
  <c r="U1110" i="1"/>
  <c r="U1119" i="1"/>
  <c r="U1117" i="1"/>
  <c r="U1118" i="1"/>
  <c r="U1120" i="1"/>
  <c r="U1121" i="1"/>
  <c r="U1122" i="1"/>
  <c r="U1123" i="1"/>
  <c r="U1125" i="1"/>
  <c r="U1126" i="1"/>
  <c r="U1071" i="1"/>
  <c r="U1127" i="1"/>
  <c r="U1128" i="1"/>
  <c r="U1129" i="1"/>
  <c r="U1131" i="1"/>
  <c r="U1132" i="1"/>
  <c r="U1133" i="1"/>
  <c r="U1134" i="1"/>
  <c r="U1135" i="1"/>
  <c r="U1137" i="1"/>
  <c r="U1156" i="1"/>
  <c r="U1154" i="1"/>
  <c r="U1139" i="1"/>
  <c r="U1155" i="1"/>
  <c r="U1157" i="1"/>
  <c r="U1158" i="1"/>
  <c r="U1261" i="1"/>
  <c r="U1150" i="1"/>
  <c r="U1151" i="1"/>
  <c r="U1152" i="1"/>
  <c r="U1153" i="1"/>
  <c r="U1159" i="1"/>
  <c r="U1160" i="1"/>
  <c r="U1161" i="1"/>
  <c r="U1162" i="1"/>
  <c r="U1164" i="1"/>
  <c r="U1203" i="1"/>
  <c r="U1168" i="1"/>
  <c r="U1169" i="1"/>
  <c r="U1172" i="1"/>
  <c r="U1176" i="1"/>
  <c r="U1177" i="1"/>
  <c r="U1178" i="1"/>
  <c r="U1179" i="1"/>
  <c r="U1180" i="1"/>
  <c r="U1181" i="1"/>
  <c r="U1173" i="1"/>
  <c r="U1174" i="1"/>
  <c r="U1182" i="1"/>
  <c r="U1188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9" i="1"/>
  <c r="U1208" i="1"/>
  <c r="U1210" i="1"/>
  <c r="U1212" i="1"/>
  <c r="U1216" i="1"/>
  <c r="U1218" i="1"/>
  <c r="U1222" i="1"/>
  <c r="U1223" i="1"/>
  <c r="U1220" i="1"/>
  <c r="U1225" i="1"/>
  <c r="U1227" i="1"/>
  <c r="U1226" i="1"/>
  <c r="U1233" i="1"/>
  <c r="U1224" i="1"/>
  <c r="U1234" i="1"/>
  <c r="U1237" i="1"/>
  <c r="U1235" i="1"/>
  <c r="U1236" i="1"/>
  <c r="U1239" i="1"/>
  <c r="U1240" i="1"/>
  <c r="U1241" i="1"/>
  <c r="U1242" i="1"/>
  <c r="U1243" i="1"/>
  <c r="U1244" i="1"/>
  <c r="U1246" i="1"/>
  <c r="U1245" i="1"/>
  <c r="U1247" i="1"/>
  <c r="U1251" i="1"/>
  <c r="U1252" i="1"/>
  <c r="U1249" i="1"/>
  <c r="U1250" i="1"/>
  <c r="U1253" i="1"/>
  <c r="U1257" i="1"/>
  <c r="U1278" i="1"/>
  <c r="U1255" i="1"/>
  <c r="U1256" i="1"/>
  <c r="U1268" i="1"/>
  <c r="U1264" i="1"/>
  <c r="U1258" i="1"/>
  <c r="U1269" i="1"/>
  <c r="U1262" i="1"/>
  <c r="U1270" i="1"/>
  <c r="U1271" i="1"/>
  <c r="U1265" i="1"/>
  <c r="U1266" i="1"/>
  <c r="U1279" i="1"/>
  <c r="U1274" i="1"/>
  <c r="U1280" i="1"/>
  <c r="U1272" i="1"/>
  <c r="U1273" i="1"/>
  <c r="U1281" i="1"/>
  <c r="U1282" i="1"/>
  <c r="U1283" i="1"/>
  <c r="U1290" i="1"/>
  <c r="U1284" i="1"/>
  <c r="U1289" i="1"/>
  <c r="U1293" i="1"/>
  <c r="U1294" i="1"/>
  <c r="U1291" i="1"/>
  <c r="U1292" i="1"/>
  <c r="U1300" i="1"/>
  <c r="U1297" i="1"/>
  <c r="U1298" i="1"/>
  <c r="U1306" i="1"/>
  <c r="U615" i="1"/>
  <c r="U1301" i="1"/>
  <c r="U1302" i="1"/>
  <c r="U1303" i="1"/>
  <c r="U1304" i="1"/>
  <c r="U1307" i="1"/>
  <c r="U1308" i="1"/>
  <c r="U1312" i="1"/>
  <c r="U1313" i="1"/>
  <c r="U1315" i="1"/>
  <c r="U1319" i="1"/>
  <c r="U1320" i="1"/>
  <c r="U1316" i="1"/>
  <c r="U1322" i="1"/>
  <c r="U1325" i="1"/>
  <c r="U1326" i="1"/>
  <c r="U1327" i="1"/>
  <c r="U1328" i="1"/>
  <c r="U1329" i="1"/>
  <c r="U1330" i="1"/>
  <c r="U1335" i="1"/>
  <c r="U1336" i="1"/>
  <c r="U1340" i="1"/>
  <c r="U1345" i="1"/>
  <c r="U1341" i="1"/>
  <c r="U1337" i="1"/>
  <c r="U1343" i="1"/>
  <c r="U1346" i="1"/>
  <c r="U1354" i="1"/>
  <c r="U1348" i="1"/>
  <c r="U1356" i="1"/>
  <c r="U1355" i="1"/>
  <c r="U1360" i="1"/>
  <c r="U1361" i="1"/>
  <c r="U1363" i="1"/>
  <c r="U1370" i="1"/>
  <c r="U1367" i="1"/>
  <c r="U1374" i="1"/>
  <c r="U1371" i="1"/>
  <c r="U1372" i="1"/>
  <c r="U1375" i="1"/>
  <c r="U1379" i="1"/>
  <c r="U1377" i="1"/>
  <c r="U1383" i="1"/>
  <c r="U1388" i="1"/>
  <c r="U1391" i="1"/>
  <c r="U1394" i="1"/>
  <c r="U1399" i="1"/>
  <c r="U1392" i="1"/>
  <c r="U1424" i="1"/>
  <c r="U1400" i="1"/>
  <c r="U1401" i="1"/>
  <c r="U1402" i="1"/>
  <c r="U1403" i="1"/>
  <c r="U1404" i="1"/>
  <c r="U1408" i="1"/>
  <c r="U1410" i="1"/>
  <c r="U1414" i="1"/>
  <c r="U1413" i="1"/>
  <c r="U1433" i="1"/>
  <c r="U1359" i="1"/>
  <c r="U1415" i="1"/>
  <c r="U1419" i="1"/>
  <c r="U1417" i="1"/>
  <c r="U1420" i="1"/>
  <c r="U1422" i="1"/>
  <c r="U1427" i="1"/>
  <c r="U1430" i="1"/>
  <c r="U1429" i="1"/>
  <c r="U1431" i="1"/>
  <c r="U1434" i="1"/>
  <c r="U1435" i="1"/>
  <c r="U1440" i="1"/>
  <c r="U1441" i="1"/>
  <c r="U1442" i="1"/>
  <c r="U1443" i="1"/>
  <c r="U1445" i="1"/>
  <c r="U1444" i="1"/>
  <c r="U1448" i="1"/>
  <c r="U1453" i="1"/>
  <c r="U1454" i="1"/>
  <c r="U1461" i="1"/>
  <c r="U1466" i="1"/>
  <c r="U1463" i="1"/>
  <c r="U1464" i="1"/>
  <c r="U1467" i="1"/>
  <c r="U1487" i="1"/>
  <c r="U1475" i="1"/>
  <c r="U1471" i="1"/>
  <c r="U1469" i="1"/>
  <c r="U1476" i="1"/>
  <c r="U1482" i="1"/>
  <c r="U1478" i="1"/>
  <c r="U1481" i="1"/>
  <c r="U1483" i="1"/>
  <c r="U1490" i="1"/>
  <c r="U1494" i="1"/>
  <c r="U1497" i="1"/>
  <c r="U1500" i="1"/>
  <c r="U1502" i="1"/>
  <c r="U1507" i="1"/>
  <c r="U1514" i="1"/>
  <c r="U1521" i="1"/>
  <c r="U1510" i="1"/>
  <c r="U1523" i="1"/>
  <c r="U1525" i="1"/>
  <c r="U1524" i="1"/>
  <c r="U1522" i="1"/>
  <c r="U1528" i="1"/>
  <c r="U1676" i="1"/>
  <c r="U1532" i="1"/>
  <c r="U1529" i="1"/>
  <c r="U1538" i="1"/>
  <c r="U1533" i="1"/>
  <c r="U1540" i="1"/>
  <c r="U1537" i="1"/>
  <c r="U1544" i="1"/>
  <c r="U1545" i="1"/>
  <c r="U1552" i="1"/>
  <c r="U1555" i="1"/>
  <c r="U1554" i="1"/>
  <c r="U1556" i="1"/>
  <c r="U1562" i="1"/>
  <c r="U1563" i="1"/>
  <c r="U1558" i="1"/>
  <c r="U1564" i="1"/>
  <c r="U1567" i="1"/>
  <c r="U1574" i="1"/>
  <c r="U1571" i="1"/>
  <c r="U1575" i="1"/>
  <c r="U1578" i="1"/>
  <c r="U1585" i="1"/>
  <c r="U1582" i="1"/>
  <c r="U1593" i="1"/>
  <c r="U1603" i="1"/>
  <c r="U1594" i="1"/>
  <c r="U1596" i="1"/>
  <c r="U1598" i="1"/>
  <c r="U1599" i="1"/>
  <c r="U1602" i="1"/>
  <c r="U1605" i="1"/>
  <c r="U1608" i="1"/>
  <c r="U1609" i="1"/>
  <c r="U1613" i="1"/>
  <c r="U1588" i="1"/>
  <c r="U1610" i="1"/>
  <c r="U1614" i="1"/>
  <c r="U1611" i="1"/>
  <c r="U1332" i="1"/>
  <c r="U1615" i="1"/>
  <c r="U1616" i="1"/>
  <c r="U1624" i="1"/>
  <c r="U1633" i="1"/>
  <c r="U1634" i="1"/>
  <c r="U1635" i="1"/>
  <c r="U1640" i="1"/>
  <c r="U1636" i="1"/>
  <c r="U1638" i="1"/>
  <c r="U1641" i="1"/>
  <c r="U1646" i="1"/>
  <c r="U1648" i="1"/>
  <c r="U1649" i="1"/>
  <c r="U1653" i="1"/>
  <c r="U1657" i="1"/>
  <c r="U1665" i="1"/>
  <c r="U1666" i="1"/>
  <c r="U1671" i="1"/>
  <c r="U1672" i="1"/>
  <c r="U1677" i="1"/>
  <c r="U1680" i="1"/>
  <c r="U1684" i="1"/>
  <c r="U1685" i="1"/>
  <c r="U1686" i="1"/>
  <c r="U1692" i="1"/>
  <c r="U1696" i="1"/>
  <c r="U1604" i="1"/>
  <c r="U1701" i="1"/>
  <c r="U1642" i="1"/>
  <c r="U1702" i="1"/>
  <c r="U1705" i="1"/>
  <c r="U1706" i="1"/>
  <c r="U1707" i="1"/>
  <c r="U1714" i="1"/>
  <c r="U1711" i="1"/>
  <c r="U1719" i="1"/>
  <c r="U1717" i="1"/>
  <c r="U1722" i="1"/>
  <c r="U1723" i="1"/>
  <c r="U1726" i="1"/>
  <c r="U1720" i="1"/>
  <c r="U1728" i="1"/>
  <c r="U1729" i="1"/>
  <c r="U1730" i="1"/>
  <c r="U1731" i="1"/>
  <c r="U1732" i="1"/>
  <c r="U1734" i="1"/>
  <c r="K1446" i="1"/>
  <c r="K1457" i="1"/>
  <c r="K1673" i="1"/>
  <c r="K1674" i="1"/>
  <c r="K1231" i="1"/>
  <c r="K1232" i="1"/>
  <c r="K1455" i="1"/>
  <c r="K1462" i="1"/>
  <c r="K404" i="1"/>
  <c r="K1465" i="1"/>
  <c r="K1472" i="1"/>
  <c r="K1479" i="1"/>
  <c r="K1484" i="1"/>
  <c r="K1485" i="1"/>
  <c r="K1488" i="1"/>
  <c r="K1489" i="1"/>
  <c r="K1491" i="1"/>
  <c r="K1530" i="1"/>
  <c r="K1703" i="1"/>
  <c r="K858" i="1"/>
  <c r="K1496" i="1"/>
  <c r="K425" i="1"/>
  <c r="K426" i="1"/>
  <c r="K1267" i="1"/>
  <c r="K434" i="1"/>
  <c r="K435" i="1"/>
  <c r="K439" i="1"/>
  <c r="K440" i="1"/>
  <c r="K1275" i="1"/>
  <c r="K1276" i="1"/>
  <c r="K1277" i="1"/>
  <c r="K1508" i="1"/>
  <c r="K442" i="1"/>
  <c r="K1526" i="1"/>
  <c r="K1527" i="1"/>
  <c r="K1736" i="1"/>
  <c r="K1531" i="1"/>
  <c r="K1534" i="1"/>
  <c r="K1535" i="1"/>
  <c r="K462" i="1"/>
  <c r="K464" i="1"/>
  <c r="K1305" i="1"/>
  <c r="K466" i="1"/>
  <c r="K1536" i="1"/>
  <c r="K59" i="1"/>
  <c r="K1546" i="1"/>
  <c r="K1333" i="1"/>
  <c r="K1559" i="1"/>
  <c r="K1338" i="1"/>
  <c r="K1572" i="1"/>
  <c r="K1579" i="1"/>
  <c r="K1778" i="1"/>
  <c r="K1586" i="1"/>
  <c r="K1600" i="1"/>
  <c r="K1492" i="1"/>
  <c r="K497" i="1"/>
  <c r="K511" i="1"/>
  <c r="K992" i="1"/>
  <c r="K1618" i="1"/>
  <c r="K520" i="1"/>
  <c r="K1837" i="1"/>
  <c r="K1425" i="1"/>
  <c r="K1428" i="1"/>
  <c r="K1570" i="1"/>
  <c r="K1187" i="1"/>
  <c r="K1644" i="1"/>
  <c r="K1651" i="1"/>
  <c r="K1656" i="1"/>
  <c r="K1553" i="1"/>
  <c r="K1658" i="1"/>
  <c r="K563" i="1"/>
  <c r="K564" i="1"/>
  <c r="K565" i="1"/>
  <c r="K566" i="1"/>
  <c r="K570" i="1"/>
  <c r="K571" i="1"/>
  <c r="K574" i="1"/>
  <c r="K1667" i="1"/>
  <c r="K1678" i="1"/>
  <c r="K397" i="1"/>
  <c r="K584" i="1"/>
  <c r="K1682" i="1"/>
  <c r="K1683" i="1"/>
  <c r="K589" i="1"/>
  <c r="K596" i="1"/>
  <c r="K1693" i="1"/>
  <c r="K1695" i="1"/>
  <c r="K1697" i="1"/>
  <c r="K1698" i="1"/>
  <c r="K1710" i="1"/>
  <c r="K1727" i="1"/>
  <c r="K1349" i="1"/>
  <c r="K1748" i="1"/>
  <c r="K1746" i="1"/>
  <c r="K1747" i="1"/>
  <c r="K1756" i="1"/>
  <c r="K1079" i="1"/>
  <c r="K1080" i="1"/>
  <c r="K1081" i="1"/>
  <c r="K1084" i="1"/>
  <c r="K641" i="1"/>
  <c r="K1768" i="1"/>
  <c r="K1769" i="1"/>
  <c r="K1350" i="1"/>
  <c r="K1779" i="1"/>
  <c r="K1589" i="1"/>
  <c r="K1782" i="1"/>
  <c r="K687" i="1"/>
  <c r="K692" i="1"/>
  <c r="K1368" i="1"/>
  <c r="K696" i="1"/>
  <c r="K1790" i="1"/>
  <c r="K705" i="1"/>
  <c r="K706" i="1"/>
  <c r="K1773" i="1"/>
  <c r="K1794" i="1"/>
  <c r="K1795" i="1"/>
  <c r="K1796" i="1"/>
  <c r="K1798" i="1"/>
  <c r="K1799" i="1"/>
  <c r="K1804" i="1"/>
  <c r="K1170" i="1"/>
  <c r="K1832" i="1"/>
  <c r="K1835" i="1"/>
  <c r="K1838" i="1"/>
  <c r="K770" i="1"/>
  <c r="K771" i="1"/>
  <c r="K1447" i="1"/>
  <c r="K821" i="1"/>
  <c r="K822" i="1"/>
  <c r="K834" i="1"/>
  <c r="K841" i="1"/>
  <c r="K1668" i="1"/>
  <c r="K847" i="1"/>
  <c r="K1238" i="1"/>
  <c r="K1473" i="1"/>
  <c r="K1689" i="1"/>
  <c r="K1495" i="1"/>
  <c r="K1163" i="1"/>
  <c r="K874" i="1"/>
  <c r="K875" i="1"/>
  <c r="K876" i="1"/>
  <c r="K877" i="1"/>
  <c r="K1511" i="1"/>
  <c r="K1539" i="1"/>
  <c r="K1752" i="1"/>
  <c r="K904" i="1"/>
  <c r="K1548" i="1"/>
  <c r="K1550" i="1"/>
  <c r="K918" i="1"/>
  <c r="K920" i="1"/>
  <c r="K1505" i="1"/>
  <c r="K1566" i="1"/>
  <c r="K939" i="1"/>
  <c r="K942" i="1"/>
  <c r="K947" i="1"/>
  <c r="K956" i="1"/>
  <c r="K980" i="1"/>
  <c r="K983" i="1"/>
  <c r="K961" i="1"/>
  <c r="K990" i="1"/>
  <c r="K997" i="1"/>
  <c r="K998" i="1"/>
  <c r="K1627" i="1"/>
  <c r="K1010" i="1"/>
  <c r="K1645" i="1"/>
  <c r="K1647" i="1"/>
  <c r="K1020" i="1"/>
  <c r="K1021" i="1"/>
  <c r="K1675" i="1"/>
  <c r="K1687" i="1"/>
  <c r="K1699" i="1"/>
  <c r="K976" i="1"/>
  <c r="K1042" i="1"/>
  <c r="K1068" i="1"/>
  <c r="K1069" i="1"/>
  <c r="K1474" i="1"/>
  <c r="K1076" i="1"/>
  <c r="K1077" i="1"/>
  <c r="K1761" i="1"/>
  <c r="K1839" i="1"/>
  <c r="K1765" i="1"/>
  <c r="K1092" i="1"/>
  <c r="K1097" i="1"/>
  <c r="K1098" i="1"/>
  <c r="K1107" i="1"/>
  <c r="K1108" i="1"/>
  <c r="K1109" i="1"/>
  <c r="K1113" i="1"/>
  <c r="K1115" i="1"/>
  <c r="K1124" i="1"/>
  <c r="K1793" i="1"/>
  <c r="K1130" i="1"/>
  <c r="K1140" i="1"/>
  <c r="K1141" i="1"/>
  <c r="K1142" i="1"/>
  <c r="K1143" i="1"/>
  <c r="K1144" i="1"/>
  <c r="K1145" i="1"/>
  <c r="K1146" i="1"/>
  <c r="K1147" i="1"/>
  <c r="K1148" i="1"/>
  <c r="K1149" i="1"/>
  <c r="K1824" i="1"/>
  <c r="K1628" i="1"/>
  <c r="K1165" i="1"/>
  <c r="K1830" i="1"/>
  <c r="K1183" i="1"/>
  <c r="K1204" i="1"/>
  <c r="K1205" i="1"/>
  <c r="K1206" i="1"/>
  <c r="K1211" i="1"/>
  <c r="K1213" i="1"/>
  <c r="K1214" i="1"/>
  <c r="K1215" i="1"/>
  <c r="K1217" i="1"/>
  <c r="K1219" i="1"/>
  <c r="K1708" i="1"/>
  <c r="K1254" i="1"/>
  <c r="K1259" i="1"/>
  <c r="K1263" i="1"/>
  <c r="K1285" i="1"/>
  <c r="K1286" i="1"/>
  <c r="K1309" i="1"/>
  <c r="K1310" i="1"/>
  <c r="K1311" i="1"/>
  <c r="K1314" i="1"/>
  <c r="K1317" i="1"/>
  <c r="K1318" i="1"/>
  <c r="K1321" i="1"/>
  <c r="K1323" i="1"/>
  <c r="K1331" i="1"/>
  <c r="K1334" i="1"/>
  <c r="K1339" i="1"/>
  <c r="K1342" i="1"/>
  <c r="K1452" i="1"/>
  <c r="K1347" i="1"/>
  <c r="K1357" i="1"/>
  <c r="K1344" i="1"/>
  <c r="K1362" i="1"/>
  <c r="K1364" i="1"/>
  <c r="K1365" i="1"/>
  <c r="K1366" i="1"/>
  <c r="K1788" i="1"/>
  <c r="K1373" i="1"/>
  <c r="K1376" i="1"/>
  <c r="K1378" i="1"/>
  <c r="K1380" i="1"/>
  <c r="K1381" i="1"/>
  <c r="K1384" i="1"/>
  <c r="K1386" i="1"/>
  <c r="K1387" i="1"/>
  <c r="K1382" i="1"/>
  <c r="K1389" i="1"/>
  <c r="K1390" i="1"/>
  <c r="K984" i="1"/>
  <c r="K1395" i="1"/>
  <c r="K1396" i="1"/>
  <c r="K1397" i="1"/>
  <c r="K1398" i="1"/>
  <c r="K1405" i="1"/>
  <c r="K1406" i="1"/>
  <c r="K1407" i="1"/>
  <c r="K1411" i="1"/>
  <c r="K1416" i="1"/>
  <c r="K1421" i="1"/>
  <c r="K1426" i="1"/>
  <c r="K1385" i="1"/>
  <c r="K1432" i="1"/>
  <c r="K1436" i="1"/>
  <c r="K1437" i="1"/>
  <c r="K1438" i="1"/>
  <c r="K1439" i="1"/>
  <c r="K1458" i="1"/>
  <c r="K1459" i="1"/>
  <c r="K1460" i="1"/>
  <c r="K1468" i="1"/>
  <c r="K1470" i="1"/>
  <c r="K1477" i="1"/>
  <c r="K1480" i="1"/>
  <c r="K1486" i="1"/>
  <c r="K422" i="1"/>
  <c r="K1501" i="1"/>
  <c r="K1498" i="1"/>
  <c r="K436" i="1"/>
  <c r="K1506" i="1"/>
  <c r="K1503" i="1"/>
  <c r="K1512" i="1"/>
  <c r="K1513" i="1"/>
  <c r="K1541" i="1"/>
  <c r="K1543" i="1"/>
  <c r="K1542" i="1"/>
  <c r="K1547" i="1"/>
  <c r="K1549" i="1"/>
  <c r="K1557" i="1"/>
  <c r="K1568" i="1"/>
  <c r="K1569" i="1"/>
  <c r="K1573" i="1"/>
  <c r="K1580" i="1"/>
  <c r="K1581" i="1"/>
  <c r="K1590" i="1"/>
  <c r="K1583" i="1"/>
  <c r="K1592" i="1"/>
  <c r="K1595" i="1"/>
  <c r="K1597" i="1"/>
  <c r="K1601" i="1"/>
  <c r="K1606" i="1"/>
  <c r="K1607" i="1"/>
  <c r="K1612" i="1"/>
  <c r="K1617" i="1"/>
  <c r="K1619" i="1"/>
  <c r="K1626" i="1"/>
  <c r="K1629" i="1"/>
  <c r="K1630" i="1"/>
  <c r="K1631" i="1"/>
  <c r="K1632" i="1"/>
  <c r="K1639" i="1"/>
  <c r="K1654" i="1"/>
  <c r="K1655" i="1"/>
  <c r="K1659" i="1"/>
  <c r="K1031" i="1"/>
  <c r="K1679" i="1"/>
  <c r="K1690" i="1"/>
  <c r="K1694" i="1"/>
  <c r="K1704" i="1"/>
  <c r="K1504" i="1"/>
  <c r="K1709" i="1"/>
  <c r="K1721" i="1"/>
  <c r="K1724" i="1"/>
  <c r="K1715" i="1"/>
  <c r="K1733" i="1"/>
  <c r="K1744" i="1"/>
  <c r="K1753" i="1"/>
  <c r="K1754" i="1"/>
  <c r="K1409" i="1"/>
  <c r="K668" i="1"/>
  <c r="K674" i="1"/>
  <c r="K1781" i="1"/>
  <c r="K1784" i="1"/>
  <c r="K1785" i="1"/>
  <c r="K1792" i="1"/>
  <c r="K1800" i="1"/>
  <c r="K1801" i="1"/>
  <c r="K1802" i="1"/>
  <c r="K1805" i="1"/>
  <c r="K1812" i="1"/>
  <c r="K1813" i="1"/>
  <c r="K1815" i="1"/>
  <c r="K1825" i="1"/>
  <c r="K1826" i="1"/>
  <c r="K1836" i="1"/>
  <c r="K1840" i="1"/>
  <c r="K1841" i="1"/>
  <c r="K1660" i="1"/>
  <c r="K1248" i="1"/>
  <c r="K316" i="1"/>
  <c r="K732" i="1"/>
  <c r="K20" i="1"/>
  <c r="K1093" i="1"/>
  <c r="K1094" i="1"/>
  <c r="K1116" i="1"/>
  <c r="K720" i="1"/>
  <c r="K1136" i="1"/>
  <c r="K1171" i="1"/>
  <c r="K1088" i="1"/>
  <c r="K1207" i="1"/>
  <c r="K1260" i="1"/>
  <c r="K1299" i="1"/>
  <c r="K1324" i="1"/>
  <c r="K1412" i="1"/>
  <c r="K1418" i="1"/>
  <c r="K1166" i="1"/>
  <c r="K1167" i="1"/>
  <c r="K1499" i="1"/>
  <c r="K1591" i="1"/>
  <c r="K431" i="1"/>
  <c r="K432" i="1"/>
  <c r="K1688" i="1"/>
  <c r="K1551" i="1"/>
  <c r="K1565" i="1"/>
  <c r="K1584" i="1"/>
  <c r="K1587" i="1"/>
  <c r="K491" i="1"/>
  <c r="K492" i="1"/>
  <c r="K1620" i="1"/>
  <c r="K1621" i="1"/>
  <c r="K1625" i="1"/>
  <c r="K1643" i="1"/>
  <c r="K1650" i="1"/>
  <c r="K551" i="1"/>
  <c r="K552" i="1"/>
  <c r="K553" i="1"/>
  <c r="K1652" i="1"/>
  <c r="K1681" i="1"/>
  <c r="K1691" i="1"/>
  <c r="K1712" i="1"/>
  <c r="K1716" i="1"/>
  <c r="K1772" i="1"/>
  <c r="K1777" i="1"/>
  <c r="K1576" i="1"/>
  <c r="K1797" i="1"/>
  <c r="K1833" i="1"/>
  <c r="K1287" i="1"/>
  <c r="K1288" i="1"/>
  <c r="K1637" i="1"/>
  <c r="K1515" i="1"/>
  <c r="K1516" i="1"/>
  <c r="K1517" i="1"/>
  <c r="K1661" i="1"/>
  <c r="K1718" i="1"/>
  <c r="K1518" i="1"/>
  <c r="K1519" i="1"/>
  <c r="K1520" i="1"/>
  <c r="K1662" i="1"/>
  <c r="K999" i="1"/>
  <c r="K1062" i="1"/>
  <c r="K1189" i="1"/>
  <c r="K1190" i="1"/>
  <c r="K1821" i="1"/>
  <c r="K988" i="1"/>
  <c r="K989" i="1"/>
  <c r="K1449" i="1"/>
  <c r="K1450" i="1"/>
  <c r="K1700" i="1"/>
  <c r="K1061" i="1"/>
  <c r="K1669" i="1"/>
  <c r="K1763" i="1"/>
  <c r="K1295" i="1"/>
  <c r="K1296" i="1"/>
  <c r="K1663" i="1"/>
  <c r="K1493" i="1"/>
  <c r="K1056" i="1"/>
  <c r="K1358" i="1"/>
  <c r="K1816" i="1"/>
  <c r="K1509" i="1"/>
  <c r="K1560" i="1"/>
  <c r="K1561" i="1"/>
  <c r="K1000" i="1"/>
  <c r="K1001" i="1"/>
  <c r="K1577" i="1"/>
  <c r="K1184" i="1"/>
  <c r="K1185" i="1"/>
  <c r="K1186" i="1"/>
  <c r="K1138" i="1"/>
  <c r="K1228" i="1"/>
  <c r="K1229" i="1"/>
  <c r="K1230" i="1"/>
  <c r="K1351" i="1"/>
  <c r="K1352" i="1"/>
  <c r="K1353" i="1"/>
  <c r="K1623" i="1"/>
  <c r="K1725" i="1"/>
  <c r="K1713" i="1"/>
  <c r="K1456" i="1"/>
  <c r="K1814" i="1"/>
  <c r="K1745" i="1"/>
  <c r="K1622" i="1"/>
  <c r="K1393" i="1"/>
  <c r="K1664" i="1"/>
  <c r="K1451" i="1"/>
  <c r="K1670" i="1"/>
  <c r="K2" i="1"/>
  <c r="K3" i="1"/>
  <c r="K4" i="1"/>
  <c r="K5" i="1"/>
  <c r="K6" i="1"/>
  <c r="K7" i="1"/>
  <c r="K8" i="1"/>
  <c r="K10" i="1"/>
  <c r="K11" i="1"/>
  <c r="K12" i="1"/>
  <c r="K14" i="1"/>
  <c r="K15" i="1"/>
  <c r="K16" i="1"/>
  <c r="K17" i="1"/>
  <c r="K18" i="1"/>
  <c r="K19" i="1"/>
  <c r="K13" i="1"/>
  <c r="K21" i="1"/>
  <c r="K22" i="1"/>
  <c r="K23" i="1"/>
  <c r="K24" i="1"/>
  <c r="K25" i="1"/>
  <c r="K26" i="1"/>
  <c r="K27" i="1"/>
  <c r="K29" i="1"/>
  <c r="K30" i="1"/>
  <c r="K31" i="1"/>
  <c r="K28" i="1"/>
  <c r="K33" i="1"/>
  <c r="K34" i="1"/>
  <c r="K35" i="1"/>
  <c r="K36" i="1"/>
  <c r="K39" i="1"/>
  <c r="K40" i="1"/>
  <c r="K41" i="1"/>
  <c r="K42" i="1"/>
  <c r="K37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4" i="1"/>
  <c r="K83" i="1"/>
  <c r="K9" i="1"/>
  <c r="K133" i="1"/>
  <c r="K86" i="1"/>
  <c r="K88" i="1"/>
  <c r="K89" i="1"/>
  <c r="K90" i="1"/>
  <c r="K92" i="1"/>
  <c r="K94" i="1"/>
  <c r="K51" i="1"/>
  <c r="K95" i="1"/>
  <c r="K85" i="1"/>
  <c r="K97" i="1"/>
  <c r="K99" i="1"/>
  <c r="K100" i="1"/>
  <c r="K101" i="1"/>
  <c r="K102" i="1"/>
  <c r="K103" i="1"/>
  <c r="K104" i="1"/>
  <c r="K105" i="1"/>
  <c r="K32" i="1"/>
  <c r="K98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1" i="1"/>
  <c r="K122" i="1"/>
  <c r="K91" i="1"/>
  <c r="K123" i="1"/>
  <c r="K125" i="1"/>
  <c r="K126" i="1"/>
  <c r="K127" i="1"/>
  <c r="K128" i="1"/>
  <c r="K129" i="1"/>
  <c r="K130" i="1"/>
  <c r="K131" i="1"/>
  <c r="K132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87" i="1"/>
  <c r="K151" i="1"/>
  <c r="K148" i="1"/>
  <c r="K149" i="1"/>
  <c r="K150" i="1"/>
  <c r="K153" i="1"/>
  <c r="K154" i="1"/>
  <c r="K155" i="1"/>
  <c r="K152" i="1"/>
  <c r="K156" i="1"/>
  <c r="K157" i="1"/>
  <c r="K158" i="1"/>
  <c r="K159" i="1"/>
  <c r="K160" i="1"/>
  <c r="K161" i="1"/>
  <c r="K162" i="1"/>
  <c r="K120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93" i="1"/>
  <c r="K183" i="1"/>
  <c r="K184" i="1"/>
  <c r="K185" i="1"/>
  <c r="K186" i="1"/>
  <c r="K187" i="1"/>
  <c r="K188" i="1"/>
  <c r="K96" i="1"/>
  <c r="K189" i="1"/>
  <c r="K190" i="1"/>
  <c r="K191" i="1"/>
  <c r="K192" i="1"/>
  <c r="K193" i="1"/>
  <c r="K194" i="1"/>
  <c r="K195" i="1"/>
  <c r="K202" i="1"/>
  <c r="K203" i="1"/>
  <c r="K205" i="1"/>
  <c r="K204" i="1"/>
  <c r="K206" i="1"/>
  <c r="K163" i="1"/>
  <c r="K207" i="1"/>
  <c r="K211" i="1"/>
  <c r="K208" i="1"/>
  <c r="K209" i="1"/>
  <c r="K210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3" i="1"/>
  <c r="K234" i="1"/>
  <c r="K235" i="1"/>
  <c r="K236" i="1"/>
  <c r="K237" i="1"/>
  <c r="K238" i="1"/>
  <c r="K240" i="1"/>
  <c r="K241" i="1"/>
  <c r="K243" i="1"/>
  <c r="K244" i="1"/>
  <c r="K230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7" i="1"/>
  <c r="K275" i="1"/>
  <c r="K276" i="1"/>
  <c r="K279" i="1"/>
  <c r="K280" i="1"/>
  <c r="K283" i="1"/>
  <c r="K287" i="1"/>
  <c r="K286" i="1"/>
  <c r="K278" i="1"/>
  <c r="K281" i="1"/>
  <c r="K282" i="1"/>
  <c r="K284" i="1"/>
  <c r="K285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232" i="1"/>
  <c r="K317" i="1"/>
  <c r="K318" i="1"/>
  <c r="K319" i="1"/>
  <c r="K320" i="1"/>
  <c r="K321" i="1"/>
  <c r="K322" i="1"/>
  <c r="K323" i="1"/>
  <c r="K324" i="1"/>
  <c r="K325" i="1"/>
  <c r="K326" i="1"/>
  <c r="K327" i="1"/>
  <c r="K329" i="1"/>
  <c r="K328" i="1"/>
  <c r="K330" i="1"/>
  <c r="K331" i="1"/>
  <c r="K332" i="1"/>
  <c r="K333" i="1"/>
  <c r="K334" i="1"/>
  <c r="K335" i="1"/>
  <c r="K336" i="1"/>
  <c r="K337" i="1"/>
  <c r="K339" i="1"/>
  <c r="K338" i="1"/>
  <c r="K340" i="1"/>
  <c r="K341" i="1"/>
  <c r="K343" i="1"/>
  <c r="K344" i="1"/>
  <c r="K345" i="1"/>
  <c r="K346" i="1"/>
  <c r="K347" i="1"/>
  <c r="K348" i="1"/>
  <c r="K349" i="1"/>
  <c r="K350" i="1"/>
  <c r="K351" i="1"/>
  <c r="K352" i="1"/>
  <c r="K356" i="1"/>
  <c r="K353" i="1"/>
  <c r="K354" i="1"/>
  <c r="K355" i="1"/>
  <c r="K357" i="1"/>
  <c r="K361" i="1"/>
  <c r="K358" i="1"/>
  <c r="K407" i="1"/>
  <c r="K362" i="1"/>
  <c r="K363" i="1"/>
  <c r="K364" i="1"/>
  <c r="K359" i="1"/>
  <c r="K368" i="1"/>
  <c r="K367" i="1"/>
  <c r="K360" i="1"/>
  <c r="K365" i="1"/>
  <c r="K369" i="1"/>
  <c r="K366" i="1"/>
  <c r="K375" i="1"/>
  <c r="K370" i="1"/>
  <c r="K373" i="1"/>
  <c r="K371" i="1"/>
  <c r="K372" i="1"/>
  <c r="K376" i="1"/>
  <c r="K379" i="1"/>
  <c r="K342" i="1"/>
  <c r="K196" i="1"/>
  <c r="K197" i="1"/>
  <c r="K374" i="1"/>
  <c r="K198" i="1"/>
  <c r="K199" i="1"/>
  <c r="K200" i="1"/>
  <c r="K201" i="1"/>
  <c r="K242" i="1"/>
  <c r="K239" i="1"/>
  <c r="K124" i="1"/>
  <c r="K380" i="1"/>
  <c r="K381" i="1"/>
  <c r="K382" i="1"/>
  <c r="K377" i="1"/>
  <c r="K378" i="1"/>
  <c r="K383" i="1"/>
  <c r="K384" i="1"/>
  <c r="K38" i="1"/>
  <c r="K398" i="1"/>
  <c r="K399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408" i="1"/>
  <c r="K409" i="1"/>
  <c r="K400" i="1"/>
  <c r="K402" i="1"/>
  <c r="K403" i="1"/>
  <c r="K406" i="1"/>
  <c r="K401" i="1"/>
  <c r="K405" i="1"/>
  <c r="K410" i="1"/>
  <c r="K415" i="1"/>
  <c r="K469" i="1"/>
  <c r="K411" i="1"/>
  <c r="K412" i="1"/>
  <c r="K413" i="1"/>
  <c r="K418" i="1"/>
  <c r="K414" i="1"/>
  <c r="K416" i="1"/>
  <c r="K420" i="1"/>
  <c r="K417" i="1"/>
  <c r="K419" i="1"/>
  <c r="K421" i="1"/>
  <c r="K423" i="1"/>
  <c r="K433" i="1"/>
  <c r="K427" i="1"/>
  <c r="K424" i="1"/>
  <c r="K437" i="1"/>
  <c r="K428" i="1"/>
  <c r="K429" i="1"/>
  <c r="K430" i="1"/>
  <c r="K438" i="1"/>
  <c r="K444" i="1"/>
  <c r="K443" i="1"/>
  <c r="K441" i="1"/>
  <c r="K446" i="1"/>
  <c r="K454" i="1"/>
  <c r="K445" i="1"/>
  <c r="K448" i="1"/>
  <c r="K447" i="1"/>
  <c r="K449" i="1"/>
  <c r="K450" i="1"/>
  <c r="K451" i="1"/>
  <c r="K452" i="1"/>
  <c r="K453" i="1"/>
  <c r="K455" i="1"/>
  <c r="K456" i="1"/>
  <c r="K457" i="1"/>
  <c r="K458" i="1"/>
  <c r="K459" i="1"/>
  <c r="K460" i="1"/>
  <c r="K461" i="1"/>
  <c r="K463" i="1"/>
  <c r="K465" i="1"/>
  <c r="K468" i="1"/>
  <c r="K467" i="1"/>
  <c r="K470" i="1"/>
  <c r="K471" i="1"/>
  <c r="K472" i="1"/>
  <c r="K473" i="1"/>
  <c r="K474" i="1"/>
  <c r="K475" i="1"/>
  <c r="K476" i="1"/>
  <c r="K477" i="1"/>
  <c r="K478" i="1"/>
  <c r="K479" i="1"/>
  <c r="K480" i="1"/>
  <c r="K482" i="1"/>
  <c r="K481" i="1"/>
  <c r="K483" i="1"/>
  <c r="K484" i="1"/>
  <c r="K485" i="1"/>
  <c r="K533" i="1"/>
  <c r="K486" i="1"/>
  <c r="K487" i="1"/>
  <c r="K488" i="1"/>
  <c r="K231" i="1"/>
  <c r="K489" i="1"/>
  <c r="K490" i="1"/>
  <c r="K493" i="1"/>
  <c r="K494" i="1"/>
  <c r="K495" i="1"/>
  <c r="K555" i="1"/>
  <c r="K496" i="1"/>
  <c r="K498" i="1"/>
  <c r="K499" i="1"/>
  <c r="K500" i="1"/>
  <c r="K501" i="1"/>
  <c r="K502" i="1"/>
  <c r="K503" i="1"/>
  <c r="K504" i="1"/>
  <c r="K505" i="1"/>
  <c r="K745" i="1"/>
  <c r="K506" i="1"/>
  <c r="K509" i="1"/>
  <c r="K556" i="1"/>
  <c r="K510" i="1"/>
  <c r="K508" i="1"/>
  <c r="K507" i="1"/>
  <c r="K512" i="1"/>
  <c r="K515" i="1"/>
  <c r="K513" i="1"/>
  <c r="K514" i="1"/>
  <c r="K593" i="1"/>
  <c r="K521" i="1"/>
  <c r="K522" i="1"/>
  <c r="K516" i="1"/>
  <c r="K567" i="1"/>
  <c r="K568" i="1"/>
  <c r="K523" i="1"/>
  <c r="K531" i="1"/>
  <c r="K518" i="1"/>
  <c r="K519" i="1"/>
  <c r="K517" i="1"/>
  <c r="K524" i="1"/>
  <c r="K526" i="1"/>
  <c r="K525" i="1"/>
  <c r="K527" i="1"/>
  <c r="K529" i="1"/>
  <c r="K528" i="1"/>
  <c r="K530" i="1"/>
  <c r="K532" i="1"/>
  <c r="K534" i="1"/>
  <c r="K535" i="1"/>
  <c r="K536" i="1"/>
  <c r="K537" i="1"/>
  <c r="K539" i="1"/>
  <c r="K538" i="1"/>
  <c r="K540" i="1"/>
  <c r="K541" i="1"/>
  <c r="K542" i="1"/>
  <c r="K543" i="1"/>
  <c r="K546" i="1"/>
  <c r="K547" i="1"/>
  <c r="K549" i="1"/>
  <c r="K544" i="1"/>
  <c r="K545" i="1"/>
  <c r="K548" i="1"/>
  <c r="K550" i="1"/>
  <c r="K554" i="1"/>
  <c r="K557" i="1"/>
  <c r="K558" i="1"/>
  <c r="K559" i="1"/>
  <c r="K560" i="1"/>
  <c r="K561" i="1"/>
  <c r="K562" i="1"/>
  <c r="K572" i="1"/>
  <c r="K573" i="1"/>
  <c r="K569" i="1"/>
  <c r="K575" i="1"/>
  <c r="K576" i="1"/>
  <c r="K577" i="1"/>
  <c r="K578" i="1"/>
  <c r="K579" i="1"/>
  <c r="K580" i="1"/>
  <c r="K581" i="1"/>
  <c r="K582" i="1"/>
  <c r="K583" i="1"/>
  <c r="K585" i="1"/>
  <c r="K586" i="1"/>
  <c r="K587" i="1"/>
  <c r="K588" i="1"/>
  <c r="K590" i="1"/>
  <c r="K591" i="1"/>
  <c r="K594" i="1"/>
  <c r="K595" i="1"/>
  <c r="K592" i="1"/>
  <c r="K597" i="1"/>
  <c r="K598" i="1"/>
  <c r="K599" i="1"/>
  <c r="K600" i="1"/>
  <c r="K601" i="1"/>
  <c r="K602" i="1"/>
  <c r="K604" i="1"/>
  <c r="K603" i="1"/>
  <c r="K605" i="1"/>
  <c r="K606" i="1"/>
  <c r="K607" i="1"/>
  <c r="K676" i="1"/>
  <c r="K608" i="1"/>
  <c r="K609" i="1"/>
  <c r="K610" i="1"/>
  <c r="K611" i="1"/>
  <c r="K612" i="1"/>
  <c r="K613" i="1"/>
  <c r="K614" i="1"/>
  <c r="K617" i="1"/>
  <c r="K616" i="1"/>
  <c r="K82" i="1"/>
  <c r="K618" i="1"/>
  <c r="K619" i="1"/>
  <c r="K621" i="1"/>
  <c r="K622" i="1"/>
  <c r="K623" i="1"/>
  <c r="K624" i="1"/>
  <c r="K625" i="1"/>
  <c r="K626" i="1"/>
  <c r="K627" i="1"/>
  <c r="K628" i="1"/>
  <c r="K629" i="1"/>
  <c r="K630" i="1"/>
  <c r="K1742" i="1"/>
  <c r="K1735" i="1"/>
  <c r="K1737" i="1"/>
  <c r="K1738" i="1"/>
  <c r="K1739" i="1"/>
  <c r="K1740" i="1"/>
  <c r="K1743" i="1"/>
  <c r="K1741" i="1"/>
  <c r="K1749" i="1"/>
  <c r="K1750" i="1"/>
  <c r="K1751" i="1"/>
  <c r="K1755" i="1"/>
  <c r="K1757" i="1"/>
  <c r="K1758" i="1"/>
  <c r="K1759" i="1"/>
  <c r="K1760" i="1"/>
  <c r="K1762" i="1"/>
  <c r="K1764" i="1"/>
  <c r="K1766" i="1"/>
  <c r="K1767" i="1"/>
  <c r="K1770" i="1"/>
  <c r="K1771" i="1"/>
  <c r="K1774" i="1"/>
  <c r="K1775" i="1"/>
  <c r="K1776" i="1"/>
  <c r="K1780" i="1"/>
  <c r="K1783" i="1"/>
  <c r="K1786" i="1"/>
  <c r="K1787" i="1"/>
  <c r="K1789" i="1"/>
  <c r="K1791" i="1"/>
  <c r="K1803" i="1"/>
  <c r="K1806" i="1"/>
  <c r="K1807" i="1"/>
  <c r="K1808" i="1"/>
  <c r="K1809" i="1"/>
  <c r="K1810" i="1"/>
  <c r="K1811" i="1"/>
  <c r="K1817" i="1"/>
  <c r="K1818" i="1"/>
  <c r="K1819" i="1"/>
  <c r="K1820" i="1"/>
  <c r="K1823" i="1"/>
  <c r="K1822" i="1"/>
  <c r="K1827" i="1"/>
  <c r="K1829" i="1"/>
  <c r="K1828" i="1"/>
  <c r="K1831" i="1"/>
  <c r="K1834" i="1"/>
  <c r="K633" i="1"/>
  <c r="K649" i="1"/>
  <c r="K670" i="1"/>
  <c r="K655" i="1"/>
  <c r="K631" i="1"/>
  <c r="K632" i="1"/>
  <c r="K634" i="1"/>
  <c r="K635" i="1"/>
  <c r="K637" i="1"/>
  <c r="K717" i="1"/>
  <c r="K638" i="1"/>
  <c r="K636" i="1"/>
  <c r="K639" i="1"/>
  <c r="K640" i="1"/>
  <c r="K642" i="1"/>
  <c r="K643" i="1"/>
  <c r="K646" i="1"/>
  <c r="K644" i="1"/>
  <c r="K647" i="1"/>
  <c r="K648" i="1"/>
  <c r="K650" i="1"/>
  <c r="K645" i="1"/>
  <c r="K651" i="1"/>
  <c r="K652" i="1"/>
  <c r="K656" i="1"/>
  <c r="K657" i="1"/>
  <c r="K660" i="1"/>
  <c r="K658" i="1"/>
  <c r="K659" i="1"/>
  <c r="K664" i="1"/>
  <c r="K665" i="1"/>
  <c r="K661" i="1"/>
  <c r="K662" i="1"/>
  <c r="K653" i="1"/>
  <c r="K654" i="1"/>
  <c r="K666" i="1"/>
  <c r="K663" i="1"/>
  <c r="K667" i="1"/>
  <c r="K669" i="1"/>
  <c r="K671" i="1"/>
  <c r="K672" i="1"/>
  <c r="K673" i="1"/>
  <c r="K675" i="1"/>
  <c r="K677" i="1"/>
  <c r="K678" i="1"/>
  <c r="K679" i="1"/>
  <c r="K680" i="1"/>
  <c r="K681" i="1"/>
  <c r="K682" i="1"/>
  <c r="K683" i="1"/>
  <c r="K684" i="1"/>
  <c r="K697" i="1"/>
  <c r="K685" i="1"/>
  <c r="K686" i="1"/>
  <c r="K688" i="1"/>
  <c r="K689" i="1"/>
  <c r="K690" i="1"/>
  <c r="K691" i="1"/>
  <c r="K695" i="1"/>
  <c r="K699" i="1"/>
  <c r="K700" i="1"/>
  <c r="K701" i="1"/>
  <c r="K702" i="1"/>
  <c r="K693" i="1"/>
  <c r="K694" i="1"/>
  <c r="K698" i="1"/>
  <c r="K703" i="1"/>
  <c r="K704" i="1"/>
  <c r="K707" i="1"/>
  <c r="K708" i="1"/>
  <c r="K709" i="1"/>
  <c r="K715" i="1"/>
  <c r="K710" i="1"/>
  <c r="K711" i="1"/>
  <c r="K712" i="1"/>
  <c r="K713" i="1"/>
  <c r="K714" i="1"/>
  <c r="K716" i="1"/>
  <c r="K739" i="1"/>
  <c r="K718" i="1"/>
  <c r="K719" i="1"/>
  <c r="K721" i="1"/>
  <c r="K722" i="1"/>
  <c r="K723" i="1"/>
  <c r="K724" i="1"/>
  <c r="K725" i="1"/>
  <c r="K726" i="1"/>
  <c r="K727" i="1"/>
  <c r="K728" i="1"/>
  <c r="K729" i="1"/>
  <c r="K730" i="1"/>
  <c r="K731" i="1"/>
  <c r="K733" i="1"/>
  <c r="K734" i="1"/>
  <c r="K740" i="1"/>
  <c r="K743" i="1"/>
  <c r="K746" i="1"/>
  <c r="K751" i="1"/>
  <c r="K735" i="1"/>
  <c r="K737" i="1"/>
  <c r="K738" i="1"/>
  <c r="K741" i="1"/>
  <c r="K742" i="1"/>
  <c r="K744" i="1"/>
  <c r="K747" i="1"/>
  <c r="K748" i="1"/>
  <c r="K749" i="1"/>
  <c r="K750" i="1"/>
  <c r="K752" i="1"/>
  <c r="K753" i="1"/>
  <c r="K754" i="1"/>
  <c r="K755" i="1"/>
  <c r="K756" i="1"/>
  <c r="K757" i="1"/>
  <c r="K759" i="1"/>
  <c r="K762" i="1"/>
  <c r="K765" i="1"/>
  <c r="K758" i="1"/>
  <c r="K760" i="1"/>
  <c r="K761" i="1"/>
  <c r="K763" i="1"/>
  <c r="K764" i="1"/>
  <c r="K766" i="1"/>
  <c r="K767" i="1"/>
  <c r="K768" i="1"/>
  <c r="K769" i="1"/>
  <c r="K772" i="1"/>
  <c r="K620" i="1"/>
  <c r="K773" i="1"/>
  <c r="K774" i="1"/>
  <c r="K775" i="1"/>
  <c r="K776" i="1"/>
  <c r="K777" i="1"/>
  <c r="K778" i="1"/>
  <c r="K803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4" i="1"/>
  <c r="K805" i="1"/>
  <c r="K806" i="1"/>
  <c r="K802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736" i="1"/>
  <c r="K819" i="1"/>
  <c r="K820" i="1"/>
  <c r="K823" i="1"/>
  <c r="K824" i="1"/>
  <c r="K825" i="1"/>
  <c r="K826" i="1"/>
  <c r="K868" i="1"/>
  <c r="K829" i="1"/>
  <c r="K830" i="1"/>
  <c r="K831" i="1"/>
  <c r="K832" i="1"/>
  <c r="K833" i="1"/>
  <c r="K835" i="1"/>
  <c r="K836" i="1"/>
  <c r="K837" i="1"/>
  <c r="K838" i="1"/>
  <c r="K839" i="1"/>
  <c r="K840" i="1"/>
  <c r="K842" i="1"/>
  <c r="K827" i="1"/>
  <c r="K843" i="1"/>
  <c r="K844" i="1"/>
  <c r="K845" i="1"/>
  <c r="K846" i="1"/>
  <c r="K848" i="1"/>
  <c r="K851" i="1"/>
  <c r="K849" i="1"/>
  <c r="K852" i="1"/>
  <c r="K850" i="1"/>
  <c r="K853" i="1"/>
  <c r="K854" i="1"/>
  <c r="K855" i="1"/>
  <c r="K856" i="1"/>
  <c r="K857" i="1"/>
  <c r="K859" i="1"/>
  <c r="K860" i="1"/>
  <c r="K861" i="1"/>
  <c r="K862" i="1"/>
  <c r="K863" i="1"/>
  <c r="K864" i="1"/>
  <c r="K865" i="1"/>
  <c r="K866" i="1"/>
  <c r="K867" i="1"/>
  <c r="K903" i="1"/>
  <c r="K869" i="1"/>
  <c r="K870" i="1"/>
  <c r="K871" i="1"/>
  <c r="K872" i="1"/>
  <c r="K873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9" i="1"/>
  <c r="K896" i="1"/>
  <c r="K897" i="1"/>
  <c r="K900" i="1"/>
  <c r="K902" i="1"/>
  <c r="K898" i="1"/>
  <c r="K901" i="1"/>
  <c r="K915" i="1"/>
  <c r="K916" i="1"/>
  <c r="K905" i="1"/>
  <c r="K906" i="1"/>
  <c r="K907" i="1"/>
  <c r="K908" i="1"/>
  <c r="K909" i="1"/>
  <c r="K910" i="1"/>
  <c r="K912" i="1"/>
  <c r="K911" i="1"/>
  <c r="K913" i="1"/>
  <c r="K914" i="1"/>
  <c r="K917" i="1"/>
  <c r="K828" i="1"/>
  <c r="K919" i="1"/>
  <c r="K921" i="1"/>
  <c r="K922" i="1"/>
  <c r="K923" i="1"/>
  <c r="K924" i="1"/>
  <c r="K925" i="1"/>
  <c r="K927" i="1"/>
  <c r="K929" i="1"/>
  <c r="K930" i="1"/>
  <c r="K948" i="1"/>
  <c r="K931" i="1"/>
  <c r="K926" i="1"/>
  <c r="K934" i="1"/>
  <c r="K928" i="1"/>
  <c r="K932" i="1"/>
  <c r="K933" i="1"/>
  <c r="K936" i="1"/>
  <c r="K935" i="1"/>
  <c r="K938" i="1"/>
  <c r="K937" i="1"/>
  <c r="K940" i="1"/>
  <c r="K941" i="1"/>
  <c r="K944" i="1"/>
  <c r="K945" i="1"/>
  <c r="K943" i="1"/>
  <c r="K946" i="1"/>
  <c r="K953" i="1"/>
  <c r="K949" i="1"/>
  <c r="K951" i="1"/>
  <c r="K950" i="1"/>
  <c r="K952" i="1"/>
  <c r="K954" i="1"/>
  <c r="K955" i="1"/>
  <c r="K958" i="1"/>
  <c r="K959" i="1"/>
  <c r="K957" i="1"/>
  <c r="K962" i="1"/>
  <c r="K960" i="1"/>
  <c r="K1221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7" i="1"/>
  <c r="K978" i="1"/>
  <c r="K979" i="1"/>
  <c r="K981" i="1"/>
  <c r="K982" i="1"/>
  <c r="K985" i="1"/>
  <c r="K986" i="1"/>
  <c r="K987" i="1"/>
  <c r="K1175" i="1"/>
  <c r="K1369" i="1"/>
  <c r="K991" i="1"/>
  <c r="K993" i="1"/>
  <c r="K994" i="1"/>
  <c r="K995" i="1"/>
  <c r="K996" i="1"/>
  <c r="K1002" i="1"/>
  <c r="K1008" i="1"/>
  <c r="K1009" i="1"/>
  <c r="K1003" i="1"/>
  <c r="K1005" i="1"/>
  <c r="K1006" i="1"/>
  <c r="K1004" i="1"/>
  <c r="K1007" i="1"/>
  <c r="K1011" i="1"/>
  <c r="K1012" i="1"/>
  <c r="K1013" i="1"/>
  <c r="K1015" i="1"/>
  <c r="K1014" i="1"/>
  <c r="K1018" i="1"/>
  <c r="K1016" i="1"/>
  <c r="K1017" i="1"/>
  <c r="K1019" i="1"/>
  <c r="K1022" i="1"/>
  <c r="K1023" i="1"/>
  <c r="K1024" i="1"/>
  <c r="K1025" i="1"/>
  <c r="K1026" i="1"/>
  <c r="K1027" i="1"/>
  <c r="K1028" i="1"/>
  <c r="K1030" i="1"/>
  <c r="K1029" i="1"/>
  <c r="K1032" i="1"/>
  <c r="K1033" i="1"/>
  <c r="K1034" i="1"/>
  <c r="K1035" i="1"/>
  <c r="K1036" i="1"/>
  <c r="K1037" i="1"/>
  <c r="K1039" i="1"/>
  <c r="K1038" i="1"/>
  <c r="K1040" i="1"/>
  <c r="K1041" i="1"/>
  <c r="K1043" i="1"/>
  <c r="K1047" i="1"/>
  <c r="K1045" i="1"/>
  <c r="K1049" i="1"/>
  <c r="K1046" i="1"/>
  <c r="K1048" i="1"/>
  <c r="K1050" i="1"/>
  <c r="K1054" i="1"/>
  <c r="K1051" i="1"/>
  <c r="K1052" i="1"/>
  <c r="K1055" i="1"/>
  <c r="K1057" i="1"/>
  <c r="K1059" i="1"/>
  <c r="K1058" i="1"/>
  <c r="K1060" i="1"/>
  <c r="K1063" i="1"/>
  <c r="K1064" i="1"/>
  <c r="K1065" i="1"/>
  <c r="K1066" i="1"/>
  <c r="K1067" i="1"/>
  <c r="K1070" i="1"/>
  <c r="K1072" i="1"/>
  <c r="K1074" i="1"/>
  <c r="K1075" i="1"/>
  <c r="K1073" i="1"/>
  <c r="K1078" i="1"/>
  <c r="K1053" i="1"/>
  <c r="K1044" i="1"/>
  <c r="K1082" i="1"/>
  <c r="K1083" i="1"/>
  <c r="K1085" i="1"/>
  <c r="K1086" i="1"/>
  <c r="K1087" i="1"/>
  <c r="K1089" i="1"/>
  <c r="K1090" i="1"/>
  <c r="K1423" i="1"/>
  <c r="K1091" i="1"/>
  <c r="K1095" i="1"/>
  <c r="K1096" i="1"/>
  <c r="K1101" i="1"/>
  <c r="K1099" i="1"/>
  <c r="K1100" i="1"/>
  <c r="K1102" i="1"/>
  <c r="K1103" i="1"/>
  <c r="K1104" i="1"/>
  <c r="K1105" i="1"/>
  <c r="K1106" i="1"/>
  <c r="K1111" i="1"/>
  <c r="K1114" i="1"/>
  <c r="K1112" i="1"/>
  <c r="K1110" i="1"/>
  <c r="K1119" i="1"/>
  <c r="K1117" i="1"/>
  <c r="K1118" i="1"/>
  <c r="K1120" i="1"/>
  <c r="K1121" i="1"/>
  <c r="K1122" i="1"/>
  <c r="K1123" i="1"/>
  <c r="K1125" i="1"/>
  <c r="K1126" i="1"/>
  <c r="K1071" i="1"/>
  <c r="K1127" i="1"/>
  <c r="K1128" i="1"/>
  <c r="K1129" i="1"/>
  <c r="K1131" i="1"/>
  <c r="K1132" i="1"/>
  <c r="K1133" i="1"/>
  <c r="K1134" i="1"/>
  <c r="K1135" i="1"/>
  <c r="K1137" i="1"/>
  <c r="K1156" i="1"/>
  <c r="K1154" i="1"/>
  <c r="K1139" i="1"/>
  <c r="K1155" i="1"/>
  <c r="K1157" i="1"/>
  <c r="K1158" i="1"/>
  <c r="K1261" i="1"/>
  <c r="K1150" i="1"/>
  <c r="K1151" i="1"/>
  <c r="K1152" i="1"/>
  <c r="K1153" i="1"/>
  <c r="K1159" i="1"/>
  <c r="K1160" i="1"/>
  <c r="K1161" i="1"/>
  <c r="K1162" i="1"/>
  <c r="K1164" i="1"/>
  <c r="K1203" i="1"/>
  <c r="K1168" i="1"/>
  <c r="K1169" i="1"/>
  <c r="K1172" i="1"/>
  <c r="K1176" i="1"/>
  <c r="K1177" i="1"/>
  <c r="K1178" i="1"/>
  <c r="K1179" i="1"/>
  <c r="K1180" i="1"/>
  <c r="K1181" i="1"/>
  <c r="K1173" i="1"/>
  <c r="K1174" i="1"/>
  <c r="K1182" i="1"/>
  <c r="K1188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9" i="1"/>
  <c r="K1208" i="1"/>
  <c r="K1210" i="1"/>
  <c r="K1212" i="1"/>
  <c r="K1216" i="1"/>
  <c r="K1218" i="1"/>
  <c r="K1222" i="1"/>
  <c r="K1223" i="1"/>
  <c r="K1220" i="1"/>
  <c r="K1225" i="1"/>
  <c r="K1227" i="1"/>
  <c r="K1226" i="1"/>
  <c r="K1233" i="1"/>
  <c r="K1224" i="1"/>
  <c r="K1234" i="1"/>
  <c r="K1237" i="1"/>
  <c r="K1235" i="1"/>
  <c r="K1236" i="1"/>
  <c r="K1239" i="1"/>
  <c r="K1240" i="1"/>
  <c r="K1241" i="1"/>
  <c r="K1242" i="1"/>
  <c r="K1243" i="1"/>
  <c r="K1244" i="1"/>
  <c r="K1246" i="1"/>
  <c r="K1245" i="1"/>
  <c r="K1247" i="1"/>
  <c r="K1251" i="1"/>
  <c r="K1252" i="1"/>
  <c r="K1249" i="1"/>
  <c r="K1250" i="1"/>
  <c r="K1253" i="1"/>
  <c r="K1257" i="1"/>
  <c r="K1278" i="1"/>
  <c r="K1255" i="1"/>
  <c r="K1256" i="1"/>
  <c r="K1268" i="1"/>
  <c r="K1264" i="1"/>
  <c r="K1258" i="1"/>
  <c r="K1269" i="1"/>
  <c r="K1262" i="1"/>
  <c r="K1270" i="1"/>
  <c r="K1271" i="1"/>
  <c r="K1265" i="1"/>
  <c r="K1266" i="1"/>
  <c r="K1279" i="1"/>
  <c r="K1274" i="1"/>
  <c r="K1280" i="1"/>
  <c r="K1272" i="1"/>
  <c r="K1273" i="1"/>
  <c r="K1281" i="1"/>
  <c r="K1282" i="1"/>
  <c r="K1283" i="1"/>
  <c r="K1290" i="1"/>
  <c r="K1284" i="1"/>
  <c r="K1289" i="1"/>
  <c r="K1293" i="1"/>
  <c r="K1294" i="1"/>
  <c r="K1291" i="1"/>
  <c r="K1292" i="1"/>
  <c r="K1300" i="1"/>
  <c r="K1297" i="1"/>
  <c r="K1298" i="1"/>
  <c r="K1306" i="1"/>
  <c r="K615" i="1"/>
  <c r="K1301" i="1"/>
  <c r="K1302" i="1"/>
  <c r="K1303" i="1"/>
  <c r="K1304" i="1"/>
  <c r="K1307" i="1"/>
  <c r="K1308" i="1"/>
  <c r="K1312" i="1"/>
  <c r="K1313" i="1"/>
  <c r="K1315" i="1"/>
  <c r="K1319" i="1"/>
  <c r="K1320" i="1"/>
  <c r="K1316" i="1"/>
  <c r="K1322" i="1"/>
  <c r="K1325" i="1"/>
  <c r="K1326" i="1"/>
  <c r="K1327" i="1"/>
  <c r="K1328" i="1"/>
  <c r="K1329" i="1"/>
  <c r="K1330" i="1"/>
  <c r="K1335" i="1"/>
  <c r="K1336" i="1"/>
  <c r="K1340" i="1"/>
  <c r="K1345" i="1"/>
  <c r="K1341" i="1"/>
  <c r="K1337" i="1"/>
  <c r="K1343" i="1"/>
  <c r="K1346" i="1"/>
  <c r="K1354" i="1"/>
  <c r="K1348" i="1"/>
  <c r="K1356" i="1"/>
  <c r="K1355" i="1"/>
  <c r="K1360" i="1"/>
  <c r="K1361" i="1"/>
  <c r="K1363" i="1"/>
  <c r="K1370" i="1"/>
  <c r="K1367" i="1"/>
  <c r="K1374" i="1"/>
  <c r="K1371" i="1"/>
  <c r="K1372" i="1"/>
  <c r="K1375" i="1"/>
  <c r="K1379" i="1"/>
  <c r="K1377" i="1"/>
  <c r="K1383" i="1"/>
  <c r="K1388" i="1"/>
  <c r="K1391" i="1"/>
  <c r="K1394" i="1"/>
  <c r="K1399" i="1"/>
  <c r="K1392" i="1"/>
  <c r="K1424" i="1"/>
  <c r="K1400" i="1"/>
  <c r="K1401" i="1"/>
  <c r="K1402" i="1"/>
  <c r="K1403" i="1"/>
  <c r="K1404" i="1"/>
  <c r="K1408" i="1"/>
  <c r="K1410" i="1"/>
  <c r="K1414" i="1"/>
  <c r="K1413" i="1"/>
  <c r="K1433" i="1"/>
  <c r="K1359" i="1"/>
  <c r="K1415" i="1"/>
  <c r="K1419" i="1"/>
  <c r="K1417" i="1"/>
  <c r="K1420" i="1"/>
  <c r="K1422" i="1"/>
  <c r="K1427" i="1"/>
  <c r="K1430" i="1"/>
  <c r="K1429" i="1"/>
  <c r="K1431" i="1"/>
  <c r="K1434" i="1"/>
  <c r="K1435" i="1"/>
  <c r="K1440" i="1"/>
  <c r="K1441" i="1"/>
  <c r="K1442" i="1"/>
  <c r="K1443" i="1"/>
  <c r="K1445" i="1"/>
  <c r="K1444" i="1"/>
  <c r="K1448" i="1"/>
  <c r="K1453" i="1"/>
  <c r="K1454" i="1"/>
  <c r="K1461" i="1"/>
  <c r="K1466" i="1"/>
  <c r="K1463" i="1"/>
  <c r="K1464" i="1"/>
  <c r="K1467" i="1"/>
  <c r="K1487" i="1"/>
  <c r="K1475" i="1"/>
  <c r="K1471" i="1"/>
  <c r="K1469" i="1"/>
  <c r="K1476" i="1"/>
  <c r="K1482" i="1"/>
  <c r="K1478" i="1"/>
  <c r="K1481" i="1"/>
  <c r="K1483" i="1"/>
  <c r="K1490" i="1"/>
  <c r="K1494" i="1"/>
  <c r="K1497" i="1"/>
  <c r="K1500" i="1"/>
  <c r="K1502" i="1"/>
  <c r="K1507" i="1"/>
  <c r="K1514" i="1"/>
  <c r="K1521" i="1"/>
  <c r="K1510" i="1"/>
  <c r="K1523" i="1"/>
  <c r="K1525" i="1"/>
  <c r="K1524" i="1"/>
  <c r="K1522" i="1"/>
  <c r="K1528" i="1"/>
  <c r="K1676" i="1"/>
  <c r="K1532" i="1"/>
  <c r="K1529" i="1"/>
  <c r="K1538" i="1"/>
  <c r="K1533" i="1"/>
  <c r="K1540" i="1"/>
  <c r="K1537" i="1"/>
  <c r="K1544" i="1"/>
  <c r="K1545" i="1"/>
  <c r="K1552" i="1"/>
  <c r="K1555" i="1"/>
  <c r="K1554" i="1"/>
  <c r="K1556" i="1"/>
  <c r="K1562" i="1"/>
  <c r="K1563" i="1"/>
  <c r="K1558" i="1"/>
  <c r="K1564" i="1"/>
  <c r="K1567" i="1"/>
  <c r="K1574" i="1"/>
  <c r="K1571" i="1"/>
  <c r="K1575" i="1"/>
  <c r="K1578" i="1"/>
  <c r="K1585" i="1"/>
  <c r="K1582" i="1"/>
  <c r="K1593" i="1"/>
  <c r="K1603" i="1"/>
  <c r="K1594" i="1"/>
  <c r="K1596" i="1"/>
  <c r="K1598" i="1"/>
  <c r="K1599" i="1"/>
  <c r="K1602" i="1"/>
  <c r="K1605" i="1"/>
  <c r="K1608" i="1"/>
  <c r="K1609" i="1"/>
  <c r="K1613" i="1"/>
  <c r="K1588" i="1"/>
  <c r="K1610" i="1"/>
  <c r="K1614" i="1"/>
  <c r="K1611" i="1"/>
  <c r="K1332" i="1"/>
  <c r="K1615" i="1"/>
  <c r="K1616" i="1"/>
  <c r="K1624" i="1"/>
  <c r="K1633" i="1"/>
  <c r="K1634" i="1"/>
  <c r="K1635" i="1"/>
  <c r="K1640" i="1"/>
  <c r="K1636" i="1"/>
  <c r="K1638" i="1"/>
  <c r="K1641" i="1"/>
  <c r="K1646" i="1"/>
  <c r="K1648" i="1"/>
  <c r="K1649" i="1"/>
  <c r="K1653" i="1"/>
  <c r="K1657" i="1"/>
  <c r="K1665" i="1"/>
  <c r="K1666" i="1"/>
  <c r="K1671" i="1"/>
  <c r="K1672" i="1"/>
  <c r="K1677" i="1"/>
  <c r="K1680" i="1"/>
  <c r="K1684" i="1"/>
  <c r="K1685" i="1"/>
  <c r="K1686" i="1"/>
  <c r="K1692" i="1"/>
  <c r="K1696" i="1"/>
  <c r="K1604" i="1"/>
  <c r="K1701" i="1"/>
  <c r="K1642" i="1"/>
  <c r="K1702" i="1"/>
  <c r="K1705" i="1"/>
  <c r="K1706" i="1"/>
  <c r="K1707" i="1"/>
  <c r="K1714" i="1"/>
  <c r="K1711" i="1"/>
  <c r="K1719" i="1"/>
  <c r="K1717" i="1"/>
  <c r="K1722" i="1"/>
  <c r="K1723" i="1"/>
  <c r="K1726" i="1"/>
  <c r="K1720" i="1"/>
  <c r="K1728" i="1"/>
  <c r="K1729" i="1"/>
  <c r="K1730" i="1"/>
  <c r="K1731" i="1"/>
  <c r="K1732" i="1"/>
  <c r="K1734" i="1"/>
</calcChain>
</file>

<file path=xl/sharedStrings.xml><?xml version="1.0" encoding="utf-8"?>
<sst xmlns="http://schemas.openxmlformats.org/spreadsheetml/2006/main" count="35126" uniqueCount="3247">
  <si>
    <t>Issuer</t>
  </si>
  <si>
    <t>Ticker</t>
  </si>
  <si>
    <t>Coupon</t>
  </si>
  <si>
    <t>Maturity</t>
  </si>
  <si>
    <t>Issue Date</t>
  </si>
  <si>
    <t>ISIN</t>
  </si>
  <si>
    <t>Preferred RIC</t>
  </si>
  <si>
    <t>Principal Currency</t>
  </si>
  <si>
    <t>Country of Issue</t>
  </si>
  <si>
    <t>Issuer Type</t>
  </si>
  <si>
    <t>Instrument Type</t>
  </si>
  <si>
    <t>Coupon Type</t>
  </si>
  <si>
    <t>Amount Issued (USD)</t>
  </si>
  <si>
    <t>Bond Grade</t>
  </si>
  <si>
    <t>Country of Incorporation</t>
  </si>
  <si>
    <t>Asset Status</t>
  </si>
  <si>
    <t>Rossel'khozbank AO</t>
  </si>
  <si>
    <t>FASPMS</t>
  </si>
  <si>
    <t/>
  </si>
  <si>
    <t>Russian Ruble</t>
  </si>
  <si>
    <t>Russia</t>
  </si>
  <si>
    <t>Corporate</t>
  </si>
  <si>
    <t>Bond</t>
  </si>
  <si>
    <t>Step Up / Step Down</t>
  </si>
  <si>
    <t>Issued</t>
  </si>
  <si>
    <t>Plain Vanilla Fixed Coupon</t>
  </si>
  <si>
    <t>SMP Bank AO</t>
  </si>
  <si>
    <t>SEVMO</t>
  </si>
  <si>
    <t>Fixed Margin over Index</t>
  </si>
  <si>
    <t>Gazprombank AO</t>
  </si>
  <si>
    <t>GZPRI</t>
  </si>
  <si>
    <t>Covered Bond (Other)</t>
  </si>
  <si>
    <t>Digital Invest OOO</t>
  </si>
  <si>
    <t>FOALTD</t>
  </si>
  <si>
    <t>RU000A0JW8X7</t>
  </si>
  <si>
    <t>Evrazkholding Finans OOO</t>
  </si>
  <si>
    <t>EVREYE</t>
  </si>
  <si>
    <t>RU000A0JWBH2</t>
  </si>
  <si>
    <t>Transneft' PAO</t>
  </si>
  <si>
    <t>TRNF</t>
  </si>
  <si>
    <t>RU000A0JXM97</t>
  </si>
  <si>
    <t>Mobil'nye Telesistemy PAO</t>
  </si>
  <si>
    <t>MTSS</t>
  </si>
  <si>
    <t>RU000A0JXMH7</t>
  </si>
  <si>
    <t>RU000A0JXMH7=</t>
  </si>
  <si>
    <t>High Yield</t>
  </si>
  <si>
    <t>Bank FK Otkrytiye PAO</t>
  </si>
  <si>
    <t>RUSSCK</t>
  </si>
  <si>
    <t>RU000A0JUFQ8</t>
  </si>
  <si>
    <t>RU000A0JVBN2</t>
  </si>
  <si>
    <t>Promsvyaz'bank PAO</t>
  </si>
  <si>
    <t>PSBR</t>
  </si>
  <si>
    <t>RU000A0JUVG6</t>
  </si>
  <si>
    <t>Element Leasing OOO</t>
  </si>
  <si>
    <t>ELLEA</t>
  </si>
  <si>
    <t>RU000A0JWC66</t>
  </si>
  <si>
    <t>RUSAL Bratsk PAO</t>
  </si>
  <si>
    <t>UNCRSB</t>
  </si>
  <si>
    <t>RU000A0JRF11</t>
  </si>
  <si>
    <t>RU000A0JRF11=</t>
  </si>
  <si>
    <t>O'key OOO</t>
  </si>
  <si>
    <t>OKEYXO</t>
  </si>
  <si>
    <t>RU000A0JWCK4</t>
  </si>
  <si>
    <t>RU000A0JWCK4=</t>
  </si>
  <si>
    <t>RU000A0JWD65</t>
  </si>
  <si>
    <t>Region-Invest OOO</t>
  </si>
  <si>
    <t>FOALTR</t>
  </si>
  <si>
    <t>RU000A0JWE72</t>
  </si>
  <si>
    <t>Variable then Float</t>
  </si>
  <si>
    <t>RU000A0JWEP9</t>
  </si>
  <si>
    <t>RU000A0JWEU9</t>
  </si>
  <si>
    <t>RU000A0JWES3</t>
  </si>
  <si>
    <t>Rosseti Severnyi Kavkaz PAO</t>
  </si>
  <si>
    <t>MRKK</t>
  </si>
  <si>
    <t>RU000A0JWF06</t>
  </si>
  <si>
    <t>Miratorg Finans OOO</t>
  </si>
  <si>
    <t>TROCYM</t>
  </si>
  <si>
    <t>RU000A0JWF22</t>
  </si>
  <si>
    <t>RU000A0JWF22=</t>
  </si>
  <si>
    <t>Yamalstroyinvest OOO</t>
  </si>
  <si>
    <t>FZHSYA</t>
  </si>
  <si>
    <t>RU000A0JWKL5</t>
  </si>
  <si>
    <t>RU000A0JXQH8</t>
  </si>
  <si>
    <t>RU000A0JXQH8=</t>
  </si>
  <si>
    <t>Verkhnebakanskiy Tsementnyi Zavod OAO</t>
  </si>
  <si>
    <t>NRTXIV</t>
  </si>
  <si>
    <t>RU000A0JTWT9</t>
  </si>
  <si>
    <t>RU000A0JTWT9=</t>
  </si>
  <si>
    <t>RU000A0JWG88</t>
  </si>
  <si>
    <t>Akron PAO</t>
  </si>
  <si>
    <t>AKRN</t>
  </si>
  <si>
    <t>RU000A0JRHF3</t>
  </si>
  <si>
    <t>RU000A0JRHF3=</t>
  </si>
  <si>
    <t>RU000A0JRHG1</t>
  </si>
  <si>
    <t>RU000A0JRHG1=</t>
  </si>
  <si>
    <t>RU000A0JVBS1</t>
  </si>
  <si>
    <t>Mechel PAO</t>
  </si>
  <si>
    <t>MTLR</t>
  </si>
  <si>
    <t>RU000A0JRJS2</t>
  </si>
  <si>
    <t>RU000A0JRJS2=</t>
  </si>
  <si>
    <t>RU000A0JRJT0</t>
  </si>
  <si>
    <t>RU000A0JRJT0=</t>
  </si>
  <si>
    <t>Neftegazkholding AO</t>
  </si>
  <si>
    <t>GLTOMG</t>
  </si>
  <si>
    <t>RU000A0JRJV6</t>
  </si>
  <si>
    <t>RU000A0JRJV6=</t>
  </si>
  <si>
    <t>RU000A0JRJY0</t>
  </si>
  <si>
    <t>RU000A0JRJY0=</t>
  </si>
  <si>
    <t>RU000A0JVFS2</t>
  </si>
  <si>
    <t>RU000A0JVGK7</t>
  </si>
  <si>
    <t>RU000A0JVFX2</t>
  </si>
  <si>
    <t>GK Pioner AO</t>
  </si>
  <si>
    <t>PIOGP</t>
  </si>
  <si>
    <t>RU000A0JWK66</t>
  </si>
  <si>
    <t>RU000A0JRK22</t>
  </si>
  <si>
    <t>RU000A0JRK22=</t>
  </si>
  <si>
    <t>Etalon Lenspetssmu AO</t>
  </si>
  <si>
    <t>ETALOM</t>
  </si>
  <si>
    <t>RU000A0JWLG3</t>
  </si>
  <si>
    <t>RSG-Finans OOO</t>
  </si>
  <si>
    <t>RENVAN</t>
  </si>
  <si>
    <t>RU000A0JWLJ7</t>
  </si>
  <si>
    <t>RU000A0JXUC1</t>
  </si>
  <si>
    <t>Transfin-M PAO</t>
  </si>
  <si>
    <t>TRFM</t>
  </si>
  <si>
    <t>RU000A0JWLW0</t>
  </si>
  <si>
    <t>Avtoban-Finans AO</t>
  </si>
  <si>
    <t>SOYDTN</t>
  </si>
  <si>
    <t>RU000A0JWM49</t>
  </si>
  <si>
    <t>RU000A0JWM49=</t>
  </si>
  <si>
    <t>Tin'koff Bank AO</t>
  </si>
  <si>
    <t>TCSXT</t>
  </si>
  <si>
    <t>RU000A0JWM31</t>
  </si>
  <si>
    <t>RU000A0JWM31=</t>
  </si>
  <si>
    <t>RU000A0JRLE8</t>
  </si>
  <si>
    <t>RU000A0JRLE8=</t>
  </si>
  <si>
    <t>RU000A0JRMB2</t>
  </si>
  <si>
    <t>RU000A0JRMB2=</t>
  </si>
  <si>
    <t>Baltic Leasing OOO</t>
  </si>
  <si>
    <t>RUSSCL</t>
  </si>
  <si>
    <t>RU000A0JVLH3</t>
  </si>
  <si>
    <t>RU000A0JVLH3=</t>
  </si>
  <si>
    <t>RU000A0JRMC0</t>
  </si>
  <si>
    <t>RU000A0JRMC0=</t>
  </si>
  <si>
    <t>RN Bank AO</t>
  </si>
  <si>
    <t>RNSFHR</t>
  </si>
  <si>
    <t>RU000A0JWMJ5</t>
  </si>
  <si>
    <t>RU000A0JWMJ5=</t>
  </si>
  <si>
    <t>RU000A0JQ8V9</t>
  </si>
  <si>
    <t>RU000A0JQ8V9=</t>
  </si>
  <si>
    <t>Sovkombank PAO</t>
  </si>
  <si>
    <t>SOVCHO</t>
  </si>
  <si>
    <t>RU000A0JWPA7</t>
  </si>
  <si>
    <t>RU000A0JWPA7=</t>
  </si>
  <si>
    <t>Safmar Finansovye Investitsii PAO</t>
  </si>
  <si>
    <t>SFINX</t>
  </si>
  <si>
    <t>RU000A0JVQT7</t>
  </si>
  <si>
    <t>RU000A0JVQT7=</t>
  </si>
  <si>
    <t>RU000A0JWRH8</t>
  </si>
  <si>
    <t>RU000A0JVRM0</t>
  </si>
  <si>
    <t>RU000A0JVRM0=</t>
  </si>
  <si>
    <t>TransContainer PAO</t>
  </si>
  <si>
    <t>TRCN</t>
  </si>
  <si>
    <t>RU000A0JWTH4</t>
  </si>
  <si>
    <t>RU000A0JWTH4=</t>
  </si>
  <si>
    <t>Gruppa LSR PAO</t>
  </si>
  <si>
    <t>LSRG</t>
  </si>
  <si>
    <t>RU000A0JWU98</t>
  </si>
  <si>
    <t>RU000A0JWU98=</t>
  </si>
  <si>
    <t>RU000A0ZYBT9</t>
  </si>
  <si>
    <t>Sberbank Rossii PAO</t>
  </si>
  <si>
    <t>SBER</t>
  </si>
  <si>
    <t>RU000A0JWUE9</t>
  </si>
  <si>
    <t>Region Grupp Leasing OOO</t>
  </si>
  <si>
    <t>WHPARG</t>
  </si>
  <si>
    <t>RU000A0JWWX5</t>
  </si>
  <si>
    <t>AKB Absolyut Bank PAO</t>
  </si>
  <si>
    <t>UCSSA</t>
  </si>
  <si>
    <t>RU000A0JWF71</t>
  </si>
  <si>
    <t>RU000A0JWF71=</t>
  </si>
  <si>
    <t>RU000A0JRVN8</t>
  </si>
  <si>
    <t>RU000A0JRVN8=</t>
  </si>
  <si>
    <t>Uranium One Inc</t>
  </si>
  <si>
    <t>ROSTMO</t>
  </si>
  <si>
    <t>RU000A0JRTS1</t>
  </si>
  <si>
    <t>Canada</t>
  </si>
  <si>
    <t>OVK Finans OOO</t>
  </si>
  <si>
    <t>UWGNF</t>
  </si>
  <si>
    <t>RU000A0JUBD5</t>
  </si>
  <si>
    <t>Fixed then Floating</t>
  </si>
  <si>
    <t>KB Del'taKredit AO</t>
  </si>
  <si>
    <t>ROSBD</t>
  </si>
  <si>
    <t>ER-Telekom Holding AO</t>
  </si>
  <si>
    <t>PFOVHK</t>
  </si>
  <si>
    <t>RU000A0JX108</t>
  </si>
  <si>
    <t>RU000A0JS1F5</t>
  </si>
  <si>
    <t>RU000A0JS1F5=</t>
  </si>
  <si>
    <t>GK Samolet PAO</t>
  </si>
  <si>
    <t>SAMDTS</t>
  </si>
  <si>
    <t>RU000A0ZYME8</t>
  </si>
  <si>
    <t>RU000A0JW1V6</t>
  </si>
  <si>
    <t>RU000A0JW1Z7</t>
  </si>
  <si>
    <t>Sinara - Transportnye Mashiny AO</t>
  </si>
  <si>
    <t>SINGPT</t>
  </si>
  <si>
    <t>RU000A0JWT18</t>
  </si>
  <si>
    <t>RU000A0JV573</t>
  </si>
  <si>
    <t>Obuv' Rossii OOO</t>
  </si>
  <si>
    <t>OBUVR</t>
  </si>
  <si>
    <t>RU000A0JX8E6</t>
  </si>
  <si>
    <t>RU000A0JXEV5</t>
  </si>
  <si>
    <t>RU000A0JXEV5=</t>
  </si>
  <si>
    <t>Chelyabinskiy Truboprokatnyi Zavod PAO</t>
  </si>
  <si>
    <t>CHEP</t>
  </si>
  <si>
    <t>RU000A0JXHE4</t>
  </si>
  <si>
    <t>Transkapitalbank PAO</t>
  </si>
  <si>
    <t>TRNBK</t>
  </si>
  <si>
    <t>RU000A0JWQ45</t>
  </si>
  <si>
    <t>Gruppa Kompaniy PIK PAO</t>
  </si>
  <si>
    <t>PIKK</t>
  </si>
  <si>
    <t>RU000A0JXK40</t>
  </si>
  <si>
    <t>KhK Metalloinvest AO</t>
  </si>
  <si>
    <t>USMHDK</t>
  </si>
  <si>
    <t>RU000A0JS5A7</t>
  </si>
  <si>
    <t>RU000A0JS5B5</t>
  </si>
  <si>
    <t>Vympel-Kommunikatsii PAO</t>
  </si>
  <si>
    <t>VONAMY</t>
  </si>
  <si>
    <t>RU000A0JS5E9</t>
  </si>
  <si>
    <t>RU000A0JS5F6</t>
  </si>
  <si>
    <t>RU000A0JS5L4</t>
  </si>
  <si>
    <t>RU000A0JS5M2</t>
  </si>
  <si>
    <t>MSP Bank AO</t>
  </si>
  <si>
    <t>VNESHM</t>
  </si>
  <si>
    <t>RU000A0JS5R1</t>
  </si>
  <si>
    <t>RU000A0JS5R1=</t>
  </si>
  <si>
    <t>Ingrad PAO</t>
  </si>
  <si>
    <t>INGRZ</t>
  </si>
  <si>
    <t>RU000A0JXLM9</t>
  </si>
  <si>
    <t>Floating then Variable</t>
  </si>
  <si>
    <t>RU000A0JXN13</t>
  </si>
  <si>
    <t>Volga-Sport AO</t>
  </si>
  <si>
    <t>TSENRG</t>
  </si>
  <si>
    <t>RU000A0JRJC6</t>
  </si>
  <si>
    <t>RU000A0JS6N8</t>
  </si>
  <si>
    <t>RU000A0JS6N8=</t>
  </si>
  <si>
    <t>VSK SAO</t>
  </si>
  <si>
    <t>VSK</t>
  </si>
  <si>
    <t>RU000A0JXNB8</t>
  </si>
  <si>
    <t>RU000A0JXNB8=</t>
  </si>
  <si>
    <t>Gazprom Neft' PAO</t>
  </si>
  <si>
    <t>SIBN</t>
  </si>
  <si>
    <t>RU000A0JXNF9</t>
  </si>
  <si>
    <t>RU000A0JS710</t>
  </si>
  <si>
    <t>RU000A0JS710=</t>
  </si>
  <si>
    <t>RU000A0JS793</t>
  </si>
  <si>
    <t>RU000A0JS793=</t>
  </si>
  <si>
    <t>RU000A0JXPM0</t>
  </si>
  <si>
    <t>RU000A0JXPM0=</t>
  </si>
  <si>
    <t>Kontsern Kalashnikov AO</t>
  </si>
  <si>
    <t>ROSKTE</t>
  </si>
  <si>
    <t>RU000A0JXPU3</t>
  </si>
  <si>
    <t>RU000A0JXQ85</t>
  </si>
  <si>
    <t>RU000A0JXQ85=</t>
  </si>
  <si>
    <t>RU000A0JXQ93</t>
  </si>
  <si>
    <t>RU000A0JXRF0</t>
  </si>
  <si>
    <t>Beluga Group PAO</t>
  </si>
  <si>
    <t>BELU</t>
  </si>
  <si>
    <t>RU000A0JXTB5</t>
  </si>
  <si>
    <t>Ipotechnyi Agent KM OOO</t>
  </si>
  <si>
    <t>PLFZHK</t>
  </si>
  <si>
    <t>RU000A0JVTQ7</t>
  </si>
  <si>
    <t>MRSK Yuga PAO</t>
  </si>
  <si>
    <t>MRKY</t>
  </si>
  <si>
    <t>RU000A0JXVT3</t>
  </si>
  <si>
    <t>Deloports OOO</t>
  </si>
  <si>
    <t>UKDELD</t>
  </si>
  <si>
    <t>RU000A0JXVG0</t>
  </si>
  <si>
    <t>Rossiyskiye Seti PAO</t>
  </si>
  <si>
    <t>RSTIX</t>
  </si>
  <si>
    <t>RU000A0JXVM8</t>
  </si>
  <si>
    <t>RU000A0JXY44</t>
  </si>
  <si>
    <t>Invektor OOO</t>
  </si>
  <si>
    <t>TSAPFI</t>
  </si>
  <si>
    <t>RU000A0JURT7</t>
  </si>
  <si>
    <t>Promkapital OOO</t>
  </si>
  <si>
    <t>TSAPFR</t>
  </si>
  <si>
    <t>RU000A0JURQ3</t>
  </si>
  <si>
    <t>RU000A0JURQ3=</t>
  </si>
  <si>
    <t>Profit-Garant OOO</t>
  </si>
  <si>
    <t>TSAPFN</t>
  </si>
  <si>
    <t>RU000A0JURP5</t>
  </si>
  <si>
    <t>VTB Leasing Finans OOO</t>
  </si>
  <si>
    <t>VTBRF</t>
  </si>
  <si>
    <t>RU000A0JUSQ1</t>
  </si>
  <si>
    <t>RU000A0JS603</t>
  </si>
  <si>
    <t>RU000A0JS603=</t>
  </si>
  <si>
    <t>Solid-Leasing OOO</t>
  </si>
  <si>
    <t>DLVOYS</t>
  </si>
  <si>
    <t>RU000A0ZYA58</t>
  </si>
  <si>
    <t>RU000A0ZYA66</t>
  </si>
  <si>
    <t>Kurganskiy Mashinostroitel'nyi Zavod PAO</t>
  </si>
  <si>
    <t>KMZAI</t>
  </si>
  <si>
    <t>RU000A0JUQD3</t>
  </si>
  <si>
    <t>RU000A0ZYBV5</t>
  </si>
  <si>
    <t>RU000A0ZYBV5=</t>
  </si>
  <si>
    <t>RU000A0JWVC1</t>
  </si>
  <si>
    <t>MegaFon PAO</t>
  </si>
  <si>
    <t>MFON</t>
  </si>
  <si>
    <t>RU000A0ZYC98</t>
  </si>
  <si>
    <t>RU000A0JT6J5</t>
  </si>
  <si>
    <t>RU000A0JT6J5=</t>
  </si>
  <si>
    <t>RU000A0JT7M7</t>
  </si>
  <si>
    <t>RU000A0JT7M7=</t>
  </si>
  <si>
    <t>X5 Finans OOO</t>
  </si>
  <si>
    <t>FIVEDN</t>
  </si>
  <si>
    <t>RU000A0JVUX1</t>
  </si>
  <si>
    <t>RU000A0JVUX1=</t>
  </si>
  <si>
    <t>RU000A0JT874</t>
  </si>
  <si>
    <t>RU000A0JT874=</t>
  </si>
  <si>
    <t>RU000A0ZYDS7</t>
  </si>
  <si>
    <t>NK Rosneft' PAO</t>
  </si>
  <si>
    <t>ROSN</t>
  </si>
  <si>
    <t>RU000A0JT940</t>
  </si>
  <si>
    <t>RU000A0JT965</t>
  </si>
  <si>
    <t>MFK Karmani OOO</t>
  </si>
  <si>
    <t>CRMYCM</t>
  </si>
  <si>
    <t>RU000A0ZYAQ7</t>
  </si>
  <si>
    <t>Setl Group OOO</t>
  </si>
  <si>
    <t>SETGP</t>
  </si>
  <si>
    <t>RU000A0ZYEQ9</t>
  </si>
  <si>
    <t>RU000A0ZYEM8</t>
  </si>
  <si>
    <t>RU000A0ZYFC6</t>
  </si>
  <si>
    <t>RU000A0ZYFC6=</t>
  </si>
  <si>
    <t>Alfa-Bank AO</t>
  </si>
  <si>
    <t>ABHDGN</t>
  </si>
  <si>
    <t>RU000A0ZYFE2</t>
  </si>
  <si>
    <t>Euro</t>
  </si>
  <si>
    <t>RU000A0ZYFG7</t>
  </si>
  <si>
    <t>Rosbank PAO</t>
  </si>
  <si>
    <t>ROSB</t>
  </si>
  <si>
    <t>RU000A0ZYH44</t>
  </si>
  <si>
    <t>Infrastrukturnye Investitsii-3 OOO</t>
  </si>
  <si>
    <t>MUDEVU</t>
  </si>
  <si>
    <t>RU000A0JV3V3</t>
  </si>
  <si>
    <t>Domodedovo Fuel Facilities OOO</t>
  </si>
  <si>
    <t>DMEADF</t>
  </si>
  <si>
    <t>RU000A0ZYM21</t>
  </si>
  <si>
    <t>RU000A0ZYM70</t>
  </si>
  <si>
    <t>RU000A0ZYMD0</t>
  </si>
  <si>
    <t>RU000A0JTLJ3</t>
  </si>
  <si>
    <t>RU000A0JTLL9</t>
  </si>
  <si>
    <t>RU000A0JW9G0</t>
  </si>
  <si>
    <t>RU000A0JW9G0=</t>
  </si>
  <si>
    <t>RU000A0JTS06</t>
  </si>
  <si>
    <t>RU000A0JTS22</t>
  </si>
  <si>
    <t>RU000A0JTTA5</t>
  </si>
  <si>
    <t>RU000A0JTTA5=</t>
  </si>
  <si>
    <t>Ob''yedinennye konditery - Finans OOO</t>
  </si>
  <si>
    <t>FORPSY</t>
  </si>
  <si>
    <t>RU000A0JTV50</t>
  </si>
  <si>
    <t>RU000A0JTV50=</t>
  </si>
  <si>
    <t>RU000A0JXLR8</t>
  </si>
  <si>
    <t>RU000A0JXLR8=</t>
  </si>
  <si>
    <t>RU000A0JTVJ2</t>
  </si>
  <si>
    <t>RU000A0JTVJ2=</t>
  </si>
  <si>
    <t>RU000A0JVC59</t>
  </si>
  <si>
    <t>Ob''yedinennaya Dvigatelestroitel'naya Korporatsiya AO</t>
  </si>
  <si>
    <t>ROSTED</t>
  </si>
  <si>
    <t>RU000A0JWDA3</t>
  </si>
  <si>
    <t>Poliplast AO</t>
  </si>
  <si>
    <t>LIKHDP</t>
  </si>
  <si>
    <t>RU000A0JXPJ6</t>
  </si>
  <si>
    <t>RU000A0JWG05</t>
  </si>
  <si>
    <t>RU000A0JWG05=</t>
  </si>
  <si>
    <t>RU000A0JV3L4</t>
  </si>
  <si>
    <t>RU000A0JTYQ1</t>
  </si>
  <si>
    <t>RU000A0JTYL2</t>
  </si>
  <si>
    <t>RU000A0JTYM0</t>
  </si>
  <si>
    <t>RU000A0JTYN8</t>
  </si>
  <si>
    <t>RU000A0JWK90</t>
  </si>
  <si>
    <t>RU000A0JWMS6</t>
  </si>
  <si>
    <t>IK Mul'tibotsistems OOO</t>
  </si>
  <si>
    <t>BILLII</t>
  </si>
  <si>
    <t>RU000A0JXW87</t>
  </si>
  <si>
    <t>RU000A0JU1Q8</t>
  </si>
  <si>
    <t>RU000A0JU1Q8=</t>
  </si>
  <si>
    <t>RU000A0JWPL4</t>
  </si>
  <si>
    <t>RU000A0JWPL4=</t>
  </si>
  <si>
    <t>RU000A0JWPW1</t>
  </si>
  <si>
    <t>SUEK-Finans OOO</t>
  </si>
  <si>
    <t>LINEAF</t>
  </si>
  <si>
    <t>RU000A0JU336</t>
  </si>
  <si>
    <t>RU000A0JU336=</t>
  </si>
  <si>
    <t>RU000A0JRTT9</t>
  </si>
  <si>
    <t>RU000A0JRTT9=</t>
  </si>
  <si>
    <t>KSN Strukturnye Investitsii 1 OOO</t>
  </si>
  <si>
    <t>KSNSI</t>
  </si>
  <si>
    <t>RU000A0JWJQ6</t>
  </si>
  <si>
    <t>Pay at Maturity Fixed</t>
  </si>
  <si>
    <t>Bioenergo OAO</t>
  </si>
  <si>
    <t>BIOER</t>
  </si>
  <si>
    <t>RU000A0JX0D5</t>
  </si>
  <si>
    <t>RU000A0JU6A1</t>
  </si>
  <si>
    <t>RU000A0JU6A1=</t>
  </si>
  <si>
    <t>RESO-Leasing OOO</t>
  </si>
  <si>
    <t>RESOAR</t>
  </si>
  <si>
    <t>RU000A0JU6M6</t>
  </si>
  <si>
    <t>Silovye Mashiny PAO</t>
  </si>
  <si>
    <t>SRGUPM</t>
  </si>
  <si>
    <t>RU000A0JU716</t>
  </si>
  <si>
    <t>RU000A0JU7Y9</t>
  </si>
  <si>
    <t>RU000A0JU7Y9=</t>
  </si>
  <si>
    <t>NP Korporatsiya Irkut PAO</t>
  </si>
  <si>
    <t>IRKT</t>
  </si>
  <si>
    <t>RU000A0JUA45</t>
  </si>
  <si>
    <t>RU000A0JUAD7</t>
  </si>
  <si>
    <t>RU000A0JUAD7=</t>
  </si>
  <si>
    <t>RU000A0JU872</t>
  </si>
  <si>
    <t>Vertolety Rossii AO</t>
  </si>
  <si>
    <t>ROSTVR</t>
  </si>
  <si>
    <t>RU000A0JUAT3</t>
  </si>
  <si>
    <t>RU000A0JUCS1</t>
  </si>
  <si>
    <t>RU000A0JUCR3</t>
  </si>
  <si>
    <t>ANK Bashneft' PAO</t>
  </si>
  <si>
    <t>BANE</t>
  </si>
  <si>
    <t>RU000A0JX2X9</t>
  </si>
  <si>
    <t>Finstone OOO</t>
  </si>
  <si>
    <t>BLUINF</t>
  </si>
  <si>
    <t>RU000A0JUDX9</t>
  </si>
  <si>
    <t>RU000A0JX9X4</t>
  </si>
  <si>
    <t>RU000A0JXC24</t>
  </si>
  <si>
    <t>RU000A0JUFV8</t>
  </si>
  <si>
    <t>RU000A0JUFU0</t>
  </si>
  <si>
    <t>RU000A0JXME4</t>
  </si>
  <si>
    <t>RU000A0JXP45</t>
  </si>
  <si>
    <t>RU000A0JXQ51</t>
  </si>
  <si>
    <t>RU000A0JXQ51=</t>
  </si>
  <si>
    <t>Upravleniye Otkhodami AO</t>
  </si>
  <si>
    <t>ALOROV</t>
  </si>
  <si>
    <t>RU000A0JU9K4</t>
  </si>
  <si>
    <t>RU000A0JUML5</t>
  </si>
  <si>
    <t>RU000A0JUML5=</t>
  </si>
  <si>
    <t>RU000A0JUQ96</t>
  </si>
  <si>
    <t>Ashinskiy Metzavod PAO</t>
  </si>
  <si>
    <t>AMEZ</t>
  </si>
  <si>
    <t>RU000A0JUQC5</t>
  </si>
  <si>
    <t>RU000A0JWDB1</t>
  </si>
  <si>
    <t>RU000A0JUR04</t>
  </si>
  <si>
    <t>RU000A0JURL4</t>
  </si>
  <si>
    <t>RU000A0JXYL4</t>
  </si>
  <si>
    <t>SFO Sotsial'naya Infrastruktura 1 OOO</t>
  </si>
  <si>
    <t>SFNYF</t>
  </si>
  <si>
    <t>RU000A0ZYMF5</t>
  </si>
  <si>
    <t>Gosudarstvennaya Transportnaya Lizingovaya Kompaniya PAO</t>
  </si>
  <si>
    <t>GOTRL</t>
  </si>
  <si>
    <t>RU000A0JY023</t>
  </si>
  <si>
    <t>US Dollar</t>
  </si>
  <si>
    <t>RU000A0JUU25</t>
  </si>
  <si>
    <t>MOESK PAO</t>
  </si>
  <si>
    <t>MSRS</t>
  </si>
  <si>
    <t>RU000A0JUUU9</t>
  </si>
  <si>
    <t>RU000A0JUUU9=</t>
  </si>
  <si>
    <t>RU000A0JUV08</t>
  </si>
  <si>
    <t>RU000A0JUW31</t>
  </si>
  <si>
    <t>RU000A0JUWA7</t>
  </si>
  <si>
    <t>RU000A0JUW72</t>
  </si>
  <si>
    <t>RU000A0JUV81</t>
  </si>
  <si>
    <t>RU000A0JUV81=</t>
  </si>
  <si>
    <t>RU000A0JUWW1</t>
  </si>
  <si>
    <t>RU000A0JUX30</t>
  </si>
  <si>
    <t>RU000A0JUXT5</t>
  </si>
  <si>
    <t>RU000A0ZYEE5</t>
  </si>
  <si>
    <t>RU000A0JUZZ7</t>
  </si>
  <si>
    <t>RU000A0JV1W5</t>
  </si>
  <si>
    <t>RU000A0JV1X3</t>
  </si>
  <si>
    <t>RU000A0JV1Y1</t>
  </si>
  <si>
    <t>RU000A0JV201</t>
  </si>
  <si>
    <t>RU000A0JV219</t>
  </si>
  <si>
    <t>RU000A0JV235</t>
  </si>
  <si>
    <t>RU000A0JV243</t>
  </si>
  <si>
    <t>RU000A0JV250</t>
  </si>
  <si>
    <t>RU000A0JV268</t>
  </si>
  <si>
    <t>RU000A0JV227</t>
  </si>
  <si>
    <t>RU000A0ZYLC4</t>
  </si>
  <si>
    <t>RU000A0JX2P5</t>
  </si>
  <si>
    <t>RU000A0JV3R1</t>
  </si>
  <si>
    <t>RU000A0ZYLQ4</t>
  </si>
  <si>
    <t>RU000A0JV4S7</t>
  </si>
  <si>
    <t>RU000A0JV805</t>
  </si>
  <si>
    <t>Veb-Leasing AO</t>
  </si>
  <si>
    <t>VNESHE</t>
  </si>
  <si>
    <t>RU000A0JV8D0</t>
  </si>
  <si>
    <t>RU000A0JV8G3</t>
  </si>
  <si>
    <t>RU000A0JV987</t>
  </si>
  <si>
    <t>RU000A0JV9D8</t>
  </si>
  <si>
    <t>RU000A0JV9H9</t>
  </si>
  <si>
    <t>RU000A0JV9Q0</t>
  </si>
  <si>
    <t>RU000A0JVA10</t>
  </si>
  <si>
    <t>RU000A0JVA10=</t>
  </si>
  <si>
    <t>Kommercheskiy Bank Solidarnost' AO</t>
  </si>
  <si>
    <t>ZARZHK</t>
  </si>
  <si>
    <t>RU000A0JVA77</t>
  </si>
  <si>
    <t>RU000A0JXR68</t>
  </si>
  <si>
    <t>RU000A0JVEQ9</t>
  </si>
  <si>
    <t>RU000A0JVEQ9=</t>
  </si>
  <si>
    <t>Rostelekom PAO</t>
  </si>
  <si>
    <t>RTKM</t>
  </si>
  <si>
    <t>RU000A0JVFC6</t>
  </si>
  <si>
    <t>RU000A0JVFD4</t>
  </si>
  <si>
    <t>RU000A0JVFD4=</t>
  </si>
  <si>
    <t>RU000A0JVHF5</t>
  </si>
  <si>
    <t>RU000A0JVHF5=</t>
  </si>
  <si>
    <t>RU000A0JVHH1</t>
  </si>
  <si>
    <t>Polyus PAO</t>
  </si>
  <si>
    <t>PLZL</t>
  </si>
  <si>
    <t>RU000A0JVMD0</t>
  </si>
  <si>
    <t>RU000A0JVMD0=</t>
  </si>
  <si>
    <t>RU000A0JVM99</t>
  </si>
  <si>
    <t>RU000A0JVM99=</t>
  </si>
  <si>
    <t>RU000A0JVMB4</t>
  </si>
  <si>
    <t>RU000A0JVMB4=</t>
  </si>
  <si>
    <t>Rosseti Lenenergo PAO</t>
  </si>
  <si>
    <t>LSNG</t>
  </si>
  <si>
    <t>RU000A0JVLM3</t>
  </si>
  <si>
    <t>RU000A0JVN56</t>
  </si>
  <si>
    <t>RU000A0JVN64</t>
  </si>
  <si>
    <t>RU000A0JVN98</t>
  </si>
  <si>
    <t>RU000A0JVNL1</t>
  </si>
  <si>
    <t>RU000A0JVPS1</t>
  </si>
  <si>
    <t>RU000A0JVQQ3</t>
  </si>
  <si>
    <t>Lenta OOO</t>
  </si>
  <si>
    <t>LNTAE</t>
  </si>
  <si>
    <t>RU000A0JVRN8</t>
  </si>
  <si>
    <t>RU000A0JVRN8=</t>
  </si>
  <si>
    <t>RU000A0JVRV1</t>
  </si>
  <si>
    <t>AKB Derzhava PAO</t>
  </si>
  <si>
    <t>DERHV</t>
  </si>
  <si>
    <t>RU000A0JWB59</t>
  </si>
  <si>
    <t>Kontsern Rossium OOO</t>
  </si>
  <si>
    <t>MKBPLN</t>
  </si>
  <si>
    <t>RU000A0JVT43</t>
  </si>
  <si>
    <t>KB Loko-Bank AO</t>
  </si>
  <si>
    <t>LOKBK</t>
  </si>
  <si>
    <t>RU000A0JVU32</t>
  </si>
  <si>
    <t>RU000A0JVU32=</t>
  </si>
  <si>
    <t>RU000A0JVSG0</t>
  </si>
  <si>
    <t>RU000A0JVSG0=</t>
  </si>
  <si>
    <t>AFK Sistema PAO</t>
  </si>
  <si>
    <t>AFKS</t>
  </si>
  <si>
    <t>RU000A0JVUK8</t>
  </si>
  <si>
    <t>RU000A0JVUK8=</t>
  </si>
  <si>
    <t>RU000A0JVUP7</t>
  </si>
  <si>
    <t>RU000A0JVUS1</t>
  </si>
  <si>
    <t>RU000A0JVUN2</t>
  </si>
  <si>
    <t>RU000A0ZYDD9</t>
  </si>
  <si>
    <t>RU000A0JVVK6</t>
  </si>
  <si>
    <t>RU000A0JVVP5</t>
  </si>
  <si>
    <t>RU000A0JVVT7</t>
  </si>
  <si>
    <t>RU000A0JVWB3</t>
  </si>
  <si>
    <t>RU000A0JVWD9</t>
  </si>
  <si>
    <t>RU000A0JVWD9=</t>
  </si>
  <si>
    <t>RU000A0JVWJ6</t>
  </si>
  <si>
    <t>RU000A0JVWJ6=</t>
  </si>
  <si>
    <t>RU000A0JVWN8</t>
  </si>
  <si>
    <t>Pervaya Gruzovaya Kompaniya AO</t>
  </si>
  <si>
    <t>FLECHV</t>
  </si>
  <si>
    <t>RU000A0JVWT5</t>
  </si>
  <si>
    <t>RU000A0JVWT5=</t>
  </si>
  <si>
    <t>RU000A0JVWA5</t>
  </si>
  <si>
    <t>RU000A0JVWA5=</t>
  </si>
  <si>
    <t>RU000A0JVXS5</t>
  </si>
  <si>
    <t>RU000A0JVXZ0</t>
  </si>
  <si>
    <t>RU000A0JVXZ0=</t>
  </si>
  <si>
    <t>RU000A0JUAG0</t>
  </si>
  <si>
    <t>Roseksimbank AO</t>
  </si>
  <si>
    <t>VNESHI</t>
  </si>
  <si>
    <t>RU000A0JVYG8</t>
  </si>
  <si>
    <t>Mezhregional'naya Raspredelitel'naya Setevaya Kompaniya Urala OAO</t>
  </si>
  <si>
    <t>MRKU</t>
  </si>
  <si>
    <t>RU000A0JVYM6</t>
  </si>
  <si>
    <t>MRSK Tsentra PAO</t>
  </si>
  <si>
    <t>MRKC</t>
  </si>
  <si>
    <t>RU000A0JVYL8</t>
  </si>
  <si>
    <t>Kuban'energo PAO</t>
  </si>
  <si>
    <t>KUBE</t>
  </si>
  <si>
    <t>RU000A0JVYK0</t>
  </si>
  <si>
    <t>RU000A0JVZB6</t>
  </si>
  <si>
    <t>RU000A0JVZB6=</t>
  </si>
  <si>
    <t>RU000A0JVZ94</t>
  </si>
  <si>
    <t>RU000A0JVZA8</t>
  </si>
  <si>
    <t>Other / Complex Floating Rate</t>
  </si>
  <si>
    <t>RU000A0JVZK7</t>
  </si>
  <si>
    <t>Pervyi Konteynernyi Terminal AO</t>
  </si>
  <si>
    <t>GLPRNP</t>
  </si>
  <si>
    <t>RU000A0JW0S4</t>
  </si>
  <si>
    <t>RU000A0JW0S4=</t>
  </si>
  <si>
    <t>Atomenergoprom AO</t>
  </si>
  <si>
    <t>ROSTMA</t>
  </si>
  <si>
    <t>RU000A0JW167</t>
  </si>
  <si>
    <t>RU000A0JW167=</t>
  </si>
  <si>
    <t>RU000A0JW1P8</t>
  </si>
  <si>
    <t>RU000A0JW1P8=</t>
  </si>
  <si>
    <t>RU000A0JVWL2</t>
  </si>
  <si>
    <t>RU000A0JW3A6</t>
  </si>
  <si>
    <t>RU000A0JW5B9</t>
  </si>
  <si>
    <t>RU000A0JW5E3</t>
  </si>
  <si>
    <t>RU000A0JW5E3=</t>
  </si>
  <si>
    <t>GMK Noril'skiy Nikel' PAO</t>
  </si>
  <si>
    <t>GMKN</t>
  </si>
  <si>
    <t>RU000A0JW5C7</t>
  </si>
  <si>
    <t>RU000A0JW5H6</t>
  </si>
  <si>
    <t>RU000A0JWBF6</t>
  </si>
  <si>
    <t>RU000A0JWBE9</t>
  </si>
  <si>
    <t>RU000A0JWBP5</t>
  </si>
  <si>
    <t>RU000A0JWBP5=</t>
  </si>
  <si>
    <t>Trubnaya Metallurgicheskaya Kompaniya PAO</t>
  </si>
  <si>
    <t>TRMK</t>
  </si>
  <si>
    <t>RU000A0JWCM0</t>
  </si>
  <si>
    <t>Invest-Development PAO</t>
  </si>
  <si>
    <t>ESKVTM</t>
  </si>
  <si>
    <t>RU000A0JWCW9</t>
  </si>
  <si>
    <t>RU000A0JWDN6</t>
  </si>
  <si>
    <t>RU000A0JWEB9</t>
  </si>
  <si>
    <t>RU000A0JWEG8</t>
  </si>
  <si>
    <t>Mekhprachechnaya SvZhD OOO</t>
  </si>
  <si>
    <t>RGNFNM</t>
  </si>
  <si>
    <t>RU000A0JRHM9</t>
  </si>
  <si>
    <t>RU000A0JWH87</t>
  </si>
  <si>
    <t>RU000A0JWGS8</t>
  </si>
  <si>
    <t>RU000A0JWGS8=</t>
  </si>
  <si>
    <t>RU000A0JRHQ0</t>
  </si>
  <si>
    <t>RU000A0JWJX2</t>
  </si>
  <si>
    <t>RU000A0JWHT4</t>
  </si>
  <si>
    <t>RU000A0JWHT4=</t>
  </si>
  <si>
    <t>RU000A0JWKA8</t>
  </si>
  <si>
    <t>RU000A0JWK74</t>
  </si>
  <si>
    <t>Mostotrest PAO</t>
  </si>
  <si>
    <t>MSTT</t>
  </si>
  <si>
    <t>RU000A0JWN63</t>
  </si>
  <si>
    <t>RU000A0JWNK1</t>
  </si>
  <si>
    <t>RU000A0JWNB0</t>
  </si>
  <si>
    <t>RU000A0JWNB0=</t>
  </si>
  <si>
    <t>RU000A0JWPF6</t>
  </si>
  <si>
    <t>RU000A0JWN89</t>
  </si>
  <si>
    <t>RU000A0JWR51</t>
  </si>
  <si>
    <t>RU000A0JWS92</t>
  </si>
  <si>
    <t>RU000A0JWST1</t>
  </si>
  <si>
    <t>RU000A0JWST1=</t>
  </si>
  <si>
    <t>RU000A0JWTN2</t>
  </si>
  <si>
    <t>KIT Finans AO</t>
  </si>
  <si>
    <t>TRFIOK</t>
  </si>
  <si>
    <t>RU000A0JWU64</t>
  </si>
  <si>
    <t>Sibur Holding PAO</t>
  </si>
  <si>
    <t>SIBUH</t>
  </si>
  <si>
    <t>RU000A0JWU72</t>
  </si>
  <si>
    <t>RU000A0JWU72=</t>
  </si>
  <si>
    <t>RU000A0JWV89</t>
  </si>
  <si>
    <t>RU000A0JWV89=</t>
  </si>
  <si>
    <t>RU000A0JWUB5</t>
  </si>
  <si>
    <t>RU000A0JWUB5=</t>
  </si>
  <si>
    <t>RU000A0JWVL2</t>
  </si>
  <si>
    <t>RU000A0JWVL2=</t>
  </si>
  <si>
    <t>RU000A0JWVT5</t>
  </si>
  <si>
    <t>RU000A0JWWM8</t>
  </si>
  <si>
    <t>RU000A0JWX04</t>
  </si>
  <si>
    <t>RU000A0JWYJ0</t>
  </si>
  <si>
    <t>RU000A0JWYQ5</t>
  </si>
  <si>
    <t>RU000A0JWYQ5=</t>
  </si>
  <si>
    <t>RU000A0JWZY6</t>
  </si>
  <si>
    <t>RU000A0JWZY6=</t>
  </si>
  <si>
    <t>RU000A0JX0U9</t>
  </si>
  <si>
    <t>RU000A0JX132</t>
  </si>
  <si>
    <t>KIT Finans Kapital OOO</t>
  </si>
  <si>
    <t>TRFIOI</t>
  </si>
  <si>
    <t>RU000A0JX2K6</t>
  </si>
  <si>
    <t>RU000A0JX2M2</t>
  </si>
  <si>
    <t>KRAUS-M ZAO</t>
  </si>
  <si>
    <t>ONGPMS</t>
  </si>
  <si>
    <t>RU000A0JX2L4</t>
  </si>
  <si>
    <t>RU000A0JX2Q3</t>
  </si>
  <si>
    <t>RU000A0JX355</t>
  </si>
  <si>
    <t>RU000A0JX413</t>
  </si>
  <si>
    <t>Gazprom Capital OOO</t>
  </si>
  <si>
    <t>GAZPKP</t>
  </si>
  <si>
    <t>RU000A0JXFS8</t>
  </si>
  <si>
    <t>RU000A0JXFY6</t>
  </si>
  <si>
    <t>RU000A0JXK99</t>
  </si>
  <si>
    <t>Archer Finans OOO</t>
  </si>
  <si>
    <t>DALHOA</t>
  </si>
  <si>
    <t>RU000A0JUJW8</t>
  </si>
  <si>
    <t>RU000A0JXN21</t>
  </si>
  <si>
    <t>RU000A0JXN21=</t>
  </si>
  <si>
    <t>RU000A0JXPD9</t>
  </si>
  <si>
    <t>RU000A0JXPK4</t>
  </si>
  <si>
    <t>RU000A0JXQK2</t>
  </si>
  <si>
    <t>RU000A0JWJF9</t>
  </si>
  <si>
    <t>RU000A0JXR50</t>
  </si>
  <si>
    <t>RU000A0JXSF8</t>
  </si>
  <si>
    <t>RU000A0JXSS1</t>
  </si>
  <si>
    <t>RU000A0JXSS1=</t>
  </si>
  <si>
    <t>RU000A0JXRW5</t>
  </si>
  <si>
    <t>RU000A0JXTY7</t>
  </si>
  <si>
    <t>RU000A0JXVB1</t>
  </si>
  <si>
    <t>RU000A0JXXD3</t>
  </si>
  <si>
    <t>RU000A0JXXE1</t>
  </si>
  <si>
    <t>Finans-Avia OOO</t>
  </si>
  <si>
    <t>UTARI</t>
  </si>
  <si>
    <t>RU000A0JVZG5</t>
  </si>
  <si>
    <t>FSK YeES PAO</t>
  </si>
  <si>
    <t>FEES</t>
  </si>
  <si>
    <t>RU000A0JT2K2</t>
  </si>
  <si>
    <t>RU000A0JT2K2=</t>
  </si>
  <si>
    <t>Otkrytiye Holding AO</t>
  </si>
  <si>
    <t>OTKRT</t>
  </si>
  <si>
    <t>RU000A0JT3J2</t>
  </si>
  <si>
    <t>Avangard-Agro AO</t>
  </si>
  <si>
    <t>AVGRD</t>
  </si>
  <si>
    <t>RU000A0ZYC31</t>
  </si>
  <si>
    <t>RU000A0ZYCP5</t>
  </si>
  <si>
    <t>Transkomplektkholding AO</t>
  </si>
  <si>
    <t>TKKHIR</t>
  </si>
  <si>
    <t>RU000A0ZYCR1</t>
  </si>
  <si>
    <t>RU000A0ZYEB1</t>
  </si>
  <si>
    <t>RU000A0ZYFS2</t>
  </si>
  <si>
    <t>RU000A0ZYG52</t>
  </si>
  <si>
    <t>RU000A0ZYG37</t>
  </si>
  <si>
    <t>RU000A0ZYH02</t>
  </si>
  <si>
    <t>RU000A0ZYJH7</t>
  </si>
  <si>
    <t>RU000A0ZYJJ3</t>
  </si>
  <si>
    <t>RU000A0ZYJR6</t>
  </si>
  <si>
    <t>RU000A0ZYLG5</t>
  </si>
  <si>
    <t>Federal'naya Passazhirskaya Kompaniya AO</t>
  </si>
  <si>
    <t>ROSSIF</t>
  </si>
  <si>
    <t>RU000A0ZYLF7</t>
  </si>
  <si>
    <t>Tsentral'naya PPK OAO</t>
  </si>
  <si>
    <t>CESPC</t>
  </si>
  <si>
    <t>RU000A0ZYM54</t>
  </si>
  <si>
    <t>RU000A0ZYMN9</t>
  </si>
  <si>
    <t>RU000A0ZYMM1</t>
  </si>
  <si>
    <t>RU000A0JXKQ2</t>
  </si>
  <si>
    <t>RU000A0JVDR9</t>
  </si>
  <si>
    <t>To Be Priced Coupon</t>
  </si>
  <si>
    <t>Glavnaya Doroga AO</t>
  </si>
  <si>
    <t>TSENRY</t>
  </si>
  <si>
    <t>RU000A0JR4U9</t>
  </si>
  <si>
    <t>RU000A0JTFB2</t>
  </si>
  <si>
    <t>Nedvizhimost' Pensionnogo Fonda OOO</t>
  </si>
  <si>
    <t>MAYREN</t>
  </si>
  <si>
    <t>RU000A0JQ5C5</t>
  </si>
  <si>
    <t>RU000A0JUUA1</t>
  </si>
  <si>
    <t>RU000A0JUUA1=</t>
  </si>
  <si>
    <t>RU000A0JUU90</t>
  </si>
  <si>
    <t>RU000A0JUU90=</t>
  </si>
  <si>
    <t>Gorno-Rudnaya Korporatsiya OOO</t>
  </si>
  <si>
    <t>RUDNA</t>
  </si>
  <si>
    <t>RU000A0JUX97</t>
  </si>
  <si>
    <t>RU000A0JTB96</t>
  </si>
  <si>
    <t>RU000A0JV0U1</t>
  </si>
  <si>
    <t>RU000A0JV0U1=</t>
  </si>
  <si>
    <t>Infrastrukturnye Investitsii-4 OOO</t>
  </si>
  <si>
    <t>RTKMVN</t>
  </si>
  <si>
    <t>RU000A0JV3W1</t>
  </si>
  <si>
    <t>TM-Energo Finans OOO</t>
  </si>
  <si>
    <t>INCOTT</t>
  </si>
  <si>
    <t>RU000A0JUTC9</t>
  </si>
  <si>
    <t>Yamal SPG OAO</t>
  </si>
  <si>
    <t>NVTKYA</t>
  </si>
  <si>
    <t>RU000A0JV8S8</t>
  </si>
  <si>
    <t>Magistral' Dvukh Stolits OOO</t>
  </si>
  <si>
    <t>MGDVU</t>
  </si>
  <si>
    <t>RU000A0JVF98</t>
  </si>
  <si>
    <t>Finance-Management OOO</t>
  </si>
  <si>
    <t>FINMG</t>
  </si>
  <si>
    <t>RU000A0JVE65</t>
  </si>
  <si>
    <t>Kamaz PAO</t>
  </si>
  <si>
    <t>KMAZ</t>
  </si>
  <si>
    <t>RU000A0JVP39</t>
  </si>
  <si>
    <t>Zapadno-Sibirskiy Neftekhimicheskiy Kombinat OOO</t>
  </si>
  <si>
    <t>SIBUHA</t>
  </si>
  <si>
    <t>RU000A0JVZL5</t>
  </si>
  <si>
    <t>RU000A0JW126</t>
  </si>
  <si>
    <t>BKZ Finans OOO</t>
  </si>
  <si>
    <t>INCOTB</t>
  </si>
  <si>
    <t>RU000A0JV3U5</t>
  </si>
  <si>
    <t>Business Consulting OOO</t>
  </si>
  <si>
    <t>BZNSK</t>
  </si>
  <si>
    <t>RU000A0JV3T7</t>
  </si>
  <si>
    <t>Kontsessii Vodosnabzheniya OOO</t>
  </si>
  <si>
    <t>TSENRV</t>
  </si>
  <si>
    <t>RU000A0JWGW0</t>
  </si>
  <si>
    <t>RU000A0JWVB3</t>
  </si>
  <si>
    <t>Zapadnyi Skorostnoy Diametr AO</t>
  </si>
  <si>
    <t>ZAIOT</t>
  </si>
  <si>
    <t>RU000A0JRJB8</t>
  </si>
  <si>
    <t>RU000A0JRJB8=</t>
  </si>
  <si>
    <t>RU000A0JRJL7</t>
  </si>
  <si>
    <t>RU000A0JRJL7=</t>
  </si>
  <si>
    <t>RU000A0JXP29</t>
  </si>
  <si>
    <t>RU000A0JWPV3</t>
  </si>
  <si>
    <t>RU000A0JWPV3=</t>
  </si>
  <si>
    <t>RU000A0JWRV9</t>
  </si>
  <si>
    <t>RU000A0JWRV9=</t>
  </si>
  <si>
    <t>RU000A0JWUD1</t>
  </si>
  <si>
    <t>RU000A0JWUD1=</t>
  </si>
  <si>
    <t>RU000A0JWUX9</t>
  </si>
  <si>
    <t>RU000A0JWUX9=</t>
  </si>
  <si>
    <t>Severo-Zapadnaya Kontsessionnaya Kompaniya OOO</t>
  </si>
  <si>
    <t>VICNRN</t>
  </si>
  <si>
    <t>RU000A0JRU20</t>
  </si>
  <si>
    <t>RU000A0JRU46</t>
  </si>
  <si>
    <t>RU000A0JX1C5</t>
  </si>
  <si>
    <t>RU000A0JX199</t>
  </si>
  <si>
    <t>RU000A0JX199=</t>
  </si>
  <si>
    <t>RU000A0JX2B5</t>
  </si>
  <si>
    <t>RU000A0JX5W4</t>
  </si>
  <si>
    <t>RU000A0JX5W4=</t>
  </si>
  <si>
    <t>RU000A0JXE06</t>
  </si>
  <si>
    <t>RU000A0JXE06=</t>
  </si>
  <si>
    <t>RU000A0JS4K9</t>
  </si>
  <si>
    <t>RU000A0JS4K9=</t>
  </si>
  <si>
    <t>RU000A0JS4J1</t>
  </si>
  <si>
    <t>RU000A0JS4J1=</t>
  </si>
  <si>
    <t>RU000A0JS4L7</t>
  </si>
  <si>
    <t>RU000A0JS4L7=</t>
  </si>
  <si>
    <t>AKB Peresvet PAO</t>
  </si>
  <si>
    <t>RURDBA</t>
  </si>
  <si>
    <t>RU000A0JXGV0</t>
  </si>
  <si>
    <t>Kontsessii Teplosnabzheniya OOO</t>
  </si>
  <si>
    <t>TSENRA</t>
  </si>
  <si>
    <t>RU000A0JXN62</t>
  </si>
  <si>
    <t>RU000A0JXPG2</t>
  </si>
  <si>
    <t>RU000A0JXPG2=</t>
  </si>
  <si>
    <t>RU000A0JXRS3</t>
  </si>
  <si>
    <t>RU000A0JXRV7</t>
  </si>
  <si>
    <t>RU000A0JXRV7=</t>
  </si>
  <si>
    <t>RU000A0ZYAP9</t>
  </si>
  <si>
    <t>RU000A0ZYBM4</t>
  </si>
  <si>
    <t>RU000A0ZYBM4=</t>
  </si>
  <si>
    <t>Transportnaya Kontsessionnaya Kompaniya OOO</t>
  </si>
  <si>
    <t>TRKNT</t>
  </si>
  <si>
    <t>RU000A0JWU31</t>
  </si>
  <si>
    <t>RU000A0ZYBA9</t>
  </si>
  <si>
    <t>DOM.RF Ipotechnyi Agent OOO</t>
  </si>
  <si>
    <t>FASPMC</t>
  </si>
  <si>
    <t>RU000A0ZYLX0</t>
  </si>
  <si>
    <t>Ipotechnyi Agent Pul'sar-2 ZAO</t>
  </si>
  <si>
    <t>PLFZKB</t>
  </si>
  <si>
    <t>RU000A0JVHJ7</t>
  </si>
  <si>
    <t>RU000A0JVHK5</t>
  </si>
  <si>
    <t>RU000A0JX3M0</t>
  </si>
  <si>
    <t>IA Vega-2 OOO</t>
  </si>
  <si>
    <t>VLADEG</t>
  </si>
  <si>
    <t>RU000A0JWKP6</t>
  </si>
  <si>
    <t>RU000A0JWKT8</t>
  </si>
  <si>
    <t>RU000A0JWKU6</t>
  </si>
  <si>
    <t>RU000A0JXKY6</t>
  </si>
  <si>
    <t>RU000A0JXS26</t>
  </si>
  <si>
    <t>IA Vega-1 OOO</t>
  </si>
  <si>
    <t>FONVDI</t>
  </si>
  <si>
    <t>RU000A0JWKQ4</t>
  </si>
  <si>
    <t>RU000A0JWKS0</t>
  </si>
  <si>
    <t>RU000A0JWKR2</t>
  </si>
  <si>
    <t>RU000A0JXKW0</t>
  </si>
  <si>
    <t>Pervyi Sankt-Peterburgskiy ipotechnyi agent ZAO</t>
  </si>
  <si>
    <t>PRSPI</t>
  </si>
  <si>
    <t>RU000A0JUCX1</t>
  </si>
  <si>
    <t>IA MTSB ZAO</t>
  </si>
  <si>
    <t>IAMTS</t>
  </si>
  <si>
    <t>RU000A0JUQ62</t>
  </si>
  <si>
    <t>IA Soyuz-1 ZAO</t>
  </si>
  <si>
    <t>STISIA</t>
  </si>
  <si>
    <t>RU000A0JV664</t>
  </si>
  <si>
    <t>RU000A0JV6C6</t>
  </si>
  <si>
    <t>RU000A0ZYL89</t>
  </si>
  <si>
    <t>Gazprom PAO</t>
  </si>
  <si>
    <t>GAZP</t>
  </si>
  <si>
    <t>RU000A0JUAN6</t>
  </si>
  <si>
    <t>RU000A0JUAP1</t>
  </si>
  <si>
    <t>Mul'tioriginatornyi Ipotechnyi Agent 2 OOO</t>
  </si>
  <si>
    <t>MGENB</t>
  </si>
  <si>
    <t>RU000A0JWAT9</t>
  </si>
  <si>
    <t>RU000A0JWAV5</t>
  </si>
  <si>
    <t>RU000A0JXQ69</t>
  </si>
  <si>
    <t>IA Sunrise-1 ZAO</t>
  </si>
  <si>
    <t>STIPRA</t>
  </si>
  <si>
    <t>RU000A0JUPV7</t>
  </si>
  <si>
    <t>RU000A0JXLS6</t>
  </si>
  <si>
    <t>Avtodor GK</t>
  </si>
  <si>
    <t>RSSAM</t>
  </si>
  <si>
    <t>RU000A0JXZC0</t>
  </si>
  <si>
    <t>IA Pul'sar-1 ZAO</t>
  </si>
  <si>
    <t>PLFZIA</t>
  </si>
  <si>
    <t>RU000A0JVJY2</t>
  </si>
  <si>
    <t>RU000A0JVJZ9</t>
  </si>
  <si>
    <t>RU000A0JXKZ3</t>
  </si>
  <si>
    <t>Mul'tioriginatornyi Ipotechnyi Agent 1 ZAO</t>
  </si>
  <si>
    <t>PLFZHA</t>
  </si>
  <si>
    <t>RU000A0JWF30</t>
  </si>
  <si>
    <t>IA Sunrise-2 ZAO</t>
  </si>
  <si>
    <t>STNCTB</t>
  </si>
  <si>
    <t>RU000A0JUPH6</t>
  </si>
  <si>
    <t>IA Nadezhnyi Dom-1 ZAO</t>
  </si>
  <si>
    <t>NADZH</t>
  </si>
  <si>
    <t>RU000A0JVU99</t>
  </si>
  <si>
    <t>RU000A0ZYJT2</t>
  </si>
  <si>
    <t>RU000A0JWK41</t>
  </si>
  <si>
    <t>RU000A0JWRE5</t>
  </si>
  <si>
    <t>RU000A0JWRF2</t>
  </si>
  <si>
    <t>Vostochno-Sibirskiy Ipotechnyi Agent 2012 ZAO</t>
  </si>
  <si>
    <t>VSHSB</t>
  </si>
  <si>
    <t>RU000A0JUD00</t>
  </si>
  <si>
    <t>RU000A0JUD34</t>
  </si>
  <si>
    <t>RU000A0JWU23</t>
  </si>
  <si>
    <t>IA TFB1 ZAO</t>
  </si>
  <si>
    <t>FNDEOI</t>
  </si>
  <si>
    <t>RU000A0JV508</t>
  </si>
  <si>
    <t>RU000A0JV4X7</t>
  </si>
  <si>
    <t>RU000A0JV4Y5</t>
  </si>
  <si>
    <t>IA KHMB-2 ZAO</t>
  </si>
  <si>
    <t>IAKHMB</t>
  </si>
  <si>
    <t>RU000A0JW0Q8</t>
  </si>
  <si>
    <t>RU000A0JVB35</t>
  </si>
  <si>
    <t>RU000A0JVB43</t>
  </si>
  <si>
    <t>RU000A0JVB68</t>
  </si>
  <si>
    <t>RU000A0JVTK0</t>
  </si>
  <si>
    <t>RU000A0JVTL8</t>
  </si>
  <si>
    <t>RU000A0JVTJ2</t>
  </si>
  <si>
    <t>Spetsializirovannoye Finansovoye Obshchestvo ATB 2 OOO</t>
  </si>
  <si>
    <t>FNDDTB</t>
  </si>
  <si>
    <t>RU000A0JX1U7</t>
  </si>
  <si>
    <t>Multiple Payment Frequencies</t>
  </si>
  <si>
    <t>RU000A0JXSX1</t>
  </si>
  <si>
    <t>RU000A0JXRM6</t>
  </si>
  <si>
    <t>IA VTB - BM 2 AO</t>
  </si>
  <si>
    <t>PLFZIB</t>
  </si>
  <si>
    <t>RU000A0JWBA7</t>
  </si>
  <si>
    <t>RU000A0ZYJ91</t>
  </si>
  <si>
    <t>BBR Bank AO</t>
  </si>
  <si>
    <t>BBRAN</t>
  </si>
  <si>
    <t>RU000A0JXV70</t>
  </si>
  <si>
    <t>VekServis AO</t>
  </si>
  <si>
    <t>VEKSE</t>
  </si>
  <si>
    <t>RU000A0JX1Q5</t>
  </si>
  <si>
    <t>RU000A0JVYR5</t>
  </si>
  <si>
    <t>RU000A0JXL07</t>
  </si>
  <si>
    <t>RU000A0JWAU7</t>
  </si>
  <si>
    <t>RU000A0JXLT4</t>
  </si>
  <si>
    <t>Discount</t>
  </si>
  <si>
    <t>Expired/Matured</t>
  </si>
  <si>
    <t>Repaid before Maturity</t>
  </si>
  <si>
    <t>IA BZHF-1 ZAO</t>
  </si>
  <si>
    <t>FONVDA</t>
  </si>
  <si>
    <t>Called</t>
  </si>
  <si>
    <t>Ipotechnyi Agent Yevropa 2012-1 ZAO</t>
  </si>
  <si>
    <t>YEVRP</t>
  </si>
  <si>
    <t>IA FORA ZAO</t>
  </si>
  <si>
    <t>PLFZHI</t>
  </si>
  <si>
    <t>IAV 3 ZAO</t>
  </si>
  <si>
    <t>IPVZR</t>
  </si>
  <si>
    <t>IA AkBars ZAO</t>
  </si>
  <si>
    <t>STIAKK</t>
  </si>
  <si>
    <t>IA Fora 2014 ZAO</t>
  </si>
  <si>
    <t>VLADEI</t>
  </si>
  <si>
    <t>Bank VTB PAO</t>
  </si>
  <si>
    <t>VTBR</t>
  </si>
  <si>
    <t>Zero Coupon</t>
  </si>
  <si>
    <t>SFO Yevropa 14-1A OOO</t>
  </si>
  <si>
    <t>STIMOS</t>
  </si>
  <si>
    <t>Credit Linked Note</t>
  </si>
  <si>
    <t>LK Uralsib OOO</t>
  </si>
  <si>
    <t>USBNLK</t>
  </si>
  <si>
    <t>RU000A0JQ300</t>
  </si>
  <si>
    <t>RU000A0JQ318</t>
  </si>
  <si>
    <t>RAF-Lizing Finans OOO</t>
  </si>
  <si>
    <t>KONEEN</t>
  </si>
  <si>
    <t>RU000A0JQ490</t>
  </si>
  <si>
    <t>Bank VTB 24 PAO</t>
  </si>
  <si>
    <t>VTBRV</t>
  </si>
  <si>
    <t>RU000A0JQ458</t>
  </si>
  <si>
    <t>RU000A0JQ474</t>
  </si>
  <si>
    <t>Kubanskaya Niva OOO</t>
  </si>
  <si>
    <t>KBSNV</t>
  </si>
  <si>
    <t>RU000A0JQ4A2</t>
  </si>
  <si>
    <t>MTS-Bank PAO</t>
  </si>
  <si>
    <t>MTSBA</t>
  </si>
  <si>
    <t>RU000A0JQ4D6</t>
  </si>
  <si>
    <t>Tatfondbank PAO</t>
  </si>
  <si>
    <t>TATFI</t>
  </si>
  <si>
    <t>RU000A0JQ4K1</t>
  </si>
  <si>
    <t>Malakhit AO</t>
  </si>
  <si>
    <t>ARTUFM</t>
  </si>
  <si>
    <t>RU000A0JQ4L9</t>
  </si>
  <si>
    <t>Agrosoyuz OOO</t>
  </si>
  <si>
    <t>AGRSI</t>
  </si>
  <si>
    <t>RU000A0JQ4P0</t>
  </si>
  <si>
    <t>GALS-Development PAO</t>
  </si>
  <si>
    <t>HALS</t>
  </si>
  <si>
    <t>RU000A0JQ4W6</t>
  </si>
  <si>
    <t>Mossel'prom Finans OOO</t>
  </si>
  <si>
    <t>TRDNPM</t>
  </si>
  <si>
    <t>RU000A0JQ532</t>
  </si>
  <si>
    <t>RU000A0JQ557</t>
  </si>
  <si>
    <t>RU000A0JQ540</t>
  </si>
  <si>
    <t>Moskovskiy Kreditnyi Bank PAO</t>
  </si>
  <si>
    <t>CBOM</t>
  </si>
  <si>
    <t>RU000A0JQ5A9</t>
  </si>
  <si>
    <t>Yuzhnaya fondovaya kompaniya OOO</t>
  </si>
  <si>
    <t>YUHFD</t>
  </si>
  <si>
    <t>RU000A0JQ565</t>
  </si>
  <si>
    <t>Amurmetall OAO</t>
  </si>
  <si>
    <t>AMRTL</t>
  </si>
  <si>
    <t>RU000A0JQ4Y2</t>
  </si>
  <si>
    <t>In Default</t>
  </si>
  <si>
    <t>RU000A0JQ5E1</t>
  </si>
  <si>
    <t>RU000A0JQ5G6</t>
  </si>
  <si>
    <t>Gruppa Kompaniy OOO</t>
  </si>
  <si>
    <t>GRPPK</t>
  </si>
  <si>
    <t>RU000A0JQ5M4</t>
  </si>
  <si>
    <t>YugFinServis OOO</t>
  </si>
  <si>
    <t>YGFNS</t>
  </si>
  <si>
    <t>RU000A0JQ5R3</t>
  </si>
  <si>
    <t>VMK-Finans OOO</t>
  </si>
  <si>
    <t>VKLMKF</t>
  </si>
  <si>
    <t>RU000A0JQ5N2</t>
  </si>
  <si>
    <t>Zoloto Seligdara OAO</t>
  </si>
  <si>
    <t>SELGZO</t>
  </si>
  <si>
    <t>RU000A0JQ607</t>
  </si>
  <si>
    <t>Aptechnaya Set' 36,6 PAO</t>
  </si>
  <si>
    <t>APTK</t>
  </si>
  <si>
    <t>RU000A0JQ631</t>
  </si>
  <si>
    <t>TransKreditFaktoring ZAO</t>
  </si>
  <si>
    <t>TRNRDT</t>
  </si>
  <si>
    <t>RU000A0JQ649</t>
  </si>
  <si>
    <t>Home Credit and Finance Bank OOO</t>
  </si>
  <si>
    <t>PPFGPM</t>
  </si>
  <si>
    <t>RU000A0JQ6A7</t>
  </si>
  <si>
    <t>RU000A0JPZ84</t>
  </si>
  <si>
    <t>RU000A0JQ664</t>
  </si>
  <si>
    <t>ODK UMPO PAO</t>
  </si>
  <si>
    <t>UFMO</t>
  </si>
  <si>
    <t>RU000A0JQ6H2</t>
  </si>
  <si>
    <t>NMA VTB 001 ZAO</t>
  </si>
  <si>
    <t>STINAN</t>
  </si>
  <si>
    <t>RU000A0JQ6E9</t>
  </si>
  <si>
    <t>RU000A0JQ6F6</t>
  </si>
  <si>
    <t>RU000A0JQ6C3</t>
  </si>
  <si>
    <t>Sed'moy Kontinent AO</t>
  </si>
  <si>
    <t>MNZHYS</t>
  </si>
  <si>
    <t>RU000A0JQ6N0</t>
  </si>
  <si>
    <t>NK Lukoil PAO</t>
  </si>
  <si>
    <t>LKOH</t>
  </si>
  <si>
    <t>RU000A0JQ6J8</t>
  </si>
  <si>
    <t>RU000A0JQ6K6</t>
  </si>
  <si>
    <t>RU000A0JQ6L4</t>
  </si>
  <si>
    <t>Troyka Invest OOO</t>
  </si>
  <si>
    <t>TRKIV</t>
  </si>
  <si>
    <t>RU000A0JQ680</t>
  </si>
  <si>
    <t>RU000A0JQ6T7</t>
  </si>
  <si>
    <t>RU000A0JQ6U5</t>
  </si>
  <si>
    <t>KB Tsentr-Invest PAO</t>
  </si>
  <si>
    <t>CINBI</t>
  </si>
  <si>
    <t>RU000A0JQ6R1</t>
  </si>
  <si>
    <t>Bank Zenit PAO</t>
  </si>
  <si>
    <t>ZENTI</t>
  </si>
  <si>
    <t>RU000A0JQ789</t>
  </si>
  <si>
    <t>TGK-1 PAO</t>
  </si>
  <si>
    <t>TGKA</t>
  </si>
  <si>
    <t>RU000A0JQ722</t>
  </si>
  <si>
    <t>RU000A0JQ748</t>
  </si>
  <si>
    <t>Zernovaya Kompaniya Nastyusha OOO</t>
  </si>
  <si>
    <t>ZKNST</t>
  </si>
  <si>
    <t>RU000A0JQ7L2</t>
  </si>
  <si>
    <t>Kaustik AO</t>
  </si>
  <si>
    <t>GRPNKK</t>
  </si>
  <si>
    <t>RU000A0JQ7F4</t>
  </si>
  <si>
    <t>VympelKom-Invest OOO</t>
  </si>
  <si>
    <t>VONAMS</t>
  </si>
  <si>
    <t>RU000A0JQ7N8</t>
  </si>
  <si>
    <t>Intergrad OOO</t>
  </si>
  <si>
    <t>INGRD</t>
  </si>
  <si>
    <t>RU000A0JQ763</t>
  </si>
  <si>
    <t>Ekim Turizm Ticaret ve Sanayi AS</t>
  </si>
  <si>
    <t>RAFANE</t>
  </si>
  <si>
    <t>RU000A0JQ4X4</t>
  </si>
  <si>
    <t>Turkey</t>
  </si>
  <si>
    <t>Dal'nevostochnaya kompaniya elektrosvyazi OAO</t>
  </si>
  <si>
    <t>RTKMDK</t>
  </si>
  <si>
    <t>RU000A0JQ8L0</t>
  </si>
  <si>
    <t>Enel Rossiya PAO</t>
  </si>
  <si>
    <t>ENRU</t>
  </si>
  <si>
    <t>RU000A0JQ8T3</t>
  </si>
  <si>
    <t>RU000A0JQ8Q9</t>
  </si>
  <si>
    <t>RU000A0JQ8S5</t>
  </si>
  <si>
    <t>RU000A0JQ8U1</t>
  </si>
  <si>
    <t>RU000A0JQ9A1</t>
  </si>
  <si>
    <t>RU000A0JQ995</t>
  </si>
  <si>
    <t>RU000A0JQ9B9</t>
  </si>
  <si>
    <t>RU000A0JQ9C7</t>
  </si>
  <si>
    <t>RU000A0JQ9D5</t>
  </si>
  <si>
    <t>Moy Bank OOO</t>
  </si>
  <si>
    <t>MOYBK</t>
  </si>
  <si>
    <t>RU000A0JQ9M6</t>
  </si>
  <si>
    <t>Pervoye Kollektorskoye Byuro NAO</t>
  </si>
  <si>
    <t>FCBGPR</t>
  </si>
  <si>
    <t>RU000A0JQ9E3</t>
  </si>
  <si>
    <t>RU000A0JQ9J2</t>
  </si>
  <si>
    <t>RU000A0JQ9U9</t>
  </si>
  <si>
    <t>KB Petrokommerts OAO</t>
  </si>
  <si>
    <t>OTKFCP</t>
  </si>
  <si>
    <t>RU000A0JQ9V7</t>
  </si>
  <si>
    <t>RU000A0JQ9X3</t>
  </si>
  <si>
    <t>RU000A0JQA82</t>
  </si>
  <si>
    <t>Natur Produkt Invest OOO</t>
  </si>
  <si>
    <t>NATPO</t>
  </si>
  <si>
    <t>RU000A0JQA90</t>
  </si>
  <si>
    <t>MG group OOO</t>
  </si>
  <si>
    <t>MRKGP</t>
  </si>
  <si>
    <t>RU000A0JQAP9</t>
  </si>
  <si>
    <t>RU000A0JQAN4</t>
  </si>
  <si>
    <t>Liquidated</t>
  </si>
  <si>
    <t>Rosgosstrakh Bank PAO</t>
  </si>
  <si>
    <t>OTKFCK</t>
  </si>
  <si>
    <t>RU000A0JQAK0</t>
  </si>
  <si>
    <t>Mosenergo PAO</t>
  </si>
  <si>
    <t>MSNG</t>
  </si>
  <si>
    <t>RU000A0JQAD5</t>
  </si>
  <si>
    <t>Vostok-Servis-Finans OOO</t>
  </si>
  <si>
    <t>PERVAS</t>
  </si>
  <si>
    <t>RU000A0JQAU9</t>
  </si>
  <si>
    <t>RU000A0JQAR5</t>
  </si>
  <si>
    <t>Novosibirskiy Olovyannyi Kombinat OAO</t>
  </si>
  <si>
    <t>NOVOI</t>
  </si>
  <si>
    <t>RU000A0JQAQ7</t>
  </si>
  <si>
    <t>DVTG-Finans OOO</t>
  </si>
  <si>
    <t>DVGFN</t>
  </si>
  <si>
    <t>RU000A0JQAC7</t>
  </si>
  <si>
    <t>RU000A0JQBM4</t>
  </si>
  <si>
    <t>KB Sudostroitel'nyi Bank OOO</t>
  </si>
  <si>
    <t>SUDOI</t>
  </si>
  <si>
    <t>RU000A0JQAV7</t>
  </si>
  <si>
    <t>Rotor OOO</t>
  </si>
  <si>
    <t>UKSTAT</t>
  </si>
  <si>
    <t>RU000A0JQ4E4</t>
  </si>
  <si>
    <t>Formovochnye Avtomaty OOO</t>
  </si>
  <si>
    <t>ARIHOV</t>
  </si>
  <si>
    <t>RU000A0JQBL6</t>
  </si>
  <si>
    <t>Ipotechnyi Agent MBRR ZAO</t>
  </si>
  <si>
    <t>PLFZKI</t>
  </si>
  <si>
    <t>RU000A0JQC07</t>
  </si>
  <si>
    <t>PEB Leasing OOO</t>
  </si>
  <si>
    <t>PEBLG</t>
  </si>
  <si>
    <t>RU000A0JQC31</t>
  </si>
  <si>
    <t>Severstal' PAO</t>
  </si>
  <si>
    <t>CHMF</t>
  </si>
  <si>
    <t>RU000A0JQCC3</t>
  </si>
  <si>
    <t>RU000A0JQCK6</t>
  </si>
  <si>
    <t>AKB Investtorgbank OAO</t>
  </si>
  <si>
    <t>TRNBKK</t>
  </si>
  <si>
    <t>RU000A0JQDM0</t>
  </si>
  <si>
    <t>RU000A0JQDV1</t>
  </si>
  <si>
    <t>Finans OOO (Permskiy Kray)</t>
  </si>
  <si>
    <t>KDGUPF</t>
  </si>
  <si>
    <t>RU000A0JQ821</t>
  </si>
  <si>
    <t>Dikaya Orkhideya OOO</t>
  </si>
  <si>
    <t>DIAIA</t>
  </si>
  <si>
    <t>RU000A0JQFK9</t>
  </si>
  <si>
    <t>Sibirskaya Agrarnaya Gruppa AO</t>
  </si>
  <si>
    <t>TZURMA</t>
  </si>
  <si>
    <t>RU000A0JQC23</t>
  </si>
  <si>
    <t>RU000A0JQFQ6</t>
  </si>
  <si>
    <t>Yuzhnaya Telekommunikatsionnaya Kompaniya OAO</t>
  </si>
  <si>
    <t>RTKMS</t>
  </si>
  <si>
    <t>RU000A0JQFS2</t>
  </si>
  <si>
    <t>RU000A0JQFT0</t>
  </si>
  <si>
    <t>Sibmetinvest OOO</t>
  </si>
  <si>
    <t>EVRES</t>
  </si>
  <si>
    <t>RU000A0JQFU8</t>
  </si>
  <si>
    <t>RU000A0JQFZ7</t>
  </si>
  <si>
    <t>Kaspiyskaya Energiya Finans OOO</t>
  </si>
  <si>
    <t>SOTESG</t>
  </si>
  <si>
    <t>RU000A0JQGB6</t>
  </si>
  <si>
    <t>AK Transaero OAO</t>
  </si>
  <si>
    <t>TAER</t>
  </si>
  <si>
    <t>RU000A0JQG94</t>
  </si>
  <si>
    <t>Tekhnologii Lizinga Invest OOO</t>
  </si>
  <si>
    <t>TEKLIT</t>
  </si>
  <si>
    <t>RU000A0JQGU6</t>
  </si>
  <si>
    <t>RU000A0JQ672</t>
  </si>
  <si>
    <t>Tenzor-Finans OOO</t>
  </si>
  <si>
    <t>TNZRIE</t>
  </si>
  <si>
    <t>RU000A0JQFN3</t>
  </si>
  <si>
    <t>Novolipetsk Steel PAO</t>
  </si>
  <si>
    <t>NLMK</t>
  </si>
  <si>
    <t>RU000A0JQH93</t>
  </si>
  <si>
    <t>RU000A0JQH77</t>
  </si>
  <si>
    <t>RU000A0JQH69</t>
  </si>
  <si>
    <t>Uralsvyaz'inform OAO</t>
  </si>
  <si>
    <t>RTKMU</t>
  </si>
  <si>
    <t>RU000A0JQHH1</t>
  </si>
  <si>
    <t>A-EngineeringInvest OOO</t>
  </si>
  <si>
    <t>AKUMAE</t>
  </si>
  <si>
    <t>RU000A0JQGW2</t>
  </si>
  <si>
    <t>RU000A0JQHP4</t>
  </si>
  <si>
    <t>RU000A0JQJG9</t>
  </si>
  <si>
    <t>Vneshneekonomicheskiy Promyshlennyi Bank OOO</t>
  </si>
  <si>
    <t>VNSPR</t>
  </si>
  <si>
    <t>RU000A0JQJW6</t>
  </si>
  <si>
    <t>Magnitogorskiy Metallurgicheskiy Kombinat PAO</t>
  </si>
  <si>
    <t>MINTAG</t>
  </si>
  <si>
    <t>RU000A0JQJV8</t>
  </si>
  <si>
    <t>RU000A0JQK07</t>
  </si>
  <si>
    <t>RU000A0JQK80</t>
  </si>
  <si>
    <t>RU000A0JQK64</t>
  </si>
  <si>
    <t>RU000A0JQK72</t>
  </si>
  <si>
    <t>RU000A0JQKX2</t>
  </si>
  <si>
    <t>Binbank PAO</t>
  </si>
  <si>
    <t>RUSSAC</t>
  </si>
  <si>
    <t>RU000A0JQLG5</t>
  </si>
  <si>
    <t>RU000A0JQL30</t>
  </si>
  <si>
    <t>RU000A0JQCR1</t>
  </si>
  <si>
    <t>RU000A0JQLM3</t>
  </si>
  <si>
    <t>RU000A0JQHA6</t>
  </si>
  <si>
    <t>RU000A0JQLW2</t>
  </si>
  <si>
    <t>RailTransAvto AO</t>
  </si>
  <si>
    <t>ROSSIR</t>
  </si>
  <si>
    <t>RU000A0JQM70</t>
  </si>
  <si>
    <t>RU000A0JQM47</t>
  </si>
  <si>
    <t>RU000A0JQM54</t>
  </si>
  <si>
    <t>RU000A0JQMA6</t>
  </si>
  <si>
    <t>RU000A0JQMC2</t>
  </si>
  <si>
    <t>RU000A0JQMB4</t>
  </si>
  <si>
    <t>RU000A0JQM96</t>
  </si>
  <si>
    <t>RU000A0JQME8</t>
  </si>
  <si>
    <t>RU000A0JQM88</t>
  </si>
  <si>
    <t>RU000A0JQMD0</t>
  </si>
  <si>
    <t>Promnefteservis OOO</t>
  </si>
  <si>
    <t>BAFSEP</t>
  </si>
  <si>
    <t>RU000A0JQMJ7</t>
  </si>
  <si>
    <t>Samen ZAO</t>
  </si>
  <si>
    <t>SAMEA</t>
  </si>
  <si>
    <t>RU000A0JQMM1</t>
  </si>
  <si>
    <t>Dialog OOO</t>
  </si>
  <si>
    <t>DIALG</t>
  </si>
  <si>
    <t>RU000A0JQML3</t>
  </si>
  <si>
    <t>Rasini OOO</t>
  </si>
  <si>
    <t>RASNI</t>
  </si>
  <si>
    <t>RU000A0JQMN9</t>
  </si>
  <si>
    <t>RU000A0JQN12</t>
  </si>
  <si>
    <t>RU000A0JQMG3</t>
  </si>
  <si>
    <t>RU000A0JQN46</t>
  </si>
  <si>
    <t>RU000A0JQN38</t>
  </si>
  <si>
    <t>RU000A0JQM39</t>
  </si>
  <si>
    <t>RU000A0JQMZ3</t>
  </si>
  <si>
    <t>ExpertGroup OOO</t>
  </si>
  <si>
    <t>EKPRT</t>
  </si>
  <si>
    <t>RU000A0JQN95</t>
  </si>
  <si>
    <t>RU000A0JQC15</t>
  </si>
  <si>
    <t>RU000A0JQNX6</t>
  </si>
  <si>
    <t>RU000A0JQNR8</t>
  </si>
  <si>
    <t>RU000A0JQNS6</t>
  </si>
  <si>
    <t>RU000A0JQNH9</t>
  </si>
  <si>
    <t>AiF - MediaPressa - Finans OOO</t>
  </si>
  <si>
    <t>ARGFKA</t>
  </si>
  <si>
    <t>RU000A0JQP02</t>
  </si>
  <si>
    <t>Del'ta-Finans OOO</t>
  </si>
  <si>
    <t>DELNN</t>
  </si>
  <si>
    <t>RU000A0JQPD3</t>
  </si>
  <si>
    <t>Rail Lizing Finans OOO</t>
  </si>
  <si>
    <t>REIFI</t>
  </si>
  <si>
    <t>RU000A0JQP28</t>
  </si>
  <si>
    <t>Bizneslayt OOO</t>
  </si>
  <si>
    <t>BIZNL</t>
  </si>
  <si>
    <t>RU000A0JQNQ0</t>
  </si>
  <si>
    <t>INK OOO</t>
  </si>
  <si>
    <t>INK</t>
  </si>
  <si>
    <t>RU000A0JQP36</t>
  </si>
  <si>
    <t>KPM Finans OOO</t>
  </si>
  <si>
    <t>SINGPF</t>
  </si>
  <si>
    <t>RU000A0JQPQ5</t>
  </si>
  <si>
    <t>RMK Park Plaza ZAO</t>
  </si>
  <si>
    <t>RMKPP</t>
  </si>
  <si>
    <t>RU000A0JQPK8</t>
  </si>
  <si>
    <t>RU000A0JQS09</t>
  </si>
  <si>
    <t>RU000A0JQS74</t>
  </si>
  <si>
    <t>Viktoriya-Finans OOO</t>
  </si>
  <si>
    <t>VKTRA</t>
  </si>
  <si>
    <t>RU000A0JQSG0</t>
  </si>
  <si>
    <t>KB Globeks AO</t>
  </si>
  <si>
    <t>VNESHB</t>
  </si>
  <si>
    <t>RU000A0JQSJ4</t>
  </si>
  <si>
    <t>Transgazservis OOO</t>
  </si>
  <si>
    <t>TRNGS</t>
  </si>
  <si>
    <t>RU000A0JQLH3</t>
  </si>
  <si>
    <t>RU000A0JQSL0</t>
  </si>
  <si>
    <t>RU000A0JQSK2</t>
  </si>
  <si>
    <t>RU000A0JQMY6</t>
  </si>
  <si>
    <t>RU000A0JQHB4</t>
  </si>
  <si>
    <t>Vostochnyi Ekspress Bank PAO</t>
  </si>
  <si>
    <t>BVMHDO</t>
  </si>
  <si>
    <t>RU000A0JQSZ0</t>
  </si>
  <si>
    <t>RU000A0JQT65</t>
  </si>
  <si>
    <t>RU000A0JQT99</t>
  </si>
  <si>
    <t>RU000A0JQTA1</t>
  </si>
  <si>
    <t>RU000A0JQTB9</t>
  </si>
  <si>
    <t>Munitsipal'naya Investitsionnaya Kompaniya AO</t>
  </si>
  <si>
    <t>MPINT</t>
  </si>
  <si>
    <t>RU000A0JQTF0</t>
  </si>
  <si>
    <t>Gruppa Razgulyay PAO</t>
  </si>
  <si>
    <t>GRAZG</t>
  </si>
  <si>
    <t>RU000A0JQTE3</t>
  </si>
  <si>
    <t>RU000A0JQTG8</t>
  </si>
  <si>
    <t>RU000A0JQTD5</t>
  </si>
  <si>
    <t>RU000A0JQTQ7</t>
  </si>
  <si>
    <t>Finans OOO</t>
  </si>
  <si>
    <t>UTARF</t>
  </si>
  <si>
    <t>RU000A0JQTT1</t>
  </si>
  <si>
    <t>RU000A0JQTU9</t>
  </si>
  <si>
    <t>RU000A0JQTX3</t>
  </si>
  <si>
    <t>RU000A0JQTW5</t>
  </si>
  <si>
    <t>RU000A0JQU05</t>
  </si>
  <si>
    <t>Farmpreparat OOO</t>
  </si>
  <si>
    <t>FARMP</t>
  </si>
  <si>
    <t>RU000A0JQFP8</t>
  </si>
  <si>
    <t>Aeroflot-Rossiyskiye Avialinii PAO</t>
  </si>
  <si>
    <t>AFLT</t>
  </si>
  <si>
    <t>RU000A0JQU88</t>
  </si>
  <si>
    <t>RU000A0JQU96</t>
  </si>
  <si>
    <t>Bank Sankt-Peterburg PAO</t>
  </si>
  <si>
    <t>BSPB</t>
  </si>
  <si>
    <t>RU000A0JQU54</t>
  </si>
  <si>
    <t>RU000A0JQUB7</t>
  </si>
  <si>
    <t>RU000A0JQUC5</t>
  </si>
  <si>
    <t>RU000A0JQU70</t>
  </si>
  <si>
    <t>Novoplastunovskoye AO</t>
  </si>
  <si>
    <t>SXPNI</t>
  </si>
  <si>
    <t>RU000A0JQKG7</t>
  </si>
  <si>
    <t>IFK Soyuz PAO</t>
  </si>
  <si>
    <t>HOTTRI</t>
  </si>
  <si>
    <t>RU000A0JQUL6</t>
  </si>
  <si>
    <t>RU000A0JQUV5</t>
  </si>
  <si>
    <t>Binbank PAO (Pre-Merger)</t>
  </si>
  <si>
    <t>MDMBIB</t>
  </si>
  <si>
    <t>RU000A0JQUY9</t>
  </si>
  <si>
    <t>Yuginvestregion OOO</t>
  </si>
  <si>
    <t>YUGGN</t>
  </si>
  <si>
    <t>RU000A0JQTP9</t>
  </si>
  <si>
    <t>Pervobank JSC</t>
  </si>
  <si>
    <t>PSBRK</t>
  </si>
  <si>
    <t>RU000A0JQV04</t>
  </si>
  <si>
    <t>RU000A0JQV20</t>
  </si>
  <si>
    <t>RU000A0JQV12</t>
  </si>
  <si>
    <t>Sollers PAO</t>
  </si>
  <si>
    <t>EFROOS</t>
  </si>
  <si>
    <t>RU000A0JQUW3</t>
  </si>
  <si>
    <t>AKB Avangard PAO</t>
  </si>
  <si>
    <t>AVANX</t>
  </si>
  <si>
    <t>RU000A0JQSV9</t>
  </si>
  <si>
    <t>VAO Inturist PAO</t>
  </si>
  <si>
    <t>AFKSA</t>
  </si>
  <si>
    <t>RU000A0JQVZ4</t>
  </si>
  <si>
    <t>Domo OAO</t>
  </si>
  <si>
    <t>ENTHHD</t>
  </si>
  <si>
    <t>RU000A0JQVP5</t>
  </si>
  <si>
    <t>RU000A0JQW03</t>
  </si>
  <si>
    <t>Karavay OAO</t>
  </si>
  <si>
    <t>KARAV</t>
  </si>
  <si>
    <t>RU000A0JQSN6</t>
  </si>
  <si>
    <t>RU000A0JQW52</t>
  </si>
  <si>
    <t>AK SKB-bank PAO</t>
  </si>
  <si>
    <t>SINGPS</t>
  </si>
  <si>
    <t>RU000A0JQWL2</t>
  </si>
  <si>
    <t>RegionEnergoInvest OOO</t>
  </si>
  <si>
    <t>JANGRR</t>
  </si>
  <si>
    <t>RU000A0JQWD9</t>
  </si>
  <si>
    <t>SpetsStroyFinans OOO</t>
  </si>
  <si>
    <t>INFOOS</t>
  </si>
  <si>
    <t>RU000A0JQWE7</t>
  </si>
  <si>
    <t>Energospetssnab OOO</t>
  </si>
  <si>
    <t>INFOOG</t>
  </si>
  <si>
    <t>RU000A0JQWB3</t>
  </si>
  <si>
    <t>Khanty-Mansiyskiy Bank Otkrytiye PAO</t>
  </si>
  <si>
    <t>OTKFCM</t>
  </si>
  <si>
    <t>RU000A0JQWG2</t>
  </si>
  <si>
    <t>RU000A0JQWJ6</t>
  </si>
  <si>
    <t>Tverskoy Vagonostroitel'nyi Zavod OAO</t>
  </si>
  <si>
    <t>SAPFRT</t>
  </si>
  <si>
    <t>RU000A0JQWT5</t>
  </si>
  <si>
    <t>Sitroniks AO</t>
  </si>
  <si>
    <t>AFKSO</t>
  </si>
  <si>
    <t>RU000A0JQWZ2</t>
  </si>
  <si>
    <t>RU000A0JQWY5</t>
  </si>
  <si>
    <t>AK Alrosa PAO</t>
  </si>
  <si>
    <t>ALRSX</t>
  </si>
  <si>
    <t>RU000A0JQX02</t>
  </si>
  <si>
    <t>RU000A0JQX10</t>
  </si>
  <si>
    <t>RU000A0JQX69</t>
  </si>
  <si>
    <t>RU000A0JQX36</t>
  </si>
  <si>
    <t>RU000A0JQVK6</t>
  </si>
  <si>
    <t>RU000A0JQXE5</t>
  </si>
  <si>
    <t>Novatek PAO</t>
  </si>
  <si>
    <t>NVTK</t>
  </si>
  <si>
    <t>RU000A0JQXB1</t>
  </si>
  <si>
    <t>RU000A0JQXD7</t>
  </si>
  <si>
    <t>Vimm-Bill'-Dann Produkty Pitaniya OAO</t>
  </si>
  <si>
    <t>PEPVM</t>
  </si>
  <si>
    <t>RU000A0JQXJ4</t>
  </si>
  <si>
    <t>RU000A0JQXH8</t>
  </si>
  <si>
    <t>FinanceBusinessGroup OOO</t>
  </si>
  <si>
    <t>FIBNG</t>
  </si>
  <si>
    <t>RU000A0JQXL0</t>
  </si>
  <si>
    <t>MKHK EuroChem AO</t>
  </si>
  <si>
    <t>LINEAO</t>
  </si>
  <si>
    <t>RU000A0JQXQ9</t>
  </si>
  <si>
    <t>RU000A0JQXU1</t>
  </si>
  <si>
    <t>Novaya perevozochnaya kompaniya AO</t>
  </si>
  <si>
    <t>GLTRXN</t>
  </si>
  <si>
    <t>RU000A0JQXS5</t>
  </si>
  <si>
    <t>RU000A0JQY50</t>
  </si>
  <si>
    <t>RU000A0JQYB9</t>
  </si>
  <si>
    <t>Rosgosstrakh OOO</t>
  </si>
  <si>
    <t>RGSSR</t>
  </si>
  <si>
    <t>RU000A0JQYA1</t>
  </si>
  <si>
    <t>GPM Proyekty OOO</t>
  </si>
  <si>
    <t>GZPRII</t>
  </si>
  <si>
    <t>RU000A0JQY92</t>
  </si>
  <si>
    <t>RU000A0JQYH6</t>
  </si>
  <si>
    <t>Torgovyi Dom Kopeyka OAO</t>
  </si>
  <si>
    <t>XRTALK</t>
  </si>
  <si>
    <t>RU000A0JQYL8</t>
  </si>
  <si>
    <t>RU000A0JQYJ2</t>
  </si>
  <si>
    <t>RU000A0JQYY1</t>
  </si>
  <si>
    <t>RU000A0JQZ59</t>
  </si>
  <si>
    <t>RU000A0JQXR7</t>
  </si>
  <si>
    <t>RTK-Leasing OAO</t>
  </si>
  <si>
    <t>RTKLZ</t>
  </si>
  <si>
    <t>RU000A0JQZ83</t>
  </si>
  <si>
    <t>RU000A0JQZ67</t>
  </si>
  <si>
    <t>Agentstvo Finansirovaniya Zhilishchnogo Stroitel'stva OAO</t>
  </si>
  <si>
    <t>FASPMG</t>
  </si>
  <si>
    <t>RU000A0JQZA8</t>
  </si>
  <si>
    <t>TransKreditBank OAO</t>
  </si>
  <si>
    <t>VTBRTT</t>
  </si>
  <si>
    <t>RU000A0JQZ91</t>
  </si>
  <si>
    <t>RU000A0JQZ75</t>
  </si>
  <si>
    <t>T Plyus PAO</t>
  </si>
  <si>
    <t>VTGK</t>
  </si>
  <si>
    <t>RU000A0JQZB6</t>
  </si>
  <si>
    <t>Transfin-M OOO</t>
  </si>
  <si>
    <t>TANSFT</t>
  </si>
  <si>
    <t>RU000A0JQZD2</t>
  </si>
  <si>
    <t>RU000A0JQZF7</t>
  </si>
  <si>
    <t>Medved'-Finans OOO</t>
  </si>
  <si>
    <t>LKMVDF</t>
  </si>
  <si>
    <t>RU000A0JQZR2</t>
  </si>
  <si>
    <t>RU000A0JQZT8</t>
  </si>
  <si>
    <t>RU000A0JR084</t>
  </si>
  <si>
    <t>RU000A0JR0D3</t>
  </si>
  <si>
    <t>RU000A0JR0E1</t>
  </si>
  <si>
    <t>Yakutskenergo PAO</t>
  </si>
  <si>
    <t>YKEN</t>
  </si>
  <si>
    <t>RU000A0JR0F8</t>
  </si>
  <si>
    <t>RU000A0JR0K8</t>
  </si>
  <si>
    <t>RU000A0JR0J0</t>
  </si>
  <si>
    <t>UniCredit Bank AO</t>
  </si>
  <si>
    <t>UCUNC</t>
  </si>
  <si>
    <t>RU000A0JR0R3</t>
  </si>
  <si>
    <t>Magnit PAO</t>
  </si>
  <si>
    <t>MGNT</t>
  </si>
  <si>
    <t>RU000A0JR118</t>
  </si>
  <si>
    <t>RU000A0JR126</t>
  </si>
  <si>
    <t>RU000A0JR142</t>
  </si>
  <si>
    <t>RU000A0JR159</t>
  </si>
  <si>
    <t>RU000A0JR0Z6</t>
  </si>
  <si>
    <t>RU000A0JR1B5</t>
  </si>
  <si>
    <t>TekhnoNIKOL'-Finans OOO</t>
  </si>
  <si>
    <t>FRKHOK</t>
  </si>
  <si>
    <t>RU000A0JR175</t>
  </si>
  <si>
    <t>Baltiyskiy Investitsionnyi Bank PAO</t>
  </si>
  <si>
    <t>UCSSAO</t>
  </si>
  <si>
    <t>RU000A0JR0W3</t>
  </si>
  <si>
    <t>Rusfinans Bank OOO</t>
  </si>
  <si>
    <t>ROSBRU</t>
  </si>
  <si>
    <t>RU000A0JR1G4</t>
  </si>
  <si>
    <t>RU000A0JR1H2</t>
  </si>
  <si>
    <t>Russkiy Mezhdunarodnyi Bank AO</t>
  </si>
  <si>
    <t>RUINT</t>
  </si>
  <si>
    <t>RU000A0JR1D1</t>
  </si>
  <si>
    <t>Territorial'naya Generiruyushchaya Kompaniya No2 PAO</t>
  </si>
  <si>
    <t>TGKB</t>
  </si>
  <si>
    <t>RU000A0JR1F6</t>
  </si>
  <si>
    <t>0#RU000A0JR1F6=</t>
  </si>
  <si>
    <t>RU000A0JR1K6</t>
  </si>
  <si>
    <t>Tatneft' PAO</t>
  </si>
  <si>
    <t>TATN</t>
  </si>
  <si>
    <t>RU000A0JR1T7</t>
  </si>
  <si>
    <t>RU000A0JR1M2</t>
  </si>
  <si>
    <t>RU000A0JR1L4</t>
  </si>
  <si>
    <t>Repurchased/Bought Back</t>
  </si>
  <si>
    <t>RU000A0JR1P5</t>
  </si>
  <si>
    <t>RU000A0JR1Y7</t>
  </si>
  <si>
    <t>RU000A0JR258</t>
  </si>
  <si>
    <t>RU000A0JR233</t>
  </si>
  <si>
    <t>RU000A0JR2G2</t>
  </si>
  <si>
    <t>RU000A0JR1Q3</t>
  </si>
  <si>
    <t>RU000A0JR209</t>
  </si>
  <si>
    <t>RU000A0JR217</t>
  </si>
  <si>
    <t>RU000A0JR2D9</t>
  </si>
  <si>
    <t>Tekhnopromproyekt OOO</t>
  </si>
  <si>
    <t>INFOOT</t>
  </si>
  <si>
    <t>RU000A0JR2E7</t>
  </si>
  <si>
    <t>RU000A0JR2T5</t>
  </si>
  <si>
    <t>RU000A0JR2U3</t>
  </si>
  <si>
    <t>RU000A0JR2V1</t>
  </si>
  <si>
    <t>RU000A0JR2W9</t>
  </si>
  <si>
    <t>RU000A0JR2X7</t>
  </si>
  <si>
    <t>RU000A0JR2S7</t>
  </si>
  <si>
    <t>RU000A0JR357</t>
  </si>
  <si>
    <t>RU000A0JR381</t>
  </si>
  <si>
    <t>RU000A0JR3D7</t>
  </si>
  <si>
    <t>IFK RFA - Invest OAO</t>
  </si>
  <si>
    <t>IFKRN</t>
  </si>
  <si>
    <t>RU000A0JR2Y5</t>
  </si>
  <si>
    <t>RU000A0JR3E5</t>
  </si>
  <si>
    <t>RU000A0JR3J4</t>
  </si>
  <si>
    <t>RU000A0JR1Z4</t>
  </si>
  <si>
    <t>RU000A0JR3M8</t>
  </si>
  <si>
    <t>RU000A0JR3L0</t>
  </si>
  <si>
    <t>RU000A0JR3P1</t>
  </si>
  <si>
    <t>RU000A0JR3Q9</t>
  </si>
  <si>
    <t>RU000A0JR3V9</t>
  </si>
  <si>
    <t>RU000A0JR3W7</t>
  </si>
  <si>
    <t>RU000A0JR472</t>
  </si>
  <si>
    <t>Gruppa Cherkizovo PAO</t>
  </si>
  <si>
    <t>GCHE</t>
  </si>
  <si>
    <t>RU000A0JR4C7</t>
  </si>
  <si>
    <t>RVK-Finans OOO</t>
  </si>
  <si>
    <t>CTFHOR</t>
  </si>
  <si>
    <t>RU000A0JR498</t>
  </si>
  <si>
    <t>RU000A0JR4J2</t>
  </si>
  <si>
    <t>RU000A0JR4H6</t>
  </si>
  <si>
    <t>RU000A0JR4F0</t>
  </si>
  <si>
    <t>RU000A0JR4G8</t>
  </si>
  <si>
    <t>RU000A0JR4M6</t>
  </si>
  <si>
    <t>RU000A0JR4K0</t>
  </si>
  <si>
    <t>RU000A0JQY01</t>
  </si>
  <si>
    <t>AKB Novikombank AO</t>
  </si>
  <si>
    <t>AKBNV</t>
  </si>
  <si>
    <t>RU000A0JR4Y1</t>
  </si>
  <si>
    <t>RU000A0JR4Z8</t>
  </si>
  <si>
    <t>RU000A0JR522</t>
  </si>
  <si>
    <t>Renaissance Kapital Kaznachey OOO</t>
  </si>
  <si>
    <t>ONEXIY</t>
  </si>
  <si>
    <t>RU000A0JR548</t>
  </si>
  <si>
    <t>RU000A0JR5A8</t>
  </si>
  <si>
    <t>RU000A0JR597</t>
  </si>
  <si>
    <t>RU000A0JR5D2</t>
  </si>
  <si>
    <t>Metkombank AO</t>
  </si>
  <si>
    <t>SOVCHM</t>
  </si>
  <si>
    <t>RU000A0JR5C4</t>
  </si>
  <si>
    <t>Raiffeisenbank AO</t>
  </si>
  <si>
    <t>RBIVHF</t>
  </si>
  <si>
    <t>RU000A0JR563</t>
  </si>
  <si>
    <t>RU000A0JR5H3</t>
  </si>
  <si>
    <t>RU000A0JR5J9</t>
  </si>
  <si>
    <t>RU000A0JR5P6</t>
  </si>
  <si>
    <t>Rossiyskiy Aktsionernyi Kommercheskiy Dorozhnyi Bank PAO</t>
  </si>
  <si>
    <t>RDRB</t>
  </si>
  <si>
    <t>RU000A0JR571</t>
  </si>
  <si>
    <t>RU000A0JR5Q4</t>
  </si>
  <si>
    <t>RU000A0JR5S0</t>
  </si>
  <si>
    <t>RU000A0JR605</t>
  </si>
  <si>
    <t>Vodokanal-Finans OOO</t>
  </si>
  <si>
    <t>VODPTV</t>
  </si>
  <si>
    <t>RU000A0JR5V4</t>
  </si>
  <si>
    <t>RU000A0JR5T8</t>
  </si>
  <si>
    <t>NPK Uralvagonzavod imeni F.E. Dzerzhinskogo AO</t>
  </si>
  <si>
    <t>ROSTEN</t>
  </si>
  <si>
    <t>RU000A0JR647</t>
  </si>
  <si>
    <t>RU000A0JR670</t>
  </si>
  <si>
    <t>RMK-Finans OOO</t>
  </si>
  <si>
    <t>RUSMDR</t>
  </si>
  <si>
    <t>RU000A0JR6F5</t>
  </si>
  <si>
    <t>RU000A0JR6G3</t>
  </si>
  <si>
    <t>Yevrofinansy-Nedvizhimost' OOO</t>
  </si>
  <si>
    <t>NEDVI</t>
  </si>
  <si>
    <t>RU000A0JR6N9</t>
  </si>
  <si>
    <t>National capital JSC</t>
  </si>
  <si>
    <t>TETCAN</t>
  </si>
  <si>
    <t>RU000A0JR6L3</t>
  </si>
  <si>
    <t>RU000A0JR6M1</t>
  </si>
  <si>
    <t>Grazhdanskiye Samolety Sukhogo AO</t>
  </si>
  <si>
    <t>UNACUG</t>
  </si>
  <si>
    <t>RU000A0JR6Q2</t>
  </si>
  <si>
    <t>Rosnano AO</t>
  </si>
  <si>
    <t>FASPMR</t>
  </si>
  <si>
    <t>RU000A0JRJQ6</t>
  </si>
  <si>
    <t>RU000A0JRJP8</t>
  </si>
  <si>
    <t>RU000A0JRJN3</t>
  </si>
  <si>
    <t>RU000A0JR6Z3</t>
  </si>
  <si>
    <t>Transmashkholding AO</t>
  </si>
  <si>
    <t>BRINBT</t>
  </si>
  <si>
    <t>RU000A0JR7H9</t>
  </si>
  <si>
    <t>RU000A0JR845</t>
  </si>
  <si>
    <t>RU000A0JR886</t>
  </si>
  <si>
    <t>RU000A0JR7S6</t>
  </si>
  <si>
    <t>RU000A0JR7T4</t>
  </si>
  <si>
    <t>RU000A0JR894</t>
  </si>
  <si>
    <t>RU000A0JR852</t>
  </si>
  <si>
    <t>RU000A0JR860</t>
  </si>
  <si>
    <t>RU000A0JR878</t>
  </si>
  <si>
    <t>AKB Alef-Bank ZAO</t>
  </si>
  <si>
    <t>EASTLA</t>
  </si>
  <si>
    <t>RU000A0JR8J3</t>
  </si>
  <si>
    <t>RU000A0JR8L9</t>
  </si>
  <si>
    <t>Kredit Yevropa Bank AO</t>
  </si>
  <si>
    <t>FIBAHK</t>
  </si>
  <si>
    <t>RU000A0JR5K7</t>
  </si>
  <si>
    <t>OPK Oboronprom AO</t>
  </si>
  <si>
    <t>OBRNP</t>
  </si>
  <si>
    <t>RU000A0JR8Q8</t>
  </si>
  <si>
    <t>RU000A0JR8P0</t>
  </si>
  <si>
    <t>RU000A0JR8T2</t>
  </si>
  <si>
    <t>RU000A0JR8R6</t>
  </si>
  <si>
    <t>RU000A0JR8E4</t>
  </si>
  <si>
    <t>RU000A0JR9J1</t>
  </si>
  <si>
    <t>RU000A0JR9E2</t>
  </si>
  <si>
    <t>Uralkaliy PAO</t>
  </si>
  <si>
    <t>URKA</t>
  </si>
  <si>
    <t>RU000A0JR8M7</t>
  </si>
  <si>
    <t>RU000A0JR9A0</t>
  </si>
  <si>
    <t>RU000A0JR9K9</t>
  </si>
  <si>
    <t>Proizvodstvennoye ob''yedineniye Ural'skiy optiko-mekhanicheskiy zavod imeni E.S</t>
  </si>
  <si>
    <t>ROSTFE</t>
  </si>
  <si>
    <t>RU000A0JR9D4</t>
  </si>
  <si>
    <t>RU000A0JR9Z7</t>
  </si>
  <si>
    <t>RU000A0JR9N3</t>
  </si>
  <si>
    <t>KB Natsional'nyi standart OOO</t>
  </si>
  <si>
    <t>BLWFLK</t>
  </si>
  <si>
    <t>RU000A0JR9F9</t>
  </si>
  <si>
    <t>RU000A0JR9L7</t>
  </si>
  <si>
    <t>RU000A0JR9M5</t>
  </si>
  <si>
    <t>RU000A0JRAH4</t>
  </si>
  <si>
    <t>RU000A0JR6H1</t>
  </si>
  <si>
    <t>RU000A0JR6P4</t>
  </si>
  <si>
    <t>RBK PAO</t>
  </si>
  <si>
    <t>RBCM</t>
  </si>
  <si>
    <t>RU000A0JQVB5</t>
  </si>
  <si>
    <t>RU000A0JQVG4</t>
  </si>
  <si>
    <t>RU000A0JR803</t>
  </si>
  <si>
    <t>RU000A0JQVC3</t>
  </si>
  <si>
    <t>RU000A0JQVD1</t>
  </si>
  <si>
    <t>RU000A0JQVE9</t>
  </si>
  <si>
    <t>RU000A0JQVF6</t>
  </si>
  <si>
    <t>Sakhatransneftegaz AO</t>
  </si>
  <si>
    <t>ISTVOS</t>
  </si>
  <si>
    <t>RU000A0JQYG8</t>
  </si>
  <si>
    <t>SpektrServis OOO</t>
  </si>
  <si>
    <t>SPKRS</t>
  </si>
  <si>
    <t>RU000A0JQY68</t>
  </si>
  <si>
    <t>TRUDOVOE PAO</t>
  </si>
  <si>
    <t>AFKST</t>
  </si>
  <si>
    <t>RU000A0JQNP2</t>
  </si>
  <si>
    <t>OTP Bank AO</t>
  </si>
  <si>
    <t>OTPBB</t>
  </si>
  <si>
    <t>RU000A0JRCU3</t>
  </si>
  <si>
    <t>BNP Paribas Bank AO</t>
  </si>
  <si>
    <t>BNPB</t>
  </si>
  <si>
    <t>RU000A0JRCD9</t>
  </si>
  <si>
    <t>Pochta Rossii AO</t>
  </si>
  <si>
    <t>RUGVPO</t>
  </si>
  <si>
    <t>RU000A0JRD47</t>
  </si>
  <si>
    <t>RU000A0JRBU5</t>
  </si>
  <si>
    <t>RU000A0JRCC1</t>
  </si>
  <si>
    <t>RU000A0JRDC9</t>
  </si>
  <si>
    <t>RU000A0JRDB1</t>
  </si>
  <si>
    <t>RU000A0JQ6G4</t>
  </si>
  <si>
    <t>Irkutskenergo PAO</t>
  </si>
  <si>
    <t>IRGZ</t>
  </si>
  <si>
    <t>RU000A0JRED5</t>
  </si>
  <si>
    <t>RU000A0JREP9</t>
  </si>
  <si>
    <t>RU000A0JRDP1</t>
  </si>
  <si>
    <t>RU000A0JRDQ9</t>
  </si>
  <si>
    <t>RU000A0JRDR7</t>
  </si>
  <si>
    <t>RU000A0JRDT3</t>
  </si>
  <si>
    <t>RU000A0JRDU1</t>
  </si>
  <si>
    <t>RU000A0JRDE5</t>
  </si>
  <si>
    <t>RU000A0JRDF2</t>
  </si>
  <si>
    <t>RU000A0JRDG0</t>
  </si>
  <si>
    <t>RU000A0JRDH8</t>
  </si>
  <si>
    <t>RU000A0JRDJ4</t>
  </si>
  <si>
    <t>RU000A0JRDK2</t>
  </si>
  <si>
    <t>RU000A0JRDL0</t>
  </si>
  <si>
    <t>RU000A0JRFF7</t>
  </si>
  <si>
    <t>RU000A0JRFH3</t>
  </si>
  <si>
    <t>Kuybyshevazot-invest OOO</t>
  </si>
  <si>
    <t>KAZTKU</t>
  </si>
  <si>
    <t>RU000A0JREA1</t>
  </si>
  <si>
    <t>Bank Natsional'naya Faktoringovaya Kompaniya AO</t>
  </si>
  <si>
    <t>FINART</t>
  </si>
  <si>
    <t>RU000A0JREV7</t>
  </si>
  <si>
    <t>RU000A0JRER5</t>
  </si>
  <si>
    <t>RU000A0JRF94</t>
  </si>
  <si>
    <t>RU000A0JREL8</t>
  </si>
  <si>
    <t>Krayinvestbank PAO</t>
  </si>
  <si>
    <t>STVGRY</t>
  </si>
  <si>
    <t>RU000A0JR696</t>
  </si>
  <si>
    <t>RU000A0JRFQ4</t>
  </si>
  <si>
    <t>Kuzbassenergo Finans OOO</t>
  </si>
  <si>
    <t>LINEAN</t>
  </si>
  <si>
    <t>RU000A0JRFX0</t>
  </si>
  <si>
    <t>Komos Group OOO</t>
  </si>
  <si>
    <t>HYPHOK</t>
  </si>
  <si>
    <t>RU000A0JRFA8</t>
  </si>
  <si>
    <t>RU000A0JRFK7</t>
  </si>
  <si>
    <t>RU000A0JRFJ9</t>
  </si>
  <si>
    <t>RU000A0JR7U2</t>
  </si>
  <si>
    <t>UBRiR PAO</t>
  </si>
  <si>
    <t>UBRDI</t>
  </si>
  <si>
    <t>RU000A0JRG10</t>
  </si>
  <si>
    <t>RU000A0JRFR2</t>
  </si>
  <si>
    <t>ISO GPB-Ipoteka Dva OAO</t>
  </si>
  <si>
    <t>STGPMI</t>
  </si>
  <si>
    <t>RU000A0JRFZ5</t>
  </si>
  <si>
    <t>RU000A0JRFS0</t>
  </si>
  <si>
    <t>RU000A0JRFY8</t>
  </si>
  <si>
    <t>NS-Finans OOO</t>
  </si>
  <si>
    <t>FINMKF</t>
  </si>
  <si>
    <t>RU000A0JRGA6</t>
  </si>
  <si>
    <t>TD Spartak-Kazan' OOO</t>
  </si>
  <si>
    <t>IFKTAT</t>
  </si>
  <si>
    <t>RU000A0JRG44</t>
  </si>
  <si>
    <t>RU000A0JRHD8</t>
  </si>
  <si>
    <t>RU000A0JRJM5</t>
  </si>
  <si>
    <t>Koks PAO</t>
  </si>
  <si>
    <t>KSGR</t>
  </si>
  <si>
    <t>RU000A0JRJ09</t>
  </si>
  <si>
    <t>RU000A0JR837</t>
  </si>
  <si>
    <t>RU000A0JRJR4</t>
  </si>
  <si>
    <t>RU000A0JRJ33</t>
  </si>
  <si>
    <t>RU000A0JRJ17</t>
  </si>
  <si>
    <t>RU000A0JRJ25</t>
  </si>
  <si>
    <t>RU000A0JRJW4</t>
  </si>
  <si>
    <t>RU000A0JRK89</t>
  </si>
  <si>
    <t>T-Platformy Finans OOO</t>
  </si>
  <si>
    <t>TPLATF</t>
  </si>
  <si>
    <t>RU000A0JRK48</t>
  </si>
  <si>
    <t>RU000A0JRK14</t>
  </si>
  <si>
    <t>RU000A0JRK55</t>
  </si>
  <si>
    <t>Obuv'rus OOO</t>
  </si>
  <si>
    <t>OBUVRO</t>
  </si>
  <si>
    <t>RU000A0JRKQ4</t>
  </si>
  <si>
    <t>RU000A0JRK97</t>
  </si>
  <si>
    <t>RU000A0JRKG5</t>
  </si>
  <si>
    <t>RU000A0JRK63</t>
  </si>
  <si>
    <t>Zapsibkombank PAO</t>
  </si>
  <si>
    <t>VTBRZA</t>
  </si>
  <si>
    <t>RU000A0JRKL5</t>
  </si>
  <si>
    <t>RU000A0JRKU6</t>
  </si>
  <si>
    <t>RU000A0JRKV4</t>
  </si>
  <si>
    <t>RU000A0JRKN1</t>
  </si>
  <si>
    <t>KB Kedr PAO</t>
  </si>
  <si>
    <t>MDMBIK</t>
  </si>
  <si>
    <t>RU000A0JRKP6</t>
  </si>
  <si>
    <t>RU000A0JRKW2</t>
  </si>
  <si>
    <t>TK Finans OOO</t>
  </si>
  <si>
    <t>TKFNS</t>
  </si>
  <si>
    <t>RU000A0JRKY8</t>
  </si>
  <si>
    <t>RU000A0JRKZ5</t>
  </si>
  <si>
    <t>Burovaya Kompaniya Eurasia OOO</t>
  </si>
  <si>
    <t>EUDRLB</t>
  </si>
  <si>
    <t>RU000A0JRKX0</t>
  </si>
  <si>
    <t>RU000A0JRL70</t>
  </si>
  <si>
    <t>RU000A0JRL88</t>
  </si>
  <si>
    <t>RU000A0JRLL3</t>
  </si>
  <si>
    <t>RU000A0JRM04</t>
  </si>
  <si>
    <t>RU000A0JRM87</t>
  </si>
  <si>
    <t>RU000A0JRMP2</t>
  </si>
  <si>
    <t>ING Bank (Yevraziya) AO</t>
  </si>
  <si>
    <t>INGNK</t>
  </si>
  <si>
    <t>RU000A0JRMD8</t>
  </si>
  <si>
    <t>RU000A0JRMX6</t>
  </si>
  <si>
    <t>RU000A0JRMZ1</t>
  </si>
  <si>
    <t>RU000A0JRN60</t>
  </si>
  <si>
    <t>RU000A0JRN45</t>
  </si>
  <si>
    <t>RU000A0JRN86</t>
  </si>
  <si>
    <t>RU000A0JRN78</t>
  </si>
  <si>
    <t>RU000A0JRNR6</t>
  </si>
  <si>
    <t>RU000A0JRN37</t>
  </si>
  <si>
    <t>RU000A0JRNG9</t>
  </si>
  <si>
    <t>RU000A0JRNJ3</t>
  </si>
  <si>
    <t>KB Renessans Kredit OOO</t>
  </si>
  <si>
    <t>ONEXIK</t>
  </si>
  <si>
    <t>RU000A0JRNW6</t>
  </si>
  <si>
    <t>RU000A0JRPK6</t>
  </si>
  <si>
    <t>RU000A0JRPK6=</t>
  </si>
  <si>
    <t>RU000A0JRPJ8</t>
  </si>
  <si>
    <t>RU000A0JRQG2</t>
  </si>
  <si>
    <t>RU000A0JRQR9</t>
  </si>
  <si>
    <t>RU000A0JRQS7</t>
  </si>
  <si>
    <t>RU000A0JS389</t>
  </si>
  <si>
    <t>RU000A0JRTB7</t>
  </si>
  <si>
    <t>Avtonomnaya Teploenergeticheskaya Kompaniya AO</t>
  </si>
  <si>
    <t>AVTPK</t>
  </si>
  <si>
    <t>RU000A0JRTM4</t>
  </si>
  <si>
    <t>STP OOO</t>
  </si>
  <si>
    <t>UKSTAS</t>
  </si>
  <si>
    <t>RU000A0JRTQ5</t>
  </si>
  <si>
    <t>RU000A0JQXV9</t>
  </si>
  <si>
    <t>RU000A0JRTX1</t>
  </si>
  <si>
    <t>RU000A0JRTW3</t>
  </si>
  <si>
    <t>Kaluzhskiy Zavod Remput'mash AO</t>
  </si>
  <si>
    <t>ROSSIA</t>
  </si>
  <si>
    <t>RU000A0JRUR1</t>
  </si>
  <si>
    <t>RU000A0JRUS9</t>
  </si>
  <si>
    <t>OGK-2 PAO</t>
  </si>
  <si>
    <t>OGKB</t>
  </si>
  <si>
    <t>Rezervnaya Trastovaya Kompaniya AO</t>
  </si>
  <si>
    <t>RZTTV</t>
  </si>
  <si>
    <t>RU000A0JRUX9</t>
  </si>
  <si>
    <t>RU000A0JRV86</t>
  </si>
  <si>
    <t>RU000A0JRV94</t>
  </si>
  <si>
    <t>RU000A0JRVM0</t>
  </si>
  <si>
    <t>RU000A0JRVT5</t>
  </si>
  <si>
    <t>RU000A0JRVS7</t>
  </si>
  <si>
    <t>Bank Russkiy Standart AO</t>
  </si>
  <si>
    <t>ROUTSB</t>
  </si>
  <si>
    <t>RU000A0JRVZ2</t>
  </si>
  <si>
    <t>RU000A0JRW36</t>
  </si>
  <si>
    <t>RU000A0JRW10</t>
  </si>
  <si>
    <t>RU000A0JRW85</t>
  </si>
  <si>
    <t>RU000A0JRWB1</t>
  </si>
  <si>
    <t>RU000A0JRXT1</t>
  </si>
  <si>
    <t>Intertekhelektro - Novaya Generatsiya OOO</t>
  </si>
  <si>
    <t>GENHON</t>
  </si>
  <si>
    <t>RU000A0JRWE5</t>
  </si>
  <si>
    <t>RU000A0JRYJ0</t>
  </si>
  <si>
    <t>RU000A0JS4U8</t>
  </si>
  <si>
    <t>RU000A0JRYS1</t>
  </si>
  <si>
    <t>RU000A0JRY75</t>
  </si>
  <si>
    <t>RU000A0JRXR5</t>
  </si>
  <si>
    <t>RU000A0JRZB4</t>
  </si>
  <si>
    <t>RU000A0JS0W2</t>
  </si>
  <si>
    <t>RU000A0JRZK5</t>
  </si>
  <si>
    <t>RU000A0JS0E0</t>
  </si>
  <si>
    <t>Karkade OOO</t>
  </si>
  <si>
    <t>GTNKA</t>
  </si>
  <si>
    <t>RU000A0JS744</t>
  </si>
  <si>
    <t>RU000A0JS1G3</t>
  </si>
  <si>
    <t>RU000A0JS1H1</t>
  </si>
  <si>
    <t>RU000A0JS173</t>
  </si>
  <si>
    <t>RU000A0JS1M1</t>
  </si>
  <si>
    <t>RU000A0JS1P4</t>
  </si>
  <si>
    <t>RU000A0JS1T6</t>
  </si>
  <si>
    <t>RU000A0JS1U4</t>
  </si>
  <si>
    <t>RU000A0JS1C2</t>
  </si>
  <si>
    <t>RU000A0JS1D0</t>
  </si>
  <si>
    <t>RU000A0JS116</t>
  </si>
  <si>
    <t>IAV 1 ZAO</t>
  </si>
  <si>
    <t>STIVOI</t>
  </si>
  <si>
    <t>RU000A0JS215</t>
  </si>
  <si>
    <t>RU000A0JS264</t>
  </si>
  <si>
    <t>RU000A0JS4Y0</t>
  </si>
  <si>
    <t>UK Zarechnaya OOO</t>
  </si>
  <si>
    <t>IRCONZ</t>
  </si>
  <si>
    <t>RU000A0JS298</t>
  </si>
  <si>
    <t>Aeroekpress OOO</t>
  </si>
  <si>
    <t>AEROR</t>
  </si>
  <si>
    <t>RU000A0JS2Q0</t>
  </si>
  <si>
    <t>RU000A0JS2K3</t>
  </si>
  <si>
    <t>RU000A0JS2T4</t>
  </si>
  <si>
    <t>RU000A0JS2T4=</t>
  </si>
  <si>
    <t>RU000A0JS322</t>
  </si>
  <si>
    <t>RU000A0JS397</t>
  </si>
  <si>
    <t>RU000A0JS3B0</t>
  </si>
  <si>
    <t>RU000A0JS371</t>
  </si>
  <si>
    <t>RU000A0JS3D6</t>
  </si>
  <si>
    <t>RU000A0JRVA5</t>
  </si>
  <si>
    <t>RU000A0JS3E4</t>
  </si>
  <si>
    <t>RU000A0JS3R6</t>
  </si>
  <si>
    <t>RU000A0JS3N5</t>
  </si>
  <si>
    <t>Orenburgskaya Ipotechno-Zhilishchnaya Korporatsiya OAO</t>
  </si>
  <si>
    <t>OBIPH</t>
  </si>
  <si>
    <t>RU000A0JS3Q8</t>
  </si>
  <si>
    <t>RU000A0JS3P0</t>
  </si>
  <si>
    <t>Gidromashservis AO</t>
  </si>
  <si>
    <t>HMSGRO</t>
  </si>
  <si>
    <t>RU000A0JS3V8</t>
  </si>
  <si>
    <t>RU000A0JS3X4</t>
  </si>
  <si>
    <t>RU000A0JS413</t>
  </si>
  <si>
    <t>Nota-Bank PAO</t>
  </si>
  <si>
    <t>SIAFIN</t>
  </si>
  <si>
    <t>RU000A0JS3S4</t>
  </si>
  <si>
    <t>RU000A0JS3T2</t>
  </si>
  <si>
    <t>RU000A0JS3Z9</t>
  </si>
  <si>
    <t>RU000A0JS421</t>
  </si>
  <si>
    <t>RU000A0JS4H5</t>
  </si>
  <si>
    <t>RU000A0JS4V6</t>
  </si>
  <si>
    <t>RU000A0JS4W4</t>
  </si>
  <si>
    <t>RU000A0JS4S2</t>
  </si>
  <si>
    <t>RU000A0JS4T0</t>
  </si>
  <si>
    <t>RU000A0JS4X2</t>
  </si>
  <si>
    <t>Bank UralSib PAO</t>
  </si>
  <si>
    <t>USBN</t>
  </si>
  <si>
    <t>RU000A0JS561</t>
  </si>
  <si>
    <t>RU000A0JS5N0</t>
  </si>
  <si>
    <t>RU000A0JS5P5</t>
  </si>
  <si>
    <t>Mir Stroitel'nykh Tekhnologiy OOO</t>
  </si>
  <si>
    <t>MISTT</t>
  </si>
  <si>
    <t>RU000A0JS587</t>
  </si>
  <si>
    <t>RU000A0JS587=</t>
  </si>
  <si>
    <t>RU000A0JS6D9</t>
  </si>
  <si>
    <t>Bank Inteza AO</t>
  </si>
  <si>
    <t>ISPIN</t>
  </si>
  <si>
    <t>RU000A0JS6B3</t>
  </si>
  <si>
    <t>RU000A0JS6E7</t>
  </si>
  <si>
    <t>RU000A0JS6F4</t>
  </si>
  <si>
    <t>RU000A0JS6J6</t>
  </si>
  <si>
    <t>RU000A0JS6G2</t>
  </si>
  <si>
    <t>RU000A0JS6H0</t>
  </si>
  <si>
    <t>Metkombank PAO</t>
  </si>
  <si>
    <t>MTKBK</t>
  </si>
  <si>
    <t>RU000A0JS6K4</t>
  </si>
  <si>
    <t>RU000A0JS6L2</t>
  </si>
  <si>
    <t>UNGP-Finans OOO</t>
  </si>
  <si>
    <t>PTRRCN</t>
  </si>
  <si>
    <t>RU000A0JS6P3</t>
  </si>
  <si>
    <t>AKB IntrustBank OAO</t>
  </si>
  <si>
    <t>ITRAB</t>
  </si>
  <si>
    <t>RU000A0JS6V1</t>
  </si>
  <si>
    <t>RU000A0JS6S7</t>
  </si>
  <si>
    <t>RU000A0JS6T5</t>
  </si>
  <si>
    <t>RU000A0JS702</t>
  </si>
  <si>
    <t>RU000A0JS728</t>
  </si>
  <si>
    <t>RU000A0JS785</t>
  </si>
  <si>
    <t>RU000A0JS777</t>
  </si>
  <si>
    <t>KB Neftyanoy Al'yans PAO</t>
  </si>
  <si>
    <t>NEFAL</t>
  </si>
  <si>
    <t>RU000A0JS6Z2</t>
  </si>
  <si>
    <t>RU000A0JS7B1</t>
  </si>
  <si>
    <t>Restructured</t>
  </si>
  <si>
    <t>RU000A0JS7C9</t>
  </si>
  <si>
    <t>RU000A0JS7A3</t>
  </si>
  <si>
    <t>RU000A0JS7G0</t>
  </si>
  <si>
    <t>Aziatsko-Tikhookeanskiy Bank PAO</t>
  </si>
  <si>
    <t>RUSSCA</t>
  </si>
  <si>
    <t>RU000A0JS7F2</t>
  </si>
  <si>
    <t>RU000A0JS7H8</t>
  </si>
  <si>
    <t>Novorossiyskiy Morskoy Torgovyi Port PAO</t>
  </si>
  <si>
    <t>NMTP</t>
  </si>
  <si>
    <t>RU000A0JS7L0</t>
  </si>
  <si>
    <t>KB Kol'tso Urala OOO</t>
  </si>
  <si>
    <t>FEIVNL</t>
  </si>
  <si>
    <t>RU000A0JS7E5</t>
  </si>
  <si>
    <t>RU000A0JS7N6</t>
  </si>
  <si>
    <t>Home Money LLC</t>
  </si>
  <si>
    <t>CLHOLR</t>
  </si>
  <si>
    <t>RU000A0JS7J4</t>
  </si>
  <si>
    <t>SU-155 Capital OOO</t>
  </si>
  <si>
    <t>STRUPK</t>
  </si>
  <si>
    <t>RU000A0JS7D7</t>
  </si>
  <si>
    <t>RU000A0JS7D7=</t>
  </si>
  <si>
    <t>RU000A0JT3S3</t>
  </si>
  <si>
    <t>RU000A0JS8M6</t>
  </si>
  <si>
    <t>RU000A0JS8Q7</t>
  </si>
  <si>
    <t>RU000A0JS8N4</t>
  </si>
  <si>
    <t>RU000A0JS8P9</t>
  </si>
  <si>
    <t>FinStandart OOO</t>
  </si>
  <si>
    <t>VATACF</t>
  </si>
  <si>
    <t>RU000A0JS8R5</t>
  </si>
  <si>
    <t>RU000A0JS8U9</t>
  </si>
  <si>
    <t>VTB Kapital Finans OOO</t>
  </si>
  <si>
    <t>VTBRVK</t>
  </si>
  <si>
    <t>RU000A0JS959</t>
  </si>
  <si>
    <t>RU000A0JS9U7</t>
  </si>
  <si>
    <t>AKB Metallinvestbank PAO</t>
  </si>
  <si>
    <t>OMKSRA</t>
  </si>
  <si>
    <t>RU000A0JS9F8</t>
  </si>
  <si>
    <t>RMP-Holding OAO</t>
  </si>
  <si>
    <t>RMPHL</t>
  </si>
  <si>
    <t>RU000A0JQAW5</t>
  </si>
  <si>
    <t>Russkaya Akvakul'tura PAO</t>
  </si>
  <si>
    <t>AQUA</t>
  </si>
  <si>
    <t>RU000A0JS9W3</t>
  </si>
  <si>
    <t>Lad'ya-Finans OOO (Pre-Reincorporation)</t>
  </si>
  <si>
    <t>RUSFOL</t>
  </si>
  <si>
    <t>RU000A0JSAC3</t>
  </si>
  <si>
    <t>RU000A0JSAV3</t>
  </si>
  <si>
    <t>RU000A0JSAZ4</t>
  </si>
  <si>
    <t>RU000A0JSB06</t>
  </si>
  <si>
    <t>RU000A0JSB14</t>
  </si>
  <si>
    <t>RU000A0JSD38</t>
  </si>
  <si>
    <t>RU000A0JSEU7</t>
  </si>
  <si>
    <t>RU000A0JR5B6</t>
  </si>
  <si>
    <t>Ipotechnyi agent Uralsib 01 ZAO</t>
  </si>
  <si>
    <t>IPAGUA</t>
  </si>
  <si>
    <t>RU000A0JSF02</t>
  </si>
  <si>
    <t>RU000A0JSF51</t>
  </si>
  <si>
    <t>AgroKompleks OOO</t>
  </si>
  <si>
    <t>AGRPMA</t>
  </si>
  <si>
    <t>RU000A0JSL87</t>
  </si>
  <si>
    <t>RU000A0JSL87=</t>
  </si>
  <si>
    <t>Volga Kapital PAO</t>
  </si>
  <si>
    <t>VOLGP</t>
  </si>
  <si>
    <t>RU000A0JXUU3</t>
  </si>
  <si>
    <t>Ipotechnyi Agent TKB-3 OOO</t>
  </si>
  <si>
    <t>IPOTHC</t>
  </si>
  <si>
    <t>RU000A0JXU89</t>
  </si>
  <si>
    <t>Redvans OOO</t>
  </si>
  <si>
    <t>ITPOGR</t>
  </si>
  <si>
    <t>RU000A0JXU97</t>
  </si>
  <si>
    <t>RU000A0JXUA5</t>
  </si>
  <si>
    <t>RU000A0JXUH0</t>
  </si>
  <si>
    <t>Lombard Master OOO</t>
  </si>
  <si>
    <t>EZDSAL</t>
  </si>
  <si>
    <t>RU000A0JXUN8</t>
  </si>
  <si>
    <t>RU000A0JXUT5</t>
  </si>
  <si>
    <t>RU000A0JXUR9</t>
  </si>
  <si>
    <t>RU000A0JXVS5</t>
  </si>
  <si>
    <t>RU000A0JXVY3</t>
  </si>
  <si>
    <t>RU000A0JXVZ0</t>
  </si>
  <si>
    <t>RU000A0JXXV5</t>
  </si>
  <si>
    <t>Uakhm-Finans OOO</t>
  </si>
  <si>
    <t>ARDSIU</t>
  </si>
  <si>
    <t>RU000A0JXY85</t>
  </si>
  <si>
    <t>RU000A0JXYE9</t>
  </si>
  <si>
    <t>RU000A0JXYG4</t>
  </si>
  <si>
    <t>RU000A0JXYH2</t>
  </si>
  <si>
    <t>Sistemy Bezopasnosti OOO</t>
  </si>
  <si>
    <t>SISBE</t>
  </si>
  <si>
    <t>RU000A0JXYR1</t>
  </si>
  <si>
    <t>Sibirskiy Gostinets PAO</t>
  </si>
  <si>
    <t>SIBG</t>
  </si>
  <si>
    <t>RU000A0JXZM9</t>
  </si>
  <si>
    <t>RU000A0JY0G7</t>
  </si>
  <si>
    <t>PSN Property Management OOO</t>
  </si>
  <si>
    <t>LERYEM</t>
  </si>
  <si>
    <t>RU000A0ZY9T1</t>
  </si>
  <si>
    <t>RU000A0ZYA74</t>
  </si>
  <si>
    <t>RU000A0ZYAE3</t>
  </si>
  <si>
    <t>RU000A0ZYB73</t>
  </si>
  <si>
    <t>Samaratransneft'-Terminal OOO</t>
  </si>
  <si>
    <t>GRUPPS</t>
  </si>
  <si>
    <t>RU000A0ZYB81</t>
  </si>
  <si>
    <t>RU000A0ZYBG6</t>
  </si>
  <si>
    <t>Vis Development OOO</t>
  </si>
  <si>
    <t>DYVGPL</t>
  </si>
  <si>
    <t>RU000A0ZYBX1</t>
  </si>
  <si>
    <t>Vserossiyskiy Bank Razvitiya Regionov AO</t>
  </si>
  <si>
    <t>RURDB</t>
  </si>
  <si>
    <t>RU000A0ZYCJ8</t>
  </si>
  <si>
    <t>RU000A0ZYCQ3</t>
  </si>
  <si>
    <t>RU000A0ZYBS1</t>
  </si>
  <si>
    <t>RU000A0ZYDA5</t>
  </si>
  <si>
    <t>RU000A0ZYE54</t>
  </si>
  <si>
    <t>RU000A0ZYG78</t>
  </si>
  <si>
    <t>RU000A0ZYH51</t>
  </si>
  <si>
    <t>Toyota Bank AO</t>
  </si>
  <si>
    <t>TOYOOM</t>
  </si>
  <si>
    <t>RU000A0ZYHH1</t>
  </si>
  <si>
    <t>RU000A0ZYHK5</t>
  </si>
  <si>
    <t>RU000A0ZYHU4</t>
  </si>
  <si>
    <t>RU000A0ZYJ42</t>
  </si>
  <si>
    <t>RU000A0ZYJ83</t>
  </si>
  <si>
    <t>MFK Money Man OOO</t>
  </si>
  <si>
    <t>IDHODE</t>
  </si>
  <si>
    <t>RU000A0ZYJX4</t>
  </si>
  <si>
    <t>RU000A0ZYKF9</t>
  </si>
  <si>
    <t>Ebis OOO</t>
  </si>
  <si>
    <t>EBISG</t>
  </si>
  <si>
    <t>RU000A0ZYKN3</t>
  </si>
  <si>
    <t>RU000A0ZYKM5</t>
  </si>
  <si>
    <t>RU000A0ZYL30</t>
  </si>
  <si>
    <t>FPK Garant-Invest AO</t>
  </si>
  <si>
    <t>GRTIV</t>
  </si>
  <si>
    <t>RU000A0ZYL55</t>
  </si>
  <si>
    <t>RU000A0ZYLB6</t>
  </si>
  <si>
    <t>PO Ural'skiy Optiko-Mekhanicheskiy Zavod Imeni E. S. Yalamova AO</t>
  </si>
  <si>
    <t>RUOSTE</t>
  </si>
  <si>
    <t>RU000A0ZYLL5</t>
  </si>
  <si>
    <t>Softline Trade AO</t>
  </si>
  <si>
    <t>OFITR</t>
  </si>
  <si>
    <t>RU000A0ZYLD2</t>
  </si>
  <si>
    <t>RU000A0ZYLR2</t>
  </si>
  <si>
    <t>RU000A0ZYM05</t>
  </si>
  <si>
    <t>RU000A0JSJW2</t>
  </si>
  <si>
    <t>RU000A0JSX00</t>
  </si>
  <si>
    <t>RU000A0JT3C7</t>
  </si>
  <si>
    <t>RU000A0JSY74</t>
  </si>
  <si>
    <t>RU000A0JSPX7</t>
  </si>
  <si>
    <t>RU000A0JSPY5</t>
  </si>
  <si>
    <t>RU000A0JSQF2</t>
  </si>
  <si>
    <t>Svyaznoy Bank AO</t>
  </si>
  <si>
    <t>ROUHOY</t>
  </si>
  <si>
    <t>RU000A0JSQK2</t>
  </si>
  <si>
    <t>RU000A0JSRR5</t>
  </si>
  <si>
    <t>RU000A0JTBH8</t>
  </si>
  <si>
    <t>RU000A0JSS64</t>
  </si>
  <si>
    <t>RU000A0JSQP1</t>
  </si>
  <si>
    <t>RU000A0JSS72</t>
  </si>
  <si>
    <t>RU000A0JSSJ0</t>
  </si>
  <si>
    <t>RU000A0JSTP5</t>
  </si>
  <si>
    <t>RU000A0JSTQ3</t>
  </si>
  <si>
    <t>RU000A0JSW35</t>
  </si>
  <si>
    <t>RU000A0JSVF2</t>
  </si>
  <si>
    <t>RU000A0JSW84</t>
  </si>
  <si>
    <t>RESO-Garantiya SPAO</t>
  </si>
  <si>
    <t>STNPKO</t>
  </si>
  <si>
    <t>RU000A0JSWJ2</t>
  </si>
  <si>
    <t>AKB Probiznesbank OAO</t>
  </si>
  <si>
    <t>ALIVIP</t>
  </si>
  <si>
    <t>RU000A0JSWU9</t>
  </si>
  <si>
    <t>RU000A0JSVP1</t>
  </si>
  <si>
    <t>Mir Myagkoy Igrushki OOO</t>
  </si>
  <si>
    <t>VBISTM</t>
  </si>
  <si>
    <t>RU000A0JSX91</t>
  </si>
  <si>
    <t>RU000A0JSXA9</t>
  </si>
  <si>
    <t>RU000A0JSXA9=</t>
  </si>
  <si>
    <t>RU000A0JSYR1</t>
  </si>
  <si>
    <t>RU000A0JSZM9</t>
  </si>
  <si>
    <t>RU000A0JT0U5</t>
  </si>
  <si>
    <t>Zheldoripoteka AO</t>
  </si>
  <si>
    <t>ROSSIH</t>
  </si>
  <si>
    <t>RU000A0JSZK3</t>
  </si>
  <si>
    <t>RU000A0JSZU2</t>
  </si>
  <si>
    <t>RU000A0JT1F4</t>
  </si>
  <si>
    <t>RU000A0JT1E7</t>
  </si>
  <si>
    <t>RU000A0JT171</t>
  </si>
  <si>
    <t>RU000A0JT130</t>
  </si>
  <si>
    <t>RU000A0JSXW3</t>
  </si>
  <si>
    <t>RU000A0JSXR3</t>
  </si>
  <si>
    <t>RU000A0JT1B3</t>
  </si>
  <si>
    <t>RU000A0JT122</t>
  </si>
  <si>
    <t>RU000A0JT213</t>
  </si>
  <si>
    <t>RU000A0JT2N6</t>
  </si>
  <si>
    <t>RU000A0JT3E3</t>
  </si>
  <si>
    <t>RU000A0JT387</t>
  </si>
  <si>
    <t>RU000A0JT3A1</t>
  </si>
  <si>
    <t>RU000A0JT3P9</t>
  </si>
  <si>
    <t>RU000A0JT3Q7</t>
  </si>
  <si>
    <t>RU000A0JT486</t>
  </si>
  <si>
    <t>MegaFon Finans OOO</t>
  </si>
  <si>
    <t>MFONM</t>
  </si>
  <si>
    <t>RU000A0JT4G6</t>
  </si>
  <si>
    <t>RU000A0JT502</t>
  </si>
  <si>
    <t>RU000A0JT536</t>
  </si>
  <si>
    <t>RU000A0JT544</t>
  </si>
  <si>
    <t>RU000A0JT5L3</t>
  </si>
  <si>
    <t>RU000A0JT5M1</t>
  </si>
  <si>
    <t>RU000A0JT8E2</t>
  </si>
  <si>
    <t>RU000A0JT5E8</t>
  </si>
  <si>
    <t>RU000A0JT601</t>
  </si>
  <si>
    <t>AK BARS Bank PAO</t>
  </si>
  <si>
    <t>AKBAB</t>
  </si>
  <si>
    <t>RU000A0JT692</t>
  </si>
  <si>
    <t>RU000A0JT6D8</t>
  </si>
  <si>
    <t>RU000A0JT6G1</t>
  </si>
  <si>
    <t>RU000A0JT767</t>
  </si>
  <si>
    <t>RU000A0JT7U0</t>
  </si>
  <si>
    <t>RU000A0JT8N3</t>
  </si>
  <si>
    <t>RU000A0JT8R4</t>
  </si>
  <si>
    <t>RU000A0JT8T0</t>
  </si>
  <si>
    <t>RU000A0JT8V6</t>
  </si>
  <si>
    <t>RU000A0JT7N5</t>
  </si>
  <si>
    <t>RU000A0JT7P0</t>
  </si>
  <si>
    <t>Bank Dom.RF AO</t>
  </si>
  <si>
    <t>FASPMB</t>
  </si>
  <si>
    <t>RU000A0JT825</t>
  </si>
  <si>
    <t>RU000A0JT8Z7</t>
  </si>
  <si>
    <t>RU000A0JT8X2</t>
  </si>
  <si>
    <t>RU000A0JT9D2</t>
  </si>
  <si>
    <t>RU000A0JT981</t>
  </si>
  <si>
    <t>RU000A0JT9F7</t>
  </si>
  <si>
    <t>RU000A0JT9S0</t>
  </si>
  <si>
    <t>Iakutskaia Toplivno-Energeticheskaia Kompaniia PAO</t>
  </si>
  <si>
    <t>YAKG</t>
  </si>
  <si>
    <t>RU000A0JT9G5</t>
  </si>
  <si>
    <t>AKB Svyaz'-Bank PAO (Pre-Merger)</t>
  </si>
  <si>
    <t>VNESHA</t>
  </si>
  <si>
    <t>RU000A0JT9Y8</t>
  </si>
  <si>
    <t>RU000A0JTA89</t>
  </si>
  <si>
    <t>RU000A0JTA48</t>
  </si>
  <si>
    <t>RU000A0JTA55</t>
  </si>
  <si>
    <t>RU000A0JTAQ1</t>
  </si>
  <si>
    <t>RU000A0JTFU2</t>
  </si>
  <si>
    <t>Nizhne-Lenskoye-Invest OOO</t>
  </si>
  <si>
    <t>NZHLN</t>
  </si>
  <si>
    <t>RU000A0JTBQ9</t>
  </si>
  <si>
    <t>RU000A0JTBM8</t>
  </si>
  <si>
    <t>RU000A0JTCP9</t>
  </si>
  <si>
    <t>IA ITB 1 ZAO</t>
  </si>
  <si>
    <t>IPAGIA</t>
  </si>
  <si>
    <t>RU000A0JTD45</t>
  </si>
  <si>
    <t>RU000A0JTDJ0</t>
  </si>
  <si>
    <t>RU000A0JTDK8</t>
  </si>
  <si>
    <t>RU000A0JTDP7</t>
  </si>
  <si>
    <t>RU000A0JTDW3</t>
  </si>
  <si>
    <t>RU000A0JTDY9</t>
  </si>
  <si>
    <t>RU000A0JTED1</t>
  </si>
  <si>
    <t>RU000A0JTEM2</t>
  </si>
  <si>
    <t>RU000A0JTEM2=</t>
  </si>
  <si>
    <t>RU000A0JTF27</t>
  </si>
  <si>
    <t>RU000A0JTF50</t>
  </si>
  <si>
    <t>RU000A0JTFC0</t>
  </si>
  <si>
    <t>RU000A0JTFA4</t>
  </si>
  <si>
    <t>RU000A0JTFX6</t>
  </si>
  <si>
    <t>RU000A0JTG75</t>
  </si>
  <si>
    <t>RU000A0JTG75=</t>
  </si>
  <si>
    <t>RU000A0JTGK1</t>
  </si>
  <si>
    <t>RU000A0JTGU0</t>
  </si>
  <si>
    <t>RU000A0JTFR8</t>
  </si>
  <si>
    <t>IA VTB24-1 ZAO</t>
  </si>
  <si>
    <t>STVTBA</t>
  </si>
  <si>
    <t>RU000A0JTFT4</t>
  </si>
  <si>
    <t>RU000A0JTG42</t>
  </si>
  <si>
    <t>MRSK Tsentra i Privolzh'ya PAO</t>
  </si>
  <si>
    <t>MRKPX</t>
  </si>
  <si>
    <t>RU000A0JTG26</t>
  </si>
  <si>
    <t>RU000A0JTFV0</t>
  </si>
  <si>
    <t>RU000A0JTG83</t>
  </si>
  <si>
    <t>RU000A0JTGH7</t>
  </si>
  <si>
    <t>RU000A0JTGJ3</t>
  </si>
  <si>
    <t>RU000A0JTGS4</t>
  </si>
  <si>
    <t>RU000A0JTGT2</t>
  </si>
  <si>
    <t>Computer Technology OOO</t>
  </si>
  <si>
    <t>KOMTE</t>
  </si>
  <si>
    <t>RU000A0JTGR6</t>
  </si>
  <si>
    <t>RU000A0JTH82</t>
  </si>
  <si>
    <t>RU000A0JTHF9</t>
  </si>
  <si>
    <t>RU000A0JTHY0</t>
  </si>
  <si>
    <t>Baltiyskiy Bereg ZAO</t>
  </si>
  <si>
    <t>KLVVTB</t>
  </si>
  <si>
    <t>RU000A0JTJ07</t>
  </si>
  <si>
    <t>Structured Product</t>
  </si>
  <si>
    <t>RU000A0JTK20</t>
  </si>
  <si>
    <t>RU000A0JTKC0</t>
  </si>
  <si>
    <t>RU000A0JTKL1</t>
  </si>
  <si>
    <t>Mikoyanovskiy myasokombinat ZAO</t>
  </si>
  <si>
    <t>EKSIMM</t>
  </si>
  <si>
    <t>RU000A0JTKN7</t>
  </si>
  <si>
    <t>RU000A0JTKB2</t>
  </si>
  <si>
    <t>RU000A0JTKE6</t>
  </si>
  <si>
    <t>RU000A0JTKD8</t>
  </si>
  <si>
    <t>RU000A0JRW93</t>
  </si>
  <si>
    <t>BM-Bank AO</t>
  </si>
  <si>
    <t>VTBRBM</t>
  </si>
  <si>
    <t>RU000A0JTKK3</t>
  </si>
  <si>
    <t>RU000A0JTKM9</t>
  </si>
  <si>
    <t>RU000A0JTKJ5</t>
  </si>
  <si>
    <t>RU000A0JTKS6</t>
  </si>
  <si>
    <t>RU000A0JTKY4</t>
  </si>
  <si>
    <t>RU000A0JTLE4</t>
  </si>
  <si>
    <t>RU000A0JSAK6</t>
  </si>
  <si>
    <t>RU000A0JTMD4</t>
  </si>
  <si>
    <t>RU000A0JTMR4</t>
  </si>
  <si>
    <t>RU000A0JTMJ1</t>
  </si>
  <si>
    <t>RU000A0JTMP8</t>
  </si>
  <si>
    <t>RU000A0JTMN3</t>
  </si>
  <si>
    <t>RU000A0JTMY0</t>
  </si>
  <si>
    <t>RU000A0JTPS5</t>
  </si>
  <si>
    <t>RU000A0JTN01</t>
  </si>
  <si>
    <t>RU000A0JTN43</t>
  </si>
  <si>
    <t>RU000A0JTN84</t>
  </si>
  <si>
    <t>RU000A0JTNB6</t>
  </si>
  <si>
    <t>RU000A0JTNC4</t>
  </si>
  <si>
    <t>RU000A0JTND2</t>
  </si>
  <si>
    <t>RU000A0JTP09</t>
  </si>
  <si>
    <t>RU000A0JTP58</t>
  </si>
  <si>
    <t>RU000A0JTP33</t>
  </si>
  <si>
    <t>RU000A0JTHJ1</t>
  </si>
  <si>
    <t>RU000A0JTHK9</t>
  </si>
  <si>
    <t>RU000A0JTNX0</t>
  </si>
  <si>
    <t>RU000A0JTNX0=</t>
  </si>
  <si>
    <t>RU000A0JTNY8</t>
  </si>
  <si>
    <t>RU000A0JTNY8=</t>
  </si>
  <si>
    <t>RU000A0JTNZ5</t>
  </si>
  <si>
    <t>RU000A0JTNZ5=</t>
  </si>
  <si>
    <t>RU000A0JTHL7</t>
  </si>
  <si>
    <t>RU000A0JTP41</t>
  </si>
  <si>
    <t>Yuzhno-Uralskaya Korporatsiya Zhilishchnogo Stroitelstva I Ipoteki AO</t>
  </si>
  <si>
    <t>YUZUR</t>
  </si>
  <si>
    <t>RU000A0JTGC8</t>
  </si>
  <si>
    <t>RU000A0JTPG0</t>
  </si>
  <si>
    <t>RU000A0JTPL0</t>
  </si>
  <si>
    <t>RU000A0JTPJ4</t>
  </si>
  <si>
    <t>RU000A0JTPD7</t>
  </si>
  <si>
    <t>IK Sitmar OOO</t>
  </si>
  <si>
    <t>FKSTMS</t>
  </si>
  <si>
    <t>RU000A0JTMW4</t>
  </si>
  <si>
    <t>RU000A0JTPN6</t>
  </si>
  <si>
    <t>RU000A0JTPV9</t>
  </si>
  <si>
    <t>RU000A0JTPX5</t>
  </si>
  <si>
    <t>RU000A0JTPY3</t>
  </si>
  <si>
    <t>RU000A0JTPE5</t>
  </si>
  <si>
    <t>RU000A0JTQ32</t>
  </si>
  <si>
    <t>SDM-Bank PAO</t>
  </si>
  <si>
    <t>FNMSOS</t>
  </si>
  <si>
    <t>RU000A0JTQ16</t>
  </si>
  <si>
    <t>RU000A0JTQB9</t>
  </si>
  <si>
    <t>RU000A0JTQF0</t>
  </si>
  <si>
    <t>Morskoy aktsionernyi bank OAO</t>
  </si>
  <si>
    <t>SVGIMM</t>
  </si>
  <si>
    <t>RU000A0JTQJ2</t>
  </si>
  <si>
    <t>RU000A0JTQS3</t>
  </si>
  <si>
    <t>RU000A0JTQU9</t>
  </si>
  <si>
    <t>RU000A0JTR72</t>
  </si>
  <si>
    <t>RU000A0JTR80</t>
  </si>
  <si>
    <t>RU000A0JTR15</t>
  </si>
  <si>
    <t>RU000A0JTR98</t>
  </si>
  <si>
    <t>RU000A0JTRA9</t>
  </si>
  <si>
    <t>RU000A0JTFQ0</t>
  </si>
  <si>
    <t>RU000A0JTRL6</t>
  </si>
  <si>
    <t>Zhilstroy OOO</t>
  </si>
  <si>
    <t>ZHILT</t>
  </si>
  <si>
    <t>RU000A0JTRM4</t>
  </si>
  <si>
    <t>RU000A0JTS30</t>
  </si>
  <si>
    <t>RU000A0JTSG4</t>
  </si>
  <si>
    <t>RU000A0JTSH2</t>
  </si>
  <si>
    <t>RU000A0JTSP5</t>
  </si>
  <si>
    <t>Al'fa Ukrfinans OOO</t>
  </si>
  <si>
    <t>ACMONA</t>
  </si>
  <si>
    <t>RU000A0JTDU7</t>
  </si>
  <si>
    <t>RU000A0JTT13</t>
  </si>
  <si>
    <t>RU000A0JTT62</t>
  </si>
  <si>
    <t>RU000A0JTT21</t>
  </si>
  <si>
    <t>RU000A0JTT39</t>
  </si>
  <si>
    <t>IA Vozrozhdeniye 2 ZAO</t>
  </si>
  <si>
    <t>STIVOB</t>
  </si>
  <si>
    <t>RU000A0JTT47</t>
  </si>
  <si>
    <t>RU000A0JW0M7</t>
  </si>
  <si>
    <t>RU000A0JTT96</t>
  </si>
  <si>
    <t>RU000A0JTTC1</t>
  </si>
  <si>
    <t>RU000A0JTTV1</t>
  </si>
  <si>
    <t>RU000A0JTTG2</t>
  </si>
  <si>
    <t>RU000A0JTTG2=</t>
  </si>
  <si>
    <t>RU000A0JTU44</t>
  </si>
  <si>
    <t>RU000A0JRB31</t>
  </si>
  <si>
    <t>RU000A0JTU93</t>
  </si>
  <si>
    <t>IA Absolyut 1 ZAO</t>
  </si>
  <si>
    <t>IPAGA</t>
  </si>
  <si>
    <t>RU000A0JTSV3</t>
  </si>
  <si>
    <t>RU000A0JTV92</t>
  </si>
  <si>
    <t>RU000A0JTVA1</t>
  </si>
  <si>
    <t>RU000A0JTVE3</t>
  </si>
  <si>
    <t>RU000A0JTVD5</t>
  </si>
  <si>
    <t>RU000A0JTVK0</t>
  </si>
  <si>
    <t>RU000A0JTW34</t>
  </si>
  <si>
    <t>RU000A0JTVN4</t>
  </si>
  <si>
    <t>RU000A0JRVQ1</t>
  </si>
  <si>
    <t>RU000A0JTW26</t>
  </si>
  <si>
    <t>RU000A0JTVT1</t>
  </si>
  <si>
    <t>RU000A0JTW42</t>
  </si>
  <si>
    <t>AKB Mezhdunarodnyi Finansovyi Klub AO</t>
  </si>
  <si>
    <t>AKMFK</t>
  </si>
  <si>
    <t>RU000A0JTW00</t>
  </si>
  <si>
    <t>RU000A0JTW75</t>
  </si>
  <si>
    <t>RU000A0JTW91</t>
  </si>
  <si>
    <t>Rentek OOO</t>
  </si>
  <si>
    <t>RENTK</t>
  </si>
  <si>
    <t>RU000A0JTWR3</t>
  </si>
  <si>
    <t>RU000A0JTX09</t>
  </si>
  <si>
    <t>RU000A0JTX33</t>
  </si>
  <si>
    <t>RU000A0JTX41</t>
  </si>
  <si>
    <t>Nauka-Svyaz' PAO</t>
  </si>
  <si>
    <t>NSVZ</t>
  </si>
  <si>
    <t>RU000A0JTX74</t>
  </si>
  <si>
    <t>RU000A0JTXR1</t>
  </si>
  <si>
    <t>RU000A0JTXT7</t>
  </si>
  <si>
    <t>Mashinostroitel'nyi Zavod Arsenal OAO</t>
  </si>
  <si>
    <t>ARSEI</t>
  </si>
  <si>
    <t>RU000A0JTXY7</t>
  </si>
  <si>
    <t>Dal'nevostochnoye Morskoye Parokhodstvo PAO</t>
  </si>
  <si>
    <t>FESH</t>
  </si>
  <si>
    <t>RU000A0JTY24</t>
  </si>
  <si>
    <t>RU000A0JTY24=</t>
  </si>
  <si>
    <t>RU000A0JTY40</t>
  </si>
  <si>
    <t>RU000A0JTY65</t>
  </si>
  <si>
    <t>RU000A0JTUG0</t>
  </si>
  <si>
    <t>RU000A0JTYD9</t>
  </si>
  <si>
    <t>RU000A0JTYE7</t>
  </si>
  <si>
    <t>RU000A0JTYF4</t>
  </si>
  <si>
    <t>RU000A0JTYG2</t>
  </si>
  <si>
    <t>RU000A0JTYT5</t>
  </si>
  <si>
    <t>Mordovtsement AO</t>
  </si>
  <si>
    <t>MDCMI</t>
  </si>
  <si>
    <t>RU000A0JTYS7</t>
  </si>
  <si>
    <t>RU000A0JTYW9</t>
  </si>
  <si>
    <t>RU000A0JTYW9=</t>
  </si>
  <si>
    <t>GK EFESk OOO</t>
  </si>
  <si>
    <t>GKEFE</t>
  </si>
  <si>
    <t>RU000A0JTZ31</t>
  </si>
  <si>
    <t>RU000A0JTZ31=</t>
  </si>
  <si>
    <t>Kaskad OOO (RUSSIA)</t>
  </si>
  <si>
    <t>KSKAD</t>
  </si>
  <si>
    <t>RU000A0JTZ56</t>
  </si>
  <si>
    <t>Bank MBA-Moskva OOO</t>
  </si>
  <si>
    <t>AZARBB</t>
  </si>
  <si>
    <t>RU000A0JTZ64</t>
  </si>
  <si>
    <t>RU000A0JTZ80</t>
  </si>
  <si>
    <t>RU000A0JTZA2</t>
  </si>
  <si>
    <t>RU000A0JTZB0</t>
  </si>
  <si>
    <t>RU000A0JTZH7</t>
  </si>
  <si>
    <t>Expobank OOO</t>
  </si>
  <si>
    <t>EXPBK</t>
  </si>
  <si>
    <t>RU000A0JTZG9</t>
  </si>
  <si>
    <t>RU000A0JTZR6</t>
  </si>
  <si>
    <t>RU000A0JTZR6=</t>
  </si>
  <si>
    <t>RU000A0JTZT2</t>
  </si>
  <si>
    <t>RU000A0JU0A4</t>
  </si>
  <si>
    <t>RU000A0JU0P2</t>
  </si>
  <si>
    <t>RU000A0JU0Q0</t>
  </si>
  <si>
    <t>RU000A0JU0R8</t>
  </si>
  <si>
    <t>RU000A0JU0S6</t>
  </si>
  <si>
    <t>RU000A0JU0T4</t>
  </si>
  <si>
    <t>RU000A0JU153</t>
  </si>
  <si>
    <t>IA KHMB-1 ZAO</t>
  </si>
  <si>
    <t>IPOTA</t>
  </si>
  <si>
    <t>RU000A0JU0Y4</t>
  </si>
  <si>
    <t>RU000A0JU0Z1</t>
  </si>
  <si>
    <t>RU000A0JU146</t>
  </si>
  <si>
    <t>RU000A0JU195</t>
  </si>
  <si>
    <t>Prime Finans OOO</t>
  </si>
  <si>
    <t>FLOCOR</t>
  </si>
  <si>
    <t>RU000A0JU179</t>
  </si>
  <si>
    <t>Investpro OOO</t>
  </si>
  <si>
    <t>ALHDNI</t>
  </si>
  <si>
    <t>RU000A0JU1A2</t>
  </si>
  <si>
    <t>RU000A0JU1H7</t>
  </si>
  <si>
    <t>RU000A0JU1J3</t>
  </si>
  <si>
    <t>RU000A0JU1P0</t>
  </si>
  <si>
    <t>RU000A0JU1W6</t>
  </si>
  <si>
    <t>RU000A0JU1X4</t>
  </si>
  <si>
    <t>RU000A0JU1Y2</t>
  </si>
  <si>
    <t>KB Russkiy Slavyanskiy Bank AO</t>
  </si>
  <si>
    <t>ONEWOA</t>
  </si>
  <si>
    <t>RU000A0JU245</t>
  </si>
  <si>
    <t>RU000A0JU245=</t>
  </si>
  <si>
    <t>RU000A0JU278</t>
  </si>
  <si>
    <t>RU000A0JU278=</t>
  </si>
  <si>
    <t>01 Properties Finance AO</t>
  </si>
  <si>
    <t>BYZCRA</t>
  </si>
  <si>
    <t>RU000A0JU2F9</t>
  </si>
  <si>
    <t>RU000A0JU294</t>
  </si>
  <si>
    <t>Hortex-Finans OOO</t>
  </si>
  <si>
    <t>KHRFI</t>
  </si>
  <si>
    <t>RU000A0JU2J1</t>
  </si>
  <si>
    <t>RU000A0JU2N3</t>
  </si>
  <si>
    <t>RU000A0JU2T0</t>
  </si>
  <si>
    <t>RU000A0JTSW1</t>
  </si>
  <si>
    <t>RU000A0JU310</t>
  </si>
  <si>
    <t>Mezhtopenergobank PAO</t>
  </si>
  <si>
    <t>MZENG</t>
  </si>
  <si>
    <t>RU000A0JU3U6</t>
  </si>
  <si>
    <t>RU000A0JU3R2</t>
  </si>
  <si>
    <t>RU000A0JU3S0</t>
  </si>
  <si>
    <t>RU000A0JU4W0</t>
  </si>
  <si>
    <t>RU000A0JU4X8</t>
  </si>
  <si>
    <t>RU000A0JU526</t>
  </si>
  <si>
    <t>RU000A0JU575</t>
  </si>
  <si>
    <t>IA Otkrytiye 1 ZAO</t>
  </si>
  <si>
    <t>STIOTA</t>
  </si>
  <si>
    <t>RU000A0JU5B1</t>
  </si>
  <si>
    <t>RU000A0JU5A3</t>
  </si>
  <si>
    <t>RU000A0JU732</t>
  </si>
  <si>
    <t>RU000A0JU5C9</t>
  </si>
  <si>
    <t>RU000A0JU559</t>
  </si>
  <si>
    <t>RU000A0JU559=</t>
  </si>
  <si>
    <t>RU000A0JU5N6</t>
  </si>
  <si>
    <t>RU000A0JU583</t>
  </si>
  <si>
    <t>RU000A0JU5G0</t>
  </si>
  <si>
    <t>RU000A0JU5G0=</t>
  </si>
  <si>
    <t>TPGK Finans AO</t>
  </si>
  <si>
    <t>FRELTK</t>
  </si>
  <si>
    <t>RU000A0JU5M8</t>
  </si>
  <si>
    <t>RU000A0JU5M8=</t>
  </si>
  <si>
    <t>RU000A0JU5Z0</t>
  </si>
  <si>
    <t>RU000A0JU5S5</t>
  </si>
  <si>
    <t>RU000A0JU682</t>
  </si>
  <si>
    <t>RU000A0JU609</t>
  </si>
  <si>
    <t>Bank BFA PAO</t>
  </si>
  <si>
    <t>USBNB</t>
  </si>
  <si>
    <t>RU000A0JU6B9</t>
  </si>
  <si>
    <t>RU000A0JU6G8</t>
  </si>
  <si>
    <t>RU000A0JU6T1</t>
  </si>
  <si>
    <t>RU000A0JU6U9</t>
  </si>
  <si>
    <t>AKB Finprombank PAO</t>
  </si>
  <si>
    <t>FPBNI</t>
  </si>
  <si>
    <t>RU000A0JU6S3</t>
  </si>
  <si>
    <t>RU000A0JU6S3=</t>
  </si>
  <si>
    <t>Razgulyay Finans OOO</t>
  </si>
  <si>
    <t>MOLLSR</t>
  </si>
  <si>
    <t>RU000A0JU708</t>
  </si>
  <si>
    <t>RU000A0JU7Q5</t>
  </si>
  <si>
    <t>RU000A0JU7E1</t>
  </si>
  <si>
    <t>RU000A0JU7A9</t>
  </si>
  <si>
    <t>RU000A0JU7J0</t>
  </si>
  <si>
    <t>RU000A0JU7G6</t>
  </si>
  <si>
    <t>RU000A0JU7G6=</t>
  </si>
  <si>
    <t>RU000A0JU7L6</t>
  </si>
  <si>
    <t>RU000A0JU7P7</t>
  </si>
  <si>
    <t>RU000A0JU7P7=</t>
  </si>
  <si>
    <t>Bank SOYUZ AO</t>
  </si>
  <si>
    <t>INGSIB</t>
  </si>
  <si>
    <t>RU000A0JU7N2</t>
  </si>
  <si>
    <t>RU000A0JU7W3</t>
  </si>
  <si>
    <t>RU000A0JU7X1</t>
  </si>
  <si>
    <t>RU000A0JU7V5</t>
  </si>
  <si>
    <t>RU000A0JU849</t>
  </si>
  <si>
    <t>RU000A0JU815</t>
  </si>
  <si>
    <t>RU000A0JU898</t>
  </si>
  <si>
    <t>RU000A0JU880</t>
  </si>
  <si>
    <t>RZHD-Razvitiye Vokzalov OAO</t>
  </si>
  <si>
    <t>SISSER</t>
  </si>
  <si>
    <t>RU000A0JU8A7</t>
  </si>
  <si>
    <t>RU000A0JU8A7=</t>
  </si>
  <si>
    <t>RU000A0JU8T7</t>
  </si>
  <si>
    <t>RU000A0JU8W1</t>
  </si>
  <si>
    <t>RU000A0JU8Z4</t>
  </si>
  <si>
    <t>RU000A0JU8X9</t>
  </si>
  <si>
    <t>RU000A0JU8V3</t>
  </si>
  <si>
    <t>RU000A0JU8Y7</t>
  </si>
  <si>
    <t>RU000A0JU930</t>
  </si>
  <si>
    <t>RU000A0JU930=</t>
  </si>
  <si>
    <t>KB iMoneyBank OOO</t>
  </si>
  <si>
    <t>KIMOB</t>
  </si>
  <si>
    <t>RU000A0JU948</t>
  </si>
  <si>
    <t>Kommercheskiy Bank Moskovskoye Ipotechnoye Agentstvo AO</t>
  </si>
  <si>
    <t>MOIPA</t>
  </si>
  <si>
    <t>RU000A0JU9D9</t>
  </si>
  <si>
    <t>RU000A0JU9E7</t>
  </si>
  <si>
    <t>RU000A0JU9F4</t>
  </si>
  <si>
    <t>RU000A0JU9S7</t>
  </si>
  <si>
    <t>RU000A0JU9T5</t>
  </si>
  <si>
    <t>RU000A0JU9X7</t>
  </si>
  <si>
    <t>RU000A0JU9X7=</t>
  </si>
  <si>
    <t>RU000A0JUA94</t>
  </si>
  <si>
    <t>RU000A0JUA60</t>
  </si>
  <si>
    <t>RU000A0JUAK2</t>
  </si>
  <si>
    <t>RU000A0JUAL0</t>
  </si>
  <si>
    <t>RU000A0JUAJ4</t>
  </si>
  <si>
    <t>RU000A0JV417</t>
  </si>
  <si>
    <t>RU000A0JUB02</t>
  </si>
  <si>
    <t>HC Finance LLC</t>
  </si>
  <si>
    <t>KHKFI</t>
  </si>
  <si>
    <t>RU000A0JUAW7</t>
  </si>
  <si>
    <t>KB Ural'skiy kapital OOO</t>
  </si>
  <si>
    <t>URLCB</t>
  </si>
  <si>
    <t>RU000A0JUBH6</t>
  </si>
  <si>
    <t>Ipotechnyi agent VTB24 - 2 ZAO</t>
  </si>
  <si>
    <t>STVTBB</t>
  </si>
  <si>
    <t>RU000A0JUC27</t>
  </si>
  <si>
    <t>RU000A0JUC84</t>
  </si>
  <si>
    <t>RU000A0JUCE1</t>
  </si>
  <si>
    <t>RU000A0JUCY9</t>
  </si>
  <si>
    <t>RU000A0JUCY9=</t>
  </si>
  <si>
    <t>RU000A0JUCM4</t>
  </si>
  <si>
    <t>Ipotechnyi Agent TKB-1 ZAO</t>
  </si>
  <si>
    <t>IPAGT</t>
  </si>
  <si>
    <t>RU000A0JUDD1</t>
  </si>
  <si>
    <t>RU000A0JUDG4</t>
  </si>
  <si>
    <t>RU000A0JUD59</t>
  </si>
  <si>
    <t>RU000A0JUD67</t>
  </si>
  <si>
    <t>RU000A0JUD67=</t>
  </si>
  <si>
    <t>RU000A0JUD75</t>
  </si>
  <si>
    <t>RU000A0JUD42</t>
  </si>
  <si>
    <t>GKHK Bor AO</t>
  </si>
  <si>
    <t>GHKBR</t>
  </si>
  <si>
    <t>RU000A0JUDA7</t>
  </si>
  <si>
    <t>RU000A0JUDA7=</t>
  </si>
  <si>
    <t>Risland OOO</t>
  </si>
  <si>
    <t>SKIHOR</t>
  </si>
  <si>
    <t>RU000A0JUDW1</t>
  </si>
  <si>
    <t>Ipotechnyi Agent Kama ZAO</t>
  </si>
  <si>
    <t>AKAMA</t>
  </si>
  <si>
    <t>RU000A0JUE66</t>
  </si>
  <si>
    <t>Ipotechnyi Agent VTB 2013-1 ZAO</t>
  </si>
  <si>
    <t>IAVTB</t>
  </si>
  <si>
    <t>RU000A0JUEJ6</t>
  </si>
  <si>
    <t>RU000A0JUEK4</t>
  </si>
  <si>
    <t>RU000A0JUEH0</t>
  </si>
  <si>
    <t>RU000A0JUEH0=</t>
  </si>
  <si>
    <t>RU000A0JUFL9</t>
  </si>
  <si>
    <t>IA VTB - BM 1 ZAO</t>
  </si>
  <si>
    <t>VTBBM</t>
  </si>
  <si>
    <t>RU000A0JUF81</t>
  </si>
  <si>
    <t>Fargo Finans OOO</t>
  </si>
  <si>
    <t>JUSQUF</t>
  </si>
  <si>
    <t>RU000A0JUFK1</t>
  </si>
  <si>
    <t>RU000A0JUFP0</t>
  </si>
  <si>
    <t>Ipotechnyi Agent ATB 2 ZAO</t>
  </si>
  <si>
    <t>AGATB</t>
  </si>
  <si>
    <t>RU000A0JUG07</t>
  </si>
  <si>
    <t>RU000A0JUG15</t>
  </si>
  <si>
    <t>RU000A0JUGC6</t>
  </si>
  <si>
    <t>RU000A0JUGE2</t>
  </si>
  <si>
    <t>RU000A0JUGH5</t>
  </si>
  <si>
    <t>RU000A0JUGW4</t>
  </si>
  <si>
    <t>RU000A0JUGY0</t>
  </si>
  <si>
    <t>Univer Kapital OOO</t>
  </si>
  <si>
    <t>UNVSOK</t>
  </si>
  <si>
    <t>RU000A0JUH97</t>
  </si>
  <si>
    <t>Transbaltstroy OOO</t>
  </si>
  <si>
    <t>TNSBO</t>
  </si>
  <si>
    <t>RU000A0JUJP2</t>
  </si>
  <si>
    <t>RU000A0JUJE6</t>
  </si>
  <si>
    <t>RU000A0JUKA2</t>
  </si>
  <si>
    <t>RU000A0JUKG9</t>
  </si>
  <si>
    <t>RU000A0JUKS4</t>
  </si>
  <si>
    <t>RU000A0JUKT2</t>
  </si>
  <si>
    <t>RU000A0JUL18</t>
  </si>
  <si>
    <t>RU000A0JUKZ9</t>
  </si>
  <si>
    <t>RU000A0JULS2</t>
  </si>
  <si>
    <t>RU000A0JULR4</t>
  </si>
  <si>
    <t>RU000A0JULR4=</t>
  </si>
  <si>
    <t>RU000A0JUMD2</t>
  </si>
  <si>
    <t>RU000A0JUMJ9</t>
  </si>
  <si>
    <t>RU000A0JUMX0</t>
  </si>
  <si>
    <t>RU000A0JUNB4</t>
  </si>
  <si>
    <t>RU000A0JUN08</t>
  </si>
  <si>
    <t>RU000A0JUNG3</t>
  </si>
  <si>
    <t>RU000A0JUN65</t>
  </si>
  <si>
    <t>RGS Nedvizhimost' OOO</t>
  </si>
  <si>
    <t>CVPGPG</t>
  </si>
  <si>
    <t>RU000A0JUND0</t>
  </si>
  <si>
    <t>RU000A0JUNL3</t>
  </si>
  <si>
    <t>RU000A0JUP97</t>
  </si>
  <si>
    <t>RU000A0JUP97=</t>
  </si>
  <si>
    <t>RU000A0JUNM1</t>
  </si>
  <si>
    <t>RU000A0JUNR0</t>
  </si>
  <si>
    <t>T-Generatsiya AO</t>
  </si>
  <si>
    <t>INVTIG</t>
  </si>
  <si>
    <t>RU000A0JUPA1</t>
  </si>
  <si>
    <t>RU000A0JUPB9</t>
  </si>
  <si>
    <t>RU000A0JUPQ7</t>
  </si>
  <si>
    <t>RU000A0JUPF0</t>
  </si>
  <si>
    <t>Volkswagen Bank Rus OOO</t>
  </si>
  <si>
    <t>VOWGKS</t>
  </si>
  <si>
    <t>RU000A0JUPP9</t>
  </si>
  <si>
    <t>RU000A0JUQ05</t>
  </si>
  <si>
    <t>RU000A0JUQ88</t>
  </si>
  <si>
    <t>RU000A0JUPY1</t>
  </si>
  <si>
    <t>RU000A0JUQ13</t>
  </si>
  <si>
    <t>RU000A0JUQ21</t>
  </si>
  <si>
    <t>RU000A0JUQA9</t>
  </si>
  <si>
    <t>RU000A0JUQE1</t>
  </si>
  <si>
    <t>RU000A0JUQQ5</t>
  </si>
  <si>
    <t>RU000A0JUQR3</t>
  </si>
  <si>
    <t>Rosintrud OOO</t>
  </si>
  <si>
    <t>ROSIT</t>
  </si>
  <si>
    <t>RU000A0JUQN2</t>
  </si>
  <si>
    <t>RU000A0JURM2</t>
  </si>
  <si>
    <t>RU000A0JUP63</t>
  </si>
  <si>
    <t>AKB Baltika PAO</t>
  </si>
  <si>
    <t>AKBAL</t>
  </si>
  <si>
    <t>RU000A0JUF32</t>
  </si>
  <si>
    <t>Ekvilibrium AO</t>
  </si>
  <si>
    <t>HORSAK</t>
  </si>
  <si>
    <t>RU000A0JUS37</t>
  </si>
  <si>
    <t>RU000A0JUSH0</t>
  </si>
  <si>
    <t>IA Moskovskiy ZAO</t>
  </si>
  <si>
    <t>MOAGM</t>
  </si>
  <si>
    <t>RU000A0JUSS7</t>
  </si>
  <si>
    <t>RU000A0JUT69</t>
  </si>
  <si>
    <t>RU000A0JUT85</t>
  </si>
  <si>
    <t>RU000A0JUT85=</t>
  </si>
  <si>
    <t>RU000A0JUTJ4</t>
  </si>
  <si>
    <t>RU000A0JUTQ9</t>
  </si>
  <si>
    <t>RU000A0JUTR7</t>
  </si>
  <si>
    <t>RU000A0JUTX5</t>
  </si>
  <si>
    <t>RU000A0JUUE3</t>
  </si>
  <si>
    <t>RU000A0JUUG8</t>
  </si>
  <si>
    <t>RU000A0JUV32</t>
  </si>
  <si>
    <t>RU000A0JUUW5</t>
  </si>
  <si>
    <t>RU000A0JUUX3</t>
  </si>
  <si>
    <t>RU000A0JUV57</t>
  </si>
  <si>
    <t>RU000A0JUVF8</t>
  </si>
  <si>
    <t>Solomenskiy Lesozavod PAO</t>
  </si>
  <si>
    <t>BRAVAS</t>
  </si>
  <si>
    <t>RU000A0JUVT9</t>
  </si>
  <si>
    <t>RU000A0JUVS1</t>
  </si>
  <si>
    <t>RU000A0JUVW3</t>
  </si>
  <si>
    <t>RU000A0JUWM2</t>
  </si>
  <si>
    <t>RU000A0JUWR1</t>
  </si>
  <si>
    <t>RU000A0JUWL4</t>
  </si>
  <si>
    <t>RU000A0JUW56</t>
  </si>
  <si>
    <t>RU000A0JUXJ6</t>
  </si>
  <si>
    <t>Ipotechnyi Agent Uralsib 02 ZAO</t>
  </si>
  <si>
    <t>IAUAU</t>
  </si>
  <si>
    <t>RU000A0JUX48</t>
  </si>
  <si>
    <t>RU000A0JUX55</t>
  </si>
  <si>
    <t>RU000A0JUXE7</t>
  </si>
  <si>
    <t>RU000A0JUXM0</t>
  </si>
  <si>
    <t>RU000A0JUXL2</t>
  </si>
  <si>
    <t>TeleHouse OAO</t>
  </si>
  <si>
    <t>TLEHS</t>
  </si>
  <si>
    <t>RU000A0JUXN8</t>
  </si>
  <si>
    <t>REGION Kapital OOO</t>
  </si>
  <si>
    <t>WHPAGE</t>
  </si>
  <si>
    <t>RU000A0JUXS7</t>
  </si>
  <si>
    <t>RU000A0JUY05</t>
  </si>
  <si>
    <t>KB Sputnik PAO</t>
  </si>
  <si>
    <t>SPTNI</t>
  </si>
  <si>
    <t>RU000A0JWWP1</t>
  </si>
  <si>
    <t>RU000A0JUZ79</t>
  </si>
  <si>
    <t>RU000A0JUZ79=</t>
  </si>
  <si>
    <t>Noyabr'skaya Parogazovaya Elektricheskaya Stantsiya OOO</t>
  </si>
  <si>
    <t>GENHOE</t>
  </si>
  <si>
    <t>RU000A0JUZN3</t>
  </si>
  <si>
    <t>Stroytemp ZAO</t>
  </si>
  <si>
    <t>MOFHOT</t>
  </si>
  <si>
    <t>RU000A0JUZU8</t>
  </si>
  <si>
    <t>RU000A0JV052</t>
  </si>
  <si>
    <t>RU000A0JV0G0</t>
  </si>
  <si>
    <t>RU000A0JV0N6</t>
  </si>
  <si>
    <t>RU000A0JV0P1</t>
  </si>
  <si>
    <t>RU000A0JV0Q9</t>
  </si>
  <si>
    <t>RU000A0JV110</t>
  </si>
  <si>
    <t>RU000A0JV102</t>
  </si>
  <si>
    <t>RU000A0JV2D3</t>
  </si>
  <si>
    <t>RU000A0JV1D5</t>
  </si>
  <si>
    <t>LeasinGarant OOO</t>
  </si>
  <si>
    <t>LZNGT</t>
  </si>
  <si>
    <t>RU000A0JV2E1</t>
  </si>
  <si>
    <t>RU000A0JV2G6</t>
  </si>
  <si>
    <t>RU000A0JV2Q5</t>
  </si>
  <si>
    <t>AKIB Obrazovaniye AO</t>
  </si>
  <si>
    <t>AKIBO</t>
  </si>
  <si>
    <t>RU000A0JVF80</t>
  </si>
  <si>
    <t>RU000A0JV276</t>
  </si>
  <si>
    <t>Step Down-Margin over Index</t>
  </si>
  <si>
    <t>RU000A0JV292</t>
  </si>
  <si>
    <t>RU000A0JV284</t>
  </si>
  <si>
    <t>RU000A0JV2A9</t>
  </si>
  <si>
    <t>IA Uralsib 03 OOO</t>
  </si>
  <si>
    <t>STTURC</t>
  </si>
  <si>
    <t>RU000A0JV2V5</t>
  </si>
  <si>
    <t>RU000A0JV326</t>
  </si>
  <si>
    <t>RU000A0JV318</t>
  </si>
  <si>
    <t>RU000A0JV3B5</t>
  </si>
  <si>
    <t>RU000A0JV3F6</t>
  </si>
  <si>
    <t>RU000A0JV3G4</t>
  </si>
  <si>
    <t>RU000A0JV3S9</t>
  </si>
  <si>
    <t>RU000A0JV3J8</t>
  </si>
  <si>
    <t>RU000A0JV3X9</t>
  </si>
  <si>
    <t>RU000A0JV433</t>
  </si>
  <si>
    <t>RU000A0JV441</t>
  </si>
  <si>
    <t>RU000A0JV458</t>
  </si>
  <si>
    <t>RU000A0JV474</t>
  </si>
  <si>
    <t>RU000A0JV482</t>
  </si>
  <si>
    <t>RU000A0JV466</t>
  </si>
  <si>
    <t>IA VTB 2014 AO</t>
  </si>
  <si>
    <t>SKYYRI</t>
  </si>
  <si>
    <t>RU000A0JV425</t>
  </si>
  <si>
    <t>RU000A0JV409</t>
  </si>
  <si>
    <t>Voronezh-Akva Invest OOO</t>
  </si>
  <si>
    <t>PROFKH</t>
  </si>
  <si>
    <t>RU000A0JV4C1</t>
  </si>
  <si>
    <t>RU000A0JV565</t>
  </si>
  <si>
    <t>RU000A0JV5R6</t>
  </si>
  <si>
    <t>RU000A0JV5U0</t>
  </si>
  <si>
    <t>RU000A0JV6D4</t>
  </si>
  <si>
    <t>RU000A0JV763</t>
  </si>
  <si>
    <t>RU000A0JV789</t>
  </si>
  <si>
    <t>RU000A0JV7A8</t>
  </si>
  <si>
    <t>RU000A0JV7D2</t>
  </si>
  <si>
    <t>RU000A0JV7C4</t>
  </si>
  <si>
    <t>RU000A0JV7B6</t>
  </si>
  <si>
    <t>RU000A0JV797</t>
  </si>
  <si>
    <t>RU000A0JV771</t>
  </si>
  <si>
    <t>RU000A0JV7W2</t>
  </si>
  <si>
    <t>RU000A0JV8U4</t>
  </si>
  <si>
    <t>RU000A0JV8P4</t>
  </si>
  <si>
    <t>RU000A0JV946</t>
  </si>
  <si>
    <t>RU000A0JV9A4</t>
  </si>
  <si>
    <t>RU000A0JV953</t>
  </si>
  <si>
    <t>Avenir OOO</t>
  </si>
  <si>
    <t>NEMASR</t>
  </si>
  <si>
    <t>RU000A0JV9S6</t>
  </si>
  <si>
    <t>RU000A0JVA28</t>
  </si>
  <si>
    <t>IA DVITS-1 ZAO</t>
  </si>
  <si>
    <t>IADVI</t>
  </si>
  <si>
    <t>RU000A0JVAJ2</t>
  </si>
  <si>
    <t>RU000A0JVAH6</t>
  </si>
  <si>
    <t>RU000A0JVAF0</t>
  </si>
  <si>
    <t>RU000A0JVAU9</t>
  </si>
  <si>
    <t>RU000A0JVAV7</t>
  </si>
  <si>
    <t>RU000A0JVB01</t>
  </si>
  <si>
    <t>RU000A0JVBJ0</t>
  </si>
  <si>
    <t>Kompleksnye Energeticheskiye Resheniya OOO</t>
  </si>
  <si>
    <t>OBNVIK</t>
  </si>
  <si>
    <t>RU000A0JVAT1</t>
  </si>
  <si>
    <t>RU000A0JVBK8</t>
  </si>
  <si>
    <t>TransFinans OOO</t>
  </si>
  <si>
    <t>FLNDRT</t>
  </si>
  <si>
    <t>RU000A0JVC42</t>
  </si>
  <si>
    <t>RU000A0JVBW3</t>
  </si>
  <si>
    <t>RU000A0JVC18</t>
  </si>
  <si>
    <t>RU000A0JVC67</t>
  </si>
  <si>
    <t>RU000A0JVCA7</t>
  </si>
  <si>
    <t>RU000A0JVCA7=</t>
  </si>
  <si>
    <t>RU000A0JVCG4</t>
  </si>
  <si>
    <t>RU000A0JVCH2</t>
  </si>
  <si>
    <t>ZapSib-Transservis OOO</t>
  </si>
  <si>
    <t>ASPBT</t>
  </si>
  <si>
    <t>RU000A0JVCE9</t>
  </si>
  <si>
    <t>RU000A0JVCK6</t>
  </si>
  <si>
    <t>RU000A0JVD41</t>
  </si>
  <si>
    <t>RU000A0JVCQ3</t>
  </si>
  <si>
    <t>RU000A0JVCQ3=</t>
  </si>
  <si>
    <t>RU000A0JVDE7</t>
  </si>
  <si>
    <t>RU000A0JVE99</t>
  </si>
  <si>
    <t>RU000A0JVE81</t>
  </si>
  <si>
    <t>TTB Invest Production LLC</t>
  </si>
  <si>
    <t>VERTRT</t>
  </si>
  <si>
    <t>RU000A0JVE57</t>
  </si>
  <si>
    <t>Metallenergomontazh LLC</t>
  </si>
  <si>
    <t>LUELIM</t>
  </si>
  <si>
    <t>RU000A0JVE40</t>
  </si>
  <si>
    <t>Sintagma OOO</t>
  </si>
  <si>
    <t>STAGM</t>
  </si>
  <si>
    <t>RU000A0JVED7</t>
  </si>
  <si>
    <t>RU000A0JVF56</t>
  </si>
  <si>
    <t>RU000A0JVGQ4</t>
  </si>
  <si>
    <t>RU000A0JVER7</t>
  </si>
  <si>
    <t>RU000A0JVEY3</t>
  </si>
  <si>
    <t>RU000A0JVFJ1</t>
  </si>
  <si>
    <t>Moskovskiy Industrial'nyi Bank PAO</t>
  </si>
  <si>
    <t>MOIBI</t>
  </si>
  <si>
    <t>RU000A0JVFE2</t>
  </si>
  <si>
    <t>RU000A0JVF64</t>
  </si>
  <si>
    <t>RU000A0JVG89</t>
  </si>
  <si>
    <t>RU000A0JVFA0</t>
  </si>
  <si>
    <t>RU000A0JVG97</t>
  </si>
  <si>
    <t>RU000A0JVGB6</t>
  </si>
  <si>
    <t>RU000A0JVFG7</t>
  </si>
  <si>
    <t>RU000A0JVFF9</t>
  </si>
  <si>
    <t>RU000A0JVGL5</t>
  </si>
  <si>
    <t>RU000A0JVGF7</t>
  </si>
  <si>
    <t>RU000A0JVGH3</t>
  </si>
  <si>
    <t>RU000A0JVGD2</t>
  </si>
  <si>
    <t>MRSK Severo-Zapada PAO</t>
  </si>
  <si>
    <t>MRKZ</t>
  </si>
  <si>
    <t>RU000A0JVGC4</t>
  </si>
  <si>
    <t>RU000A0JVGR2</t>
  </si>
  <si>
    <t>RU000A0JVGY8</t>
  </si>
  <si>
    <t>Bank Natsional'nyi Standart AO</t>
  </si>
  <si>
    <t>BLWFLT</t>
  </si>
  <si>
    <t>RU000A0JVH05</t>
  </si>
  <si>
    <t>RU000A0JVHX8</t>
  </si>
  <si>
    <t>Finansovyi Sovetnik OOO</t>
  </si>
  <si>
    <t>FISOT</t>
  </si>
  <si>
    <t>RU000A0JVHB4</t>
  </si>
  <si>
    <t>RU000A0JVHS8</t>
  </si>
  <si>
    <t>RU000A0JVJF1</t>
  </si>
  <si>
    <t>RU000A0JVJB0</t>
  </si>
  <si>
    <t>RU000A0JVJ94</t>
  </si>
  <si>
    <t>RU000A0JVJ45</t>
  </si>
  <si>
    <t>RU000A0JVJN5</t>
  </si>
  <si>
    <t>RU000A0JVKK9</t>
  </si>
  <si>
    <t>RU000A0JVKB8</t>
  </si>
  <si>
    <t>RU000A0JVKC6</t>
  </si>
  <si>
    <t>RU000A0JVLL5</t>
  </si>
  <si>
    <t>Interprogressbank AO</t>
  </si>
  <si>
    <t>INPRB</t>
  </si>
  <si>
    <t>RU000A0JS983</t>
  </si>
  <si>
    <t>RU000A0JVLB6</t>
  </si>
  <si>
    <t>RU000A0JVLD2</t>
  </si>
  <si>
    <t>Federal Hydro-Generating Company RusHydro PAO</t>
  </si>
  <si>
    <t>HYDR</t>
  </si>
  <si>
    <t>RU000A0JVLE0</t>
  </si>
  <si>
    <t>RU000A0JVLF7</t>
  </si>
  <si>
    <t>RU000A0JVLG5</t>
  </si>
  <si>
    <t>RU000A0JVLW2</t>
  </si>
  <si>
    <t>RU000A0JVLX0</t>
  </si>
  <si>
    <t>RU000A0JVM40</t>
  </si>
  <si>
    <t>RU000A0JVM32</t>
  </si>
  <si>
    <t>RU000A0JVM32=</t>
  </si>
  <si>
    <t>RU000A0JVMV2</t>
  </si>
  <si>
    <t>RU000A0JVN80</t>
  </si>
  <si>
    <t>Profit-Kontsept OOO</t>
  </si>
  <si>
    <t>TSAPFP</t>
  </si>
  <si>
    <t>RU000A0JVN72</t>
  </si>
  <si>
    <t>Natsional'naya Developerskaya Kompaniya OOO</t>
  </si>
  <si>
    <t>UKEGDN</t>
  </si>
  <si>
    <t>RU000A0JVMU4</t>
  </si>
  <si>
    <t>RU000A0JVNA4</t>
  </si>
  <si>
    <t>RU000A0JVP05</t>
  </si>
  <si>
    <t>Razgulyay Market OOO</t>
  </si>
  <si>
    <t>RHOLIR</t>
  </si>
  <si>
    <t>RU000A0JVP13</t>
  </si>
  <si>
    <t>RU000A0JVP21</t>
  </si>
  <si>
    <t>RU000A0JVPP7</t>
  </si>
  <si>
    <t>RU000A0JVPN2</t>
  </si>
  <si>
    <t>RU000A0JVPQ5</t>
  </si>
  <si>
    <t>RU000A0JVQX9</t>
  </si>
  <si>
    <t>RU000A0JVQY7</t>
  </si>
  <si>
    <t>RU000A0JVRP3</t>
  </si>
  <si>
    <t>RU000A0JVSA3</t>
  </si>
  <si>
    <t>RU000A0JVRQ1</t>
  </si>
  <si>
    <t>RU000A0JVRL2</t>
  </si>
  <si>
    <t>RU000A0JVRL2=</t>
  </si>
  <si>
    <t>SFO Uralsib Leasing 01 OOO</t>
  </si>
  <si>
    <t>SFURL</t>
  </si>
  <si>
    <t>RU000A0JVRW9</t>
  </si>
  <si>
    <t>RU000A0JVS93</t>
  </si>
  <si>
    <t>RU000A0JVTA1</t>
  </si>
  <si>
    <t>RU000A0JVT68</t>
  </si>
  <si>
    <t>RU000A0JVU08</t>
  </si>
  <si>
    <t>RU000A0JVTM6</t>
  </si>
  <si>
    <t>RU000A0JVUB7</t>
  </si>
  <si>
    <t>Fondovye Strategicheskiye Initsiativy OOO</t>
  </si>
  <si>
    <t>MKGTKF</t>
  </si>
  <si>
    <t>RU000A0JVUG6</t>
  </si>
  <si>
    <t>RU000A0JVUJ0</t>
  </si>
  <si>
    <t>RU000A0JVUZ6</t>
  </si>
  <si>
    <t>RU000A0JVUR3</t>
  </si>
  <si>
    <t>RU000A0JVVB5</t>
  </si>
  <si>
    <t>Pkvit OOO</t>
  </si>
  <si>
    <t>RENNOK</t>
  </si>
  <si>
    <t>RU000A0JVV07</t>
  </si>
  <si>
    <t>Lenta Tsentr OOO</t>
  </si>
  <si>
    <t>RENNOL</t>
  </si>
  <si>
    <t>RU000A0JVV15</t>
  </si>
  <si>
    <t>RU000A0JVVL4</t>
  </si>
  <si>
    <t>RU000A0JVVL4=</t>
  </si>
  <si>
    <t>RU000A0JVWC1</t>
  </si>
  <si>
    <t>RU000A0JVVQ3</t>
  </si>
  <si>
    <t>RU000A0JVWE7</t>
  </si>
  <si>
    <t>RU000A0JVXM8</t>
  </si>
  <si>
    <t>FinInvest OOO</t>
  </si>
  <si>
    <t>FINNI</t>
  </si>
  <si>
    <t>RU000A0JVXW7</t>
  </si>
  <si>
    <t>RU000A0JVYD5</t>
  </si>
  <si>
    <t>RU000A0JVYP9</t>
  </si>
  <si>
    <t>RU000A0JVXX5</t>
  </si>
  <si>
    <t>RU000A0JVXX5=</t>
  </si>
  <si>
    <t>RU000A0JW1F9</t>
  </si>
  <si>
    <t>RU000A0JVYF0</t>
  </si>
  <si>
    <t>RU000A0JVYE3</t>
  </si>
  <si>
    <t>RU000A0JVYN4</t>
  </si>
  <si>
    <t>RU000A0JVYH6</t>
  </si>
  <si>
    <t>RU000A0JVYJ2</t>
  </si>
  <si>
    <t>RU000A0JVZC4</t>
  </si>
  <si>
    <t>RU000A0JVZH3</t>
  </si>
  <si>
    <t>RU000A0JVZP6</t>
  </si>
  <si>
    <t>RU000A0JVZJ9</t>
  </si>
  <si>
    <t>Vtorresursy PAO</t>
  </si>
  <si>
    <t>VTRSX</t>
  </si>
  <si>
    <t>RU000A0JW3R0</t>
  </si>
  <si>
    <t>RU000A0JVU73</t>
  </si>
  <si>
    <t>RU000A0JVZW2</t>
  </si>
  <si>
    <t>Omnk OOO</t>
  </si>
  <si>
    <t>SPASMO</t>
  </si>
  <si>
    <t>RU000A0JW100</t>
  </si>
  <si>
    <t>Polyus Perspektiva OOO</t>
  </si>
  <si>
    <t>RENNOE</t>
  </si>
  <si>
    <t>RU000A0JW0D6</t>
  </si>
  <si>
    <t>Agronova-L OOO</t>
  </si>
  <si>
    <t>WHPAV</t>
  </si>
  <si>
    <t>RU000A0JW118</t>
  </si>
  <si>
    <t>RU000A0JW1B8</t>
  </si>
  <si>
    <t>RU000A0JW1T0</t>
  </si>
  <si>
    <t>RU000A0JW2T8</t>
  </si>
  <si>
    <t>RU000A0JW2R2</t>
  </si>
  <si>
    <t>RU000A0JW373</t>
  </si>
  <si>
    <t>RU000A0JW4N7</t>
  </si>
  <si>
    <t>RU000A0JW506</t>
  </si>
  <si>
    <t>RU000A0JW5J2</t>
  </si>
  <si>
    <t>RU000A0JW662</t>
  </si>
  <si>
    <t>RU000A0JW795</t>
  </si>
  <si>
    <t>RU000A0JW7D1</t>
  </si>
  <si>
    <t>Spektr OOO</t>
  </si>
  <si>
    <t>SPECU</t>
  </si>
  <si>
    <t>RU000A0JW8G2</t>
  </si>
  <si>
    <t>RU000A0JW8E7</t>
  </si>
  <si>
    <t>RU000A0JW9R7</t>
  </si>
  <si>
    <t>RU000A0JWB67</t>
  </si>
  <si>
    <t>RU000A0JWB75</t>
  </si>
  <si>
    <t>Ingrad AO</t>
  </si>
  <si>
    <t>OPINI</t>
  </si>
  <si>
    <t>RU000A0JWB42</t>
  </si>
  <si>
    <t>RU000A0JWCF4</t>
  </si>
  <si>
    <t>RU000A0JWCB3</t>
  </si>
  <si>
    <t>RU000A0JWCD9</t>
  </si>
  <si>
    <t>RU000A0JWCL2</t>
  </si>
  <si>
    <t>RU000A0JWEK0</t>
  </si>
  <si>
    <t>RU000A0JWD40</t>
  </si>
  <si>
    <t>RU000A0JWCU3</t>
  </si>
  <si>
    <t>RU000A0JWCP3</t>
  </si>
  <si>
    <t>RU000A0JWD73</t>
  </si>
  <si>
    <t>RU000A0JWE56</t>
  </si>
  <si>
    <t>RU000A0JWDU1</t>
  </si>
  <si>
    <t>RU000A0JWE64</t>
  </si>
  <si>
    <t>PromSvyaz'Kapital AO</t>
  </si>
  <si>
    <t>PROMVO</t>
  </si>
  <si>
    <t>RU000A0JWEC7</t>
  </si>
  <si>
    <t>RU000A0JWEZ8</t>
  </si>
  <si>
    <t>RU000A0JWFE0</t>
  </si>
  <si>
    <t>RU000A0JWGG3</t>
  </si>
  <si>
    <t>RU000A0JWGX8</t>
  </si>
  <si>
    <t>RU000A0JWH46</t>
  </si>
  <si>
    <t>Best Efforts Bank PAO</t>
  </si>
  <si>
    <t>BSTEB</t>
  </si>
  <si>
    <t>RU000A0JWJW4</t>
  </si>
  <si>
    <t>RU000A0JWK82</t>
  </si>
  <si>
    <t>RU000A0JWKN1</t>
  </si>
  <si>
    <t>AKB Yevrofinans Mosnarbank AO</t>
  </si>
  <si>
    <t>MOSNA</t>
  </si>
  <si>
    <t>RU000A0JWK58</t>
  </si>
  <si>
    <t>RU000A0JWKY8</t>
  </si>
  <si>
    <t>RU000A0JWL32</t>
  </si>
  <si>
    <t>RU000A0JWKZ5</t>
  </si>
  <si>
    <t>RU000A0JWKX0</t>
  </si>
  <si>
    <t>RU000A0JWLQ2</t>
  </si>
  <si>
    <t>RU000A0JXMB0</t>
  </si>
  <si>
    <t>RU000A0JWLX8</t>
  </si>
  <si>
    <t>RU000A0JWLR0</t>
  </si>
  <si>
    <t>RU000A0JWMM9</t>
  </si>
  <si>
    <t>RU000A0JWM15</t>
  </si>
  <si>
    <t>RU000A0JWM15=</t>
  </si>
  <si>
    <t>RU000A0JWMT4</t>
  </si>
  <si>
    <t>RU000A0JWML1</t>
  </si>
  <si>
    <t>RU000A0JWNL9</t>
  </si>
  <si>
    <t>RU000A0JWNV8</t>
  </si>
  <si>
    <t>RU000A0JWPZ4</t>
  </si>
  <si>
    <t>RU000A0JWQX7</t>
  </si>
  <si>
    <t>Tverskaya Kontsessionnaya Kompaniya OOO</t>
  </si>
  <si>
    <t>OMESRK</t>
  </si>
  <si>
    <t>RU000A0JWQP3</t>
  </si>
  <si>
    <t>FGUP GCSS</t>
  </si>
  <si>
    <t>FGCSS</t>
  </si>
  <si>
    <t>RU000A0JWR02</t>
  </si>
  <si>
    <t>RU000A0JWRM8</t>
  </si>
  <si>
    <t>RU000A0JWRN6</t>
  </si>
  <si>
    <t>RU000A0JWR44</t>
  </si>
  <si>
    <t>Aviaterminal OOO</t>
  </si>
  <si>
    <t>KVAZAR</t>
  </si>
  <si>
    <t>RU000A0JWRT3</t>
  </si>
  <si>
    <t>RU000A0JWS50</t>
  </si>
  <si>
    <t>RU000A0JWTK8</t>
  </si>
  <si>
    <t>RU000A0JWT67</t>
  </si>
  <si>
    <t>RU000A0JWTJ0</t>
  </si>
  <si>
    <t>RU000A0JWU15</t>
  </si>
  <si>
    <t>RU000A0JWUA7</t>
  </si>
  <si>
    <t>Ipotechnyi Agent Absolyut 4 OOO</t>
  </si>
  <si>
    <t>STCHUP</t>
  </si>
  <si>
    <t>RU000A0JWU80</t>
  </si>
  <si>
    <t>RU000A0JWVM0</t>
  </si>
  <si>
    <t>RU000A0JWX95</t>
  </si>
  <si>
    <t>RU000A0JWVS7</t>
  </si>
  <si>
    <t>RU000A0JWW21</t>
  </si>
  <si>
    <t>RU000A0JWWR7</t>
  </si>
  <si>
    <t>RU000A0JWWW7</t>
  </si>
  <si>
    <t>RU000A0JWX46</t>
  </si>
  <si>
    <t>RU000A0JWXR5</t>
  </si>
  <si>
    <t>RU000A0JW159</t>
  </si>
  <si>
    <t>RU000A0JWYS1</t>
  </si>
  <si>
    <t>RU000A0JX009</t>
  </si>
  <si>
    <t>Veles OOO</t>
  </si>
  <si>
    <t>VELSO</t>
  </si>
  <si>
    <t>RU000A0JWV55</t>
  </si>
  <si>
    <t>DOK-15 OOO</t>
  </si>
  <si>
    <t>BALISD</t>
  </si>
  <si>
    <t>RU000A0JWYW3</t>
  </si>
  <si>
    <t>RU000A0JX017</t>
  </si>
  <si>
    <t>RU000A0JWZR0</t>
  </si>
  <si>
    <t>Glavstroy-Invest OOO</t>
  </si>
  <si>
    <t>FENESG</t>
  </si>
  <si>
    <t>RU000A0JVQ87</t>
  </si>
  <si>
    <t>RU000A0JX0P9</t>
  </si>
  <si>
    <t>Ipotechnyi Agent MKB 2 OOO</t>
  </si>
  <si>
    <t>IPMKBB</t>
  </si>
  <si>
    <t>RU000A0JX0L8</t>
  </si>
  <si>
    <t>RU000A0JX1V5</t>
  </si>
  <si>
    <t>RU000A0JX363</t>
  </si>
  <si>
    <t>RU000A0JX389</t>
  </si>
  <si>
    <t>RU000A0JX397</t>
  </si>
  <si>
    <t>RU000A0JX439</t>
  </si>
  <si>
    <t>Lider-Invest AO</t>
  </si>
  <si>
    <t>ETALOL</t>
  </si>
  <si>
    <t>RU000A0JX3A5</t>
  </si>
  <si>
    <t>AKB Almazergienbank AO</t>
  </si>
  <si>
    <t>KSION</t>
  </si>
  <si>
    <t>RU000A0JX3K4</t>
  </si>
  <si>
    <t>RU000A0JX3X7</t>
  </si>
  <si>
    <t>RU000A0JXA00</t>
  </si>
  <si>
    <t>RU000A0JXC40</t>
  </si>
  <si>
    <t>RU000A0JXD07</t>
  </si>
  <si>
    <t>Sovkombank Leasing OOO</t>
  </si>
  <si>
    <t>SVKBK</t>
  </si>
  <si>
    <t>RU000A0JXFC2</t>
  </si>
  <si>
    <t>RU000A0JXHQ8</t>
  </si>
  <si>
    <t>RU000A0JXL72</t>
  </si>
  <si>
    <t>RU000A0JXLE6</t>
  </si>
  <si>
    <t>RU000A0JXLX6</t>
  </si>
  <si>
    <t>RU000A0JXM48</t>
  </si>
  <si>
    <t>RU000A0JXMQ8</t>
  </si>
  <si>
    <t>Detskiy Mir PAO</t>
  </si>
  <si>
    <t>DSKY</t>
  </si>
  <si>
    <t>RU000A0JXMZ9</t>
  </si>
  <si>
    <t>RU000A0JXNJ1</t>
  </si>
  <si>
    <t>RU000A0JXNV6</t>
  </si>
  <si>
    <t>RU000A0JXNW4</t>
  </si>
  <si>
    <t>RU000A0JXPH0</t>
  </si>
  <si>
    <t>RU000A0JXPT5</t>
  </si>
  <si>
    <t>RU000A0JWX79</t>
  </si>
  <si>
    <t>RU000A0JXPE7</t>
  </si>
  <si>
    <t>SFO VTB 2015 AO</t>
  </si>
  <si>
    <t>SFVTB</t>
  </si>
  <si>
    <t>RU000A0JX561</t>
  </si>
  <si>
    <t>RU000A0JXQD7</t>
  </si>
  <si>
    <t>RU000A0JXQJ4</t>
  </si>
  <si>
    <t>O1 Group Finance OOO</t>
  </si>
  <si>
    <t>STROPO</t>
  </si>
  <si>
    <t>RU000A0JXQM8</t>
  </si>
  <si>
    <t>RU000A0JXQX5</t>
  </si>
  <si>
    <t>RU000A0JXRN4</t>
  </si>
  <si>
    <t>RU000A0JXRL8</t>
  </si>
  <si>
    <t>RU000A0JXS75</t>
  </si>
  <si>
    <t>RU000A0JXRX3</t>
  </si>
  <si>
    <t>RU000A0JXSE1</t>
  </si>
  <si>
    <t>RU000A0JXSR3</t>
  </si>
  <si>
    <t>RU000A0JXT17</t>
  </si>
  <si>
    <t>TD Myasnichiy OOO</t>
  </si>
  <si>
    <t>MYASN</t>
  </si>
  <si>
    <t>RU000A0JXSA9</t>
  </si>
  <si>
    <t>RU000A0JXTF6</t>
  </si>
  <si>
    <t>RU000A0JXTG4</t>
  </si>
  <si>
    <t>RU000A0JXTH2</t>
  </si>
  <si>
    <t>RU000A0JXTN0</t>
  </si>
  <si>
    <t>RU000A0JXTQ3</t>
  </si>
  <si>
    <t>RU000A0JXTX9</t>
  </si>
  <si>
    <t>Actual</t>
  </si>
  <si>
    <t>Ba1</t>
  </si>
  <si>
    <t>C</t>
  </si>
  <si>
    <t>WR</t>
  </si>
  <si>
    <t>Ba3</t>
  </si>
  <si>
    <t>Ba2</t>
  </si>
  <si>
    <t>B1</t>
  </si>
  <si>
    <t>Rating</t>
  </si>
  <si>
    <t>Moody's</t>
  </si>
  <si>
    <t>WD</t>
  </si>
  <si>
    <t>BB+</t>
  </si>
  <si>
    <t>BB</t>
  </si>
  <si>
    <t>CC</t>
  </si>
  <si>
    <t>BB-</t>
  </si>
  <si>
    <t>B+</t>
  </si>
  <si>
    <t>B</t>
  </si>
  <si>
    <t>Fitch</t>
  </si>
  <si>
    <t>high risk</t>
  </si>
  <si>
    <t>highest risk</t>
  </si>
  <si>
    <t>NRA Long-term Issue Remote Credit Rating</t>
  </si>
  <si>
    <t>BB+(RU)</t>
  </si>
  <si>
    <t>B-(RU)</t>
  </si>
  <si>
    <t>B+(RU)</t>
  </si>
  <si>
    <t>ACRA Long-term Issuer National Scale Rating</t>
  </si>
  <si>
    <t>NRA</t>
  </si>
  <si>
    <t>ACRA</t>
  </si>
  <si>
    <t>RA Expert</t>
  </si>
  <si>
    <t>Yield diff</t>
  </si>
  <si>
    <t>Date</t>
  </si>
  <si>
    <t>Remaining maturity</t>
  </si>
  <si>
    <t>Diff Larger than 5%</t>
  </si>
  <si>
    <t>link</t>
  </si>
  <si>
    <t>Period</t>
  </si>
  <si>
    <t>Source</t>
  </si>
  <si>
    <t xml:space="preserve">COUPON </t>
  </si>
  <si>
    <t>LN issue</t>
  </si>
  <si>
    <t>MONMAT</t>
  </si>
  <si>
    <t>Not rated</t>
  </si>
  <si>
    <t>RATING</t>
  </si>
  <si>
    <t>EIKON, CBR</t>
  </si>
  <si>
    <t>Financial report availability</t>
  </si>
  <si>
    <t>Date of search</t>
  </si>
  <si>
    <t>Variables</t>
  </si>
  <si>
    <t>Years until maturity</t>
  </si>
  <si>
    <t>* issue date is limited to 13-17 YY</t>
  </si>
  <si>
    <t>TIMEtoEVENT</t>
  </si>
  <si>
    <t>IMOEX index</t>
  </si>
  <si>
    <t>time1</t>
  </si>
  <si>
    <t>time2</t>
  </si>
  <si>
    <t>Assets/Equity</t>
  </si>
  <si>
    <t>Debt/Equity</t>
  </si>
  <si>
    <t xml:space="preserve">RU000A0JTZ31 </t>
  </si>
  <si>
    <t>This value represents annual Earnings Before Interest, Taxes and Depreciation expressed as a percent of annual Total Revenue.</t>
  </si>
  <si>
    <t>EBITDAM</t>
  </si>
  <si>
    <t>COUP</t>
  </si>
  <si>
    <t>Maturity of the issue in months</t>
  </si>
  <si>
    <t>Rating assigned by IRA</t>
  </si>
  <si>
    <t xml:space="preserve">Time in month before leaving or censoring </t>
  </si>
  <si>
    <t>end</t>
  </si>
  <si>
    <t>begin</t>
  </si>
  <si>
    <t>volume</t>
  </si>
  <si>
    <t>value</t>
  </si>
  <si>
    <t>low</t>
  </si>
  <si>
    <t>high</t>
  </si>
  <si>
    <t>close</t>
  </si>
  <si>
    <t>open</t>
  </si>
  <si>
    <t>YEAR</t>
  </si>
  <si>
    <t>GROWTH_VolumeWeighted</t>
  </si>
  <si>
    <t>GROWTH_YoY</t>
  </si>
  <si>
    <t>IND_RET</t>
  </si>
  <si>
    <t>01.01.13 - 31.12.17</t>
  </si>
  <si>
    <t>STATUS</t>
  </si>
  <si>
    <t>Date of event or censoring</t>
  </si>
  <si>
    <t>TIME, months</t>
  </si>
  <si>
    <t>PretaxROA</t>
  </si>
  <si>
    <t>индекс конфиденциальности индекс бизнес-уверенности</t>
  </si>
  <si>
    <t>2-3 месяца адаптировать</t>
  </si>
  <si>
    <t>Индекс предпринимательской уверенности (процент)</t>
  </si>
  <si>
    <t>MARKET_MOOD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</si>
  <si>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</si>
  <si>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</si>
  <si>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</si>
  <si>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</si>
  <si>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</si>
  <si>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</si>
  <si>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</si>
  <si>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</si>
  <si>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</si>
  <si>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</si>
  <si>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</si>
  <si>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</si>
  <si>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</si>
  <si>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</si>
  <si>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</si>
  <si>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</si>
  <si>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</si>
  <si>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</si>
  <si>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</si>
  <si>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</si>
  <si>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</si>
  <si>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</si>
  <si>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</si>
  <si>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</si>
  <si>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</si>
  <si>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</si>
  <si>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</si>
  <si>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</si>
  <si>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20191</t>
  </si>
  <si>
    <t>20192</t>
  </si>
  <si>
    <t>20193</t>
  </si>
  <si>
    <t>20194</t>
  </si>
  <si>
    <t>20201</t>
  </si>
  <si>
    <t>20202</t>
  </si>
  <si>
    <t>20203</t>
  </si>
  <si>
    <t>20204</t>
  </si>
  <si>
    <t>RETURN</t>
  </si>
  <si>
    <t>LNissue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</si>
</sst>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%"/>
    <numFmt numFmtId="166" formatCode="_-* #,##0_-;\-* #,##0_-;_-* &quot;-&quot;??_-;_-@_-"/>
    <numFmt numFmtId="167" formatCode="0.0"/>
    <numFmt numFmtId="168" formatCode="0.000000"/>
  </numFmts>
  <fonts count="18" x14ac:knownFonts="1">
    <font>
      <sz val="8"/>
      <color theme="1"/>
      <name val="Calibri"/>
      <family val="2"/>
      <scheme val="minor"/>
    </font>
    <font>
      <sz val="12"/>
      <color theme="1"/>
      <name val="Times New Roman"/>
      <family val="2"/>
      <charset val="204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rgb="FF2B2E33"/>
      <name val="Arial"/>
      <family val="2"/>
    </font>
    <font>
      <sz val="13"/>
      <color rgb="FF2B2E33"/>
      <name val="Arial"/>
      <family val="2"/>
    </font>
    <font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10"/>
      <name val="Arial"/>
      <family val="2"/>
    </font>
    <font>
      <sz val="10"/>
      <color indexed="18"/>
      <name val="Arial"/>
      <family val="2"/>
    </font>
    <font>
      <sz val="11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E8E9E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7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5" fillId="0" borderId="0"/>
  </cellStyleXfs>
  <cellXfs count="243">
    <xf numFmtId="0" fontId="0" fillId="0" borderId="0" xfId="0" applyNumberFormat="1"/>
    <xf numFmtId="4" fontId="0" fillId="0" borderId="0" xfId="0" applyNumberFormat="1"/>
    <xf numFmtId="14" fontId="0" fillId="0" borderId="0" xfId="0" applyNumberFormat="1"/>
    <xf numFmtId="0" fontId="0" fillId="0" borderId="0" xfId="0"/>
    <xf numFmtId="0" fontId="0" fillId="2" borderId="0" xfId="0" applyNumberFormat="1" applyFill="1"/>
    <xf numFmtId="0" fontId="3" fillId="2" borderId="0" xfId="0" applyNumberFormat="1" applyFont="1" applyFill="1" applyAlignment="1">
      <alignment vertical="center" wrapText="1"/>
    </xf>
    <xf numFmtId="0" fontId="4" fillId="2" borderId="1" xfId="0" applyNumberFormat="1" applyFont="1" applyFill="1" applyBorder="1" applyAlignment="1">
      <alignment horizontal="left" vertical="center" wrapText="1" indent="1"/>
    </xf>
    <xf numFmtId="0" fontId="5" fillId="2" borderId="1" xfId="0" applyNumberFormat="1" applyFont="1" applyFill="1" applyBorder="1" applyAlignment="1">
      <alignment horizontal="left" vertical="center" wrapText="1" indent="1"/>
    </xf>
    <xf numFmtId="14" fontId="0" fillId="0" borderId="0" xfId="0" applyNumberFormat="1" applyFill="1"/>
    <xf numFmtId="14" fontId="6" fillId="0" borderId="0" xfId="0" applyNumberFormat="1" applyFont="1" applyFill="1" applyAlignment="1">
      <alignment horizontal="left"/>
    </xf>
    <xf numFmtId="2" fontId="0" fillId="0" borderId="0" xfId="0" applyNumberFormat="1"/>
    <xf numFmtId="0" fontId="0" fillId="0" borderId="0" xfId="0" applyNumberFormat="1" applyAlignment="1">
      <alignment horizontal="center" vertical="center"/>
    </xf>
    <xf numFmtId="0" fontId="7" fillId="3" borderId="0" xfId="0" applyNumberFormat="1" applyFont="1" applyFill="1" applyAlignment="1">
      <alignment horizontal="center" vertical="center"/>
    </xf>
    <xf numFmtId="0" fontId="0" fillId="0" borderId="0" xfId="0" quotePrefix="1" applyNumberFormat="1"/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Border="1"/>
    <xf numFmtId="2" fontId="0" fillId="0" borderId="0" xfId="0" applyNumberFormat="1" applyBorder="1"/>
    <xf numFmtId="14" fontId="0" fillId="0" borderId="0" xfId="0" applyNumberFormat="1" applyBorder="1"/>
    <xf numFmtId="4" fontId="0" fillId="0" borderId="0" xfId="0" applyNumberFormat="1" applyBorder="1"/>
    <xf numFmtId="0" fontId="8" fillId="0" borderId="0" xfId="2" applyNumberFormat="1"/>
    <xf numFmtId="0" fontId="0" fillId="0" borderId="3" xfId="0" applyNumberFormat="1" applyBorder="1"/>
    <xf numFmtId="4" fontId="0" fillId="0" borderId="3" xfId="0" applyNumberFormat="1" applyBorder="1"/>
    <xf numFmtId="14" fontId="0" fillId="0" borderId="3" xfId="0" applyNumberFormat="1" applyBorder="1"/>
    <xf numFmtId="0" fontId="0" fillId="0" borderId="8" xfId="0" applyNumberFormat="1" applyBorder="1"/>
    <xf numFmtId="4" fontId="0" fillId="0" borderId="8" xfId="0" applyNumberFormat="1" applyBorder="1"/>
    <xf numFmtId="14" fontId="0" fillId="0" borderId="8" xfId="0" applyNumberFormat="1" applyBorder="1"/>
    <xf numFmtId="0" fontId="0" fillId="0" borderId="3" xfId="0" applyNumberFormat="1" applyFont="1" applyBorder="1"/>
    <xf numFmtId="4" fontId="0" fillId="0" borderId="3" xfId="0" applyNumberFormat="1" applyFont="1" applyBorder="1"/>
    <xf numFmtId="14" fontId="0" fillId="0" borderId="3" xfId="0" applyNumberFormat="1" applyFont="1" applyBorder="1"/>
    <xf numFmtId="0" fontId="0" fillId="0" borderId="0" xfId="0" applyNumberFormat="1" applyFont="1" applyBorder="1"/>
    <xf numFmtId="4" fontId="0" fillId="0" borderId="0" xfId="0" applyNumberFormat="1" applyFont="1" applyBorder="1"/>
    <xf numFmtId="14" fontId="0" fillId="0" borderId="0" xfId="0" applyNumberFormat="1" applyFont="1" applyBorder="1"/>
    <xf numFmtId="0" fontId="0" fillId="0" borderId="8" xfId="0" applyNumberFormat="1" applyFont="1" applyBorder="1"/>
    <xf numFmtId="4" fontId="0" fillId="0" borderId="8" xfId="0" applyNumberFormat="1" applyFont="1" applyBorder="1"/>
    <xf numFmtId="14" fontId="0" fillId="0" borderId="8" xfId="0" applyNumberFormat="1" applyFont="1" applyBorder="1"/>
    <xf numFmtId="10" fontId="7" fillId="0" borderId="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10" fontId="7" fillId="0" borderId="3" xfId="0" applyNumberFormat="1" applyFont="1" applyBorder="1" applyAlignment="1">
      <alignment horizontal="right"/>
    </xf>
    <xf numFmtId="2" fontId="7" fillId="0" borderId="3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right"/>
    </xf>
    <xf numFmtId="2" fontId="7" fillId="0" borderId="6" xfId="0" applyNumberFormat="1" applyFont="1" applyBorder="1" applyAlignment="1">
      <alignment horizontal="right"/>
    </xf>
    <xf numFmtId="10" fontId="7" fillId="0" borderId="8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right"/>
    </xf>
    <xf numFmtId="2" fontId="7" fillId="0" borderId="9" xfId="0" applyNumberFormat="1" applyFont="1" applyBorder="1" applyAlignment="1">
      <alignment horizontal="right"/>
    </xf>
    <xf numFmtId="0" fontId="9" fillId="0" borderId="3" xfId="0" applyNumberFormat="1" applyFont="1" applyBorder="1"/>
    <xf numFmtId="4" fontId="9" fillId="0" borderId="3" xfId="0" applyNumberFormat="1" applyFont="1" applyBorder="1"/>
    <xf numFmtId="14" fontId="9" fillId="0" borderId="3" xfId="0" applyNumberFormat="1" applyFont="1" applyBorder="1"/>
    <xf numFmtId="0" fontId="9" fillId="0" borderId="0" xfId="0" applyNumberFormat="1" applyFont="1" applyBorder="1"/>
    <xf numFmtId="4" fontId="9" fillId="0" borderId="0" xfId="0" applyNumberFormat="1" applyFont="1" applyBorder="1"/>
    <xf numFmtId="0" fontId="9" fillId="0" borderId="8" xfId="0" applyNumberFormat="1" applyFont="1" applyBorder="1"/>
    <xf numFmtId="4" fontId="9" fillId="0" borderId="8" xfId="0" applyNumberFormat="1" applyFont="1" applyBorder="1"/>
    <xf numFmtId="14" fontId="9" fillId="0" borderId="8" xfId="0" applyNumberFormat="1" applyFont="1" applyBorder="1"/>
    <xf numFmtId="0" fontId="7" fillId="0" borderId="2" xfId="0" applyNumberFormat="1" applyFont="1" applyBorder="1"/>
    <xf numFmtId="0" fontId="7" fillId="0" borderId="5" xfId="0" applyNumberFormat="1" applyFont="1" applyBorder="1"/>
    <xf numFmtId="0" fontId="7" fillId="0" borderId="7" xfId="0" applyNumberFormat="1" applyFont="1" applyBorder="1"/>
    <xf numFmtId="0" fontId="7" fillId="0" borderId="2" xfId="0" applyNumberFormat="1" applyFont="1" applyFill="1" applyBorder="1"/>
    <xf numFmtId="0" fontId="7" fillId="0" borderId="5" xfId="0" applyNumberFormat="1" applyFont="1" applyFill="1" applyBorder="1"/>
    <xf numFmtId="0" fontId="7" fillId="0" borderId="7" xfId="0" applyNumberFormat="1" applyFont="1" applyFill="1" applyBorder="1"/>
    <xf numFmtId="0" fontId="10" fillId="0" borderId="2" xfId="0" applyNumberFormat="1" applyFont="1" applyBorder="1"/>
    <xf numFmtId="0" fontId="10" fillId="0" borderId="5" xfId="0" applyNumberFormat="1" applyFont="1" applyBorder="1"/>
    <xf numFmtId="0" fontId="10" fillId="0" borderId="7" xfId="0" applyNumberFormat="1" applyFont="1" applyBorder="1"/>
    <xf numFmtId="0" fontId="10" fillId="0" borderId="2" xfId="0" applyNumberFormat="1" applyFont="1" applyFill="1" applyBorder="1"/>
    <xf numFmtId="0" fontId="10" fillId="0" borderId="5" xfId="0" applyNumberFormat="1" applyFont="1" applyFill="1" applyBorder="1"/>
    <xf numFmtId="0" fontId="10" fillId="0" borderId="7" xfId="0" applyNumberFormat="1" applyFont="1" applyFill="1" applyBorder="1"/>
    <xf numFmtId="14" fontId="11" fillId="0" borderId="3" xfId="0" applyNumberFormat="1" applyFont="1" applyBorder="1"/>
    <xf numFmtId="14" fontId="11" fillId="0" borderId="0" xfId="0" applyNumberFormat="1" applyFont="1" applyBorder="1"/>
    <xf numFmtId="2" fontId="0" fillId="0" borderId="3" xfId="0" applyNumberFormat="1" applyFont="1" applyBorder="1"/>
    <xf numFmtId="2" fontId="0" fillId="0" borderId="0" xfId="0" applyNumberFormat="1" applyFont="1" applyBorder="1"/>
    <xf numFmtId="14" fontId="9" fillId="0" borderId="0" xfId="0" applyNumberFormat="1" applyFont="1" applyBorder="1"/>
    <xf numFmtId="2" fontId="0" fillId="0" borderId="8" xfId="0" applyNumberFormat="1" applyFont="1" applyBorder="1"/>
    <xf numFmtId="0" fontId="7" fillId="0" borderId="0" xfId="0" applyNumberFormat="1" applyFont="1" applyBorder="1"/>
    <xf numFmtId="49" fontId="0" fillId="0" borderId="0" xfId="0" applyNumberFormat="1"/>
    <xf numFmtId="10" fontId="7" fillId="0" borderId="0" xfId="3" applyNumberFormat="1" applyFont="1" applyBorder="1" applyAlignment="1">
      <alignment horizontal="right"/>
    </xf>
    <xf numFmtId="10" fontId="7" fillId="0" borderId="0" xfId="3" applyNumberFormat="1" applyFont="1" applyBorder="1"/>
    <xf numFmtId="0" fontId="7" fillId="0" borderId="6" xfId="0" applyNumberFormat="1" applyFont="1" applyBorder="1"/>
    <xf numFmtId="2" fontId="7" fillId="0" borderId="6" xfId="0" applyNumberFormat="1" applyFont="1" applyBorder="1"/>
    <xf numFmtId="10" fontId="7" fillId="0" borderId="0" xfId="0" applyNumberFormat="1" applyFont="1"/>
    <xf numFmtId="0" fontId="7" fillId="0" borderId="0" xfId="0" applyNumberFormat="1" applyFont="1"/>
    <xf numFmtId="10" fontId="7" fillId="0" borderId="0" xfId="3" applyNumberFormat="1" applyFont="1"/>
    <xf numFmtId="9" fontId="7" fillId="0" borderId="4" xfId="3" applyFont="1" applyBorder="1"/>
    <xf numFmtId="9" fontId="7" fillId="0" borderId="6" xfId="3" applyFont="1" applyBorder="1"/>
    <xf numFmtId="10" fontId="7" fillId="0" borderId="3" xfId="0" applyNumberFormat="1" applyFont="1" applyBorder="1"/>
    <xf numFmtId="0" fontId="7" fillId="0" borderId="3" xfId="0" applyNumberFormat="1" applyFont="1" applyBorder="1"/>
    <xf numFmtId="0" fontId="7" fillId="0" borderId="4" xfId="0" applyNumberFormat="1" applyFont="1" applyBorder="1"/>
    <xf numFmtId="0" fontId="7" fillId="0" borderId="9" xfId="0" applyNumberFormat="1" applyFont="1" applyBorder="1"/>
    <xf numFmtId="10" fontId="7" fillId="0" borderId="8" xfId="0" applyNumberFormat="1" applyFont="1" applyBorder="1"/>
    <xf numFmtId="0" fontId="7" fillId="0" borderId="8" xfId="0" applyNumberFormat="1" applyFont="1" applyBorder="1"/>
    <xf numFmtId="164" fontId="7" fillId="0" borderId="0" xfId="3" applyNumberFormat="1" applyFont="1"/>
    <xf numFmtId="2" fontId="7" fillId="0" borderId="0" xfId="3" applyNumberFormat="1" applyFont="1"/>
    <xf numFmtId="2" fontId="7" fillId="0" borderId="4" xfId="3" applyNumberFormat="1" applyFont="1" applyBorder="1"/>
    <xf numFmtId="2" fontId="7" fillId="0" borderId="6" xfId="3" applyNumberFormat="1" applyFont="1" applyBorder="1"/>
    <xf numFmtId="2" fontId="7" fillId="0" borderId="9" xfId="3" applyNumberFormat="1" applyFont="1" applyBorder="1"/>
    <xf numFmtId="10" fontId="7" fillId="0" borderId="8" xfId="3" applyNumberFormat="1" applyFont="1" applyBorder="1"/>
    <xf numFmtId="10" fontId="7" fillId="0" borderId="0" xfId="0" applyNumberFormat="1" applyFont="1" applyBorder="1"/>
    <xf numFmtId="10" fontId="7" fillId="0" borderId="3" xfId="3" applyNumberFormat="1" applyFont="1" applyBorder="1"/>
    <xf numFmtId="9" fontId="7" fillId="0" borderId="0" xfId="3" applyFont="1" applyBorder="1"/>
    <xf numFmtId="9" fontId="7" fillId="0" borderId="8" xfId="3" applyFont="1" applyBorder="1"/>
    <xf numFmtId="165" fontId="7" fillId="0" borderId="3" xfId="3" applyNumberFormat="1" applyFont="1" applyBorder="1"/>
    <xf numFmtId="165" fontId="7" fillId="0" borderId="0" xfId="3" applyNumberFormat="1" applyFont="1" applyBorder="1"/>
    <xf numFmtId="165" fontId="7" fillId="0" borderId="8" xfId="3" applyNumberFormat="1" applyFont="1" applyBorder="1"/>
    <xf numFmtId="2" fontId="7" fillId="0" borderId="4" xfId="0" applyNumberFormat="1" applyFont="1" applyBorder="1"/>
    <xf numFmtId="2" fontId="7" fillId="0" borderId="9" xfId="0" applyNumberFormat="1" applyFont="1" applyBorder="1"/>
    <xf numFmtId="165" fontId="7" fillId="0" borderId="0" xfId="3" applyNumberFormat="1" applyFont="1" applyFill="1" applyBorder="1"/>
    <xf numFmtId="0" fontId="10" fillId="0" borderId="0" xfId="0" applyNumberFormat="1" applyFont="1" applyBorder="1"/>
    <xf numFmtId="0" fontId="10" fillId="0" borderId="3" xfId="0" applyNumberFormat="1" applyFont="1" applyBorder="1"/>
    <xf numFmtId="0" fontId="10" fillId="0" borderId="6" xfId="0" applyNumberFormat="1" applyFont="1" applyBorder="1"/>
    <xf numFmtId="0" fontId="10" fillId="0" borderId="4" xfId="0" applyNumberFormat="1" applyFont="1" applyBorder="1"/>
    <xf numFmtId="10" fontId="10" fillId="0" borderId="3" xfId="0" applyNumberFormat="1" applyFont="1" applyBorder="1"/>
    <xf numFmtId="10" fontId="10" fillId="0" borderId="0" xfId="0" applyNumberFormat="1" applyFont="1" applyBorder="1"/>
    <xf numFmtId="0" fontId="13" fillId="0" borderId="0" xfId="0" applyNumberFormat="1" applyFont="1"/>
    <xf numFmtId="0" fontId="14" fillId="0" borderId="3" xfId="0" applyNumberFormat="1" applyFont="1" applyBorder="1"/>
    <xf numFmtId="0" fontId="13" fillId="0" borderId="8" xfId="0" applyNumberFormat="1" applyFont="1" applyBorder="1"/>
    <xf numFmtId="0" fontId="14" fillId="0" borderId="6" xfId="0" applyNumberFormat="1" applyFont="1" applyBorder="1"/>
    <xf numFmtId="0" fontId="14" fillId="0" borderId="9" xfId="0" applyNumberFormat="1" applyFont="1" applyBorder="1"/>
    <xf numFmtId="0" fontId="14" fillId="0" borderId="4" xfId="0" applyNumberFormat="1" applyFont="1" applyBorder="1"/>
    <xf numFmtId="165" fontId="14" fillId="0" borderId="0" xfId="3" applyNumberFormat="1" applyFont="1" applyBorder="1"/>
    <xf numFmtId="165" fontId="14" fillId="0" borderId="8" xfId="3" applyNumberFormat="1" applyFont="1" applyBorder="1"/>
    <xf numFmtId="165" fontId="14" fillId="0" borderId="3" xfId="0" applyNumberFormat="1" applyFont="1" applyBorder="1"/>
    <xf numFmtId="10" fontId="14" fillId="0" borderId="3" xfId="3" applyNumberFormat="1" applyFont="1" applyBorder="1"/>
    <xf numFmtId="10" fontId="14" fillId="0" borderId="0" xfId="3" applyNumberFormat="1" applyFont="1" applyBorder="1"/>
    <xf numFmtId="10" fontId="14" fillId="0" borderId="8" xfId="3" applyNumberFormat="1" applyFont="1" applyBorder="1"/>
    <xf numFmtId="9" fontId="13" fillId="0" borderId="0" xfId="3" applyFont="1" applyBorder="1"/>
    <xf numFmtId="9" fontId="13" fillId="0" borderId="8" xfId="3" applyFont="1" applyBorder="1"/>
    <xf numFmtId="165" fontId="13" fillId="0" borderId="0" xfId="3" applyNumberFormat="1" applyFont="1" applyBorder="1"/>
    <xf numFmtId="165" fontId="13" fillId="0" borderId="8" xfId="3" applyNumberFormat="1" applyFont="1" applyBorder="1"/>
    <xf numFmtId="165" fontId="13" fillId="0" borderId="0" xfId="0" applyNumberFormat="1" applyFont="1" applyBorder="1"/>
    <xf numFmtId="0" fontId="13" fillId="0" borderId="0" xfId="0" applyNumberFormat="1" applyFont="1" applyBorder="1"/>
    <xf numFmtId="0" fontId="13" fillId="0" borderId="0" xfId="0" applyNumberFormat="1" applyFont="1" applyFill="1" applyBorder="1"/>
    <xf numFmtId="0" fontId="13" fillId="0" borderId="6" xfId="0" applyNumberFormat="1" applyFont="1" applyBorder="1"/>
    <xf numFmtId="0" fontId="13" fillId="0" borderId="9" xfId="0" applyNumberFormat="1" applyFont="1" applyBorder="1"/>
    <xf numFmtId="2" fontId="13" fillId="0" borderId="6" xfId="0" applyNumberFormat="1" applyFont="1" applyBorder="1"/>
    <xf numFmtId="2" fontId="13" fillId="0" borderId="9" xfId="0" applyNumberFormat="1" applyFont="1" applyBorder="1"/>
    <xf numFmtId="10" fontId="13" fillId="0" borderId="0" xfId="3" applyNumberFormat="1" applyFont="1" applyBorder="1"/>
    <xf numFmtId="10" fontId="13" fillId="0" borderId="8" xfId="3" applyNumberFormat="1" applyFont="1" applyBorder="1"/>
    <xf numFmtId="164" fontId="7" fillId="0" borderId="6" xfId="3" applyNumberFormat="1" applyFont="1" applyBorder="1"/>
    <xf numFmtId="164" fontId="7" fillId="0" borderId="9" xfId="3" applyNumberFormat="1" applyFont="1" applyBorder="1"/>
    <xf numFmtId="10" fontId="7" fillId="0" borderId="3" xfId="3" applyNumberFormat="1" applyFont="1" applyBorder="1" applyAlignment="1">
      <alignment horizontal="right"/>
    </xf>
    <xf numFmtId="9" fontId="13" fillId="0" borderId="3" xfId="3" applyFont="1" applyBorder="1"/>
    <xf numFmtId="165" fontId="13" fillId="0" borderId="3" xfId="3" applyNumberFormat="1" applyFont="1" applyBorder="1"/>
    <xf numFmtId="0" fontId="13" fillId="0" borderId="3" xfId="0" applyNumberFormat="1" applyFont="1" applyBorder="1"/>
    <xf numFmtId="0" fontId="13" fillId="0" borderId="4" xfId="0" applyNumberFormat="1" applyFont="1" applyBorder="1"/>
    <xf numFmtId="10" fontId="13" fillId="0" borderId="3" xfId="3" applyNumberFormat="1" applyFont="1" applyBorder="1"/>
    <xf numFmtId="2" fontId="13" fillId="0" borderId="4" xfId="0" applyNumberFormat="1" applyFont="1" applyBorder="1"/>
    <xf numFmtId="0" fontId="8" fillId="2" borderId="0" xfId="2" applyNumberFormat="1" applyFill="1" applyAlignment="1">
      <alignment vertical="center" wrapText="1"/>
    </xf>
    <xf numFmtId="49" fontId="13" fillId="0" borderId="0" xfId="0" applyNumberFormat="1" applyFont="1" applyAlignment="1">
      <alignment horizontal="center" vertical="center"/>
    </xf>
    <xf numFmtId="2" fontId="13" fillId="0" borderId="0" xfId="0" applyNumberFormat="1" applyFont="1"/>
    <xf numFmtId="2" fontId="13" fillId="0" borderId="3" xfId="0" applyNumberFormat="1" applyFont="1" applyBorder="1"/>
    <xf numFmtId="2" fontId="13" fillId="0" borderId="0" xfId="0" applyNumberFormat="1" applyFont="1" applyBorder="1"/>
    <xf numFmtId="2" fontId="13" fillId="0" borderId="8" xfId="0" applyNumberFormat="1" applyFont="1" applyBorder="1"/>
    <xf numFmtId="165" fontId="13" fillId="0" borderId="3" xfId="0" applyNumberFormat="1" applyFont="1" applyBorder="1"/>
    <xf numFmtId="165" fontId="13" fillId="0" borderId="8" xfId="0" applyNumberFormat="1" applyFont="1" applyBorder="1"/>
    <xf numFmtId="165" fontId="13" fillId="0" borderId="3" xfId="3" applyNumberFormat="1" applyFont="1" applyFill="1" applyBorder="1"/>
    <xf numFmtId="10" fontId="13" fillId="0" borderId="8" xfId="0" applyNumberFormat="1" applyFont="1" applyBorder="1"/>
    <xf numFmtId="0" fontId="14" fillId="0" borderId="0" xfId="0" applyNumberFormat="1" applyFont="1" applyBorder="1"/>
    <xf numFmtId="10" fontId="14" fillId="0" borderId="3" xfId="0" applyNumberFormat="1" applyFont="1" applyBorder="1"/>
    <xf numFmtId="10" fontId="14" fillId="0" borderId="0" xfId="0" applyNumberFormat="1" applyFont="1" applyBorder="1"/>
    <xf numFmtId="0" fontId="13" fillId="0" borderId="3" xfId="3" applyNumberFormat="1" applyFont="1" applyBorder="1"/>
    <xf numFmtId="0" fontId="13" fillId="0" borderId="0" xfId="3" applyNumberFormat="1" applyFont="1" applyBorder="1"/>
    <xf numFmtId="0" fontId="1" fillId="0" borderId="0" xfId="4"/>
    <xf numFmtId="14" fontId="1" fillId="0" borderId="0" xfId="4" applyNumberFormat="1"/>
    <xf numFmtId="166" fontId="0" fillId="0" borderId="0" xfId="5" applyNumberFormat="1" applyFont="1"/>
    <xf numFmtId="9" fontId="1" fillId="0" borderId="0" xfId="3" applyFont="1"/>
    <xf numFmtId="165" fontId="1" fillId="0" borderId="0" xfId="3" applyNumberFormat="1" applyFont="1"/>
    <xf numFmtId="0" fontId="1" fillId="0" borderId="0" xfId="3" applyNumberFormat="1" applyFont="1"/>
    <xf numFmtId="0" fontId="1" fillId="0" borderId="0" xfId="4" applyAlignment="1">
      <alignment horizontal="center" vertical="center"/>
    </xf>
    <xf numFmtId="10" fontId="1" fillId="0" borderId="0" xfId="3" applyNumberFormat="1" applyFont="1"/>
    <xf numFmtId="10" fontId="13" fillId="0" borderId="0" xfId="3" applyNumberFormat="1" applyFont="1"/>
    <xf numFmtId="165" fontId="1" fillId="0" borderId="0" xfId="4" applyNumberFormat="1"/>
    <xf numFmtId="2" fontId="7" fillId="0" borderId="8" xfId="0" applyNumberFormat="1" applyFont="1" applyFill="1" applyBorder="1" applyAlignment="1">
      <alignment horizontal="right"/>
    </xf>
    <xf numFmtId="9" fontId="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10" fontId="7" fillId="0" borderId="0" xfId="0" applyNumberFormat="1" applyFont="1" applyFill="1" applyBorder="1" applyAlignment="1">
      <alignment horizontal="right"/>
    </xf>
    <xf numFmtId="0" fontId="10" fillId="0" borderId="8" xfId="0" applyNumberFormat="1" applyFont="1" applyBorder="1"/>
    <xf numFmtId="165" fontId="10" fillId="0" borderId="0" xfId="3" applyNumberFormat="1" applyFont="1" applyBorder="1"/>
    <xf numFmtId="165" fontId="10" fillId="0" borderId="8" xfId="3" applyNumberFormat="1" applyFont="1" applyBorder="1"/>
    <xf numFmtId="0" fontId="10" fillId="0" borderId="9" xfId="0" applyNumberFormat="1" applyFont="1" applyBorder="1"/>
    <xf numFmtId="165" fontId="13" fillId="0" borderId="0" xfId="0" applyNumberFormat="1" applyFont="1"/>
    <xf numFmtId="10" fontId="13" fillId="0" borderId="3" xfId="0" applyNumberFormat="1" applyFont="1" applyBorder="1"/>
    <xf numFmtId="10" fontId="13" fillId="0" borderId="0" xfId="0" applyNumberFormat="1" applyFont="1" applyBorder="1"/>
    <xf numFmtId="167" fontId="13" fillId="0" borderId="3" xfId="0" applyNumberFormat="1" applyFont="1" applyBorder="1"/>
    <xf numFmtId="167" fontId="14" fillId="0" borderId="4" xfId="0" applyNumberFormat="1" applyFont="1" applyBorder="1"/>
    <xf numFmtId="167" fontId="13" fillId="0" borderId="0" xfId="0" applyNumberFormat="1" applyFont="1" applyBorder="1"/>
    <xf numFmtId="167" fontId="14" fillId="0" borderId="6" xfId="0" applyNumberFormat="1" applyFont="1" applyBorder="1"/>
    <xf numFmtId="167" fontId="13" fillId="0" borderId="8" xfId="0" applyNumberFormat="1" applyFont="1" applyBorder="1"/>
    <xf numFmtId="167" fontId="14" fillId="0" borderId="9" xfId="0" applyNumberFormat="1" applyFont="1" applyBorder="1"/>
    <xf numFmtId="0" fontId="0" fillId="0" borderId="0" xfId="3" applyNumberFormat="1" applyFont="1"/>
    <xf numFmtId="10" fontId="13" fillId="0" borderId="0" xfId="0" applyNumberFormat="1" applyFont="1"/>
    <xf numFmtId="164" fontId="13" fillId="0" borderId="0" xfId="0" applyNumberFormat="1" applyFont="1" applyBorder="1"/>
    <xf numFmtId="164" fontId="13" fillId="0" borderId="6" xfId="0" applyNumberFormat="1" applyFont="1" applyBorder="1"/>
    <xf numFmtId="0" fontId="14" fillId="0" borderId="8" xfId="0" applyNumberFormat="1" applyFont="1" applyBorder="1"/>
    <xf numFmtId="164" fontId="13" fillId="0" borderId="3" xfId="0" applyNumberFormat="1" applyFont="1" applyBorder="1"/>
    <xf numFmtId="164" fontId="13" fillId="0" borderId="8" xfId="0" applyNumberFormat="1" applyFont="1" applyBorder="1"/>
    <xf numFmtId="164" fontId="13" fillId="0" borderId="4" xfId="0" applyNumberFormat="1" applyFont="1" applyBorder="1"/>
    <xf numFmtId="164" fontId="13" fillId="0" borderId="9" xfId="0" applyNumberFormat="1" applyFont="1" applyBorder="1"/>
    <xf numFmtId="1" fontId="13" fillId="0" borderId="6" xfId="0" applyNumberFormat="1" applyFont="1" applyBorder="1"/>
    <xf numFmtId="1" fontId="13" fillId="0" borderId="9" xfId="0" applyNumberFormat="1" applyFont="1" applyBorder="1"/>
    <xf numFmtId="9" fontId="13" fillId="0" borderId="0" xfId="0" applyNumberFormat="1" applyFont="1"/>
    <xf numFmtId="167" fontId="13" fillId="0" borderId="4" xfId="0" applyNumberFormat="1" applyFont="1" applyBorder="1"/>
    <xf numFmtId="167" fontId="13" fillId="0" borderId="9" xfId="0" applyNumberFormat="1" applyFont="1" applyBorder="1"/>
    <xf numFmtId="9" fontId="13" fillId="0" borderId="0" xfId="0" applyNumberFormat="1" applyFont="1" applyBorder="1"/>
    <xf numFmtId="165" fontId="13" fillId="0" borderId="0" xfId="0" applyNumberFormat="1" applyFont="1" applyFill="1"/>
    <xf numFmtId="2" fontId="7" fillId="0" borderId="0" xfId="0" applyNumberFormat="1" applyFont="1" applyFill="1" applyBorder="1"/>
    <xf numFmtId="2" fontId="7" fillId="0" borderId="6" xfId="0" applyNumberFormat="1" applyFont="1" applyFill="1" applyBorder="1"/>
    <xf numFmtId="0" fontId="13" fillId="0" borderId="6" xfId="0" applyNumberFormat="1" applyFont="1" applyFill="1" applyBorder="1"/>
    <xf numFmtId="165" fontId="7" fillId="0" borderId="0" xfId="0" applyNumberFormat="1" applyFont="1"/>
    <xf numFmtId="165" fontId="7" fillId="0" borderId="3" xfId="0" applyNumberFormat="1" applyFont="1" applyBorder="1"/>
    <xf numFmtId="165" fontId="7" fillId="0" borderId="0" xfId="0" applyNumberFormat="1" applyFont="1" applyBorder="1"/>
    <xf numFmtId="165" fontId="7" fillId="0" borderId="8" xfId="0" applyNumberFormat="1" applyFont="1" applyBorder="1"/>
    <xf numFmtId="0" fontId="7" fillId="0" borderId="0" xfId="0" applyNumberFormat="1" applyFont="1" applyFill="1" applyBorder="1"/>
    <xf numFmtId="2" fontId="7" fillId="0" borderId="3" xfId="0" applyNumberFormat="1" applyFont="1" applyBorder="1"/>
    <xf numFmtId="0" fontId="7" fillId="0" borderId="8" xfId="0" applyNumberFormat="1" applyFont="1" applyFill="1" applyBorder="1"/>
    <xf numFmtId="2" fontId="7" fillId="0" borderId="8" xfId="0" applyNumberFormat="1" applyFont="1" applyBorder="1"/>
    <xf numFmtId="2" fontId="7" fillId="0" borderId="0" xfId="0" applyNumberFormat="1" applyFont="1" applyBorder="1"/>
    <xf numFmtId="9" fontId="7" fillId="0" borderId="8" xfId="0" applyNumberFormat="1" applyFont="1" applyBorder="1"/>
    <xf numFmtId="9" fontId="7" fillId="0" borderId="3" xfId="3" applyFont="1" applyBorder="1"/>
    <xf numFmtId="0" fontId="7" fillId="0" borderId="3" xfId="0" applyNumberFormat="1" applyFont="1" applyFill="1" applyBorder="1"/>
    <xf numFmtId="9" fontId="7" fillId="0" borderId="3" xfId="0" applyNumberFormat="1" applyFont="1" applyBorder="1"/>
    <xf numFmtId="9" fontId="7" fillId="0" borderId="0" xfId="3" applyFont="1"/>
    <xf numFmtId="2" fontId="10" fillId="0" borderId="0" xfId="0" applyNumberFormat="1" applyFont="1"/>
    <xf numFmtId="0" fontId="9" fillId="0" borderId="0" xfId="0" applyNumberFormat="1" applyFont="1"/>
    <xf numFmtId="10" fontId="10" fillId="0" borderId="8" xfId="0" applyNumberFormat="1" applyFont="1" applyBorder="1"/>
    <xf numFmtId="2" fontId="10" fillId="0" borderId="4" xfId="0" applyNumberFormat="1" applyFont="1" applyBorder="1"/>
    <xf numFmtId="2" fontId="10" fillId="0" borderId="9" xfId="0" applyNumberFormat="1" applyFont="1" applyBorder="1"/>
    <xf numFmtId="1" fontId="7" fillId="0" borderId="0" xfId="0" applyNumberFormat="1" applyFont="1" applyFill="1" applyBorder="1"/>
    <xf numFmtId="0" fontId="10" fillId="0" borderId="3" xfId="0" applyNumberFormat="1" applyFont="1" applyFill="1" applyBorder="1"/>
    <xf numFmtId="168" fontId="0" fillId="0" borderId="0" xfId="0" applyNumberFormat="1"/>
    <xf numFmtId="2" fontId="7" fillId="3" borderId="0" xfId="0" applyNumberFormat="1" applyFont="1" applyFill="1" applyAlignment="1">
      <alignment horizontal="center" vertical="center"/>
    </xf>
    <xf numFmtId="0" fontId="15" fillId="0" borderId="0" xfId="6"/>
    <xf numFmtId="0" fontId="16" fillId="0" borderId="10" xfId="6" applyFont="1" applyFill="1" applyBorder="1" applyAlignment="1">
      <alignment horizontal="left" vertical="top" wrapText="1"/>
    </xf>
    <xf numFmtId="0" fontId="15" fillId="0" borderId="0" xfId="6" applyFill="1"/>
    <xf numFmtId="2" fontId="15" fillId="0" borderId="0" xfId="6" applyNumberFormat="1" applyAlignment="1">
      <alignment horizontal="right" vertical="top"/>
    </xf>
    <xf numFmtId="2" fontId="15" fillId="0" borderId="10" xfId="6" applyNumberFormat="1" applyBorder="1" applyAlignment="1">
      <alignment horizontal="right" vertical="top"/>
    </xf>
    <xf numFmtId="2" fontId="15" fillId="0" borderId="0" xfId="6" applyNumberFormat="1"/>
    <xf numFmtId="0" fontId="16" fillId="0" borderId="10" xfId="6" applyNumberFormat="1" applyFont="1" applyFill="1" applyBorder="1" applyAlignment="1">
      <alignment vertical="top" wrapText="1"/>
    </xf>
    <xf numFmtId="14" fontId="15" fillId="0" borderId="0" xfId="6" applyNumberFormat="1"/>
    <xf numFmtId="0" fontId="15" fillId="0" borderId="0" xfId="6" applyAlignment="1"/>
    <xf numFmtId="0" fontId="8" fillId="0" borderId="0" xfId="2" applyAlignment="1"/>
    <xf numFmtId="0" fontId="17" fillId="0" borderId="0" xfId="0" applyNumberFormat="1" applyFont="1"/>
    <xf numFmtId="0" fontId="7" fillId="4" borderId="0" xfId="0" applyNumberFormat="1" applyFont="1" applyFill="1" applyAlignment="1">
      <alignment horizontal="center" vertical="center"/>
    </xf>
    <xf numFmtId="0" fontId="0" fillId="4" borderId="0" xfId="0" applyNumberFormat="1" applyFill="1"/>
    <xf numFmtId="0" fontId="0" fillId="0" borderId="0" xfId="0"/>
    <xf numFmtId="0" fontId="4" fillId="2" borderId="1" xfId="0" applyNumberFormat="1" applyFont="1" applyFill="1" applyBorder="1" applyAlignment="1">
      <alignment horizontal="center" vertical="center" wrapText="1"/>
    </xf>
  </cellXfs>
  <cellStyles count="7">
    <cellStyle name="Hyperlink" xfId="2" builtinId="8"/>
    <cellStyle name="Normal" xfId="0" builtinId="0"/>
    <cellStyle name="Normal 2" xfId="1" xr:uid="{00000000-0005-0000-0000-000000000000}"/>
    <cellStyle name="Normal 3" xfId="6" xr:uid="{4DEC0072-2753-2F44-98A9-FFB8D1E2101B}"/>
    <cellStyle name="Per cent" xfId="3" builtinId="5"/>
    <cellStyle name="Обычный 2" xfId="4" xr:uid="{00000000-0005-0000-0000-000003000000}"/>
    <cellStyle name="Финансовый 2" xfId="5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63BE5C55-0004-0542-9D2B-CDDBC0E15D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1588</xdr:rowOff>
    </xdr:to>
    <xdr:pic>
      <xdr:nvPicPr>
        <xdr:cNvPr id="2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8480F22F-F992-A54A-BE99-A5643E1BD8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0" cy="158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AA85C59-57D3-A24F-8B65-950B694A91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br.ru/eng/hd_base/zcyc_params/?UniDbQuery.Posted=True&amp;UniDbQuery.From=01%2F01%2F2009&amp;UniDbQuery.To=31%2F12%2F201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gks.ru/free_doc/new_site/business/torg/usl/bd_9400032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moex.com/ru/index/IMOEX/archiv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A3F7-4B27-FB42-9B51-9DB647AEF23B}">
  <dimension ref="A1:Z556"/>
  <sheetViews>
    <sheetView zoomScale="156" zoomScaleNormal="100" workbookViewId="0">
      <pane ySplit="1" topLeftCell="A2" activePane="bottomLeft" state="frozen"/>
      <selection activeCell="H32" sqref="H32"/>
      <selection pane="bottomLeft" activeCell="W3" sqref="W3"/>
    </sheetView>
  </sheetViews>
  <sheetFormatPr baseColWidth="10" defaultColWidth="12" defaultRowHeight="11" x14ac:dyDescent="0.15"/>
  <cols>
    <col min="6" max="6" width="15.75" bestFit="1" customWidth="1"/>
    <col min="8" max="10" width="12" hidden="1" customWidth="1"/>
    <col min="11" max="11" width="12" customWidth="1"/>
    <col min="12" max="12" width="20.75" style="10" bestFit="1" customWidth="1"/>
    <col min="13" max="13" width="19" bestFit="1" customWidth="1"/>
    <col min="14" max="14" width="12.25" bestFit="1" customWidth="1"/>
    <col min="15" max="15" width="12.75" bestFit="1" customWidth="1"/>
    <col min="16" max="16" width="14.5" bestFit="1" customWidth="1"/>
    <col min="22" max="22" width="14.5" bestFit="1" customWidth="1"/>
  </cols>
  <sheetData>
    <row r="1" spans="1:23" x14ac:dyDescent="0.15">
      <c r="B1" s="11" t="s">
        <v>1</v>
      </c>
      <c r="C1" s="11" t="s">
        <v>2</v>
      </c>
      <c r="D1" s="11" t="s">
        <v>3177</v>
      </c>
      <c r="E1" s="11" t="s">
        <v>3178</v>
      </c>
      <c r="F1" s="11" t="s">
        <v>5</v>
      </c>
      <c r="G1" s="12" t="s">
        <v>3246</v>
      </c>
      <c r="H1" s="239" t="s">
        <v>3160</v>
      </c>
      <c r="I1" s="239" t="s">
        <v>3166</v>
      </c>
      <c r="J1" s="240" t="s">
        <v>3173</v>
      </c>
      <c r="K1" s="239" t="s">
        <v>3168</v>
      </c>
      <c r="L1" s="227" t="s">
        <v>3175</v>
      </c>
      <c r="M1" s="12" t="s">
        <v>3183</v>
      </c>
      <c r="N1" s="12" t="s">
        <v>3204</v>
      </c>
      <c r="O1" s="12" t="s">
        <v>3179</v>
      </c>
      <c r="P1" s="12" t="s">
        <v>3180</v>
      </c>
      <c r="Q1" s="12" t="s">
        <v>3184</v>
      </c>
      <c r="R1" s="12" t="s">
        <v>3199</v>
      </c>
      <c r="S1" s="12" t="s">
        <v>3201</v>
      </c>
      <c r="T1" s="239" t="s">
        <v>3208</v>
      </c>
      <c r="U1" s="239" t="s">
        <v>3245</v>
      </c>
    </row>
    <row r="2" spans="1:23" x14ac:dyDescent="0.15">
      <c r="A2" s="53">
        <v>1</v>
      </c>
      <c r="B2" s="27" t="s">
        <v>453</v>
      </c>
      <c r="C2" s="28">
        <v>15</v>
      </c>
      <c r="D2" s="27">
        <v>1</v>
      </c>
      <c r="E2" s="27">
        <v>337</v>
      </c>
      <c r="F2" s="27" t="s">
        <v>2238</v>
      </c>
      <c r="G2" s="28">
        <v>18.031141773961462</v>
      </c>
      <c r="H2" s="27">
        <v>1</v>
      </c>
      <c r="I2" s="27">
        <v>60</v>
      </c>
      <c r="J2" s="27">
        <v>15</v>
      </c>
      <c r="K2" s="27">
        <v>2</v>
      </c>
      <c r="L2" s="67">
        <v>59.835616438356162</v>
      </c>
      <c r="M2" s="38">
        <v>0.04</v>
      </c>
      <c r="N2" s="38">
        <v>3.0000000000000001E-3</v>
      </c>
      <c r="O2" s="39">
        <v>5.08</v>
      </c>
      <c r="P2" s="40">
        <v>3.98</v>
      </c>
      <c r="Q2" s="146">
        <v>9.35</v>
      </c>
      <c r="R2" s="167">
        <v>3.9211240017564895E-2</v>
      </c>
      <c r="S2" s="78">
        <v>0</v>
      </c>
      <c r="T2" s="78">
        <v>1</v>
      </c>
      <c r="U2" s="167">
        <v>0.27143134371630923</v>
      </c>
      <c r="W2" s="27"/>
    </row>
    <row r="3" spans="1:23" x14ac:dyDescent="0.15">
      <c r="A3" s="54">
        <v>1</v>
      </c>
      <c r="B3" s="30" t="s">
        <v>453</v>
      </c>
      <c r="C3" s="31">
        <v>15</v>
      </c>
      <c r="D3" s="27">
        <v>337</v>
      </c>
      <c r="E3" s="27">
        <v>702</v>
      </c>
      <c r="F3" s="30" t="s">
        <v>2238</v>
      </c>
      <c r="G3" s="31">
        <v>18.031141773961462</v>
      </c>
      <c r="H3" s="30">
        <v>1</v>
      </c>
      <c r="I3" s="30">
        <v>60</v>
      </c>
      <c r="J3" s="30">
        <v>15</v>
      </c>
      <c r="K3" s="30">
        <v>2</v>
      </c>
      <c r="L3" s="68">
        <v>59.835616438356162</v>
      </c>
      <c r="M3" s="36">
        <v>9.9000000000000005E-2</v>
      </c>
      <c r="N3" s="36">
        <v>4.0000000000000001E-3</v>
      </c>
      <c r="O3" s="37">
        <v>7.99</v>
      </c>
      <c r="P3" s="41">
        <v>6.81</v>
      </c>
      <c r="Q3" s="146">
        <v>9.07</v>
      </c>
      <c r="R3" s="167">
        <v>-0.12706808638599779</v>
      </c>
      <c r="S3" s="78">
        <v>0</v>
      </c>
      <c r="T3" s="78">
        <v>0</v>
      </c>
      <c r="U3" s="167">
        <v>-0.18115835772283623</v>
      </c>
    </row>
    <row r="4" spans="1:23" x14ac:dyDescent="0.15">
      <c r="A4" s="54">
        <v>1</v>
      </c>
      <c r="B4" s="30" t="s">
        <v>453</v>
      </c>
      <c r="C4" s="31">
        <v>15</v>
      </c>
      <c r="D4" s="27">
        <v>702</v>
      </c>
      <c r="E4" s="27">
        <v>1067</v>
      </c>
      <c r="F4" s="30" t="s">
        <v>2238</v>
      </c>
      <c r="G4" s="31">
        <v>18.031141773961462</v>
      </c>
      <c r="H4" s="30">
        <v>1</v>
      </c>
      <c r="I4" s="30">
        <v>60</v>
      </c>
      <c r="J4" s="30">
        <v>15</v>
      </c>
      <c r="K4" s="30">
        <v>2</v>
      </c>
      <c r="L4" s="68">
        <v>59.835616438356162</v>
      </c>
      <c r="M4" s="36">
        <v>-7.1999999999999995E-2</v>
      </c>
      <c r="N4" s="36">
        <v>4.0000000000000001E-3</v>
      </c>
      <c r="O4" s="37">
        <v>9.2799999999999994</v>
      </c>
      <c r="P4" s="41">
        <v>8.16</v>
      </c>
      <c r="Q4" s="146">
        <v>2.2599999999999998</v>
      </c>
      <c r="R4" s="167">
        <v>0.28547615277078203</v>
      </c>
      <c r="S4" s="78">
        <v>0</v>
      </c>
      <c r="T4" s="78">
        <v>0</v>
      </c>
      <c r="U4" s="167">
        <v>0.15663555192941619</v>
      </c>
    </row>
    <row r="5" spans="1:23" x14ac:dyDescent="0.15">
      <c r="A5" s="54">
        <v>1</v>
      </c>
      <c r="B5" s="30" t="s">
        <v>453</v>
      </c>
      <c r="C5" s="31">
        <v>15</v>
      </c>
      <c r="D5" s="27">
        <v>1067</v>
      </c>
      <c r="E5" s="27">
        <v>1433</v>
      </c>
      <c r="F5" s="30" t="s">
        <v>2238</v>
      </c>
      <c r="G5" s="31">
        <v>18.031141773961462</v>
      </c>
      <c r="H5" s="30">
        <v>1</v>
      </c>
      <c r="I5" s="30">
        <v>60</v>
      </c>
      <c r="J5" s="30">
        <v>15</v>
      </c>
      <c r="K5" s="30">
        <v>2</v>
      </c>
      <c r="L5" s="68">
        <v>59.835616438356162</v>
      </c>
      <c r="M5" s="36">
        <v>0.129</v>
      </c>
      <c r="N5" s="36">
        <v>1E-3</v>
      </c>
      <c r="O5" s="37">
        <v>4.08</v>
      </c>
      <c r="P5" s="41">
        <v>3.04</v>
      </c>
      <c r="Q5" s="146">
        <v>5.9499999999999993</v>
      </c>
      <c r="R5" s="167">
        <v>0.27779550275773196</v>
      </c>
      <c r="S5" s="78">
        <v>0</v>
      </c>
      <c r="T5" s="78">
        <v>0</v>
      </c>
      <c r="U5" s="167">
        <v>0.36326211149690607</v>
      </c>
    </row>
    <row r="6" spans="1:23" x14ac:dyDescent="0.15">
      <c r="A6" s="54">
        <v>1</v>
      </c>
      <c r="B6" s="30" t="s">
        <v>453</v>
      </c>
      <c r="C6" s="31">
        <v>15</v>
      </c>
      <c r="D6" s="27">
        <v>1433</v>
      </c>
      <c r="E6" s="27">
        <v>1798</v>
      </c>
      <c r="F6" s="30" t="s">
        <v>2238</v>
      </c>
      <c r="G6" s="31">
        <v>18.031141773961462</v>
      </c>
      <c r="H6" s="30">
        <v>1</v>
      </c>
      <c r="I6" s="30">
        <v>60</v>
      </c>
      <c r="J6" s="30">
        <v>15</v>
      </c>
      <c r="K6" s="30">
        <v>2</v>
      </c>
      <c r="L6" s="68">
        <v>59.835616438356162</v>
      </c>
      <c r="M6" s="36">
        <v>0.67400000000000004</v>
      </c>
      <c r="N6" s="36">
        <v>3.0000000000000001E-3</v>
      </c>
      <c r="O6" s="37">
        <v>4.01</v>
      </c>
      <c r="P6" s="41">
        <v>2.93</v>
      </c>
      <c r="Q6" s="146">
        <v>6.66</v>
      </c>
      <c r="R6" s="167">
        <v>-5.4849413820347394E-2</v>
      </c>
      <c r="S6" s="78">
        <v>0</v>
      </c>
      <c r="T6" s="78">
        <v>0</v>
      </c>
      <c r="U6" s="167">
        <v>0.21714415782437937</v>
      </c>
    </row>
    <row r="7" spans="1:23" x14ac:dyDescent="0.15">
      <c r="A7" s="55">
        <v>1</v>
      </c>
      <c r="B7" s="33" t="s">
        <v>453</v>
      </c>
      <c r="C7" s="34">
        <v>15</v>
      </c>
      <c r="D7" s="27">
        <v>1798</v>
      </c>
      <c r="E7" s="27">
        <v>1821</v>
      </c>
      <c r="F7" s="33" t="s">
        <v>2238</v>
      </c>
      <c r="G7" s="34">
        <v>18.031141773961501</v>
      </c>
      <c r="H7" s="33">
        <v>1</v>
      </c>
      <c r="I7" s="33">
        <v>60</v>
      </c>
      <c r="J7" s="33">
        <v>15</v>
      </c>
      <c r="K7" s="33">
        <v>2</v>
      </c>
      <c r="L7" s="70">
        <v>59.835616438356162</v>
      </c>
      <c r="M7" s="42">
        <v>0.13600000000000001</v>
      </c>
      <c r="N7" s="42">
        <v>-1.4999999999999999E-2</v>
      </c>
      <c r="O7" s="43">
        <v>5.22</v>
      </c>
      <c r="P7" s="44">
        <v>4.0199999999999996</v>
      </c>
      <c r="Q7" s="146">
        <v>8.5399999999999991</v>
      </c>
      <c r="R7" s="167">
        <v>0.11866885948640538</v>
      </c>
      <c r="S7" s="78">
        <v>0</v>
      </c>
      <c r="T7" s="78">
        <v>0</v>
      </c>
      <c r="U7" s="167">
        <v>4.7760412903606803E-2</v>
      </c>
    </row>
    <row r="8" spans="1:23" x14ac:dyDescent="0.15">
      <c r="A8" s="53">
        <v>2</v>
      </c>
      <c r="B8" s="27" t="s">
        <v>453</v>
      </c>
      <c r="C8" s="28">
        <v>15</v>
      </c>
      <c r="D8" s="27">
        <v>1</v>
      </c>
      <c r="E8" s="27">
        <v>337</v>
      </c>
      <c r="F8" s="27" t="s">
        <v>2245</v>
      </c>
      <c r="G8" s="28">
        <v>18.031141773961462</v>
      </c>
      <c r="H8" s="27">
        <v>1</v>
      </c>
      <c r="I8" s="27">
        <v>60</v>
      </c>
      <c r="J8" s="27">
        <v>5</v>
      </c>
      <c r="K8" s="27">
        <v>2</v>
      </c>
      <c r="L8" s="67">
        <v>59.934246575342463</v>
      </c>
      <c r="M8" s="38">
        <v>0.04</v>
      </c>
      <c r="N8" s="38">
        <v>3.0000000000000001E-3</v>
      </c>
      <c r="O8" s="39">
        <v>5.08</v>
      </c>
      <c r="P8" s="40">
        <v>3.98</v>
      </c>
      <c r="Q8" s="146">
        <v>9.35</v>
      </c>
      <c r="R8" s="167">
        <v>3.9211240017564895E-2</v>
      </c>
      <c r="S8" s="78">
        <v>0</v>
      </c>
      <c r="T8" s="78">
        <v>1</v>
      </c>
      <c r="U8" s="167">
        <v>0.27143134371630923</v>
      </c>
    </row>
    <row r="9" spans="1:23" x14ac:dyDescent="0.15">
      <c r="A9" s="54">
        <v>2</v>
      </c>
      <c r="B9" s="30" t="s">
        <v>453</v>
      </c>
      <c r="C9" s="31">
        <v>15</v>
      </c>
      <c r="D9" s="27">
        <v>337</v>
      </c>
      <c r="E9" s="27">
        <v>702</v>
      </c>
      <c r="F9" s="30" t="s">
        <v>2245</v>
      </c>
      <c r="G9" s="31">
        <v>18.031141773961462</v>
      </c>
      <c r="H9" s="30">
        <v>1</v>
      </c>
      <c r="I9" s="30">
        <v>60</v>
      </c>
      <c r="J9" s="30">
        <v>5</v>
      </c>
      <c r="K9" s="30">
        <v>2</v>
      </c>
      <c r="L9" s="68">
        <v>59.934246575342463</v>
      </c>
      <c r="M9" s="36">
        <v>9.9000000000000005E-2</v>
      </c>
      <c r="N9" s="36">
        <v>4.0000000000000001E-3</v>
      </c>
      <c r="O9" s="37">
        <v>7.99</v>
      </c>
      <c r="P9" s="41">
        <v>6.81</v>
      </c>
      <c r="Q9" s="146">
        <v>9.07</v>
      </c>
      <c r="R9" s="167">
        <v>-0.12706808638599779</v>
      </c>
      <c r="S9" s="78">
        <v>0</v>
      </c>
      <c r="T9" s="78">
        <v>0</v>
      </c>
      <c r="U9" s="167">
        <v>-0.18115835772283623</v>
      </c>
    </row>
    <row r="10" spans="1:23" x14ac:dyDescent="0.15">
      <c r="A10" s="54">
        <v>2</v>
      </c>
      <c r="B10" s="30" t="s">
        <v>453</v>
      </c>
      <c r="C10" s="31">
        <v>15</v>
      </c>
      <c r="D10" s="27">
        <v>702</v>
      </c>
      <c r="E10" s="27">
        <v>1067</v>
      </c>
      <c r="F10" s="30" t="s">
        <v>2245</v>
      </c>
      <c r="G10" s="31">
        <v>18.031141773961462</v>
      </c>
      <c r="H10" s="30">
        <v>1</v>
      </c>
      <c r="I10" s="30">
        <v>60</v>
      </c>
      <c r="J10" s="30">
        <v>5</v>
      </c>
      <c r="K10" s="30">
        <v>2</v>
      </c>
      <c r="L10" s="68">
        <v>59.934246575342463</v>
      </c>
      <c r="M10" s="36">
        <v>-7.1999999999999995E-2</v>
      </c>
      <c r="N10" s="36">
        <v>4.0000000000000001E-3</v>
      </c>
      <c r="O10" s="37">
        <v>9.2799999999999994</v>
      </c>
      <c r="P10" s="41">
        <v>8.16</v>
      </c>
      <c r="Q10" s="146">
        <v>2.2599999999999998</v>
      </c>
      <c r="R10" s="167">
        <v>0.28547615277078203</v>
      </c>
      <c r="S10" s="78">
        <v>0</v>
      </c>
      <c r="T10" s="78">
        <v>0</v>
      </c>
      <c r="U10" s="167">
        <v>0.15663555192941619</v>
      </c>
    </row>
    <row r="11" spans="1:23" x14ac:dyDescent="0.15">
      <c r="A11" s="54">
        <v>2</v>
      </c>
      <c r="B11" s="30" t="s">
        <v>453</v>
      </c>
      <c r="C11" s="31">
        <v>15</v>
      </c>
      <c r="D11" s="27">
        <v>1067</v>
      </c>
      <c r="E11" s="27">
        <v>1433</v>
      </c>
      <c r="F11" s="30" t="s">
        <v>2245</v>
      </c>
      <c r="G11" s="31">
        <v>18.031141773961462</v>
      </c>
      <c r="H11" s="30">
        <v>1</v>
      </c>
      <c r="I11" s="30">
        <v>60</v>
      </c>
      <c r="J11" s="30">
        <v>5</v>
      </c>
      <c r="K11" s="30">
        <v>2</v>
      </c>
      <c r="L11" s="68">
        <v>59.934246575342463</v>
      </c>
      <c r="M11" s="36">
        <v>0.129</v>
      </c>
      <c r="N11" s="36">
        <v>1E-3</v>
      </c>
      <c r="O11" s="37">
        <v>4.08</v>
      </c>
      <c r="P11" s="41">
        <v>3.04</v>
      </c>
      <c r="Q11" s="146">
        <v>5.9499999999999993</v>
      </c>
      <c r="R11" s="167">
        <v>0.27779550275773196</v>
      </c>
      <c r="S11" s="78">
        <v>0</v>
      </c>
      <c r="T11" s="78">
        <v>0</v>
      </c>
      <c r="U11" s="167">
        <v>0.36326211149690607</v>
      </c>
    </row>
    <row r="12" spans="1:23" x14ac:dyDescent="0.15">
      <c r="A12" s="54">
        <v>2</v>
      </c>
      <c r="B12" s="30" t="s">
        <v>453</v>
      </c>
      <c r="C12" s="31">
        <v>15</v>
      </c>
      <c r="D12" s="27">
        <v>1433</v>
      </c>
      <c r="E12" s="27">
        <v>1798</v>
      </c>
      <c r="F12" s="30" t="s">
        <v>2245</v>
      </c>
      <c r="G12" s="31">
        <v>18.031141773961462</v>
      </c>
      <c r="H12" s="30">
        <v>1</v>
      </c>
      <c r="I12" s="30">
        <v>60</v>
      </c>
      <c r="J12" s="30">
        <v>5</v>
      </c>
      <c r="K12" s="30">
        <v>2</v>
      </c>
      <c r="L12" s="68">
        <v>59.934246575342463</v>
      </c>
      <c r="M12" s="36">
        <v>0.67400000000000004</v>
      </c>
      <c r="N12" s="36">
        <v>3.0000000000000001E-3</v>
      </c>
      <c r="O12" s="37">
        <v>4.01</v>
      </c>
      <c r="P12" s="41">
        <v>2.93</v>
      </c>
      <c r="Q12" s="146">
        <v>6.66</v>
      </c>
      <c r="R12" s="167">
        <v>-5.4849413820347394E-2</v>
      </c>
      <c r="S12" s="78">
        <v>0</v>
      </c>
      <c r="T12" s="78">
        <v>0</v>
      </c>
      <c r="U12" s="167">
        <v>0.21714415782437937</v>
      </c>
    </row>
    <row r="13" spans="1:23" x14ac:dyDescent="0.15">
      <c r="A13" s="55">
        <v>2</v>
      </c>
      <c r="B13" s="33" t="s">
        <v>453</v>
      </c>
      <c r="C13" s="34">
        <v>15</v>
      </c>
      <c r="D13" s="27">
        <v>1798</v>
      </c>
      <c r="E13" s="27">
        <v>1824</v>
      </c>
      <c r="F13" s="33" t="s">
        <v>2245</v>
      </c>
      <c r="G13" s="34">
        <v>18.031141773961462</v>
      </c>
      <c r="H13" s="33">
        <v>1</v>
      </c>
      <c r="I13" s="33">
        <v>60</v>
      </c>
      <c r="J13" s="33">
        <v>5</v>
      </c>
      <c r="K13" s="33">
        <v>2</v>
      </c>
      <c r="L13" s="70">
        <v>59.934246575342463</v>
      </c>
      <c r="M13" s="42">
        <v>0.13600000000000001</v>
      </c>
      <c r="N13" s="42">
        <v>-1.4999999999999999E-2</v>
      </c>
      <c r="O13" s="43">
        <v>5.22</v>
      </c>
      <c r="P13" s="44">
        <v>4.0199999999999996</v>
      </c>
      <c r="Q13" s="146">
        <v>8.5399999999999991</v>
      </c>
      <c r="R13" s="167">
        <v>0.11866885948640538</v>
      </c>
      <c r="S13" s="78">
        <v>0</v>
      </c>
      <c r="T13" s="78">
        <v>0</v>
      </c>
      <c r="U13" s="167">
        <v>4.7760412903606803E-2</v>
      </c>
    </row>
    <row r="14" spans="1:23" x14ac:dyDescent="0.15">
      <c r="A14" s="57">
        <v>3</v>
      </c>
      <c r="B14" s="16" t="s">
        <v>1354</v>
      </c>
      <c r="C14" s="19">
        <v>12</v>
      </c>
      <c r="D14" s="27">
        <v>7</v>
      </c>
      <c r="E14" s="27">
        <v>337</v>
      </c>
      <c r="F14" s="16" t="s">
        <v>2247</v>
      </c>
      <c r="G14" s="19">
        <v>16.805920995637088</v>
      </c>
      <c r="H14" s="16">
        <v>1</v>
      </c>
      <c r="I14" s="16">
        <v>36</v>
      </c>
      <c r="J14" s="16">
        <v>3</v>
      </c>
      <c r="K14" s="16">
        <v>2</v>
      </c>
      <c r="L14" s="68">
        <v>35.901369863013699</v>
      </c>
      <c r="M14" s="74">
        <v>0.47213104007991008</v>
      </c>
      <c r="N14" s="94">
        <v>1.7000000000000001E-2</v>
      </c>
      <c r="O14" s="71">
        <v>7.23</v>
      </c>
      <c r="P14" s="135">
        <v>6.4193441536932752E-2</v>
      </c>
      <c r="Q14" s="146">
        <v>6.35</v>
      </c>
      <c r="R14" s="167">
        <v>3.9211240017564895E-2</v>
      </c>
      <c r="S14" s="78">
        <v>0</v>
      </c>
      <c r="T14" s="78">
        <v>1</v>
      </c>
      <c r="U14" s="167">
        <v>0.27143134371630923</v>
      </c>
    </row>
    <row r="15" spans="1:23" x14ac:dyDescent="0.15">
      <c r="A15" s="57">
        <v>3</v>
      </c>
      <c r="B15" s="16" t="s">
        <v>1354</v>
      </c>
      <c r="C15" s="19">
        <v>12</v>
      </c>
      <c r="D15" s="27">
        <v>337</v>
      </c>
      <c r="E15" s="27">
        <v>702</v>
      </c>
      <c r="F15" s="16" t="s">
        <v>2247</v>
      </c>
      <c r="G15" s="19">
        <v>16.805920995637088</v>
      </c>
      <c r="H15" s="16">
        <v>1</v>
      </c>
      <c r="I15" s="16">
        <v>36</v>
      </c>
      <c r="J15" s="16">
        <v>3</v>
      </c>
      <c r="K15" s="16">
        <v>2</v>
      </c>
      <c r="L15" s="68">
        <v>35.901369863013699</v>
      </c>
      <c r="M15" s="74">
        <v>0.33407060825180773</v>
      </c>
      <c r="N15" s="94">
        <v>1.2E-2</v>
      </c>
      <c r="O15" s="71">
        <v>6.23</v>
      </c>
      <c r="P15" s="135">
        <v>5.7678571428571426E-2</v>
      </c>
      <c r="Q15" s="146">
        <v>6.07</v>
      </c>
      <c r="R15" s="167">
        <v>-0.12706808638599779</v>
      </c>
      <c r="S15" s="78">
        <v>0</v>
      </c>
      <c r="T15" s="78">
        <v>0</v>
      </c>
      <c r="U15" s="167">
        <v>-0.18115835772283623</v>
      </c>
    </row>
    <row r="16" spans="1:23" x14ac:dyDescent="0.15">
      <c r="A16" s="57">
        <v>3</v>
      </c>
      <c r="B16" s="16" t="s">
        <v>1354</v>
      </c>
      <c r="C16" s="19">
        <v>12</v>
      </c>
      <c r="D16" s="27">
        <v>702</v>
      </c>
      <c r="E16" s="27">
        <v>1067</v>
      </c>
      <c r="F16" s="16" t="s">
        <v>2247</v>
      </c>
      <c r="G16" s="19">
        <v>16.805920995637088</v>
      </c>
      <c r="H16" s="16">
        <v>1</v>
      </c>
      <c r="I16" s="16">
        <v>36</v>
      </c>
      <c r="J16" s="16">
        <v>3</v>
      </c>
      <c r="K16" s="16">
        <v>2</v>
      </c>
      <c r="L16" s="68">
        <v>35.901369863013699</v>
      </c>
      <c r="M16" s="74">
        <v>0.3546908087817085</v>
      </c>
      <c r="N16" s="94">
        <v>1.4999999999999999E-2</v>
      </c>
      <c r="O16" s="71">
        <v>6.47</v>
      </c>
      <c r="P16" s="135">
        <v>5.2240012938702896E-2</v>
      </c>
      <c r="Q16" s="146">
        <v>-0.74000000000000021</v>
      </c>
      <c r="R16" s="167">
        <v>0.28547615277078203</v>
      </c>
      <c r="S16" s="78">
        <v>0</v>
      </c>
      <c r="T16" s="78">
        <v>0</v>
      </c>
      <c r="U16" s="167">
        <v>0.15663555192941619</v>
      </c>
    </row>
    <row r="17" spans="1:21" x14ac:dyDescent="0.15">
      <c r="A17" s="58">
        <v>3</v>
      </c>
      <c r="B17" s="24" t="s">
        <v>1354</v>
      </c>
      <c r="C17" s="25">
        <v>12</v>
      </c>
      <c r="D17" s="27">
        <v>1067</v>
      </c>
      <c r="E17" s="27">
        <v>1099</v>
      </c>
      <c r="F17" s="24" t="s">
        <v>2247</v>
      </c>
      <c r="G17" s="25">
        <v>16.805920995637088</v>
      </c>
      <c r="H17" s="24">
        <v>1</v>
      </c>
      <c r="I17" s="24">
        <v>36</v>
      </c>
      <c r="J17" s="24">
        <v>3</v>
      </c>
      <c r="K17" s="24">
        <v>2</v>
      </c>
      <c r="L17" s="68">
        <v>35.901369863013699</v>
      </c>
      <c r="M17" s="93">
        <v>0.41026254507985566</v>
      </c>
      <c r="N17" s="86">
        <v>2.5999999999999999E-2</v>
      </c>
      <c r="O17" s="87">
        <v>6.3</v>
      </c>
      <c r="P17" s="136">
        <v>4.4942256852650624E-2</v>
      </c>
      <c r="Q17" s="146">
        <v>2.9499999999999993</v>
      </c>
      <c r="R17" s="167">
        <v>0.27779550275773196</v>
      </c>
      <c r="S17" s="78">
        <v>0</v>
      </c>
      <c r="T17" s="78">
        <v>0</v>
      </c>
      <c r="U17" s="167">
        <v>0.36326211149690607</v>
      </c>
    </row>
    <row r="18" spans="1:21" x14ac:dyDescent="0.15">
      <c r="A18" s="54">
        <v>4</v>
      </c>
      <c r="B18" s="16" t="s">
        <v>986</v>
      </c>
      <c r="C18" s="19">
        <v>17</v>
      </c>
      <c r="D18" s="27">
        <v>11</v>
      </c>
      <c r="E18" s="27">
        <v>337</v>
      </c>
      <c r="F18" s="16" t="s">
        <v>2249</v>
      </c>
      <c r="G18" s="19">
        <v>17.510381253693833</v>
      </c>
      <c r="H18" s="16">
        <v>1</v>
      </c>
      <c r="I18" s="16">
        <v>36</v>
      </c>
      <c r="J18" s="16">
        <v>3</v>
      </c>
      <c r="K18" s="16">
        <v>0</v>
      </c>
      <c r="L18" s="68">
        <v>35.901369863013699</v>
      </c>
      <c r="M18" s="73">
        <v>-1.5577385725741779</v>
      </c>
      <c r="N18" s="36">
        <v>4.4999999999999998E-2</v>
      </c>
      <c r="O18" s="37">
        <v>14.28</v>
      </c>
      <c r="P18" s="41">
        <v>2.4922171353826035</v>
      </c>
      <c r="Q18" s="146">
        <v>11.49</v>
      </c>
      <c r="R18" s="167">
        <v>3.9211240017564895E-2</v>
      </c>
      <c r="S18" s="78">
        <v>0</v>
      </c>
      <c r="T18" s="78">
        <v>1</v>
      </c>
      <c r="U18" s="167">
        <v>0.27143134371630923</v>
      </c>
    </row>
    <row r="19" spans="1:21" x14ac:dyDescent="0.15">
      <c r="A19" s="54">
        <v>4</v>
      </c>
      <c r="B19" s="16" t="s">
        <v>986</v>
      </c>
      <c r="C19" s="19">
        <v>17</v>
      </c>
      <c r="D19" s="27">
        <v>337</v>
      </c>
      <c r="E19" s="27">
        <v>702</v>
      </c>
      <c r="F19" s="16" t="s">
        <v>2249</v>
      </c>
      <c r="G19" s="19">
        <v>18.510381253693801</v>
      </c>
      <c r="H19" s="16">
        <v>1</v>
      </c>
      <c r="I19" s="16">
        <v>36</v>
      </c>
      <c r="J19" s="16">
        <v>3</v>
      </c>
      <c r="K19" s="16">
        <v>0</v>
      </c>
      <c r="L19" s="68">
        <v>35.901369863013699</v>
      </c>
      <c r="M19" s="73">
        <v>-0.27836204967554262</v>
      </c>
      <c r="N19" s="36">
        <v>1E-3</v>
      </c>
      <c r="O19" s="37">
        <v>10.25</v>
      </c>
      <c r="P19" s="41">
        <v>2.1747725392886683</v>
      </c>
      <c r="Q19" s="146">
        <v>11.07</v>
      </c>
      <c r="R19" s="167">
        <v>-0.12706808638599779</v>
      </c>
      <c r="S19" s="78">
        <v>0</v>
      </c>
      <c r="T19" s="78">
        <v>0</v>
      </c>
      <c r="U19" s="167">
        <v>-0.18115835772283623</v>
      </c>
    </row>
    <row r="20" spans="1:21" x14ac:dyDescent="0.15">
      <c r="A20" s="54">
        <v>4</v>
      </c>
      <c r="B20" s="16" t="s">
        <v>986</v>
      </c>
      <c r="C20" s="19">
        <v>17</v>
      </c>
      <c r="D20" s="27">
        <v>702</v>
      </c>
      <c r="E20" s="27">
        <v>1067</v>
      </c>
      <c r="F20" s="16" t="s">
        <v>2249</v>
      </c>
      <c r="G20" s="19">
        <v>18.510381253693801</v>
      </c>
      <c r="H20" s="16">
        <v>1</v>
      </c>
      <c r="I20" s="16">
        <v>36</v>
      </c>
      <c r="J20" s="16">
        <v>3</v>
      </c>
      <c r="K20" s="16">
        <v>0</v>
      </c>
      <c r="L20" s="68">
        <v>35.901369863013699</v>
      </c>
      <c r="M20" s="74">
        <v>-0.54749172396231216</v>
      </c>
      <c r="N20" s="36">
        <v>-5.0000000000000001E-3</v>
      </c>
      <c r="O20" s="37">
        <v>15.89</v>
      </c>
      <c r="P20" s="76">
        <v>2.4883040935672516</v>
      </c>
      <c r="Q20" s="146">
        <v>4.26</v>
      </c>
      <c r="R20" s="167">
        <v>0.28547615277078203</v>
      </c>
      <c r="S20" s="78">
        <v>0</v>
      </c>
      <c r="T20" s="78">
        <v>0</v>
      </c>
      <c r="U20" s="167">
        <v>0.15663555192941619</v>
      </c>
    </row>
    <row r="21" spans="1:21" x14ac:dyDescent="0.15">
      <c r="A21" s="54">
        <v>4</v>
      </c>
      <c r="B21" s="16" t="s">
        <v>986</v>
      </c>
      <c r="C21" s="19">
        <v>17</v>
      </c>
      <c r="D21" s="27">
        <v>1067</v>
      </c>
      <c r="E21" s="27">
        <v>1103</v>
      </c>
      <c r="F21" s="16" t="s">
        <v>2249</v>
      </c>
      <c r="G21" s="19">
        <v>19.510381253693801</v>
      </c>
      <c r="H21" s="16">
        <v>1</v>
      </c>
      <c r="I21" s="16">
        <v>36</v>
      </c>
      <c r="J21" s="16">
        <v>3</v>
      </c>
      <c r="K21" s="16">
        <v>0</v>
      </c>
      <c r="L21" s="68">
        <v>35.901369863013699</v>
      </c>
      <c r="M21" s="73">
        <v>-2.3151853066579209</v>
      </c>
      <c r="N21" s="36">
        <v>-3.5000000000000003E-2</v>
      </c>
      <c r="O21" s="37">
        <v>30.67</v>
      </c>
      <c r="P21" s="41">
        <v>2.8356614626129826</v>
      </c>
      <c r="Q21" s="146">
        <v>7.9499999999999993</v>
      </c>
      <c r="R21" s="167">
        <v>0.27779550275773196</v>
      </c>
      <c r="S21" s="78">
        <v>0</v>
      </c>
      <c r="T21" s="78">
        <v>0</v>
      </c>
      <c r="U21" s="167">
        <v>0.36326211149690607</v>
      </c>
    </row>
    <row r="22" spans="1:21" x14ac:dyDescent="0.15">
      <c r="A22" s="53">
        <v>5</v>
      </c>
      <c r="B22" s="21" t="s">
        <v>541</v>
      </c>
      <c r="C22" s="22">
        <v>17</v>
      </c>
      <c r="D22" s="27">
        <v>17</v>
      </c>
      <c r="E22" s="27">
        <v>337</v>
      </c>
      <c r="F22" s="21" t="s">
        <v>2252</v>
      </c>
      <c r="G22" s="22">
        <v>17.798063319932947</v>
      </c>
      <c r="H22" s="21">
        <v>1</v>
      </c>
      <c r="I22" s="21">
        <v>36</v>
      </c>
      <c r="J22" s="21">
        <v>3</v>
      </c>
      <c r="K22" s="21">
        <v>0</v>
      </c>
      <c r="L22" s="68">
        <v>35.901369863013699</v>
      </c>
      <c r="M22" s="137">
        <v>0.45284590467376218</v>
      </c>
      <c r="N22" s="38">
        <v>2.1000000000000001E-2</v>
      </c>
      <c r="O22" s="39">
        <v>8.52</v>
      </c>
      <c r="P22" s="40">
        <v>2.0897619047619047</v>
      </c>
      <c r="Q22" s="146">
        <v>11.65</v>
      </c>
      <c r="R22" s="167">
        <v>3.9211240017564895E-2</v>
      </c>
      <c r="S22" s="78">
        <v>0</v>
      </c>
      <c r="T22" s="78">
        <v>1</v>
      </c>
      <c r="U22" s="167">
        <v>0.27143134371630923</v>
      </c>
    </row>
    <row r="23" spans="1:21" x14ac:dyDescent="0.15">
      <c r="A23" s="54">
        <v>5</v>
      </c>
      <c r="B23" s="16" t="s">
        <v>541</v>
      </c>
      <c r="C23" s="19">
        <v>17</v>
      </c>
      <c r="D23" s="27">
        <v>337</v>
      </c>
      <c r="E23" s="27">
        <v>702</v>
      </c>
      <c r="F23" s="16" t="s">
        <v>2252</v>
      </c>
      <c r="G23" s="19">
        <v>17.798063319932947</v>
      </c>
      <c r="H23" s="16">
        <v>1</v>
      </c>
      <c r="I23" s="16">
        <v>36</v>
      </c>
      <c r="J23" s="16">
        <v>3</v>
      </c>
      <c r="K23" s="16">
        <v>0</v>
      </c>
      <c r="L23" s="68">
        <v>35.901369863013699</v>
      </c>
      <c r="M23" s="73">
        <v>0.40629902958579883</v>
      </c>
      <c r="N23" s="36">
        <v>2.5999999999999999E-2</v>
      </c>
      <c r="O23" s="37">
        <v>7.64</v>
      </c>
      <c r="P23" s="41">
        <v>1.9809185923866142</v>
      </c>
      <c r="Q23" s="146">
        <v>11.07</v>
      </c>
      <c r="R23" s="167">
        <v>-0.12706808638599779</v>
      </c>
      <c r="S23" s="78">
        <v>0</v>
      </c>
      <c r="T23" s="78">
        <v>0</v>
      </c>
      <c r="U23" s="167">
        <v>-0.18115835772283623</v>
      </c>
    </row>
    <row r="24" spans="1:21" x14ac:dyDescent="0.15">
      <c r="A24" s="54">
        <v>5</v>
      </c>
      <c r="B24" s="16" t="s">
        <v>541</v>
      </c>
      <c r="C24" s="19">
        <v>17</v>
      </c>
      <c r="D24" s="27">
        <v>702</v>
      </c>
      <c r="E24" s="27">
        <v>1067</v>
      </c>
      <c r="F24" s="16" t="s">
        <v>2252</v>
      </c>
      <c r="G24" s="19">
        <v>17.798063319932947</v>
      </c>
      <c r="H24" s="16">
        <v>1</v>
      </c>
      <c r="I24" s="16">
        <v>36</v>
      </c>
      <c r="J24" s="16">
        <v>3</v>
      </c>
      <c r="K24" s="16">
        <v>0</v>
      </c>
      <c r="L24" s="68">
        <v>35.901369863013699</v>
      </c>
      <c r="M24" s="74">
        <v>9.1973189693469584E-2</v>
      </c>
      <c r="N24" s="36">
        <v>8.9999999999999993E-3</v>
      </c>
      <c r="O24" s="37">
        <v>7.44</v>
      </c>
      <c r="P24" s="76">
        <v>1.7865453180709328</v>
      </c>
      <c r="Q24" s="146">
        <v>4.26</v>
      </c>
      <c r="R24" s="167">
        <v>0.28547615277078203</v>
      </c>
      <c r="S24" s="78">
        <v>0</v>
      </c>
      <c r="T24" s="78">
        <v>0</v>
      </c>
      <c r="U24" s="167">
        <v>0.15663555192941619</v>
      </c>
    </row>
    <row r="25" spans="1:21" x14ac:dyDescent="0.15">
      <c r="A25" s="54">
        <v>5</v>
      </c>
      <c r="B25" s="16" t="s">
        <v>541</v>
      </c>
      <c r="C25" s="19">
        <v>17</v>
      </c>
      <c r="D25" s="27">
        <v>1067</v>
      </c>
      <c r="E25" s="27">
        <v>1109</v>
      </c>
      <c r="F25" s="16" t="s">
        <v>2252</v>
      </c>
      <c r="G25" s="19">
        <v>17.798063319932947</v>
      </c>
      <c r="H25" s="16">
        <v>1</v>
      </c>
      <c r="I25" s="16">
        <v>36</v>
      </c>
      <c r="J25" s="16">
        <v>3</v>
      </c>
      <c r="K25" s="16">
        <v>0</v>
      </c>
      <c r="L25" s="68">
        <v>35.901369863013699</v>
      </c>
      <c r="M25" s="73">
        <v>0.3555546738282942</v>
      </c>
      <c r="N25" s="36">
        <v>3.9E-2</v>
      </c>
      <c r="O25" s="37">
        <v>7.5</v>
      </c>
      <c r="P25" s="41">
        <v>2.0763381105586429</v>
      </c>
      <c r="Q25" s="146">
        <v>7.9499999999999993</v>
      </c>
      <c r="R25" s="167">
        <v>0.27779550275773196</v>
      </c>
      <c r="S25" s="78">
        <v>0</v>
      </c>
      <c r="T25" s="78">
        <v>0</v>
      </c>
      <c r="U25" s="167">
        <v>0.36326211149690607</v>
      </c>
    </row>
    <row r="26" spans="1:21" x14ac:dyDescent="0.15">
      <c r="A26" s="56">
        <v>6</v>
      </c>
      <c r="B26" s="21" t="s">
        <v>1297</v>
      </c>
      <c r="C26" s="22">
        <v>13.6</v>
      </c>
      <c r="D26" s="27">
        <v>17</v>
      </c>
      <c r="E26" s="27">
        <v>337</v>
      </c>
      <c r="F26" s="21" t="s">
        <v>2253</v>
      </c>
      <c r="G26" s="22">
        <v>17.915846353518443</v>
      </c>
      <c r="H26" s="21">
        <v>1</v>
      </c>
      <c r="I26" s="21">
        <v>66</v>
      </c>
      <c r="J26" s="16">
        <v>5</v>
      </c>
      <c r="K26" s="21">
        <v>2</v>
      </c>
      <c r="L26" s="68">
        <v>65.819178082191783</v>
      </c>
      <c r="M26" s="95">
        <v>0.22205218735199539</v>
      </c>
      <c r="N26" s="82">
        <v>3.6999999999999998E-2</v>
      </c>
      <c r="O26" s="83">
        <v>8.0500000000000007</v>
      </c>
      <c r="P26" s="80">
        <v>3.0236254605881079E-2</v>
      </c>
      <c r="Q26" s="146">
        <v>8.25</v>
      </c>
      <c r="R26" s="167">
        <v>3.9211240017564895E-2</v>
      </c>
      <c r="S26" s="78">
        <v>0</v>
      </c>
      <c r="T26" s="78">
        <v>1</v>
      </c>
      <c r="U26" s="167">
        <v>0.27143134371630923</v>
      </c>
    </row>
    <row r="27" spans="1:21" x14ac:dyDescent="0.15">
      <c r="A27" s="57">
        <v>6</v>
      </c>
      <c r="B27" s="16" t="s">
        <v>1297</v>
      </c>
      <c r="C27" s="19">
        <v>13.6</v>
      </c>
      <c r="D27" s="27">
        <v>337</v>
      </c>
      <c r="E27" s="27">
        <v>702</v>
      </c>
      <c r="F27" s="16" t="s">
        <v>2253</v>
      </c>
      <c r="G27" s="19">
        <v>17.915846353518443</v>
      </c>
      <c r="H27" s="16">
        <v>1</v>
      </c>
      <c r="I27" s="16">
        <v>66</v>
      </c>
      <c r="J27" s="16">
        <v>5</v>
      </c>
      <c r="K27" s="16">
        <v>2</v>
      </c>
      <c r="L27" s="68">
        <v>65.819178082191783</v>
      </c>
      <c r="M27" s="74">
        <v>3.0315654776237485E-2</v>
      </c>
      <c r="N27" s="94">
        <v>5.0000000000000001E-3</v>
      </c>
      <c r="O27" s="71">
        <v>8.08</v>
      </c>
      <c r="P27" s="81">
        <v>0.81884801925868234</v>
      </c>
      <c r="Q27" s="146">
        <v>7.67</v>
      </c>
      <c r="R27" s="167">
        <v>-0.12706808638599779</v>
      </c>
      <c r="S27" s="78">
        <v>0</v>
      </c>
      <c r="T27" s="78">
        <v>0</v>
      </c>
      <c r="U27" s="167">
        <v>-0.18115835772283623</v>
      </c>
    </row>
    <row r="28" spans="1:21" x14ac:dyDescent="0.15">
      <c r="A28" s="57">
        <v>6</v>
      </c>
      <c r="B28" s="16" t="s">
        <v>1297</v>
      </c>
      <c r="C28" s="19">
        <v>13.6</v>
      </c>
      <c r="D28" s="27">
        <v>702</v>
      </c>
      <c r="E28" s="27">
        <v>1067</v>
      </c>
      <c r="F28" s="16" t="s">
        <v>2253</v>
      </c>
      <c r="G28" s="19">
        <v>17.915846353518443</v>
      </c>
      <c r="H28" s="16">
        <v>1</v>
      </c>
      <c r="I28" s="16">
        <v>66</v>
      </c>
      <c r="J28" s="16">
        <v>5</v>
      </c>
      <c r="K28" s="16">
        <v>2</v>
      </c>
      <c r="L28" s="68">
        <v>65.819178082191783</v>
      </c>
      <c r="M28" s="74">
        <v>-0.18982547000098843</v>
      </c>
      <c r="N28" s="94">
        <v>-6.3E-2</v>
      </c>
      <c r="O28" s="71">
        <v>10.86</v>
      </c>
      <c r="P28" s="81">
        <v>1.4149974609264797</v>
      </c>
      <c r="Q28" s="146">
        <v>0.85999999999999943</v>
      </c>
      <c r="R28" s="167">
        <v>0.28547615277078203</v>
      </c>
      <c r="S28" s="78">
        <v>0</v>
      </c>
      <c r="T28" s="78">
        <v>0</v>
      </c>
      <c r="U28" s="167">
        <v>0.15663555192941619</v>
      </c>
    </row>
    <row r="29" spans="1:21" x14ac:dyDescent="0.15">
      <c r="A29" s="57">
        <v>6</v>
      </c>
      <c r="B29" s="16" t="s">
        <v>1297</v>
      </c>
      <c r="C29" s="19">
        <v>13.6</v>
      </c>
      <c r="D29" s="27">
        <v>1067</v>
      </c>
      <c r="E29" s="27">
        <v>1433</v>
      </c>
      <c r="F29" s="16" t="s">
        <v>2253</v>
      </c>
      <c r="G29" s="19">
        <v>17.915846353518443</v>
      </c>
      <c r="H29" s="16">
        <v>1</v>
      </c>
      <c r="I29" s="16">
        <v>66</v>
      </c>
      <c r="J29" s="16">
        <v>5</v>
      </c>
      <c r="K29" s="16">
        <v>2</v>
      </c>
      <c r="L29" s="68">
        <v>65.819178082191783</v>
      </c>
      <c r="M29" s="74">
        <v>-0.23320730513806362</v>
      </c>
      <c r="N29" s="94">
        <v>-7.0999999999999994E-2</v>
      </c>
      <c r="O29" s="71">
        <v>18.3</v>
      </c>
      <c r="P29" s="81">
        <v>1.6402254461955956</v>
      </c>
      <c r="Q29" s="146">
        <v>4.5499999999999989</v>
      </c>
      <c r="R29" s="167">
        <v>0.27779550275773196</v>
      </c>
      <c r="S29" s="78">
        <v>0</v>
      </c>
      <c r="T29" s="78">
        <v>0</v>
      </c>
      <c r="U29" s="167">
        <v>0.36326211149690607</v>
      </c>
    </row>
    <row r="30" spans="1:21" x14ac:dyDescent="0.15">
      <c r="A30" s="57">
        <v>6</v>
      </c>
      <c r="B30" s="16" t="s">
        <v>1297</v>
      </c>
      <c r="C30" s="19">
        <v>13.6</v>
      </c>
      <c r="D30" s="27">
        <v>1433</v>
      </c>
      <c r="E30" s="27">
        <v>1798</v>
      </c>
      <c r="F30" s="16" t="s">
        <v>2253</v>
      </c>
      <c r="G30" s="19">
        <v>17.915846353518443</v>
      </c>
      <c r="H30" s="16">
        <v>1</v>
      </c>
      <c r="I30" s="16">
        <v>66</v>
      </c>
      <c r="J30" s="16">
        <v>5</v>
      </c>
      <c r="K30" s="16">
        <v>2</v>
      </c>
      <c r="L30" s="68">
        <v>65.819178082191783</v>
      </c>
      <c r="M30" s="74">
        <v>0.21614785278238471</v>
      </c>
      <c r="N30" s="94">
        <v>2.5999999999999999E-2</v>
      </c>
      <c r="O30" s="71">
        <v>9.2100000000000009</v>
      </c>
      <c r="P30" s="81">
        <v>0.80181989331659864</v>
      </c>
      <c r="Q30" s="146">
        <v>5.26</v>
      </c>
      <c r="R30" s="167">
        <v>-5.4849413820347394E-2</v>
      </c>
      <c r="S30" s="78">
        <v>0</v>
      </c>
      <c r="T30" s="78">
        <v>0</v>
      </c>
      <c r="U30" s="167">
        <v>0.21714415782437937</v>
      </c>
    </row>
    <row r="31" spans="1:21" x14ac:dyDescent="0.15">
      <c r="A31" s="57">
        <v>6</v>
      </c>
      <c r="B31" s="16" t="s">
        <v>1297</v>
      </c>
      <c r="C31" s="19">
        <v>13.6</v>
      </c>
      <c r="D31" s="27">
        <v>1798</v>
      </c>
      <c r="E31" s="27">
        <v>2019</v>
      </c>
      <c r="F31" s="16" t="s">
        <v>2253</v>
      </c>
      <c r="G31" s="19">
        <v>17.915846353518443</v>
      </c>
      <c r="H31" s="16">
        <v>1</v>
      </c>
      <c r="I31" s="16">
        <v>66</v>
      </c>
      <c r="J31" s="16">
        <v>5</v>
      </c>
      <c r="K31" s="16">
        <v>2</v>
      </c>
      <c r="L31" s="68">
        <v>65.819178082191783</v>
      </c>
      <c r="M31" s="74">
        <v>0.28236435213321981</v>
      </c>
      <c r="N31" s="94">
        <v>0.03</v>
      </c>
      <c r="O31" s="71">
        <v>9.02</v>
      </c>
      <c r="P31" s="81">
        <v>0.13541177975860452</v>
      </c>
      <c r="Q31" s="146">
        <v>7.14</v>
      </c>
      <c r="R31" s="167">
        <v>0.11866885948640538</v>
      </c>
      <c r="S31" s="78">
        <v>0</v>
      </c>
      <c r="T31" s="78">
        <v>0</v>
      </c>
      <c r="U31" s="167">
        <v>4.7760412903606803E-2</v>
      </c>
    </row>
    <row r="32" spans="1:21" x14ac:dyDescent="0.15">
      <c r="A32" s="53">
        <v>7</v>
      </c>
      <c r="B32" s="21" t="s">
        <v>404</v>
      </c>
      <c r="C32" s="22">
        <v>13</v>
      </c>
      <c r="D32" s="27">
        <v>23</v>
      </c>
      <c r="E32" s="27">
        <v>337</v>
      </c>
      <c r="F32" s="21" t="s">
        <v>2260</v>
      </c>
      <c r="G32" s="22">
        <v>17.31674661940308</v>
      </c>
      <c r="H32" s="21">
        <v>1</v>
      </c>
      <c r="I32" s="21">
        <v>36</v>
      </c>
      <c r="J32" s="16">
        <v>3</v>
      </c>
      <c r="K32" s="21">
        <v>0</v>
      </c>
      <c r="L32" s="68">
        <v>35.901369863013699</v>
      </c>
      <c r="M32" s="82">
        <v>0.24399999999999999</v>
      </c>
      <c r="N32" s="82">
        <v>0.03</v>
      </c>
      <c r="O32" s="83">
        <v>5.98</v>
      </c>
      <c r="P32" s="84">
        <v>3.24</v>
      </c>
      <c r="Q32" s="146">
        <v>7.65</v>
      </c>
      <c r="R32" s="167">
        <v>3.9211240017564895E-2</v>
      </c>
      <c r="S32" s="78">
        <v>0</v>
      </c>
      <c r="T32" s="78">
        <v>1</v>
      </c>
      <c r="U32" s="167">
        <v>0.27143134371630923</v>
      </c>
    </row>
    <row r="33" spans="1:24" x14ac:dyDescent="0.15">
      <c r="A33" s="54">
        <v>7</v>
      </c>
      <c r="B33" s="16" t="s">
        <v>404</v>
      </c>
      <c r="C33" s="19">
        <v>13</v>
      </c>
      <c r="D33" s="27">
        <v>337</v>
      </c>
      <c r="E33" s="27">
        <v>702</v>
      </c>
      <c r="F33" s="16" t="s">
        <v>2260</v>
      </c>
      <c r="G33" s="19">
        <v>17.31674661940308</v>
      </c>
      <c r="H33" s="16">
        <v>1</v>
      </c>
      <c r="I33" s="16">
        <v>36</v>
      </c>
      <c r="J33" s="16">
        <v>3</v>
      </c>
      <c r="K33" s="16">
        <v>0</v>
      </c>
      <c r="L33" s="68">
        <v>35.901369863013699</v>
      </c>
      <c r="M33" s="94">
        <v>0.22700000000000001</v>
      </c>
      <c r="N33" s="94">
        <v>0.03</v>
      </c>
      <c r="O33" s="71">
        <v>6.27</v>
      </c>
      <c r="P33" s="75">
        <v>3.21</v>
      </c>
      <c r="Q33" s="146">
        <v>7.07</v>
      </c>
      <c r="R33" s="167">
        <v>-0.12706808638599779</v>
      </c>
      <c r="S33" s="78">
        <v>0</v>
      </c>
      <c r="T33" s="78">
        <v>0</v>
      </c>
      <c r="U33" s="167">
        <v>-0.18115835772283623</v>
      </c>
    </row>
    <row r="34" spans="1:24" x14ac:dyDescent="0.15">
      <c r="A34" s="54">
        <v>7</v>
      </c>
      <c r="B34" s="16" t="s">
        <v>404</v>
      </c>
      <c r="C34" s="19">
        <v>13</v>
      </c>
      <c r="D34" s="27">
        <v>702</v>
      </c>
      <c r="E34" s="27">
        <v>1067</v>
      </c>
      <c r="F34" s="16" t="s">
        <v>2260</v>
      </c>
      <c r="G34" s="19">
        <v>17.31674661940308</v>
      </c>
      <c r="H34" s="16">
        <v>1</v>
      </c>
      <c r="I34" s="16">
        <v>36</v>
      </c>
      <c r="J34" s="16">
        <v>3</v>
      </c>
      <c r="K34" s="16">
        <v>0</v>
      </c>
      <c r="L34" s="68">
        <v>35.901369863013699</v>
      </c>
      <c r="M34" s="94">
        <v>0.193</v>
      </c>
      <c r="N34" s="94">
        <v>2.5000000000000001E-2</v>
      </c>
      <c r="O34" s="71">
        <v>3.41</v>
      </c>
      <c r="P34" s="75">
        <v>2.2000000000000002</v>
      </c>
      <c r="Q34" s="146">
        <v>0.25999999999999979</v>
      </c>
      <c r="R34" s="167">
        <v>0.28547615277078203</v>
      </c>
      <c r="S34" s="78">
        <v>0</v>
      </c>
      <c r="T34" s="78">
        <v>0</v>
      </c>
      <c r="U34" s="167">
        <v>0.15663555192941619</v>
      </c>
    </row>
    <row r="35" spans="1:24" x14ac:dyDescent="0.15">
      <c r="A35" s="54">
        <v>7</v>
      </c>
      <c r="B35" s="16" t="s">
        <v>404</v>
      </c>
      <c r="C35" s="19">
        <v>13</v>
      </c>
      <c r="D35" s="27">
        <v>1067</v>
      </c>
      <c r="E35" s="27">
        <v>1115</v>
      </c>
      <c r="F35" s="16" t="s">
        <v>2260</v>
      </c>
      <c r="G35" s="19">
        <v>17.31674661940308</v>
      </c>
      <c r="H35" s="16">
        <v>1</v>
      </c>
      <c r="I35" s="16">
        <v>36</v>
      </c>
      <c r="J35" s="16">
        <v>3</v>
      </c>
      <c r="K35" s="16">
        <v>0</v>
      </c>
      <c r="L35" s="68">
        <v>35.901369863013699</v>
      </c>
      <c r="M35" s="94">
        <v>0.48399999999999999</v>
      </c>
      <c r="N35" s="94">
        <v>0.08</v>
      </c>
      <c r="O35" s="71">
        <v>3.09</v>
      </c>
      <c r="P35" s="75">
        <v>1.92</v>
      </c>
      <c r="Q35" s="146">
        <v>3.9499999999999993</v>
      </c>
      <c r="R35" s="167">
        <v>0.27779550275773196</v>
      </c>
      <c r="S35" s="78">
        <v>0</v>
      </c>
      <c r="T35" s="78">
        <v>0</v>
      </c>
      <c r="U35" s="167">
        <v>0.36326211149690607</v>
      </c>
    </row>
    <row r="36" spans="1:24" x14ac:dyDescent="0.15">
      <c r="A36" s="53">
        <v>8</v>
      </c>
      <c r="B36" s="21" t="s">
        <v>1463</v>
      </c>
      <c r="C36" s="22">
        <v>14</v>
      </c>
      <c r="D36" s="27">
        <v>29</v>
      </c>
      <c r="E36" s="27">
        <v>337</v>
      </c>
      <c r="F36" s="21" t="s">
        <v>2265</v>
      </c>
      <c r="G36" s="22">
        <v>18.021206867519556</v>
      </c>
      <c r="H36" s="21">
        <v>1</v>
      </c>
      <c r="I36" s="21">
        <v>36</v>
      </c>
      <c r="J36" s="21">
        <v>3</v>
      </c>
      <c r="K36" s="21">
        <v>0</v>
      </c>
      <c r="L36" s="68">
        <v>35.901369863013699</v>
      </c>
      <c r="M36" s="95">
        <v>0.77543562618595829</v>
      </c>
      <c r="N36" s="82">
        <v>2.7E-2</v>
      </c>
      <c r="O36" s="83">
        <v>7.67</v>
      </c>
      <c r="P36" s="90">
        <v>0.49343505249309072</v>
      </c>
      <c r="Q36" s="146">
        <v>8.74</v>
      </c>
      <c r="R36" s="167">
        <v>3.9211240017564895E-2</v>
      </c>
      <c r="S36" s="78">
        <v>0</v>
      </c>
      <c r="T36" s="78">
        <v>1</v>
      </c>
      <c r="U36" s="167">
        <v>0.27143134371630923</v>
      </c>
    </row>
    <row r="37" spans="1:24" x14ac:dyDescent="0.15">
      <c r="A37" s="54">
        <v>8</v>
      </c>
      <c r="B37" s="16" t="s">
        <v>1463</v>
      </c>
      <c r="C37" s="19">
        <v>14</v>
      </c>
      <c r="D37" s="27">
        <v>337</v>
      </c>
      <c r="E37" s="27">
        <v>702</v>
      </c>
      <c r="F37" s="16" t="s">
        <v>2265</v>
      </c>
      <c r="G37" s="19">
        <v>18.021206867519556</v>
      </c>
      <c r="H37" s="16">
        <v>1</v>
      </c>
      <c r="I37" s="16">
        <v>36</v>
      </c>
      <c r="J37" s="16">
        <v>3</v>
      </c>
      <c r="K37" s="16">
        <v>0</v>
      </c>
      <c r="L37" s="68">
        <v>35.901369863013699</v>
      </c>
      <c r="M37" s="74">
        <v>0.84243016717580299</v>
      </c>
      <c r="N37" s="94">
        <v>3.4000000000000002E-2</v>
      </c>
      <c r="O37" s="71">
        <v>6.73</v>
      </c>
      <c r="P37" s="91">
        <v>0.47759475936233864</v>
      </c>
      <c r="Q37" s="146">
        <v>8.07</v>
      </c>
      <c r="R37" s="167">
        <v>-0.12706808638599779</v>
      </c>
      <c r="S37" s="78">
        <v>0</v>
      </c>
      <c r="T37" s="78">
        <v>0</v>
      </c>
      <c r="U37" s="167">
        <v>-0.18115835772283623</v>
      </c>
    </row>
    <row r="38" spans="1:24" x14ac:dyDescent="0.15">
      <c r="A38" s="54">
        <v>8</v>
      </c>
      <c r="B38" s="16" t="s">
        <v>1463</v>
      </c>
      <c r="C38" s="19">
        <v>14</v>
      </c>
      <c r="D38" s="27">
        <v>702</v>
      </c>
      <c r="E38" s="27">
        <v>1067</v>
      </c>
      <c r="F38" s="16" t="s">
        <v>2265</v>
      </c>
      <c r="G38" s="19">
        <v>18.021206867519556</v>
      </c>
      <c r="H38" s="16">
        <v>1</v>
      </c>
      <c r="I38" s="16">
        <v>36</v>
      </c>
      <c r="J38" s="16">
        <v>3</v>
      </c>
      <c r="K38" s="16">
        <v>0</v>
      </c>
      <c r="L38" s="68">
        <v>35.901369863013699</v>
      </c>
      <c r="M38" s="74">
        <v>0.68070984217956543</v>
      </c>
      <c r="N38" s="94">
        <v>2.1000000000000001E-2</v>
      </c>
      <c r="O38" s="71">
        <v>9.58</v>
      </c>
      <c r="P38" s="91">
        <v>0.53327326735460989</v>
      </c>
      <c r="Q38" s="146">
        <v>1.2599999999999998</v>
      </c>
      <c r="R38" s="167">
        <v>0.28547615277078203</v>
      </c>
      <c r="S38" s="78">
        <v>0</v>
      </c>
      <c r="T38" s="78">
        <v>0</v>
      </c>
      <c r="U38" s="167">
        <v>0.15663555192941619</v>
      </c>
    </row>
    <row r="39" spans="1:24" x14ac:dyDescent="0.15">
      <c r="A39" s="54">
        <v>8</v>
      </c>
      <c r="B39" s="16" t="s">
        <v>1463</v>
      </c>
      <c r="C39" s="19">
        <v>14</v>
      </c>
      <c r="D39" s="27">
        <v>1067</v>
      </c>
      <c r="E39" s="27">
        <v>1121</v>
      </c>
      <c r="F39" s="16" t="s">
        <v>2265</v>
      </c>
      <c r="G39" s="19">
        <v>18.021206867519556</v>
      </c>
      <c r="H39" s="16">
        <v>1</v>
      </c>
      <c r="I39" s="16">
        <v>36</v>
      </c>
      <c r="J39" s="16">
        <v>3</v>
      </c>
      <c r="K39" s="16">
        <v>0</v>
      </c>
      <c r="L39" s="68">
        <v>35.901369863013699</v>
      </c>
      <c r="M39" s="74">
        <v>0.53938712184760773</v>
      </c>
      <c r="N39" s="94">
        <v>1.4E-2</v>
      </c>
      <c r="O39" s="71">
        <v>8.5500000000000007</v>
      </c>
      <c r="P39" s="91">
        <v>0.51098603876567372</v>
      </c>
      <c r="Q39" s="146">
        <v>4.9499999999999993</v>
      </c>
      <c r="R39" s="167">
        <v>0.27779550275773196</v>
      </c>
      <c r="S39" s="78">
        <v>0</v>
      </c>
      <c r="T39" s="78">
        <v>0</v>
      </c>
      <c r="U39" s="167">
        <v>0.36326211149690607</v>
      </c>
    </row>
    <row r="40" spans="1:24" x14ac:dyDescent="0.15">
      <c r="A40" s="53">
        <v>9</v>
      </c>
      <c r="B40" s="21" t="s">
        <v>1463</v>
      </c>
      <c r="C40" s="22">
        <v>14</v>
      </c>
      <c r="D40" s="27">
        <v>29</v>
      </c>
      <c r="E40" s="27">
        <v>337</v>
      </c>
      <c r="F40" s="21" t="s">
        <v>2266</v>
      </c>
      <c r="G40" s="22">
        <v>18.021206867519556</v>
      </c>
      <c r="H40" s="21">
        <v>1</v>
      </c>
      <c r="I40" s="21">
        <v>36</v>
      </c>
      <c r="J40" s="21">
        <v>3</v>
      </c>
      <c r="K40" s="21">
        <v>0</v>
      </c>
      <c r="L40" s="68">
        <v>35.901369863013699</v>
      </c>
      <c r="M40" s="95">
        <v>0.77543562618595829</v>
      </c>
      <c r="N40" s="82">
        <v>2.7E-2</v>
      </c>
      <c r="O40" s="83">
        <v>7.67</v>
      </c>
      <c r="P40" s="90">
        <v>0.49343505249309072</v>
      </c>
      <c r="Q40" s="146">
        <v>8.74</v>
      </c>
      <c r="R40" s="167">
        <v>3.9211240017564895E-2</v>
      </c>
      <c r="S40" s="78">
        <v>0</v>
      </c>
      <c r="T40" s="78">
        <v>1</v>
      </c>
      <c r="U40" s="167">
        <v>0.27143134371630923</v>
      </c>
    </row>
    <row r="41" spans="1:24" x14ac:dyDescent="0.15">
      <c r="A41" s="54">
        <v>9</v>
      </c>
      <c r="B41" s="16" t="s">
        <v>1463</v>
      </c>
      <c r="C41" s="19">
        <v>14</v>
      </c>
      <c r="D41" s="27">
        <v>337</v>
      </c>
      <c r="E41" s="27">
        <v>702</v>
      </c>
      <c r="F41" s="16" t="s">
        <v>2266</v>
      </c>
      <c r="G41" s="19">
        <v>18.021206867519556</v>
      </c>
      <c r="H41" s="16">
        <v>1</v>
      </c>
      <c r="I41" s="16">
        <v>36</v>
      </c>
      <c r="J41" s="16">
        <v>3</v>
      </c>
      <c r="K41" s="16">
        <v>0</v>
      </c>
      <c r="L41" s="68">
        <v>35.901369863013699</v>
      </c>
      <c r="M41" s="74">
        <v>0.84243016717580299</v>
      </c>
      <c r="N41" s="94">
        <v>3.4000000000000002E-2</v>
      </c>
      <c r="O41" s="71">
        <v>6.73</v>
      </c>
      <c r="P41" s="91">
        <v>0.47759475936233864</v>
      </c>
      <c r="Q41" s="146">
        <v>8.07</v>
      </c>
      <c r="R41" s="167">
        <v>-0.12706808638599779</v>
      </c>
      <c r="S41" s="78">
        <v>0</v>
      </c>
      <c r="T41" s="78">
        <v>0</v>
      </c>
      <c r="U41" s="167">
        <v>-0.18115835772283623</v>
      </c>
    </row>
    <row r="42" spans="1:24" x14ac:dyDescent="0.15">
      <c r="A42" s="54">
        <v>9</v>
      </c>
      <c r="B42" s="16" t="s">
        <v>1463</v>
      </c>
      <c r="C42" s="19">
        <v>14</v>
      </c>
      <c r="D42" s="27">
        <v>702</v>
      </c>
      <c r="E42" s="27">
        <v>1067</v>
      </c>
      <c r="F42" s="16" t="s">
        <v>2266</v>
      </c>
      <c r="G42" s="19">
        <v>18.021206867519556</v>
      </c>
      <c r="H42" s="16">
        <v>1</v>
      </c>
      <c r="I42" s="16">
        <v>36</v>
      </c>
      <c r="J42" s="16">
        <v>3</v>
      </c>
      <c r="K42" s="16">
        <v>0</v>
      </c>
      <c r="L42" s="68">
        <v>35.901369863013699</v>
      </c>
      <c r="M42" s="74">
        <v>0.68070984217956543</v>
      </c>
      <c r="N42" s="94">
        <v>2.1000000000000001E-2</v>
      </c>
      <c r="O42" s="71">
        <v>9.58</v>
      </c>
      <c r="P42" s="91">
        <v>0.53327326735460989</v>
      </c>
      <c r="Q42" s="146">
        <v>1.2599999999999998</v>
      </c>
      <c r="R42" s="167">
        <v>0.28547615277078203</v>
      </c>
      <c r="S42" s="78">
        <v>0</v>
      </c>
      <c r="T42" s="78">
        <v>0</v>
      </c>
      <c r="U42" s="167">
        <v>0.15663555192941619</v>
      </c>
      <c r="W42" s="186"/>
      <c r="X42" s="186"/>
    </row>
    <row r="43" spans="1:24" x14ac:dyDescent="0.15">
      <c r="A43" s="55">
        <v>9</v>
      </c>
      <c r="B43" s="24" t="s">
        <v>1463</v>
      </c>
      <c r="C43" s="25">
        <v>14</v>
      </c>
      <c r="D43" s="27">
        <v>1067</v>
      </c>
      <c r="E43" s="27">
        <v>1121</v>
      </c>
      <c r="F43" s="24" t="s">
        <v>2266</v>
      </c>
      <c r="G43" s="25">
        <v>18.021206867519556</v>
      </c>
      <c r="H43" s="24">
        <v>1</v>
      </c>
      <c r="I43" s="24">
        <v>36</v>
      </c>
      <c r="J43" s="24">
        <v>3</v>
      </c>
      <c r="K43" s="24">
        <v>0</v>
      </c>
      <c r="L43" s="68">
        <v>35.901369863013699</v>
      </c>
      <c r="M43" s="93">
        <v>0.53938712184760773</v>
      </c>
      <c r="N43" s="86">
        <v>1.4E-2</v>
      </c>
      <c r="O43" s="87">
        <v>8.5500000000000007</v>
      </c>
      <c r="P43" s="92">
        <v>0.51098603876567372</v>
      </c>
      <c r="Q43" s="146">
        <v>4.9499999999999993</v>
      </c>
      <c r="R43" s="167">
        <v>0.27779550275773196</v>
      </c>
      <c r="S43" s="78">
        <v>0</v>
      </c>
      <c r="T43" s="78">
        <v>0</v>
      </c>
      <c r="U43" s="167">
        <v>0.36326211149690607</v>
      </c>
    </row>
    <row r="44" spans="1:24" x14ac:dyDescent="0.15">
      <c r="A44" s="57">
        <v>10</v>
      </c>
      <c r="B44" s="16" t="s">
        <v>155</v>
      </c>
      <c r="C44" s="19">
        <v>12</v>
      </c>
      <c r="D44" s="27">
        <v>30</v>
      </c>
      <c r="E44" s="27">
        <v>337</v>
      </c>
      <c r="F44" s="16" t="s">
        <v>2280</v>
      </c>
      <c r="G44" s="19">
        <v>16.800566643294363</v>
      </c>
      <c r="H44" s="16">
        <v>1</v>
      </c>
      <c r="I44" s="16">
        <v>72</v>
      </c>
      <c r="J44" s="16">
        <v>1</v>
      </c>
      <c r="K44" s="16">
        <v>0</v>
      </c>
      <c r="L44" s="68">
        <v>71.802739726027397</v>
      </c>
      <c r="M44" s="77">
        <v>0.28299999999999997</v>
      </c>
      <c r="N44" s="77">
        <v>5.1999999999999998E-2</v>
      </c>
      <c r="O44" s="71">
        <v>5.46</v>
      </c>
      <c r="P44" s="75">
        <v>4.22</v>
      </c>
      <c r="Q44" s="146">
        <v>6.82</v>
      </c>
      <c r="R44" s="167">
        <v>3.9211240017564895E-2</v>
      </c>
      <c r="S44" s="78">
        <v>0</v>
      </c>
      <c r="T44" s="78">
        <v>1</v>
      </c>
      <c r="U44" s="167">
        <v>0.27143134371630923</v>
      </c>
    </row>
    <row r="45" spans="1:24" x14ac:dyDescent="0.15">
      <c r="A45" s="57">
        <v>10</v>
      </c>
      <c r="B45" s="16" t="s">
        <v>155</v>
      </c>
      <c r="C45" s="19">
        <v>12</v>
      </c>
      <c r="D45" s="27">
        <v>337</v>
      </c>
      <c r="E45" s="27">
        <v>702</v>
      </c>
      <c r="F45" s="16" t="s">
        <v>2280</v>
      </c>
      <c r="G45" s="19">
        <v>16.800566643294363</v>
      </c>
      <c r="H45" s="16">
        <v>1</v>
      </c>
      <c r="I45" s="16">
        <v>72</v>
      </c>
      <c r="J45" s="16">
        <v>1</v>
      </c>
      <c r="K45" s="16">
        <v>0</v>
      </c>
      <c r="L45" s="68">
        <v>71.802739726027397</v>
      </c>
      <c r="M45" s="77">
        <v>0.311</v>
      </c>
      <c r="N45" s="77">
        <v>4.9000000000000002E-2</v>
      </c>
      <c r="O45" s="78">
        <v>6.17</v>
      </c>
      <c r="P45" s="75">
        <v>4.71</v>
      </c>
      <c r="Q45" s="146">
        <v>6.07</v>
      </c>
      <c r="R45" s="167">
        <v>-0.12706808638599779</v>
      </c>
      <c r="S45" s="78">
        <v>0</v>
      </c>
      <c r="T45" s="78">
        <v>0</v>
      </c>
      <c r="U45" s="167">
        <v>-0.18115835772283623</v>
      </c>
    </row>
    <row r="46" spans="1:24" x14ac:dyDescent="0.15">
      <c r="A46" s="57">
        <v>10</v>
      </c>
      <c r="B46" s="16" t="s">
        <v>155</v>
      </c>
      <c r="C46" s="19">
        <v>12</v>
      </c>
      <c r="D46" s="27">
        <v>702</v>
      </c>
      <c r="E46" s="27">
        <v>1067</v>
      </c>
      <c r="F46" s="16" t="s">
        <v>2280</v>
      </c>
      <c r="G46" s="19">
        <v>16.800566643294363</v>
      </c>
      <c r="H46" s="16">
        <v>1</v>
      </c>
      <c r="I46" s="16">
        <v>72</v>
      </c>
      <c r="J46" s="16">
        <v>1</v>
      </c>
      <c r="K46" s="16">
        <v>0</v>
      </c>
      <c r="L46" s="68">
        <v>71.802739726027397</v>
      </c>
      <c r="M46" s="77">
        <v>0.34200000000000003</v>
      </c>
      <c r="N46" s="77">
        <v>4.9000000000000002E-2</v>
      </c>
      <c r="O46" s="78">
        <v>4.75</v>
      </c>
      <c r="P46" s="75">
        <v>3.24</v>
      </c>
      <c r="Q46" s="146">
        <v>-0.74000000000000021</v>
      </c>
      <c r="R46" s="167">
        <v>0.28547615277078203</v>
      </c>
      <c r="S46" s="78">
        <v>0</v>
      </c>
      <c r="T46" s="78">
        <v>0</v>
      </c>
      <c r="U46" s="167">
        <v>0.15663555192941619</v>
      </c>
      <c r="W46" s="186"/>
      <c r="X46" s="186"/>
    </row>
    <row r="47" spans="1:24" x14ac:dyDescent="0.15">
      <c r="A47" s="57">
        <v>10</v>
      </c>
      <c r="B47" s="16" t="s">
        <v>155</v>
      </c>
      <c r="C47" s="19">
        <v>12</v>
      </c>
      <c r="D47" s="27">
        <v>1067</v>
      </c>
      <c r="E47" s="27">
        <v>1433</v>
      </c>
      <c r="F47" s="16" t="s">
        <v>2280</v>
      </c>
      <c r="G47" s="19">
        <v>16.800566643294363</v>
      </c>
      <c r="H47" s="16">
        <v>1</v>
      </c>
      <c r="I47" s="16">
        <v>72</v>
      </c>
      <c r="J47" s="16">
        <v>1</v>
      </c>
      <c r="K47" s="16">
        <v>0</v>
      </c>
      <c r="L47" s="68">
        <v>71.802739726027397</v>
      </c>
      <c r="M47" s="77">
        <v>0.34899999999999998</v>
      </c>
      <c r="N47" s="77">
        <v>5.8999999999999997E-2</v>
      </c>
      <c r="O47" s="78">
        <v>3.52</v>
      </c>
      <c r="P47" s="75">
        <v>2.2000000000000002</v>
      </c>
      <c r="Q47" s="146">
        <v>2.9499999999999993</v>
      </c>
      <c r="R47" s="167">
        <v>0.27779550275773196</v>
      </c>
      <c r="S47" s="78">
        <v>0</v>
      </c>
      <c r="T47" s="78">
        <v>0</v>
      </c>
      <c r="U47" s="167">
        <v>0.36326211149690607</v>
      </c>
    </row>
    <row r="48" spans="1:24" x14ac:dyDescent="0.15">
      <c r="A48" s="57">
        <v>10</v>
      </c>
      <c r="B48" s="16" t="s">
        <v>155</v>
      </c>
      <c r="C48" s="19">
        <v>12</v>
      </c>
      <c r="D48" s="27">
        <v>1433</v>
      </c>
      <c r="E48" s="27">
        <v>1798</v>
      </c>
      <c r="F48" s="16" t="s">
        <v>2280</v>
      </c>
      <c r="G48" s="19">
        <v>16.800566643294363</v>
      </c>
      <c r="H48" s="16">
        <v>1</v>
      </c>
      <c r="I48" s="16">
        <v>72</v>
      </c>
      <c r="J48" s="16">
        <v>1</v>
      </c>
      <c r="K48" s="16">
        <v>0</v>
      </c>
      <c r="L48" s="68">
        <v>71.802739726027397</v>
      </c>
      <c r="M48" s="77">
        <v>0.58699999999999997</v>
      </c>
      <c r="N48" s="77">
        <v>2.5000000000000001E-2</v>
      </c>
      <c r="O48" s="78">
        <v>3.75</v>
      </c>
      <c r="P48" s="75">
        <v>0.27</v>
      </c>
      <c r="Q48" s="146">
        <v>3.66</v>
      </c>
      <c r="R48" s="167">
        <v>-5.4849413820347394E-2</v>
      </c>
      <c r="S48" s="78">
        <v>0</v>
      </c>
      <c r="T48" s="78">
        <v>0</v>
      </c>
      <c r="U48" s="167">
        <v>0.21714415782437937</v>
      </c>
    </row>
    <row r="49" spans="1:21" x14ac:dyDescent="0.15">
      <c r="A49" s="57">
        <v>10</v>
      </c>
      <c r="B49" s="16" t="s">
        <v>155</v>
      </c>
      <c r="C49" s="19">
        <v>12</v>
      </c>
      <c r="D49" s="27">
        <v>1798</v>
      </c>
      <c r="E49" s="27">
        <v>2163</v>
      </c>
      <c r="F49" s="16" t="s">
        <v>2280</v>
      </c>
      <c r="G49" s="19">
        <v>16.800566643294363</v>
      </c>
      <c r="H49" s="16">
        <v>1</v>
      </c>
      <c r="I49" s="16">
        <v>72</v>
      </c>
      <c r="J49" s="16">
        <v>1</v>
      </c>
      <c r="K49" s="16">
        <v>0</v>
      </c>
      <c r="L49" s="68">
        <v>71.802739726027397</v>
      </c>
      <c r="M49" s="77">
        <v>0.63800000000000001</v>
      </c>
      <c r="N49" s="77">
        <v>3.2000000000000001E-2</v>
      </c>
      <c r="O49" s="78">
        <v>3.75</v>
      </c>
      <c r="P49" s="75">
        <v>0.37</v>
      </c>
      <c r="Q49" s="146">
        <v>5.54</v>
      </c>
      <c r="R49" s="167">
        <v>0.11866885948640538</v>
      </c>
      <c r="S49" s="78">
        <v>0</v>
      </c>
      <c r="T49" s="78">
        <v>0</v>
      </c>
      <c r="U49" s="167">
        <v>4.7760412903606803E-2</v>
      </c>
    </row>
    <row r="50" spans="1:21" x14ac:dyDescent="0.15">
      <c r="A50" s="57">
        <v>10</v>
      </c>
      <c r="B50" s="16" t="s">
        <v>155</v>
      </c>
      <c r="C50" s="19">
        <v>12</v>
      </c>
      <c r="D50" s="27">
        <v>2163</v>
      </c>
      <c r="E50" s="27">
        <v>2214</v>
      </c>
      <c r="F50" s="16" t="s">
        <v>2280</v>
      </c>
      <c r="G50" s="19">
        <v>16.800566643294363</v>
      </c>
      <c r="H50" s="16">
        <v>1</v>
      </c>
      <c r="I50" s="16">
        <v>72</v>
      </c>
      <c r="J50" s="16">
        <v>1</v>
      </c>
      <c r="K50" s="16">
        <v>0</v>
      </c>
      <c r="L50" s="68">
        <v>71.802739726027397</v>
      </c>
      <c r="M50" s="86">
        <v>0.872</v>
      </c>
      <c r="N50" s="86">
        <v>3.1E-2</v>
      </c>
      <c r="O50" s="87">
        <v>4.5999999999999996</v>
      </c>
      <c r="P50" s="85">
        <v>0.53</v>
      </c>
      <c r="Q50" s="146">
        <v>4.88</v>
      </c>
      <c r="R50" s="167">
        <v>0.26082232879164408</v>
      </c>
      <c r="S50" s="78">
        <v>0</v>
      </c>
      <c r="T50" s="78">
        <v>0</v>
      </c>
      <c r="U50" s="167">
        <v>0.2042960986766986</v>
      </c>
    </row>
    <row r="51" spans="1:21" x14ac:dyDescent="0.15">
      <c r="A51" s="53">
        <v>11</v>
      </c>
      <c r="B51" s="21" t="s">
        <v>1824</v>
      </c>
      <c r="C51" s="22">
        <v>15</v>
      </c>
      <c r="D51" s="27">
        <v>30</v>
      </c>
      <c r="E51" s="27">
        <v>337</v>
      </c>
      <c r="F51" s="21" t="s">
        <v>2281</v>
      </c>
      <c r="G51" s="22">
        <v>17.499068176197035</v>
      </c>
      <c r="H51" s="21">
        <v>1</v>
      </c>
      <c r="I51" s="21">
        <v>36</v>
      </c>
      <c r="J51" s="21">
        <v>2</v>
      </c>
      <c r="K51" s="21">
        <v>0</v>
      </c>
      <c r="L51" s="68">
        <v>36</v>
      </c>
      <c r="M51" s="79">
        <v>0.19967948986657186</v>
      </c>
      <c r="N51" s="77">
        <v>3.5000000000000003E-2</v>
      </c>
      <c r="O51" s="78">
        <v>9.99</v>
      </c>
      <c r="P51" s="89">
        <v>2.1950022009277759</v>
      </c>
      <c r="Q51" s="146">
        <v>9.82</v>
      </c>
      <c r="R51" s="167">
        <v>3.9211240017564895E-2</v>
      </c>
      <c r="S51" s="78">
        <v>0</v>
      </c>
      <c r="T51" s="78">
        <v>1</v>
      </c>
      <c r="U51" s="167">
        <v>0.27143134371630923</v>
      </c>
    </row>
    <row r="52" spans="1:21" x14ac:dyDescent="0.15">
      <c r="A52" s="54">
        <v>11</v>
      </c>
      <c r="B52" s="16" t="s">
        <v>1824</v>
      </c>
      <c r="C52" s="19">
        <v>15</v>
      </c>
      <c r="D52" s="27">
        <v>337</v>
      </c>
      <c r="E52" s="27">
        <v>702</v>
      </c>
      <c r="F52" s="16" t="s">
        <v>2281</v>
      </c>
      <c r="G52" s="19">
        <v>17.499068176197035</v>
      </c>
      <c r="H52" s="16">
        <v>1</v>
      </c>
      <c r="I52" s="16">
        <v>36</v>
      </c>
      <c r="J52" s="16">
        <v>2</v>
      </c>
      <c r="K52" s="16">
        <v>0</v>
      </c>
      <c r="L52" s="68">
        <v>36</v>
      </c>
      <c r="M52" s="79">
        <v>7.6989050462011058E-2</v>
      </c>
      <c r="N52" s="77">
        <v>1.2E-2</v>
      </c>
      <c r="O52" s="78">
        <v>11.63</v>
      </c>
      <c r="P52" s="89">
        <v>2.4034265048424666</v>
      </c>
      <c r="Q52" s="146">
        <v>9.07</v>
      </c>
      <c r="R52" s="167">
        <v>-0.12706808638599779</v>
      </c>
      <c r="S52" s="78">
        <v>0</v>
      </c>
      <c r="T52" s="78">
        <v>0</v>
      </c>
      <c r="U52" s="167">
        <v>-0.18115835772283623</v>
      </c>
    </row>
    <row r="53" spans="1:21" x14ac:dyDescent="0.15">
      <c r="A53" s="54">
        <v>11</v>
      </c>
      <c r="B53" s="16" t="s">
        <v>1824</v>
      </c>
      <c r="C53" s="19">
        <v>15</v>
      </c>
      <c r="D53" s="27">
        <v>702</v>
      </c>
      <c r="E53" s="27">
        <v>1067</v>
      </c>
      <c r="F53" s="16" t="s">
        <v>2281</v>
      </c>
      <c r="G53" s="19">
        <v>17.499068176197035</v>
      </c>
      <c r="H53" s="16">
        <v>1</v>
      </c>
      <c r="I53" s="16">
        <v>36</v>
      </c>
      <c r="J53" s="16">
        <v>2</v>
      </c>
      <c r="K53" s="16">
        <v>0</v>
      </c>
      <c r="L53" s="68">
        <v>36</v>
      </c>
      <c r="M53" s="79">
        <v>-0.13692496462199968</v>
      </c>
      <c r="N53" s="77">
        <v>-4.3999999999999997E-2</v>
      </c>
      <c r="O53" s="78">
        <v>25.78</v>
      </c>
      <c r="P53" s="89">
        <v>6.6360614612731261</v>
      </c>
      <c r="Q53" s="146">
        <v>2.2599999999999998</v>
      </c>
      <c r="R53" s="167">
        <v>0.28547615277078203</v>
      </c>
      <c r="S53" s="78">
        <v>0</v>
      </c>
      <c r="T53" s="78">
        <v>0</v>
      </c>
      <c r="U53" s="167">
        <v>0.15663555192941619</v>
      </c>
    </row>
    <row r="54" spans="1:21" x14ac:dyDescent="0.15">
      <c r="A54" s="54">
        <v>11</v>
      </c>
      <c r="B54" s="16" t="s">
        <v>1824</v>
      </c>
      <c r="C54" s="19">
        <v>15</v>
      </c>
      <c r="D54" s="27">
        <v>1067</v>
      </c>
      <c r="E54" s="27">
        <v>1125</v>
      </c>
      <c r="F54" s="16" t="s">
        <v>2281</v>
      </c>
      <c r="G54" s="19">
        <v>17.499068176197035</v>
      </c>
      <c r="H54" s="16">
        <v>1</v>
      </c>
      <c r="I54" s="16">
        <v>36</v>
      </c>
      <c r="J54" s="16">
        <v>2</v>
      </c>
      <c r="K54" s="16">
        <v>0</v>
      </c>
      <c r="L54" s="68">
        <v>36</v>
      </c>
      <c r="M54" s="79">
        <v>-0.38411851411910797</v>
      </c>
      <c r="N54" s="77">
        <v>-5.3999999999999999E-2</v>
      </c>
      <c r="O54" s="78">
        <v>26.41</v>
      </c>
      <c r="P54" s="89">
        <v>1.3044906246267767</v>
      </c>
      <c r="Q54" s="146">
        <v>5.9499999999999993</v>
      </c>
      <c r="R54" s="167">
        <v>0.27779550275773196</v>
      </c>
      <c r="S54" s="78">
        <v>0</v>
      </c>
      <c r="T54" s="78">
        <v>0</v>
      </c>
      <c r="U54" s="167">
        <v>0.36326211149690607</v>
      </c>
    </row>
    <row r="55" spans="1:21" x14ac:dyDescent="0.15">
      <c r="A55" s="53">
        <v>12</v>
      </c>
      <c r="B55" s="21" t="s">
        <v>1824</v>
      </c>
      <c r="C55" s="22">
        <v>14</v>
      </c>
      <c r="D55" s="27">
        <v>30</v>
      </c>
      <c r="E55" s="27">
        <v>337</v>
      </c>
      <c r="F55" s="21" t="s">
        <v>2282</v>
      </c>
      <c r="G55" s="22">
        <v>17.499068176197035</v>
      </c>
      <c r="H55" s="21">
        <v>1</v>
      </c>
      <c r="I55" s="21">
        <v>36</v>
      </c>
      <c r="J55" s="21">
        <v>3</v>
      </c>
      <c r="K55" s="21">
        <v>0</v>
      </c>
      <c r="L55" s="68">
        <v>36</v>
      </c>
      <c r="M55" s="95">
        <v>0.19967948986657186</v>
      </c>
      <c r="N55" s="82">
        <v>3.5000000000000003E-2</v>
      </c>
      <c r="O55" s="83">
        <v>9.99</v>
      </c>
      <c r="P55" s="90">
        <v>2.1950022009277759</v>
      </c>
      <c r="Q55" s="146">
        <v>8.82</v>
      </c>
      <c r="R55" s="167">
        <v>3.9211240017564895E-2</v>
      </c>
      <c r="S55" s="78">
        <v>0</v>
      </c>
      <c r="T55" s="78">
        <v>1</v>
      </c>
      <c r="U55" s="167">
        <v>0.27143134371630923</v>
      </c>
    </row>
    <row r="56" spans="1:21" x14ac:dyDescent="0.15">
      <c r="A56" s="54">
        <v>12</v>
      </c>
      <c r="B56" s="16" t="s">
        <v>1824</v>
      </c>
      <c r="C56" s="19">
        <v>14</v>
      </c>
      <c r="D56" s="27">
        <v>337</v>
      </c>
      <c r="E56" s="27">
        <v>702</v>
      </c>
      <c r="F56" s="16" t="s">
        <v>2282</v>
      </c>
      <c r="G56" s="19">
        <v>17.499068176197035</v>
      </c>
      <c r="H56" s="16">
        <v>1</v>
      </c>
      <c r="I56" s="16">
        <v>36</v>
      </c>
      <c r="J56" s="16">
        <v>3</v>
      </c>
      <c r="K56" s="16">
        <v>0</v>
      </c>
      <c r="L56" s="68">
        <v>36</v>
      </c>
      <c r="M56" s="74">
        <v>7.6989050462011058E-2</v>
      </c>
      <c r="N56" s="94">
        <v>1.2E-2</v>
      </c>
      <c r="O56" s="71">
        <v>11.63</v>
      </c>
      <c r="P56" s="91">
        <v>2.4034265048424666</v>
      </c>
      <c r="Q56" s="146">
        <v>8.07</v>
      </c>
      <c r="R56" s="167">
        <v>-0.12706808638599779</v>
      </c>
      <c r="S56" s="78">
        <v>0</v>
      </c>
      <c r="T56" s="78">
        <v>0</v>
      </c>
      <c r="U56" s="167">
        <v>-0.18115835772283623</v>
      </c>
    </row>
    <row r="57" spans="1:21" x14ac:dyDescent="0.15">
      <c r="A57" s="54">
        <v>12</v>
      </c>
      <c r="B57" s="16" t="s">
        <v>1824</v>
      </c>
      <c r="C57" s="19">
        <v>14</v>
      </c>
      <c r="D57" s="27">
        <v>702</v>
      </c>
      <c r="E57" s="27">
        <v>1067</v>
      </c>
      <c r="F57" s="16" t="s">
        <v>2282</v>
      </c>
      <c r="G57" s="19">
        <v>17.499068176197035</v>
      </c>
      <c r="H57" s="16">
        <v>1</v>
      </c>
      <c r="I57" s="16">
        <v>36</v>
      </c>
      <c r="J57" s="16">
        <v>3</v>
      </c>
      <c r="K57" s="16">
        <v>0</v>
      </c>
      <c r="L57" s="68">
        <v>36</v>
      </c>
      <c r="M57" s="74">
        <v>-0.13692496462199968</v>
      </c>
      <c r="N57" s="94">
        <v>-4.3999999999999997E-2</v>
      </c>
      <c r="O57" s="71">
        <v>25.78</v>
      </c>
      <c r="P57" s="91">
        <v>6.6360614612731261</v>
      </c>
      <c r="Q57" s="146">
        <v>1.2599999999999998</v>
      </c>
      <c r="R57" s="167">
        <v>0.28547615277078203</v>
      </c>
      <c r="S57" s="78">
        <v>0</v>
      </c>
      <c r="T57" s="78">
        <v>0</v>
      </c>
      <c r="U57" s="167">
        <v>0.15663555192941619</v>
      </c>
    </row>
    <row r="58" spans="1:21" x14ac:dyDescent="0.15">
      <c r="A58" s="55">
        <v>12</v>
      </c>
      <c r="B58" s="24" t="s">
        <v>1824</v>
      </c>
      <c r="C58" s="25">
        <v>14</v>
      </c>
      <c r="D58" s="27">
        <v>1067</v>
      </c>
      <c r="E58" s="27">
        <v>1125</v>
      </c>
      <c r="F58" s="24" t="s">
        <v>2282</v>
      </c>
      <c r="G58" s="25">
        <v>17.499068176197035</v>
      </c>
      <c r="H58" s="24">
        <v>1</v>
      </c>
      <c r="I58" s="24">
        <v>36</v>
      </c>
      <c r="J58" s="24">
        <v>3</v>
      </c>
      <c r="K58" s="24">
        <v>0</v>
      </c>
      <c r="L58" s="68">
        <v>36</v>
      </c>
      <c r="M58" s="93">
        <v>-0.38411851411910797</v>
      </c>
      <c r="N58" s="86">
        <v>-5.3999999999999999E-2</v>
      </c>
      <c r="O58" s="87">
        <v>26.41</v>
      </c>
      <c r="P58" s="92">
        <v>1.3044906246267767</v>
      </c>
      <c r="Q58" s="146">
        <v>4.9499999999999993</v>
      </c>
      <c r="R58" s="167">
        <v>0.27779550275773196</v>
      </c>
      <c r="S58" s="78">
        <v>0</v>
      </c>
      <c r="T58" s="78">
        <v>0</v>
      </c>
      <c r="U58" s="167">
        <v>0.36326211149690607</v>
      </c>
    </row>
    <row r="59" spans="1:21" x14ac:dyDescent="0.15">
      <c r="A59" s="54">
        <v>13</v>
      </c>
      <c r="B59" s="16" t="s">
        <v>1003</v>
      </c>
      <c r="C59" s="19">
        <v>12.25</v>
      </c>
      <c r="D59" s="27">
        <v>30</v>
      </c>
      <c r="E59" s="27">
        <v>337</v>
      </c>
      <c r="F59" s="16" t="s">
        <v>2283</v>
      </c>
      <c r="G59" s="19">
        <v>17.104916120735002</v>
      </c>
      <c r="H59" s="16">
        <v>1</v>
      </c>
      <c r="I59" s="16">
        <v>66</v>
      </c>
      <c r="J59" s="16">
        <v>3</v>
      </c>
      <c r="K59" s="16">
        <v>0</v>
      </c>
      <c r="L59" s="68">
        <v>65.819178082191783</v>
      </c>
      <c r="M59" s="96">
        <v>0.55099600840336138</v>
      </c>
      <c r="N59" s="77">
        <v>2.7E-2</v>
      </c>
      <c r="O59" s="78">
        <v>7.86</v>
      </c>
      <c r="P59" s="88">
        <v>1.0183752417794971</v>
      </c>
      <c r="Q59" s="146">
        <v>7.07</v>
      </c>
      <c r="R59" s="167">
        <v>3.9211240017564895E-2</v>
      </c>
      <c r="S59" s="78">
        <v>0</v>
      </c>
      <c r="T59" s="78">
        <v>1</v>
      </c>
      <c r="U59" s="167">
        <v>0.27143134371630923</v>
      </c>
    </row>
    <row r="60" spans="1:21" x14ac:dyDescent="0.15">
      <c r="A60" s="54">
        <v>13</v>
      </c>
      <c r="B60" s="16" t="s">
        <v>1003</v>
      </c>
      <c r="C60" s="19">
        <v>12.25</v>
      </c>
      <c r="D60" s="27">
        <v>337</v>
      </c>
      <c r="E60" s="27">
        <v>702</v>
      </c>
      <c r="F60" s="16" t="s">
        <v>2283</v>
      </c>
      <c r="G60" s="19">
        <v>17.104916120735002</v>
      </c>
      <c r="H60" s="16">
        <v>1</v>
      </c>
      <c r="I60" s="16">
        <v>66</v>
      </c>
      <c r="J60" s="16">
        <v>3</v>
      </c>
      <c r="K60" s="16">
        <v>0</v>
      </c>
      <c r="L60" s="68">
        <v>65.819178082191783</v>
      </c>
      <c r="M60" s="96">
        <v>0.78531774962222489</v>
      </c>
      <c r="N60" s="77">
        <v>2.9000000000000001E-2</v>
      </c>
      <c r="O60" s="78">
        <v>8.9700000000000006</v>
      </c>
      <c r="P60" s="88">
        <v>1.8053614434047929</v>
      </c>
      <c r="Q60" s="146">
        <v>6.32</v>
      </c>
      <c r="R60" s="167">
        <v>-0.12706808638599779</v>
      </c>
      <c r="S60" s="78">
        <v>0</v>
      </c>
      <c r="T60" s="78">
        <v>0</v>
      </c>
      <c r="U60" s="167">
        <v>-0.18115835772283623</v>
      </c>
    </row>
    <row r="61" spans="1:21" x14ac:dyDescent="0.15">
      <c r="A61" s="54">
        <v>13</v>
      </c>
      <c r="B61" s="16" t="s">
        <v>1003</v>
      </c>
      <c r="C61" s="19">
        <v>12.25</v>
      </c>
      <c r="D61" s="27">
        <v>702</v>
      </c>
      <c r="E61" s="27">
        <v>1067</v>
      </c>
      <c r="F61" s="16" t="s">
        <v>2283</v>
      </c>
      <c r="G61" s="19">
        <v>17.104916120735002</v>
      </c>
      <c r="H61" s="16">
        <v>1</v>
      </c>
      <c r="I61" s="16">
        <v>66</v>
      </c>
      <c r="J61" s="16">
        <v>3</v>
      </c>
      <c r="K61" s="16">
        <v>0</v>
      </c>
      <c r="L61" s="68">
        <v>65.819178082191783</v>
      </c>
      <c r="M61" s="96">
        <v>0.2367060093843632</v>
      </c>
      <c r="N61" s="77">
        <v>1.4E-2</v>
      </c>
      <c r="O61" s="78">
        <v>9.75</v>
      </c>
      <c r="P61" s="88">
        <v>1.9771117075366329</v>
      </c>
      <c r="Q61" s="146">
        <v>-0.49000000000000021</v>
      </c>
      <c r="R61" s="167">
        <v>0.28547615277078203</v>
      </c>
      <c r="S61" s="78">
        <v>0</v>
      </c>
      <c r="T61" s="78">
        <v>0</v>
      </c>
      <c r="U61" s="167">
        <v>0.15663555192941619</v>
      </c>
    </row>
    <row r="62" spans="1:21" x14ac:dyDescent="0.15">
      <c r="A62" s="54">
        <v>13</v>
      </c>
      <c r="B62" s="16" t="s">
        <v>1003</v>
      </c>
      <c r="C62" s="19">
        <v>12.25</v>
      </c>
      <c r="D62" s="27">
        <v>1067</v>
      </c>
      <c r="E62" s="27">
        <v>1433</v>
      </c>
      <c r="F62" s="16" t="s">
        <v>2283</v>
      </c>
      <c r="G62" s="19">
        <v>17.104916120735002</v>
      </c>
      <c r="H62" s="16">
        <v>1</v>
      </c>
      <c r="I62" s="16">
        <v>66</v>
      </c>
      <c r="J62" s="16">
        <v>3</v>
      </c>
      <c r="K62" s="16">
        <v>0</v>
      </c>
      <c r="L62" s="68">
        <v>65.819178082191783</v>
      </c>
      <c r="M62" s="96">
        <v>7.5427501056288426E-2</v>
      </c>
      <c r="N62" s="77">
        <v>2E-3</v>
      </c>
      <c r="O62" s="78">
        <v>13.08</v>
      </c>
      <c r="P62" s="88">
        <v>1.3120816998418854</v>
      </c>
      <c r="Q62" s="146">
        <v>3.1999999999999993</v>
      </c>
      <c r="R62" s="167">
        <v>0.27779550275773196</v>
      </c>
      <c r="S62" s="78">
        <v>0</v>
      </c>
      <c r="T62" s="78">
        <v>0</v>
      </c>
      <c r="U62" s="167">
        <v>0.36326211149690607</v>
      </c>
    </row>
    <row r="63" spans="1:21" x14ac:dyDescent="0.15">
      <c r="A63" s="54">
        <v>13</v>
      </c>
      <c r="B63" s="16" t="s">
        <v>1003</v>
      </c>
      <c r="C63" s="19">
        <v>12.25</v>
      </c>
      <c r="D63" s="27">
        <v>1433</v>
      </c>
      <c r="E63" s="27">
        <v>1798</v>
      </c>
      <c r="F63" s="16" t="s">
        <v>2283</v>
      </c>
      <c r="G63" s="19">
        <v>17.104916120735002</v>
      </c>
      <c r="H63" s="16">
        <v>1</v>
      </c>
      <c r="I63" s="16">
        <v>66</v>
      </c>
      <c r="J63" s="16">
        <v>3</v>
      </c>
      <c r="K63" s="16">
        <v>0</v>
      </c>
      <c r="L63" s="68">
        <v>65.819178082191783</v>
      </c>
      <c r="M63" s="96">
        <v>0.44537282436392167</v>
      </c>
      <c r="N63" s="77">
        <v>0.01</v>
      </c>
      <c r="O63" s="78">
        <v>15.16</v>
      </c>
      <c r="P63" s="88">
        <v>3.715776443167861</v>
      </c>
      <c r="Q63" s="146">
        <v>3.91</v>
      </c>
      <c r="R63" s="167">
        <v>-5.4849413820347394E-2</v>
      </c>
      <c r="S63" s="78">
        <v>0</v>
      </c>
      <c r="T63" s="78">
        <v>0</v>
      </c>
      <c r="U63" s="167">
        <v>0.21714415782437937</v>
      </c>
    </row>
    <row r="64" spans="1:21" x14ac:dyDescent="0.15">
      <c r="A64" s="54">
        <v>13</v>
      </c>
      <c r="B64" s="16" t="s">
        <v>1003</v>
      </c>
      <c r="C64" s="19">
        <v>12.25</v>
      </c>
      <c r="D64" s="27">
        <v>1798</v>
      </c>
      <c r="E64" s="27">
        <v>2032</v>
      </c>
      <c r="F64" s="16" t="s">
        <v>2283</v>
      </c>
      <c r="G64" s="19">
        <v>17.104916120735002</v>
      </c>
      <c r="H64" s="16">
        <v>1</v>
      </c>
      <c r="I64" s="16">
        <v>66</v>
      </c>
      <c r="J64" s="16">
        <v>3</v>
      </c>
      <c r="K64" s="16">
        <v>0</v>
      </c>
      <c r="L64" s="68">
        <v>65.819178082191783</v>
      </c>
      <c r="M64" s="97">
        <v>0.7576849260937385</v>
      </c>
      <c r="N64" s="86">
        <v>1.6E-2</v>
      </c>
      <c r="O64" s="87">
        <v>10.63</v>
      </c>
      <c r="P64" s="88">
        <v>3.8112270467202358</v>
      </c>
      <c r="Q64" s="146">
        <v>5.79</v>
      </c>
      <c r="R64" s="167">
        <v>0.11866885948640538</v>
      </c>
      <c r="S64" s="78">
        <v>0</v>
      </c>
      <c r="T64" s="78">
        <v>0</v>
      </c>
      <c r="U64" s="167">
        <v>4.7760412903606803E-2</v>
      </c>
    </row>
    <row r="65" spans="1:21" x14ac:dyDescent="0.15">
      <c r="A65" s="53">
        <v>14</v>
      </c>
      <c r="B65" s="21" t="s">
        <v>505</v>
      </c>
      <c r="C65" s="22">
        <v>10.5</v>
      </c>
      <c r="D65" s="27">
        <v>43</v>
      </c>
      <c r="E65" s="27">
        <v>337</v>
      </c>
      <c r="F65" s="21" t="s">
        <v>2305</v>
      </c>
      <c r="G65" s="22">
        <v>18.706364806711473</v>
      </c>
      <c r="H65" s="21">
        <v>1</v>
      </c>
      <c r="I65" s="21">
        <v>60</v>
      </c>
      <c r="J65" s="21">
        <v>3</v>
      </c>
      <c r="K65" s="21">
        <v>0</v>
      </c>
      <c r="L65" s="68">
        <v>59.835616438356162</v>
      </c>
      <c r="M65" s="77">
        <v>0.40400000000000003</v>
      </c>
      <c r="N65" s="77">
        <v>8.3000000000000004E-2</v>
      </c>
      <c r="O65" s="78">
        <v>2.4</v>
      </c>
      <c r="P65" s="84">
        <v>0.92</v>
      </c>
      <c r="Q65" s="146">
        <v>4.95</v>
      </c>
      <c r="R65" s="167">
        <v>3.9211240017564895E-2</v>
      </c>
      <c r="S65" s="78">
        <v>0</v>
      </c>
      <c r="T65" s="78">
        <v>1</v>
      </c>
      <c r="U65" s="167">
        <v>0.27143134371630923</v>
      </c>
    </row>
    <row r="66" spans="1:21" x14ac:dyDescent="0.15">
      <c r="A66" s="54">
        <v>14</v>
      </c>
      <c r="B66" s="16" t="s">
        <v>505</v>
      </c>
      <c r="C66" s="19">
        <v>10.5</v>
      </c>
      <c r="D66" s="27">
        <v>337</v>
      </c>
      <c r="E66" s="27">
        <v>702</v>
      </c>
      <c r="F66" s="16" t="s">
        <v>2305</v>
      </c>
      <c r="G66" s="19">
        <v>18.706364806711473</v>
      </c>
      <c r="H66" s="16">
        <v>1</v>
      </c>
      <c r="I66" s="16">
        <v>60</v>
      </c>
      <c r="J66" s="16">
        <v>3</v>
      </c>
      <c r="K66" s="16">
        <v>0</v>
      </c>
      <c r="L66" s="68">
        <v>59.835616438356162</v>
      </c>
      <c r="M66" s="77">
        <v>0.39100000000000001</v>
      </c>
      <c r="N66" s="77">
        <v>6.2E-2</v>
      </c>
      <c r="O66" s="78">
        <v>2.86</v>
      </c>
      <c r="P66" s="75">
        <v>1.1100000000000001</v>
      </c>
      <c r="Q66" s="146">
        <v>4.57</v>
      </c>
      <c r="R66" s="167">
        <v>-0.12706808638599779</v>
      </c>
      <c r="S66" s="78">
        <v>0</v>
      </c>
      <c r="T66" s="78">
        <v>0</v>
      </c>
      <c r="U66" s="167">
        <v>-0.18115835772283623</v>
      </c>
    </row>
    <row r="67" spans="1:21" x14ac:dyDescent="0.15">
      <c r="A67" s="54">
        <v>14</v>
      </c>
      <c r="B67" s="16" t="s">
        <v>505</v>
      </c>
      <c r="C67" s="19">
        <v>10.5</v>
      </c>
      <c r="D67" s="27">
        <v>702</v>
      </c>
      <c r="E67" s="27">
        <v>1067</v>
      </c>
      <c r="F67" s="16" t="s">
        <v>2305</v>
      </c>
      <c r="G67" s="19">
        <v>18.706364806711473</v>
      </c>
      <c r="H67" s="16">
        <v>1</v>
      </c>
      <c r="I67" s="16">
        <v>60</v>
      </c>
      <c r="J67" s="16">
        <v>3</v>
      </c>
      <c r="K67" s="16">
        <v>0</v>
      </c>
      <c r="L67" s="68">
        <v>59.835616438356162</v>
      </c>
      <c r="M67" s="77">
        <v>0.33100000000000002</v>
      </c>
      <c r="N67" s="77">
        <v>3.6999999999999998E-2</v>
      </c>
      <c r="O67" s="78">
        <v>2.2799999999999998</v>
      </c>
      <c r="P67" s="75">
        <v>0.79</v>
      </c>
      <c r="Q67" s="146">
        <v>-2.2400000000000002</v>
      </c>
      <c r="R67" s="167">
        <v>0.28547615277078203</v>
      </c>
      <c r="S67" s="78">
        <v>0</v>
      </c>
      <c r="T67" s="78">
        <v>0</v>
      </c>
      <c r="U67" s="167">
        <v>0.15663555192941619</v>
      </c>
    </row>
    <row r="68" spans="1:21" x14ac:dyDescent="0.15">
      <c r="A68" s="54">
        <v>14</v>
      </c>
      <c r="B68" s="16" t="s">
        <v>505</v>
      </c>
      <c r="C68" s="19">
        <v>10.5</v>
      </c>
      <c r="D68" s="27">
        <v>1067</v>
      </c>
      <c r="E68" s="27">
        <v>1433</v>
      </c>
      <c r="F68" s="16" t="s">
        <v>2305</v>
      </c>
      <c r="G68" s="19">
        <v>18.706364806711473</v>
      </c>
      <c r="H68" s="16">
        <v>1</v>
      </c>
      <c r="I68" s="16">
        <v>60</v>
      </c>
      <c r="J68" s="16">
        <v>3</v>
      </c>
      <c r="K68" s="16">
        <v>0</v>
      </c>
      <c r="L68" s="68">
        <v>59.835616438356162</v>
      </c>
      <c r="M68" s="77">
        <v>0.32600000000000001</v>
      </c>
      <c r="N68" s="77">
        <v>3.1E-2</v>
      </c>
      <c r="O68" s="78">
        <v>2.2400000000000002</v>
      </c>
      <c r="P68" s="75">
        <v>0.75</v>
      </c>
      <c r="Q68" s="146">
        <v>1.4499999999999993</v>
      </c>
      <c r="R68" s="167">
        <v>0.27779550275773196</v>
      </c>
      <c r="S68" s="78">
        <v>0</v>
      </c>
      <c r="T68" s="78">
        <v>0</v>
      </c>
      <c r="U68" s="167">
        <v>0.36326211149690607</v>
      </c>
    </row>
    <row r="69" spans="1:21" x14ac:dyDescent="0.15">
      <c r="A69" s="54">
        <v>14</v>
      </c>
      <c r="B69" s="16" t="s">
        <v>505</v>
      </c>
      <c r="C69" s="19">
        <v>10.5</v>
      </c>
      <c r="D69" s="27">
        <v>1433</v>
      </c>
      <c r="E69" s="27">
        <v>1798</v>
      </c>
      <c r="F69" s="16" t="s">
        <v>2305</v>
      </c>
      <c r="G69" s="19">
        <v>18.706364806711473</v>
      </c>
      <c r="H69" s="16">
        <v>1</v>
      </c>
      <c r="I69" s="16">
        <v>60</v>
      </c>
      <c r="J69" s="16">
        <v>3</v>
      </c>
      <c r="K69" s="16">
        <v>0</v>
      </c>
      <c r="L69" s="68">
        <v>59.835616438356162</v>
      </c>
      <c r="M69" s="77">
        <v>0.30499999999999999</v>
      </c>
      <c r="N69" s="77">
        <v>3.1E-2</v>
      </c>
      <c r="O69" s="78">
        <v>2.27</v>
      </c>
      <c r="P69" s="75">
        <v>0.76</v>
      </c>
      <c r="Q69" s="146">
        <v>2.16</v>
      </c>
      <c r="R69" s="167">
        <v>-5.4849413820347394E-2</v>
      </c>
      <c r="S69" s="78">
        <v>0</v>
      </c>
      <c r="T69" s="78">
        <v>0</v>
      </c>
      <c r="U69" s="167">
        <v>0.21714415782437937</v>
      </c>
    </row>
    <row r="70" spans="1:21" x14ac:dyDescent="0.15">
      <c r="A70" s="55">
        <v>14</v>
      </c>
      <c r="B70" s="24" t="s">
        <v>505</v>
      </c>
      <c r="C70" s="25">
        <v>10.5</v>
      </c>
      <c r="D70" s="27">
        <v>1798</v>
      </c>
      <c r="E70" s="27">
        <v>1863</v>
      </c>
      <c r="F70" s="24" t="s">
        <v>2305</v>
      </c>
      <c r="G70" s="25">
        <v>18.706364806711473</v>
      </c>
      <c r="H70" s="24">
        <v>1</v>
      </c>
      <c r="I70" s="24">
        <v>60</v>
      </c>
      <c r="J70" s="24">
        <v>3</v>
      </c>
      <c r="K70" s="24">
        <v>0</v>
      </c>
      <c r="L70" s="68">
        <v>59.835616438356162</v>
      </c>
      <c r="M70" s="77">
        <v>0.29299999999999998</v>
      </c>
      <c r="N70" s="77">
        <v>3.4000000000000002E-2</v>
      </c>
      <c r="O70" s="78">
        <v>2.2799999999999998</v>
      </c>
      <c r="P70" s="85">
        <v>0.78</v>
      </c>
      <c r="Q70" s="146">
        <v>4.04</v>
      </c>
      <c r="R70" s="167">
        <v>0.11866885948640538</v>
      </c>
      <c r="S70" s="78">
        <v>0</v>
      </c>
      <c r="T70" s="78">
        <v>0</v>
      </c>
      <c r="U70" s="167">
        <v>4.7760412903606803E-2</v>
      </c>
    </row>
    <row r="71" spans="1:21" x14ac:dyDescent="0.15">
      <c r="A71" s="56">
        <v>15</v>
      </c>
      <c r="B71" s="21" t="s">
        <v>2151</v>
      </c>
      <c r="C71" s="22">
        <v>15</v>
      </c>
      <c r="D71" s="27">
        <v>51</v>
      </c>
      <c r="E71" s="27">
        <v>337</v>
      </c>
      <c r="F71" s="21" t="s">
        <v>2309</v>
      </c>
      <c r="G71" s="22">
        <v>18.021206867519556</v>
      </c>
      <c r="H71" s="21">
        <v>1</v>
      </c>
      <c r="I71" s="21">
        <v>36</v>
      </c>
      <c r="J71" s="21">
        <v>5</v>
      </c>
      <c r="K71" s="21">
        <v>0</v>
      </c>
      <c r="L71" s="68">
        <v>35.901369863013699</v>
      </c>
      <c r="M71" s="95">
        <v>0.40170017989206475</v>
      </c>
      <c r="N71" s="98">
        <v>8.0000000000000002E-3</v>
      </c>
      <c r="O71" s="83">
        <v>11.41</v>
      </c>
      <c r="P71" s="101">
        <v>2.6634670693126261</v>
      </c>
      <c r="Q71" s="146">
        <v>9.36</v>
      </c>
      <c r="R71" s="167">
        <v>3.9211240017564895E-2</v>
      </c>
      <c r="S71" s="78">
        <v>0</v>
      </c>
      <c r="T71" s="78">
        <v>1</v>
      </c>
      <c r="U71" s="167">
        <v>0.27143134371630923</v>
      </c>
    </row>
    <row r="72" spans="1:21" x14ac:dyDescent="0.15">
      <c r="A72" s="57">
        <v>15</v>
      </c>
      <c r="B72" s="16" t="s">
        <v>2151</v>
      </c>
      <c r="C72" s="19">
        <v>15</v>
      </c>
      <c r="D72" s="27">
        <v>337</v>
      </c>
      <c r="E72" s="27">
        <v>702</v>
      </c>
      <c r="F72" s="16" t="s">
        <v>2309</v>
      </c>
      <c r="G72" s="19">
        <v>18.021206867519556</v>
      </c>
      <c r="H72" s="16">
        <v>1</v>
      </c>
      <c r="I72" s="16">
        <v>36</v>
      </c>
      <c r="J72" s="16">
        <v>5</v>
      </c>
      <c r="K72" s="16">
        <v>0</v>
      </c>
      <c r="L72" s="68">
        <v>35.901369863013699</v>
      </c>
      <c r="M72" s="74">
        <v>0.20202048652651966</v>
      </c>
      <c r="N72" s="99">
        <v>8.0000000000000002E-3</v>
      </c>
      <c r="O72" s="71">
        <v>11.52</v>
      </c>
      <c r="P72" s="76">
        <v>2.7943109399893786</v>
      </c>
      <c r="Q72" s="146">
        <v>9.07</v>
      </c>
      <c r="R72" s="167">
        <v>-0.12706808638599779</v>
      </c>
      <c r="S72" s="78">
        <v>0</v>
      </c>
      <c r="T72" s="78">
        <v>0</v>
      </c>
      <c r="U72" s="167">
        <v>-0.18115835772283623</v>
      </c>
    </row>
    <row r="73" spans="1:21" x14ac:dyDescent="0.15">
      <c r="A73" s="57">
        <v>15</v>
      </c>
      <c r="B73" s="16" t="s">
        <v>2151</v>
      </c>
      <c r="C73" s="19">
        <v>15</v>
      </c>
      <c r="D73" s="27">
        <v>702</v>
      </c>
      <c r="E73" s="27">
        <v>1067</v>
      </c>
      <c r="F73" s="16" t="s">
        <v>2309</v>
      </c>
      <c r="G73" s="19">
        <v>18.021206867519556</v>
      </c>
      <c r="H73" s="16">
        <v>1</v>
      </c>
      <c r="I73" s="16">
        <v>36</v>
      </c>
      <c r="J73" s="16">
        <v>5</v>
      </c>
      <c r="K73" s="16">
        <v>0</v>
      </c>
      <c r="L73" s="68">
        <v>35.901369863013699</v>
      </c>
      <c r="M73" s="74">
        <v>-2.3528762531025371E-2</v>
      </c>
      <c r="N73" s="99">
        <v>-3.0000000000000001E-3</v>
      </c>
      <c r="O73" s="71">
        <v>15.2</v>
      </c>
      <c r="P73" s="76">
        <v>4.7543927331392704</v>
      </c>
      <c r="Q73" s="146">
        <v>2.2599999999999998</v>
      </c>
      <c r="R73" s="167">
        <v>0.28547615277078203</v>
      </c>
      <c r="S73" s="78">
        <v>0</v>
      </c>
      <c r="T73" s="78">
        <v>0</v>
      </c>
      <c r="U73" s="167">
        <v>0.15663555192941619</v>
      </c>
    </row>
    <row r="74" spans="1:21" x14ac:dyDescent="0.15">
      <c r="A74" s="58">
        <v>15</v>
      </c>
      <c r="B74" s="24" t="s">
        <v>2151</v>
      </c>
      <c r="C74" s="25">
        <v>15</v>
      </c>
      <c r="D74" s="27">
        <v>1067</v>
      </c>
      <c r="E74" s="27">
        <v>1143</v>
      </c>
      <c r="F74" s="24" t="s">
        <v>2309</v>
      </c>
      <c r="G74" s="25">
        <v>18.021206867519556</v>
      </c>
      <c r="H74" s="24">
        <v>1</v>
      </c>
      <c r="I74" s="24">
        <v>36</v>
      </c>
      <c r="J74" s="24">
        <v>5</v>
      </c>
      <c r="K74" s="24">
        <v>0</v>
      </c>
      <c r="L74" s="68">
        <v>35.901369863013699</v>
      </c>
      <c r="M74" s="93">
        <v>-7.7633020500532474E-2</v>
      </c>
      <c r="N74" s="100">
        <v>-7.0000000000000001E-3</v>
      </c>
      <c r="O74" s="87">
        <v>12.44</v>
      </c>
      <c r="P74" s="102">
        <v>3.6418262481046777</v>
      </c>
      <c r="Q74" s="146">
        <v>5.9499999999999993</v>
      </c>
      <c r="R74" s="167">
        <v>0.27779550275773196</v>
      </c>
      <c r="S74" s="78">
        <v>0</v>
      </c>
      <c r="T74" s="78">
        <v>0</v>
      </c>
      <c r="U74" s="167">
        <v>0.36326211149690607</v>
      </c>
    </row>
    <row r="75" spans="1:21" x14ac:dyDescent="0.15">
      <c r="A75" s="56">
        <v>16</v>
      </c>
      <c r="B75" s="21" t="s">
        <v>1586</v>
      </c>
      <c r="C75" s="22">
        <v>11.5</v>
      </c>
      <c r="D75" s="27">
        <v>53</v>
      </c>
      <c r="E75" s="27">
        <v>337</v>
      </c>
      <c r="F75" s="21" t="s">
        <v>2313</v>
      </c>
      <c r="G75" s="22">
        <v>17.499068176197035</v>
      </c>
      <c r="H75" s="21">
        <v>1</v>
      </c>
      <c r="I75" s="21">
        <v>36</v>
      </c>
      <c r="J75" s="21">
        <v>7</v>
      </c>
      <c r="K75" s="21">
        <v>0</v>
      </c>
      <c r="L75" s="68">
        <v>35.901369863013699</v>
      </c>
      <c r="M75" s="82">
        <v>1E-3</v>
      </c>
      <c r="N75" s="103">
        <v>4.0000000000000001E-3</v>
      </c>
      <c r="O75" s="83">
        <v>115.67</v>
      </c>
      <c r="P75" s="84">
        <v>105.65</v>
      </c>
      <c r="Q75" s="146">
        <v>5.83</v>
      </c>
      <c r="R75" s="167">
        <v>3.9211240017564895E-2</v>
      </c>
      <c r="S75" s="78">
        <v>0</v>
      </c>
      <c r="T75" s="78">
        <v>1</v>
      </c>
      <c r="U75" s="167">
        <v>0.27143134371630923</v>
      </c>
    </row>
    <row r="76" spans="1:21" x14ac:dyDescent="0.15">
      <c r="A76" s="57">
        <v>16</v>
      </c>
      <c r="B76" s="16" t="s">
        <v>1586</v>
      </c>
      <c r="C76" s="19">
        <v>11.5</v>
      </c>
      <c r="D76" s="27">
        <v>337</v>
      </c>
      <c r="E76" s="27">
        <v>702</v>
      </c>
      <c r="F76" s="16" t="s">
        <v>2313</v>
      </c>
      <c r="G76" s="19">
        <v>17.499068176197035</v>
      </c>
      <c r="H76" s="16">
        <v>1</v>
      </c>
      <c r="I76" s="16">
        <v>36</v>
      </c>
      <c r="J76" s="16">
        <v>7</v>
      </c>
      <c r="K76" s="16">
        <v>0</v>
      </c>
      <c r="L76" s="68">
        <v>35.901369863013699</v>
      </c>
      <c r="M76" s="77">
        <v>4.0000000000000001E-3</v>
      </c>
      <c r="N76" s="103">
        <v>1E-3</v>
      </c>
      <c r="O76" s="78">
        <v>135.38999999999999</v>
      </c>
      <c r="P76" s="78">
        <v>124.77</v>
      </c>
      <c r="Q76" s="146">
        <v>5.57</v>
      </c>
      <c r="R76" s="167">
        <v>-0.12706808638599779</v>
      </c>
      <c r="S76" s="78">
        <v>0</v>
      </c>
      <c r="T76" s="78">
        <v>0</v>
      </c>
      <c r="U76" s="167">
        <v>-0.18115835772283623</v>
      </c>
    </row>
    <row r="77" spans="1:21" x14ac:dyDescent="0.15">
      <c r="A77" s="57">
        <v>16</v>
      </c>
      <c r="B77" s="16" t="s">
        <v>1586</v>
      </c>
      <c r="C77" s="19">
        <v>11.5</v>
      </c>
      <c r="D77" s="27">
        <v>702</v>
      </c>
      <c r="E77" s="27">
        <v>1067</v>
      </c>
      <c r="F77" s="16" t="s">
        <v>2313</v>
      </c>
      <c r="G77" s="19">
        <v>17.499068176197035</v>
      </c>
      <c r="H77" s="16">
        <v>1</v>
      </c>
      <c r="I77" s="16">
        <v>36</v>
      </c>
      <c r="J77" s="16">
        <v>7</v>
      </c>
      <c r="K77" s="16">
        <v>0</v>
      </c>
      <c r="L77" s="68">
        <v>35.901369863013699</v>
      </c>
      <c r="M77" s="77">
        <v>2.1000000000000001E-2</v>
      </c>
      <c r="N77" s="77">
        <v>3.0000000000000001E-3</v>
      </c>
      <c r="O77" s="78">
        <v>81.59</v>
      </c>
      <c r="P77" s="78">
        <v>76.040000000000006</v>
      </c>
      <c r="Q77" s="146">
        <v>-1.2400000000000002</v>
      </c>
      <c r="R77" s="167">
        <v>0.28547615277078203</v>
      </c>
      <c r="S77" s="78">
        <v>0</v>
      </c>
      <c r="T77" s="78">
        <v>0</v>
      </c>
      <c r="U77" s="167">
        <v>0.15663555192941619</v>
      </c>
    </row>
    <row r="78" spans="1:21" x14ac:dyDescent="0.15">
      <c r="A78" s="58">
        <v>16</v>
      </c>
      <c r="B78" s="24" t="s">
        <v>1586</v>
      </c>
      <c r="C78" s="25">
        <v>11.5</v>
      </c>
      <c r="D78" s="27">
        <v>1067</v>
      </c>
      <c r="E78" s="27">
        <v>1145</v>
      </c>
      <c r="F78" s="24" t="s">
        <v>2313</v>
      </c>
      <c r="G78" s="25">
        <v>17.499068176197035</v>
      </c>
      <c r="H78" s="24">
        <v>1</v>
      </c>
      <c r="I78" s="24">
        <v>36</v>
      </c>
      <c r="J78" s="24">
        <v>7</v>
      </c>
      <c r="K78" s="24">
        <v>0</v>
      </c>
      <c r="L78" s="68">
        <v>35.901369863013699</v>
      </c>
      <c r="M78" s="77">
        <v>-3.0000000000000001E-3</v>
      </c>
      <c r="N78" s="86">
        <v>-2E-3</v>
      </c>
      <c r="O78" s="78">
        <v>100.03</v>
      </c>
      <c r="P78" s="78">
        <v>91.5</v>
      </c>
      <c r="Q78" s="146">
        <v>2.4499999999999993</v>
      </c>
      <c r="R78" s="167">
        <v>0.27779550275773196</v>
      </c>
      <c r="S78" s="78">
        <v>0</v>
      </c>
      <c r="T78" s="78">
        <v>0</v>
      </c>
      <c r="U78" s="167">
        <v>0.36326211149690607</v>
      </c>
    </row>
    <row r="79" spans="1:21" x14ac:dyDescent="0.15">
      <c r="A79" s="59">
        <v>17</v>
      </c>
      <c r="B79" s="45" t="s">
        <v>2337</v>
      </c>
      <c r="C79" s="46">
        <v>18.130980000000001</v>
      </c>
      <c r="D79" s="27">
        <v>60</v>
      </c>
      <c r="E79" s="27">
        <v>337</v>
      </c>
      <c r="F79" s="45" t="s">
        <v>2446</v>
      </c>
      <c r="G79" s="46">
        <v>17.388931768871522</v>
      </c>
      <c r="H79" s="45">
        <v>1</v>
      </c>
      <c r="I79" s="45">
        <v>332</v>
      </c>
      <c r="J79" s="45">
        <v>3</v>
      </c>
      <c r="K79" s="45">
        <v>0</v>
      </c>
      <c r="L79" s="68">
        <v>61.545205479452058</v>
      </c>
      <c r="M79" s="108">
        <v>0.51759999999999995</v>
      </c>
      <c r="N79" s="77">
        <v>1.6E-2</v>
      </c>
      <c r="O79" s="105">
        <v>36.26</v>
      </c>
      <c r="P79" s="107">
        <v>35.24</v>
      </c>
      <c r="Q79" s="146">
        <v>12.460980000000001</v>
      </c>
      <c r="R79" s="167">
        <v>3.9211240017564895E-2</v>
      </c>
      <c r="S79" s="78">
        <v>0</v>
      </c>
      <c r="T79" s="78">
        <v>1</v>
      </c>
      <c r="U79" s="167">
        <v>0.27143134371630923</v>
      </c>
    </row>
    <row r="80" spans="1:21" x14ac:dyDescent="0.15">
      <c r="A80" s="60">
        <v>17</v>
      </c>
      <c r="B80" s="48" t="s">
        <v>2337</v>
      </c>
      <c r="C80" s="49">
        <v>18.130980000000001</v>
      </c>
      <c r="D80" s="27">
        <v>337</v>
      </c>
      <c r="E80" s="27">
        <v>702</v>
      </c>
      <c r="F80" s="48" t="s">
        <v>2446</v>
      </c>
      <c r="G80" s="49">
        <v>17.388931768871522</v>
      </c>
      <c r="H80" s="48">
        <v>1</v>
      </c>
      <c r="I80" s="48">
        <v>332</v>
      </c>
      <c r="J80" s="48">
        <v>3</v>
      </c>
      <c r="K80" s="48">
        <v>0</v>
      </c>
      <c r="L80" s="68">
        <v>61.545205479452058</v>
      </c>
      <c r="M80" s="109">
        <v>0.65920000000000001</v>
      </c>
      <c r="N80" s="77">
        <v>2.1000000000000001E-2</v>
      </c>
      <c r="O80" s="104">
        <v>33.25</v>
      </c>
      <c r="P80" s="106">
        <v>32.24</v>
      </c>
      <c r="Q80" s="146">
        <v>12.200980000000001</v>
      </c>
      <c r="R80" s="167">
        <v>-0.12706808638599779</v>
      </c>
      <c r="S80" s="78">
        <v>0</v>
      </c>
      <c r="T80" s="78">
        <v>0</v>
      </c>
      <c r="U80" s="167">
        <v>-0.18115835772283623</v>
      </c>
    </row>
    <row r="81" spans="1:21" x14ac:dyDescent="0.15">
      <c r="A81" s="60">
        <v>17</v>
      </c>
      <c r="B81" s="48" t="s">
        <v>2337</v>
      </c>
      <c r="C81" s="49">
        <v>18.130980000000001</v>
      </c>
      <c r="D81" s="27">
        <v>702</v>
      </c>
      <c r="E81" s="27">
        <v>1067</v>
      </c>
      <c r="F81" s="48" t="s">
        <v>2446</v>
      </c>
      <c r="G81" s="49">
        <v>17.388931768871522</v>
      </c>
      <c r="H81" s="48">
        <v>1</v>
      </c>
      <c r="I81" s="48">
        <v>332</v>
      </c>
      <c r="J81" s="48">
        <v>3</v>
      </c>
      <c r="K81" s="48">
        <v>0</v>
      </c>
      <c r="L81" s="68">
        <v>61.545205479452058</v>
      </c>
      <c r="M81" s="77">
        <v>0.311</v>
      </c>
      <c r="N81" s="77">
        <v>3.4000000000000002E-2</v>
      </c>
      <c r="O81" s="104">
        <v>13.35</v>
      </c>
      <c r="P81" s="106">
        <v>12.34</v>
      </c>
      <c r="Q81" s="146">
        <v>5.3909800000000008</v>
      </c>
      <c r="R81" s="167">
        <v>0.28547615277078203</v>
      </c>
      <c r="S81" s="78">
        <v>0</v>
      </c>
      <c r="T81" s="78">
        <v>0</v>
      </c>
      <c r="U81" s="167">
        <v>0.15663555192941619</v>
      </c>
    </row>
    <row r="82" spans="1:21" x14ac:dyDescent="0.15">
      <c r="A82" s="60">
        <v>17</v>
      </c>
      <c r="B82" s="48" t="s">
        <v>2337</v>
      </c>
      <c r="C82" s="49">
        <v>18.130980000000001</v>
      </c>
      <c r="D82" s="27">
        <v>1067</v>
      </c>
      <c r="E82" s="27">
        <v>1433</v>
      </c>
      <c r="F82" s="48" t="s">
        <v>2446</v>
      </c>
      <c r="G82" s="49">
        <v>17.388931768871522</v>
      </c>
      <c r="H82" s="48">
        <v>1</v>
      </c>
      <c r="I82" s="48">
        <v>332</v>
      </c>
      <c r="J82" s="48">
        <v>3</v>
      </c>
      <c r="K82" s="48">
        <v>0</v>
      </c>
      <c r="L82" s="68">
        <v>61.545205479452058</v>
      </c>
      <c r="M82" s="77">
        <v>-0.22800000000000001</v>
      </c>
      <c r="N82" s="77">
        <v>-2.5000000000000001E-2</v>
      </c>
      <c r="O82" s="104">
        <v>15.22</v>
      </c>
      <c r="P82" s="106">
        <v>14.21</v>
      </c>
      <c r="Q82" s="146">
        <v>9.0809800000000003</v>
      </c>
      <c r="R82" s="167">
        <v>0.27779550275773196</v>
      </c>
      <c r="S82" s="78">
        <v>0</v>
      </c>
      <c r="T82" s="78">
        <v>0</v>
      </c>
      <c r="U82" s="167">
        <v>0.36326211149690607</v>
      </c>
    </row>
    <row r="83" spans="1:21" x14ac:dyDescent="0.15">
      <c r="A83" s="60">
        <v>17</v>
      </c>
      <c r="B83" s="48" t="s">
        <v>2337</v>
      </c>
      <c r="C83" s="49">
        <v>18.130980000000001</v>
      </c>
      <c r="D83" s="27">
        <v>1433</v>
      </c>
      <c r="E83" s="27">
        <v>1798</v>
      </c>
      <c r="F83" s="48" t="s">
        <v>2446</v>
      </c>
      <c r="G83" s="49">
        <v>17.388931768871522</v>
      </c>
      <c r="H83" s="48">
        <v>1</v>
      </c>
      <c r="I83" s="48">
        <v>332</v>
      </c>
      <c r="J83" s="48">
        <v>3</v>
      </c>
      <c r="K83" s="48">
        <v>0</v>
      </c>
      <c r="L83" s="68">
        <v>61.545205479452058</v>
      </c>
      <c r="M83" s="77">
        <v>0.96699999999999997</v>
      </c>
      <c r="N83" s="77">
        <v>0.01</v>
      </c>
      <c r="O83" s="104">
        <v>10.32</v>
      </c>
      <c r="P83" s="106">
        <v>9.31</v>
      </c>
      <c r="Q83" s="146">
        <v>9.7909800000000011</v>
      </c>
      <c r="R83" s="167">
        <v>-5.4849413820347394E-2</v>
      </c>
      <c r="S83" s="78">
        <v>0</v>
      </c>
      <c r="T83" s="78">
        <v>0</v>
      </c>
      <c r="U83" s="167">
        <v>0.21714415782437937</v>
      </c>
    </row>
    <row r="84" spans="1:21" x14ac:dyDescent="0.15">
      <c r="A84" s="60">
        <v>17</v>
      </c>
      <c r="B84" s="48" t="s">
        <v>2337</v>
      </c>
      <c r="C84" s="49">
        <v>18.130980000000001</v>
      </c>
      <c r="D84" s="27">
        <v>1798</v>
      </c>
      <c r="E84" s="27">
        <v>1932</v>
      </c>
      <c r="F84" s="48" t="s">
        <v>2446</v>
      </c>
      <c r="G84" s="49">
        <v>17.388931768871522</v>
      </c>
      <c r="H84" s="48">
        <v>1</v>
      </c>
      <c r="I84" s="48">
        <v>332</v>
      </c>
      <c r="J84" s="48">
        <v>3</v>
      </c>
      <c r="K84" s="48">
        <v>0</v>
      </c>
      <c r="L84" s="68">
        <v>61.545205479452058</v>
      </c>
      <c r="M84" s="77">
        <v>0.96199999999999997</v>
      </c>
      <c r="N84" s="77">
        <v>3.3000000000000002E-2</v>
      </c>
      <c r="O84" s="104">
        <v>6.25</v>
      </c>
      <c r="P84" s="106">
        <v>5.25</v>
      </c>
      <c r="Q84" s="146">
        <v>11.67098</v>
      </c>
      <c r="R84" s="167">
        <v>0.11866885948640538</v>
      </c>
      <c r="S84" s="78">
        <v>0</v>
      </c>
      <c r="T84" s="78">
        <v>0</v>
      </c>
      <c r="U84" s="167">
        <v>4.7760412903606803E-2</v>
      </c>
    </row>
    <row r="85" spans="1:21" x14ac:dyDescent="0.15">
      <c r="A85" s="59">
        <v>18</v>
      </c>
      <c r="B85" s="45" t="s">
        <v>2325</v>
      </c>
      <c r="C85" s="46">
        <v>13.481450000000001</v>
      </c>
      <c r="D85" s="27">
        <v>64</v>
      </c>
      <c r="E85" s="27">
        <v>337</v>
      </c>
      <c r="F85" s="45" t="s">
        <v>2327</v>
      </c>
      <c r="G85" s="46">
        <v>16.433738015705401</v>
      </c>
      <c r="H85" s="45">
        <v>1</v>
      </c>
      <c r="I85" s="45">
        <v>390</v>
      </c>
      <c r="J85" s="45">
        <v>3</v>
      </c>
      <c r="K85" s="45">
        <v>0</v>
      </c>
      <c r="L85" s="68">
        <v>44.909589041095892</v>
      </c>
      <c r="M85" s="119">
        <v>-3.46653386454183E-3</v>
      </c>
      <c r="N85" s="118">
        <v>5.0000000000000001E-3</v>
      </c>
      <c r="O85" s="111">
        <v>302.56</v>
      </c>
      <c r="P85" s="115">
        <v>299.87</v>
      </c>
      <c r="Q85" s="146">
        <v>7.9014500000000005</v>
      </c>
      <c r="R85" s="167">
        <v>3.9211240017564895E-2</v>
      </c>
      <c r="S85" s="78">
        <v>0</v>
      </c>
      <c r="T85" s="78">
        <v>1</v>
      </c>
      <c r="U85" s="167">
        <v>0.27143134371630923</v>
      </c>
    </row>
    <row r="86" spans="1:21" x14ac:dyDescent="0.15">
      <c r="A86" s="60">
        <v>18</v>
      </c>
      <c r="B86" s="48" t="s">
        <v>2325</v>
      </c>
      <c r="C86" s="49">
        <v>13.481450000000001</v>
      </c>
      <c r="D86" s="27">
        <v>337</v>
      </c>
      <c r="E86" s="27">
        <v>702</v>
      </c>
      <c r="F86" s="48" t="s">
        <v>2327</v>
      </c>
      <c r="G86" s="49">
        <v>16.433738015705401</v>
      </c>
      <c r="H86" s="48">
        <v>1</v>
      </c>
      <c r="I86" s="48">
        <v>390</v>
      </c>
      <c r="J86" s="48">
        <v>3</v>
      </c>
      <c r="K86" s="48">
        <v>0</v>
      </c>
      <c r="L86" s="68">
        <v>44.909589041095892</v>
      </c>
      <c r="M86" s="120">
        <v>-1.0729252962390519E-3</v>
      </c>
      <c r="N86" s="116">
        <v>5.0000000000000001E-3</v>
      </c>
      <c r="O86" s="110">
        <v>249.31</v>
      </c>
      <c r="P86" s="113">
        <v>247.88</v>
      </c>
      <c r="Q86" s="146">
        <v>7.5514500000000009</v>
      </c>
      <c r="R86" s="167">
        <v>-0.12706808638599779</v>
      </c>
      <c r="S86" s="78">
        <v>0</v>
      </c>
      <c r="T86" s="78">
        <v>0</v>
      </c>
      <c r="U86" s="167">
        <v>-0.18115835772283623</v>
      </c>
    </row>
    <row r="87" spans="1:21" x14ac:dyDescent="0.15">
      <c r="A87" s="60">
        <v>18</v>
      </c>
      <c r="B87" s="48" t="s">
        <v>2325</v>
      </c>
      <c r="C87" s="49">
        <v>13.481450000000001</v>
      </c>
      <c r="D87" s="27">
        <v>702</v>
      </c>
      <c r="E87" s="27">
        <v>1067</v>
      </c>
      <c r="F87" s="48" t="s">
        <v>2327</v>
      </c>
      <c r="G87" s="49">
        <v>16.433738015705401</v>
      </c>
      <c r="H87" s="48">
        <v>1</v>
      </c>
      <c r="I87" s="48">
        <v>390</v>
      </c>
      <c r="J87" s="48">
        <v>3</v>
      </c>
      <c r="K87" s="48">
        <v>0</v>
      </c>
      <c r="L87" s="68">
        <v>44.909589041095892</v>
      </c>
      <c r="M87" s="120">
        <v>-7.2978277153558043E-4</v>
      </c>
      <c r="N87" s="116">
        <v>4.0000000000000001E-3</v>
      </c>
      <c r="O87" s="110">
        <v>100.31</v>
      </c>
      <c r="P87" s="113">
        <v>99.21</v>
      </c>
      <c r="Q87" s="146">
        <v>0.74145000000000039</v>
      </c>
      <c r="R87" s="167">
        <v>0.28547615277078203</v>
      </c>
      <c r="S87" s="78">
        <v>0</v>
      </c>
      <c r="T87" s="78">
        <v>0</v>
      </c>
      <c r="U87" s="167">
        <v>0.15663555192941619</v>
      </c>
    </row>
    <row r="88" spans="1:21" x14ac:dyDescent="0.15">
      <c r="A88" s="61">
        <v>18</v>
      </c>
      <c r="B88" s="50" t="s">
        <v>2325</v>
      </c>
      <c r="C88" s="51">
        <v>13.481450000000001</v>
      </c>
      <c r="D88" s="27">
        <v>1067</v>
      </c>
      <c r="E88" s="27">
        <v>1430</v>
      </c>
      <c r="F88" s="50" t="s">
        <v>2327</v>
      </c>
      <c r="G88" s="51">
        <v>16.433738015705401</v>
      </c>
      <c r="H88" s="50">
        <v>1</v>
      </c>
      <c r="I88" s="50">
        <v>390</v>
      </c>
      <c r="J88" s="50">
        <v>3</v>
      </c>
      <c r="K88" s="50">
        <v>0</v>
      </c>
      <c r="L88" s="68">
        <v>44.909589041095892</v>
      </c>
      <c r="M88" s="121">
        <v>-6.4529359823399567E-4</v>
      </c>
      <c r="N88" s="117">
        <v>5.0000000000000001E-3</v>
      </c>
      <c r="O88" s="112">
        <v>54.4</v>
      </c>
      <c r="P88" s="114">
        <v>53.35</v>
      </c>
      <c r="Q88" s="146">
        <v>4.4314499999999999</v>
      </c>
      <c r="R88" s="167">
        <v>0.27779550275773196</v>
      </c>
      <c r="S88" s="78">
        <v>0</v>
      </c>
      <c r="T88" s="78">
        <v>0</v>
      </c>
      <c r="U88" s="167">
        <v>0.36326211149690607</v>
      </c>
    </row>
    <row r="89" spans="1:21" x14ac:dyDescent="0.15">
      <c r="A89" s="60">
        <v>19</v>
      </c>
      <c r="B89" s="48" t="s">
        <v>1545</v>
      </c>
      <c r="C89" s="49">
        <v>13</v>
      </c>
      <c r="D89" s="27">
        <v>70</v>
      </c>
      <c r="E89" s="27">
        <v>337</v>
      </c>
      <c r="F89" s="48" t="s">
        <v>2333</v>
      </c>
      <c r="G89" s="49">
        <v>17.510381253693833</v>
      </c>
      <c r="H89" s="48">
        <v>1</v>
      </c>
      <c r="I89" s="48">
        <v>37</v>
      </c>
      <c r="J89" s="48">
        <v>3</v>
      </c>
      <c r="K89" s="48">
        <v>0</v>
      </c>
      <c r="L89" s="68">
        <v>36.032876712328765</v>
      </c>
      <c r="M89" s="133">
        <v>0.16450000000000001</v>
      </c>
      <c r="N89" s="126">
        <v>6.0000000000000001E-3</v>
      </c>
      <c r="O89" s="128">
        <v>16.75</v>
      </c>
      <c r="P89" s="131">
        <v>2.8588718632023093</v>
      </c>
      <c r="Q89" s="146">
        <v>7.5</v>
      </c>
      <c r="R89" s="167">
        <v>3.9211240017564895E-2</v>
      </c>
      <c r="S89" s="78">
        <v>0</v>
      </c>
      <c r="T89" s="78">
        <v>1</v>
      </c>
      <c r="U89" s="167">
        <v>0.27143134371630923</v>
      </c>
    </row>
    <row r="90" spans="1:21" x14ac:dyDescent="0.15">
      <c r="A90" s="60">
        <v>19</v>
      </c>
      <c r="B90" s="48" t="s">
        <v>1545</v>
      </c>
      <c r="C90" s="49">
        <v>13</v>
      </c>
      <c r="D90" s="27">
        <v>337</v>
      </c>
      <c r="E90" s="27">
        <v>702</v>
      </c>
      <c r="F90" s="48" t="s">
        <v>2333</v>
      </c>
      <c r="G90" s="49">
        <v>17.510381253693833</v>
      </c>
      <c r="H90" s="48">
        <v>1</v>
      </c>
      <c r="I90" s="48">
        <v>37</v>
      </c>
      <c r="J90" s="48">
        <v>3</v>
      </c>
      <c r="K90" s="48">
        <v>0</v>
      </c>
      <c r="L90" s="68">
        <v>36.032876712328765</v>
      </c>
      <c r="M90" s="133">
        <v>0.22182859570523716</v>
      </c>
      <c r="N90" s="124">
        <v>8.0000000000000002E-3</v>
      </c>
      <c r="O90" s="127">
        <v>13.85</v>
      </c>
      <c r="P90" s="131">
        <v>4.1935915928291783</v>
      </c>
      <c r="Q90" s="146">
        <v>7.07</v>
      </c>
      <c r="R90" s="167">
        <v>-0.12706808638599779</v>
      </c>
      <c r="S90" s="78">
        <v>0</v>
      </c>
      <c r="T90" s="78">
        <v>0</v>
      </c>
      <c r="U90" s="167">
        <v>-0.18115835772283623</v>
      </c>
    </row>
    <row r="91" spans="1:21" x14ac:dyDescent="0.15">
      <c r="A91" s="60">
        <v>19</v>
      </c>
      <c r="B91" s="48" t="s">
        <v>1545</v>
      </c>
      <c r="C91" s="49">
        <v>13</v>
      </c>
      <c r="D91" s="27">
        <v>702</v>
      </c>
      <c r="E91" s="27">
        <v>1067</v>
      </c>
      <c r="F91" s="48" t="s">
        <v>2333</v>
      </c>
      <c r="G91" s="49">
        <v>17.510381253693833</v>
      </c>
      <c r="H91" s="48">
        <v>1</v>
      </c>
      <c r="I91" s="48">
        <v>37</v>
      </c>
      <c r="J91" s="48">
        <v>3</v>
      </c>
      <c r="K91" s="48">
        <v>0</v>
      </c>
      <c r="L91" s="68">
        <v>36.032876712328765</v>
      </c>
      <c r="M91" s="133">
        <v>0.10509440447641888</v>
      </c>
      <c r="N91" s="124">
        <v>4.0000000000000001E-3</v>
      </c>
      <c r="O91" s="127">
        <v>17.399999999999999</v>
      </c>
      <c r="P91" s="131">
        <v>5.6210649397373622</v>
      </c>
      <c r="Q91" s="146">
        <v>0.25999999999999979</v>
      </c>
      <c r="R91" s="167">
        <v>0.28547615277078203</v>
      </c>
      <c r="S91" s="78">
        <v>0</v>
      </c>
      <c r="T91" s="78">
        <v>0</v>
      </c>
      <c r="U91" s="167">
        <v>0.15663555192941619</v>
      </c>
    </row>
    <row r="92" spans="1:21" x14ac:dyDescent="0.15">
      <c r="A92" s="61">
        <v>19</v>
      </c>
      <c r="B92" s="50" t="s">
        <v>1545</v>
      </c>
      <c r="C92" s="51">
        <v>13</v>
      </c>
      <c r="D92" s="27">
        <v>1067</v>
      </c>
      <c r="E92" s="27">
        <v>1166</v>
      </c>
      <c r="F92" s="50" t="s">
        <v>2333</v>
      </c>
      <c r="G92" s="51">
        <v>17.510381253693833</v>
      </c>
      <c r="H92" s="50">
        <v>1</v>
      </c>
      <c r="I92" s="50">
        <v>37</v>
      </c>
      <c r="J92" s="50">
        <v>3</v>
      </c>
      <c r="K92" s="50">
        <v>0</v>
      </c>
      <c r="L92" s="68">
        <v>36.032876712328765</v>
      </c>
      <c r="M92" s="134">
        <v>-1.8487303448275865</v>
      </c>
      <c r="N92" s="125">
        <v>-0.10100000000000001</v>
      </c>
      <c r="O92" s="112">
        <v>21.5</v>
      </c>
      <c r="P92" s="132">
        <v>-6.7981877491844873</v>
      </c>
      <c r="Q92" s="146">
        <v>3.9499999999999993</v>
      </c>
      <c r="R92" s="167">
        <v>0.27779550275773196</v>
      </c>
      <c r="S92" s="78">
        <v>0</v>
      </c>
      <c r="T92" s="78">
        <v>0</v>
      </c>
      <c r="U92" s="167">
        <v>0.36326211149690607</v>
      </c>
    </row>
    <row r="93" spans="1:21" x14ac:dyDescent="0.15">
      <c r="A93" s="62">
        <v>20</v>
      </c>
      <c r="B93" s="21" t="s">
        <v>166</v>
      </c>
      <c r="C93" s="22">
        <v>10.15</v>
      </c>
      <c r="D93" s="27">
        <v>72</v>
      </c>
      <c r="E93" s="27">
        <v>337</v>
      </c>
      <c r="F93" s="21" t="s">
        <v>2334</v>
      </c>
      <c r="G93" s="22">
        <v>17.493304999717395</v>
      </c>
      <c r="H93" s="21">
        <v>1</v>
      </c>
      <c r="I93" s="21">
        <v>36</v>
      </c>
      <c r="J93" s="21">
        <v>3</v>
      </c>
      <c r="K93" s="21">
        <v>0</v>
      </c>
      <c r="L93" s="68">
        <v>35.901369863013699</v>
      </c>
      <c r="M93" s="139">
        <v>0.20200000000000001</v>
      </c>
      <c r="N93" s="139">
        <v>0.20200000000000001</v>
      </c>
      <c r="O93" s="140">
        <v>2.2000000000000002</v>
      </c>
      <c r="P93" s="141">
        <v>0.66</v>
      </c>
      <c r="Q93" s="146">
        <v>4.67</v>
      </c>
      <c r="R93" s="167">
        <v>3.9211240017564895E-2</v>
      </c>
      <c r="S93" s="78">
        <v>0</v>
      </c>
      <c r="T93" s="78">
        <v>1</v>
      </c>
      <c r="U93" s="167">
        <v>0.27143134371630923</v>
      </c>
    </row>
    <row r="94" spans="1:21" x14ac:dyDescent="0.15">
      <c r="A94" s="63">
        <v>20</v>
      </c>
      <c r="B94" s="16" t="s">
        <v>166</v>
      </c>
      <c r="C94" s="19">
        <v>10.15</v>
      </c>
      <c r="D94" s="27">
        <v>337</v>
      </c>
      <c r="E94" s="27">
        <v>702</v>
      </c>
      <c r="F94" s="16" t="s">
        <v>2334</v>
      </c>
      <c r="G94" s="19">
        <v>17.493304999717395</v>
      </c>
      <c r="H94" s="16">
        <v>1</v>
      </c>
      <c r="I94" s="16">
        <v>36</v>
      </c>
      <c r="J94" s="16">
        <v>3</v>
      </c>
      <c r="K94" s="16">
        <v>0</v>
      </c>
      <c r="L94" s="68">
        <v>35.901369863013699</v>
      </c>
      <c r="M94" s="124">
        <v>0.193</v>
      </c>
      <c r="N94" s="124">
        <v>0.193</v>
      </c>
      <c r="O94" s="127">
        <v>2.5099999999999998</v>
      </c>
      <c r="P94" s="129">
        <v>0.56999999999999995</v>
      </c>
      <c r="Q94" s="146">
        <v>4.2200000000000006</v>
      </c>
      <c r="R94" s="167">
        <v>-0.12706808638599779</v>
      </c>
      <c r="S94" s="78">
        <v>0</v>
      </c>
      <c r="T94" s="78">
        <v>0</v>
      </c>
      <c r="U94" s="167">
        <v>-0.18115835772283623</v>
      </c>
    </row>
    <row r="95" spans="1:21" x14ac:dyDescent="0.15">
      <c r="A95" s="63">
        <v>20</v>
      </c>
      <c r="B95" s="16" t="s">
        <v>166</v>
      </c>
      <c r="C95" s="19">
        <v>10.15</v>
      </c>
      <c r="D95" s="27">
        <v>702</v>
      </c>
      <c r="E95" s="27">
        <v>1067</v>
      </c>
      <c r="F95" s="16" t="s">
        <v>2334</v>
      </c>
      <c r="G95" s="19">
        <v>17.493304999717395</v>
      </c>
      <c r="H95" s="16">
        <v>1</v>
      </c>
      <c r="I95" s="16">
        <v>36</v>
      </c>
      <c r="J95" s="16">
        <v>3</v>
      </c>
      <c r="K95" s="16">
        <v>0</v>
      </c>
      <c r="L95" s="68">
        <v>35.901369863013699</v>
      </c>
      <c r="M95" s="124">
        <v>0.19500000000000001</v>
      </c>
      <c r="N95" s="124">
        <v>0.19500000000000001</v>
      </c>
      <c r="O95" s="127">
        <v>3.07</v>
      </c>
      <c r="P95" s="129">
        <v>0.42</v>
      </c>
      <c r="Q95" s="146">
        <v>-2.59</v>
      </c>
      <c r="R95" s="167">
        <v>0.28547615277078203</v>
      </c>
      <c r="S95" s="78">
        <v>0</v>
      </c>
      <c r="T95" s="78">
        <v>0</v>
      </c>
      <c r="U95" s="167">
        <v>0.15663555192941619</v>
      </c>
    </row>
    <row r="96" spans="1:21" x14ac:dyDescent="0.15">
      <c r="A96" s="64">
        <v>20</v>
      </c>
      <c r="B96" s="24" t="s">
        <v>166</v>
      </c>
      <c r="C96" s="25">
        <v>10.15</v>
      </c>
      <c r="D96" s="27">
        <v>1067</v>
      </c>
      <c r="E96" s="27">
        <v>1164</v>
      </c>
      <c r="F96" s="24" t="s">
        <v>2334</v>
      </c>
      <c r="G96" s="25">
        <v>17.493304999717395</v>
      </c>
      <c r="H96" s="24">
        <v>1</v>
      </c>
      <c r="I96" s="24">
        <v>36</v>
      </c>
      <c r="J96" s="24">
        <v>3</v>
      </c>
      <c r="K96" s="24">
        <v>0</v>
      </c>
      <c r="L96" s="68">
        <v>35.901369863013699</v>
      </c>
      <c r="M96" s="125">
        <v>0.183</v>
      </c>
      <c r="N96" s="125">
        <v>0.183</v>
      </c>
      <c r="O96" s="112">
        <v>3.09</v>
      </c>
      <c r="P96" s="130">
        <v>0.49</v>
      </c>
      <c r="Q96" s="146">
        <v>1.0999999999999996</v>
      </c>
      <c r="R96" s="167">
        <v>0.27779550275773196</v>
      </c>
      <c r="S96" s="78">
        <v>0</v>
      </c>
      <c r="T96" s="78">
        <v>0</v>
      </c>
      <c r="U96" s="167">
        <v>0.36326211149690607</v>
      </c>
    </row>
    <row r="97" spans="1:21" x14ac:dyDescent="0.15">
      <c r="A97" s="53">
        <v>21</v>
      </c>
      <c r="B97" s="21" t="s">
        <v>1614</v>
      </c>
      <c r="C97" s="22">
        <v>15</v>
      </c>
      <c r="D97" s="27">
        <v>81</v>
      </c>
      <c r="E97" s="27">
        <v>337</v>
      </c>
      <c r="F97" s="21" t="s">
        <v>2342</v>
      </c>
      <c r="G97" s="22">
        <v>18.009893815043064</v>
      </c>
      <c r="H97" s="21">
        <v>1</v>
      </c>
      <c r="I97" s="21">
        <v>37</v>
      </c>
      <c r="J97" s="21">
        <v>3</v>
      </c>
      <c r="K97" s="21">
        <v>0</v>
      </c>
      <c r="L97" s="68">
        <v>36.032876712328765</v>
      </c>
      <c r="M97" s="142">
        <v>0.23612836298131051</v>
      </c>
      <c r="N97" s="142">
        <v>3.2000000000000001E-2</v>
      </c>
      <c r="O97" s="140">
        <v>6.61</v>
      </c>
      <c r="P97" s="143">
        <v>2.1240458015267176</v>
      </c>
      <c r="Q97" s="146">
        <v>9.4699999999999989</v>
      </c>
      <c r="R97" s="167">
        <v>3.9211240017564895E-2</v>
      </c>
      <c r="S97" s="78">
        <v>0</v>
      </c>
      <c r="T97" s="78">
        <v>1</v>
      </c>
      <c r="U97" s="167">
        <v>0.27143134371630923</v>
      </c>
    </row>
    <row r="98" spans="1:21" x14ac:dyDescent="0.15">
      <c r="A98" s="54">
        <v>21</v>
      </c>
      <c r="B98" s="16" t="s">
        <v>1614</v>
      </c>
      <c r="C98" s="19">
        <v>15</v>
      </c>
      <c r="D98" s="27">
        <v>337</v>
      </c>
      <c r="E98" s="27">
        <v>702</v>
      </c>
      <c r="F98" s="16" t="s">
        <v>2342</v>
      </c>
      <c r="G98" s="19">
        <v>18.009893815043064</v>
      </c>
      <c r="H98" s="16">
        <v>1</v>
      </c>
      <c r="I98" s="16">
        <v>37</v>
      </c>
      <c r="J98" s="16">
        <v>3</v>
      </c>
      <c r="K98" s="16">
        <v>0</v>
      </c>
      <c r="L98" s="68">
        <v>36.032876712328765</v>
      </c>
      <c r="M98" s="133">
        <v>0.25937539100825296</v>
      </c>
      <c r="N98" s="124">
        <v>2.8000000000000001E-2</v>
      </c>
      <c r="O98" s="127">
        <v>7.4</v>
      </c>
      <c r="P98" s="131">
        <v>2.4329490733985115</v>
      </c>
      <c r="Q98" s="146">
        <v>9.07</v>
      </c>
      <c r="R98" s="167">
        <v>-0.12706808638599779</v>
      </c>
      <c r="S98" s="78">
        <v>0</v>
      </c>
      <c r="T98" s="78">
        <v>0</v>
      </c>
      <c r="U98" s="167">
        <v>-0.18115835772283623</v>
      </c>
    </row>
    <row r="99" spans="1:21" x14ac:dyDescent="0.15">
      <c r="A99" s="54">
        <v>21</v>
      </c>
      <c r="B99" s="16" t="s">
        <v>1614</v>
      </c>
      <c r="C99" s="19">
        <v>15</v>
      </c>
      <c r="D99" s="27">
        <v>702</v>
      </c>
      <c r="E99" s="27">
        <v>1067</v>
      </c>
      <c r="F99" s="16" t="s">
        <v>2342</v>
      </c>
      <c r="G99" s="19">
        <v>18.009893815043064</v>
      </c>
      <c r="H99" s="16">
        <v>1</v>
      </c>
      <c r="I99" s="16">
        <v>37</v>
      </c>
      <c r="J99" s="16">
        <v>3</v>
      </c>
      <c r="K99" s="16">
        <v>0</v>
      </c>
      <c r="L99" s="68">
        <v>36.032876712328765</v>
      </c>
      <c r="M99" s="133">
        <v>0.11268077805645976</v>
      </c>
      <c r="N99" s="124">
        <v>1.0999999999999999E-2</v>
      </c>
      <c r="O99" s="127">
        <v>7.21</v>
      </c>
      <c r="P99" s="131">
        <v>2.3394881263784173</v>
      </c>
      <c r="Q99" s="146">
        <v>2.2599999999999998</v>
      </c>
      <c r="R99" s="167">
        <v>0.28547615277078203</v>
      </c>
      <c r="S99" s="78">
        <v>0</v>
      </c>
      <c r="T99" s="78">
        <v>0</v>
      </c>
      <c r="U99" s="167">
        <v>0.15663555192941619</v>
      </c>
    </row>
    <row r="100" spans="1:21" x14ac:dyDescent="0.15">
      <c r="A100" s="54">
        <v>21</v>
      </c>
      <c r="B100" s="16" t="s">
        <v>1614</v>
      </c>
      <c r="C100" s="19">
        <v>15</v>
      </c>
      <c r="D100" s="27">
        <v>1067</v>
      </c>
      <c r="E100" s="27">
        <v>1177</v>
      </c>
      <c r="F100" s="16" t="s">
        <v>2342</v>
      </c>
      <c r="G100" s="19">
        <v>18.009893815043064</v>
      </c>
      <c r="H100" s="16">
        <v>1</v>
      </c>
      <c r="I100" s="16">
        <v>37</v>
      </c>
      <c r="J100" s="16">
        <v>3</v>
      </c>
      <c r="K100" s="16">
        <v>0</v>
      </c>
      <c r="L100" s="68">
        <v>36.032876712328765</v>
      </c>
      <c r="M100" s="133">
        <v>5.7335279589639666E-2</v>
      </c>
      <c r="N100" s="124">
        <v>2E-3</v>
      </c>
      <c r="O100" s="127">
        <v>6.51</v>
      </c>
      <c r="P100" s="131">
        <v>2.6089197326121343</v>
      </c>
      <c r="Q100" s="146">
        <v>5.9499999999999993</v>
      </c>
      <c r="R100" s="167">
        <v>0.27779550275773196</v>
      </c>
      <c r="S100" s="78">
        <v>0</v>
      </c>
      <c r="T100" s="78">
        <v>0</v>
      </c>
      <c r="U100" s="167">
        <v>0.36326211149690607</v>
      </c>
    </row>
    <row r="101" spans="1:21" x14ac:dyDescent="0.15">
      <c r="A101" s="53">
        <v>22</v>
      </c>
      <c r="B101" s="21" t="s">
        <v>76</v>
      </c>
      <c r="C101" s="22">
        <v>11.25</v>
      </c>
      <c r="D101" s="27">
        <v>85</v>
      </c>
      <c r="E101" s="27">
        <v>337</v>
      </c>
      <c r="F101" s="21" t="s">
        <v>2343</v>
      </c>
      <c r="G101" s="22">
        <v>18.009893815043064</v>
      </c>
      <c r="H101" s="21">
        <v>1</v>
      </c>
      <c r="I101" s="21">
        <v>36</v>
      </c>
      <c r="J101" s="21">
        <v>10</v>
      </c>
      <c r="K101" s="21">
        <v>0</v>
      </c>
      <c r="L101" s="68">
        <v>35.901369863013699</v>
      </c>
      <c r="M101" s="139">
        <v>0</v>
      </c>
      <c r="N101" s="139">
        <v>0</v>
      </c>
      <c r="O101" s="140">
        <v>191.61</v>
      </c>
      <c r="P101" s="141">
        <v>190.61</v>
      </c>
      <c r="Q101" s="146">
        <v>5.72</v>
      </c>
      <c r="R101" s="167">
        <v>3.9211240017564895E-2</v>
      </c>
      <c r="S101" s="78">
        <v>0</v>
      </c>
      <c r="T101" s="78">
        <v>1</v>
      </c>
      <c r="U101" s="167">
        <v>0.27143134371630923</v>
      </c>
    </row>
    <row r="102" spans="1:21" x14ac:dyDescent="0.15">
      <c r="A102" s="54">
        <v>22</v>
      </c>
      <c r="B102" s="16" t="s">
        <v>76</v>
      </c>
      <c r="C102" s="19">
        <v>11.25</v>
      </c>
      <c r="D102" s="27">
        <v>337</v>
      </c>
      <c r="E102" s="27">
        <v>702</v>
      </c>
      <c r="F102" s="16" t="s">
        <v>2343</v>
      </c>
      <c r="G102" s="19">
        <v>18.009893815043064</v>
      </c>
      <c r="H102" s="16">
        <v>1</v>
      </c>
      <c r="I102" s="16">
        <v>36</v>
      </c>
      <c r="J102" s="16">
        <v>10</v>
      </c>
      <c r="K102" s="16">
        <v>0</v>
      </c>
      <c r="L102" s="68">
        <v>35.901369863013699</v>
      </c>
      <c r="M102" s="124">
        <v>2E-3</v>
      </c>
      <c r="N102" s="124">
        <v>0</v>
      </c>
      <c r="O102" s="127">
        <v>479.1</v>
      </c>
      <c r="P102" s="129">
        <v>478.09</v>
      </c>
      <c r="Q102" s="146">
        <v>5.32</v>
      </c>
      <c r="R102" s="167">
        <v>-0.12706808638599779</v>
      </c>
      <c r="S102" s="78">
        <v>0</v>
      </c>
      <c r="T102" s="78">
        <v>0</v>
      </c>
      <c r="U102" s="167">
        <v>-0.18115835772283623</v>
      </c>
    </row>
    <row r="103" spans="1:21" x14ac:dyDescent="0.15">
      <c r="A103" s="54">
        <v>22</v>
      </c>
      <c r="B103" s="16" t="s">
        <v>76</v>
      </c>
      <c r="C103" s="19">
        <v>11.25</v>
      </c>
      <c r="D103" s="27">
        <v>702</v>
      </c>
      <c r="E103" s="27">
        <v>1067</v>
      </c>
      <c r="F103" s="16" t="s">
        <v>2343</v>
      </c>
      <c r="G103" s="19">
        <v>18.009893815043064</v>
      </c>
      <c r="H103" s="16">
        <v>1</v>
      </c>
      <c r="I103" s="16">
        <v>36</v>
      </c>
      <c r="J103" s="16">
        <v>10</v>
      </c>
      <c r="K103" s="16">
        <v>0</v>
      </c>
      <c r="L103" s="68">
        <v>35.901369863013699</v>
      </c>
      <c r="M103" s="124">
        <v>0</v>
      </c>
      <c r="N103" s="124">
        <v>0</v>
      </c>
      <c r="O103" s="127">
        <v>444.59</v>
      </c>
      <c r="P103" s="129">
        <v>443.59</v>
      </c>
      <c r="Q103" s="146">
        <v>-1.4900000000000002</v>
      </c>
      <c r="R103" s="167">
        <v>0.28547615277078203</v>
      </c>
      <c r="S103" s="78">
        <v>0</v>
      </c>
      <c r="T103" s="78">
        <v>0</v>
      </c>
      <c r="U103" s="167">
        <v>0.15663555192941619</v>
      </c>
    </row>
    <row r="104" spans="1:21" x14ac:dyDescent="0.15">
      <c r="A104" s="55">
        <v>22</v>
      </c>
      <c r="B104" s="24" t="s">
        <v>76</v>
      </c>
      <c r="C104" s="25">
        <v>11.25</v>
      </c>
      <c r="D104" s="27">
        <v>1067</v>
      </c>
      <c r="E104" s="27">
        <v>1177</v>
      </c>
      <c r="F104" s="24" t="s">
        <v>2343</v>
      </c>
      <c r="G104" s="25">
        <v>18.009893815043064</v>
      </c>
      <c r="H104" s="24">
        <v>1</v>
      </c>
      <c r="I104" s="24">
        <v>36</v>
      </c>
      <c r="J104" s="24">
        <v>10</v>
      </c>
      <c r="K104" s="24">
        <v>0</v>
      </c>
      <c r="L104" s="68">
        <v>35.901369863013699</v>
      </c>
      <c r="M104" s="125">
        <v>1E-3</v>
      </c>
      <c r="N104" s="125">
        <v>0</v>
      </c>
      <c r="O104" s="112">
        <v>288.23</v>
      </c>
      <c r="P104" s="130">
        <v>287.18</v>
      </c>
      <c r="Q104" s="146">
        <v>2.1999999999999993</v>
      </c>
      <c r="R104" s="167">
        <v>0.27779550275773196</v>
      </c>
      <c r="S104" s="78">
        <v>0</v>
      </c>
      <c r="T104" s="78">
        <v>0</v>
      </c>
      <c r="U104" s="167">
        <v>0.36326211149690607</v>
      </c>
    </row>
    <row r="105" spans="1:21" x14ac:dyDescent="0.15">
      <c r="A105" s="57">
        <v>23</v>
      </c>
      <c r="B105" s="16" t="s">
        <v>969</v>
      </c>
      <c r="C105" s="19">
        <v>11</v>
      </c>
      <c r="D105" s="27">
        <v>87</v>
      </c>
      <c r="E105" s="27">
        <v>337</v>
      </c>
      <c r="F105" s="16" t="s">
        <v>2348</v>
      </c>
      <c r="G105" s="19">
        <v>17.093603068088871</v>
      </c>
      <c r="H105" s="16">
        <v>1</v>
      </c>
      <c r="I105" s="16">
        <v>36</v>
      </c>
      <c r="J105" s="16">
        <v>3</v>
      </c>
      <c r="K105" s="16">
        <v>0</v>
      </c>
      <c r="L105" s="68">
        <v>35.901369863013699</v>
      </c>
      <c r="M105" s="122">
        <v>-0.74399999999999999</v>
      </c>
      <c r="N105" s="124">
        <v>-0.112</v>
      </c>
      <c r="O105" s="127">
        <v>12</v>
      </c>
      <c r="P105" s="129">
        <v>10.44</v>
      </c>
      <c r="Q105" s="146">
        <v>5.38</v>
      </c>
      <c r="R105" s="167">
        <v>3.9211240017564895E-2</v>
      </c>
      <c r="S105" s="78">
        <v>0</v>
      </c>
      <c r="T105" s="78">
        <v>1</v>
      </c>
      <c r="U105" s="167">
        <v>0.27143134371630923</v>
      </c>
    </row>
    <row r="106" spans="1:21" x14ac:dyDescent="0.15">
      <c r="A106" s="57">
        <v>23</v>
      </c>
      <c r="B106" s="16" t="s">
        <v>969</v>
      </c>
      <c r="C106" s="19">
        <v>11</v>
      </c>
      <c r="D106" s="27">
        <v>337</v>
      </c>
      <c r="E106" s="27">
        <v>702</v>
      </c>
      <c r="F106" s="16" t="s">
        <v>2348</v>
      </c>
      <c r="G106" s="19">
        <v>17.093603068088871</v>
      </c>
      <c r="H106" s="16">
        <v>1</v>
      </c>
      <c r="I106" s="16">
        <v>36</v>
      </c>
      <c r="J106" s="16">
        <v>3</v>
      </c>
      <c r="K106" s="16">
        <v>0</v>
      </c>
      <c r="L106" s="68">
        <v>35.901369863013699</v>
      </c>
      <c r="M106" s="122">
        <v>-2.4E-2</v>
      </c>
      <c r="N106" s="124">
        <v>-2.4E-2</v>
      </c>
      <c r="O106" s="127">
        <v>57.83</v>
      </c>
      <c r="P106" s="129">
        <v>54.39</v>
      </c>
      <c r="Q106" s="146">
        <v>5.07</v>
      </c>
      <c r="R106" s="167">
        <v>-0.12706808638599779</v>
      </c>
      <c r="S106" s="78">
        <v>0</v>
      </c>
      <c r="T106" s="78">
        <v>0</v>
      </c>
      <c r="U106" s="167">
        <v>-0.18115835772283623</v>
      </c>
    </row>
    <row r="107" spans="1:21" x14ac:dyDescent="0.15">
      <c r="A107" s="57">
        <v>23</v>
      </c>
      <c r="B107" s="16" t="s">
        <v>969</v>
      </c>
      <c r="C107" s="19">
        <v>11</v>
      </c>
      <c r="D107" s="27">
        <v>702</v>
      </c>
      <c r="E107" s="27">
        <v>1067</v>
      </c>
      <c r="F107" s="16" t="s">
        <v>2348</v>
      </c>
      <c r="G107" s="19">
        <v>17.093603068088871</v>
      </c>
      <c r="H107" s="16">
        <v>1</v>
      </c>
      <c r="I107" s="16">
        <v>36</v>
      </c>
      <c r="J107" s="16">
        <v>3</v>
      </c>
      <c r="K107" s="16">
        <v>0</v>
      </c>
      <c r="L107" s="68">
        <v>35.901369863013699</v>
      </c>
      <c r="M107" s="122">
        <v>-3.6589999999999998</v>
      </c>
      <c r="N107" s="124">
        <v>-0.23899999999999999</v>
      </c>
      <c r="O107" s="127">
        <v>70.45</v>
      </c>
      <c r="P107" s="129">
        <v>67.34</v>
      </c>
      <c r="Q107" s="146">
        <v>-1.7400000000000002</v>
      </c>
      <c r="R107" s="167">
        <v>0.28547615277078203</v>
      </c>
      <c r="S107" s="78">
        <v>0</v>
      </c>
      <c r="T107" s="78">
        <v>0</v>
      </c>
      <c r="U107" s="167">
        <v>0.15663555192941619</v>
      </c>
    </row>
    <row r="108" spans="1:21" x14ac:dyDescent="0.15">
      <c r="A108" s="58">
        <v>23</v>
      </c>
      <c r="B108" s="24" t="s">
        <v>969</v>
      </c>
      <c r="C108" s="25">
        <v>11</v>
      </c>
      <c r="D108" s="27">
        <v>1067</v>
      </c>
      <c r="E108" s="27">
        <v>1179</v>
      </c>
      <c r="F108" s="24" t="s">
        <v>2348</v>
      </c>
      <c r="G108" s="25">
        <v>17.093603068088871</v>
      </c>
      <c r="H108" s="24">
        <v>1</v>
      </c>
      <c r="I108" s="24">
        <v>36</v>
      </c>
      <c r="J108" s="24">
        <v>3</v>
      </c>
      <c r="K108" s="24">
        <v>0</v>
      </c>
      <c r="L108" s="68">
        <v>35.901369863013699</v>
      </c>
      <c r="M108" s="122">
        <v>-3.89</v>
      </c>
      <c r="N108" s="125">
        <v>-0.47</v>
      </c>
      <c r="O108" s="112">
        <v>36.119999999999997</v>
      </c>
      <c r="P108" s="130">
        <v>34.67</v>
      </c>
      <c r="Q108" s="146">
        <v>1.9499999999999993</v>
      </c>
      <c r="R108" s="167">
        <v>0.27779550275773196</v>
      </c>
      <c r="S108" s="78">
        <v>0</v>
      </c>
      <c r="T108" s="78">
        <v>0</v>
      </c>
      <c r="U108" s="167">
        <v>0.36326211149690607</v>
      </c>
    </row>
    <row r="109" spans="1:21" x14ac:dyDescent="0.15">
      <c r="A109" s="53">
        <v>24</v>
      </c>
      <c r="B109" s="21" t="s">
        <v>2176</v>
      </c>
      <c r="C109" s="22">
        <v>12.25</v>
      </c>
      <c r="D109" s="27">
        <v>91</v>
      </c>
      <c r="E109" s="27">
        <v>337</v>
      </c>
      <c r="F109" s="21" t="s">
        <v>2353</v>
      </c>
      <c r="G109" s="22">
        <v>18.009893815043064</v>
      </c>
      <c r="H109" s="21">
        <v>1</v>
      </c>
      <c r="I109" s="21">
        <v>37</v>
      </c>
      <c r="J109" s="21">
        <v>3</v>
      </c>
      <c r="K109" s="21">
        <v>0</v>
      </c>
      <c r="L109" s="68">
        <v>36.032876712328765</v>
      </c>
      <c r="M109" s="138">
        <v>0.54778778519156268</v>
      </c>
      <c r="N109" s="139">
        <v>1E-3</v>
      </c>
      <c r="O109" s="140">
        <v>13.93</v>
      </c>
      <c r="P109" s="143">
        <v>2.9319157961715887</v>
      </c>
      <c r="Q109" s="146">
        <v>6.65</v>
      </c>
      <c r="R109" s="167">
        <v>3.9211240017564895E-2</v>
      </c>
      <c r="S109" s="78">
        <v>0</v>
      </c>
      <c r="T109" s="78">
        <v>1</v>
      </c>
      <c r="U109" s="167">
        <v>0.27143134371630923</v>
      </c>
    </row>
    <row r="110" spans="1:21" x14ac:dyDescent="0.15">
      <c r="A110" s="54">
        <v>24</v>
      </c>
      <c r="B110" s="16" t="s">
        <v>2176</v>
      </c>
      <c r="C110" s="19">
        <v>12.25</v>
      </c>
      <c r="D110" s="27">
        <v>337</v>
      </c>
      <c r="E110" s="27">
        <v>702</v>
      </c>
      <c r="F110" s="16" t="s">
        <v>2353</v>
      </c>
      <c r="G110" s="19">
        <v>18.009893815043064</v>
      </c>
      <c r="H110" s="16">
        <v>1</v>
      </c>
      <c r="I110" s="16">
        <v>37</v>
      </c>
      <c r="J110" s="16">
        <v>3</v>
      </c>
      <c r="K110" s="16">
        <v>0</v>
      </c>
      <c r="L110" s="68">
        <v>36.032876712328765</v>
      </c>
      <c r="M110" s="122">
        <v>0.63717939163498094</v>
      </c>
      <c r="N110" s="124">
        <v>3.0000000000000001E-3</v>
      </c>
      <c r="O110" s="127">
        <v>17.87</v>
      </c>
      <c r="P110" s="131">
        <v>2.6108941311253453</v>
      </c>
      <c r="Q110" s="146">
        <v>6.32</v>
      </c>
      <c r="R110" s="167">
        <v>-0.12706808638599779</v>
      </c>
      <c r="S110" s="78">
        <v>0</v>
      </c>
      <c r="T110" s="78">
        <v>0</v>
      </c>
      <c r="U110" s="167">
        <v>-0.18115835772283623</v>
      </c>
    </row>
    <row r="111" spans="1:21" x14ac:dyDescent="0.15">
      <c r="A111" s="54">
        <v>24</v>
      </c>
      <c r="B111" s="16" t="s">
        <v>2176</v>
      </c>
      <c r="C111" s="19">
        <v>12.25</v>
      </c>
      <c r="D111" s="27">
        <v>702</v>
      </c>
      <c r="E111" s="27">
        <v>1067</v>
      </c>
      <c r="F111" s="16" t="s">
        <v>2353</v>
      </c>
      <c r="G111" s="19">
        <v>18.009893815043064</v>
      </c>
      <c r="H111" s="16">
        <v>1</v>
      </c>
      <c r="I111" s="16">
        <v>37</v>
      </c>
      <c r="J111" s="16">
        <v>3</v>
      </c>
      <c r="K111" s="16">
        <v>0</v>
      </c>
      <c r="L111" s="68">
        <v>36.032876712328765</v>
      </c>
      <c r="M111" s="122">
        <v>0.59033468627320529</v>
      </c>
      <c r="N111" s="124">
        <v>-2E-3</v>
      </c>
      <c r="O111" s="127">
        <v>14.07</v>
      </c>
      <c r="P111" s="131">
        <v>1.433167195287721</v>
      </c>
      <c r="Q111" s="146">
        <v>-0.49000000000000021</v>
      </c>
      <c r="R111" s="167">
        <v>0.28547615277078203</v>
      </c>
      <c r="S111" s="78">
        <v>0</v>
      </c>
      <c r="T111" s="78">
        <v>0</v>
      </c>
      <c r="U111" s="167">
        <v>0.15663555192941619</v>
      </c>
    </row>
    <row r="112" spans="1:21" x14ac:dyDescent="0.15">
      <c r="A112" s="55">
        <v>24</v>
      </c>
      <c r="B112" s="24" t="s">
        <v>2176</v>
      </c>
      <c r="C112" s="25">
        <v>12.25</v>
      </c>
      <c r="D112" s="27">
        <v>1067</v>
      </c>
      <c r="E112" s="27">
        <v>1187</v>
      </c>
      <c r="F112" s="24" t="s">
        <v>2353</v>
      </c>
      <c r="G112" s="25">
        <v>18.009893815043064</v>
      </c>
      <c r="H112" s="24">
        <v>1</v>
      </c>
      <c r="I112" s="24">
        <v>37</v>
      </c>
      <c r="J112" s="24">
        <v>3</v>
      </c>
      <c r="K112" s="24">
        <v>0</v>
      </c>
      <c r="L112" s="68">
        <v>36.032876712328765</v>
      </c>
      <c r="M112" s="123">
        <v>-1.0554619095884856</v>
      </c>
      <c r="N112" s="125">
        <v>-4.1000000000000002E-2</v>
      </c>
      <c r="O112" s="112">
        <v>27.12</v>
      </c>
      <c r="P112" s="132">
        <v>3.1732283464566926</v>
      </c>
      <c r="Q112" s="146">
        <v>3.1999999999999993</v>
      </c>
      <c r="R112" s="167">
        <v>0.27779550275773196</v>
      </c>
      <c r="S112" s="78">
        <v>0</v>
      </c>
      <c r="T112" s="78">
        <v>0</v>
      </c>
      <c r="U112" s="167">
        <v>0.36326211149690607</v>
      </c>
    </row>
    <row r="113" spans="1:21" x14ac:dyDescent="0.15">
      <c r="A113" s="53">
        <v>25</v>
      </c>
      <c r="B113" s="21" t="s">
        <v>1844</v>
      </c>
      <c r="C113" s="22">
        <v>12.5</v>
      </c>
      <c r="D113" s="27">
        <v>91</v>
      </c>
      <c r="E113" s="27">
        <v>337</v>
      </c>
      <c r="F113" s="21" t="s">
        <v>2354</v>
      </c>
      <c r="G113" s="22">
        <v>18.0586839784944</v>
      </c>
      <c r="H113" s="21">
        <v>1</v>
      </c>
      <c r="I113" s="21">
        <v>36</v>
      </c>
      <c r="J113" s="21">
        <v>7</v>
      </c>
      <c r="K113" s="21">
        <v>1</v>
      </c>
      <c r="L113" s="68">
        <v>35.901369863013699</v>
      </c>
      <c r="M113" s="138">
        <v>0.27900000000000003</v>
      </c>
      <c r="N113" s="139">
        <v>4.9000000000000002E-2</v>
      </c>
      <c r="O113" s="140">
        <v>7.39</v>
      </c>
      <c r="P113" s="141">
        <v>5.97</v>
      </c>
      <c r="Q113" s="146">
        <v>6.9</v>
      </c>
      <c r="R113" s="167">
        <v>3.9211240017564895E-2</v>
      </c>
      <c r="S113" s="78">
        <v>0</v>
      </c>
      <c r="T113" s="78">
        <v>1</v>
      </c>
      <c r="U113" s="167">
        <v>0.27143134371630923</v>
      </c>
    </row>
    <row r="114" spans="1:21" x14ac:dyDescent="0.15">
      <c r="A114" s="54">
        <v>25</v>
      </c>
      <c r="B114" s="16" t="s">
        <v>1844</v>
      </c>
      <c r="C114" s="19">
        <v>12.5</v>
      </c>
      <c r="D114" s="27">
        <v>337</v>
      </c>
      <c r="E114" s="27">
        <v>702</v>
      </c>
      <c r="F114" s="16" t="s">
        <v>2354</v>
      </c>
      <c r="G114" s="19">
        <v>18.0586839784944</v>
      </c>
      <c r="H114" s="16">
        <v>1</v>
      </c>
      <c r="I114" s="16">
        <v>36</v>
      </c>
      <c r="J114" s="16">
        <v>7</v>
      </c>
      <c r="K114" s="16">
        <v>1</v>
      </c>
      <c r="L114" s="68">
        <v>35.901369863013699</v>
      </c>
      <c r="M114" s="122">
        <v>0.22600000000000001</v>
      </c>
      <c r="N114" s="124">
        <v>0.04</v>
      </c>
      <c r="O114" s="127">
        <v>7.86</v>
      </c>
      <c r="P114" s="129">
        <v>6.49</v>
      </c>
      <c r="Q114" s="146">
        <v>6.57</v>
      </c>
      <c r="R114" s="167">
        <v>-0.12706808638599779</v>
      </c>
      <c r="S114" s="78">
        <v>0</v>
      </c>
      <c r="T114" s="78">
        <v>0</v>
      </c>
      <c r="U114" s="167">
        <v>-0.18115835772283623</v>
      </c>
    </row>
    <row r="115" spans="1:21" x14ac:dyDescent="0.15">
      <c r="A115" s="54">
        <v>25</v>
      </c>
      <c r="B115" s="16" t="s">
        <v>1844</v>
      </c>
      <c r="C115" s="19">
        <v>12.5</v>
      </c>
      <c r="D115" s="27">
        <v>702</v>
      </c>
      <c r="E115" s="27">
        <v>1067</v>
      </c>
      <c r="F115" s="16" t="s">
        <v>2354</v>
      </c>
      <c r="G115" s="19">
        <v>18.0586839784944</v>
      </c>
      <c r="H115" s="16">
        <v>1</v>
      </c>
      <c r="I115" s="16">
        <v>36</v>
      </c>
      <c r="J115" s="16">
        <v>7</v>
      </c>
      <c r="K115" s="16">
        <v>1</v>
      </c>
      <c r="L115" s="68">
        <v>35.901369863013699</v>
      </c>
      <c r="M115" s="122">
        <v>0.17</v>
      </c>
      <c r="N115" s="124">
        <v>2.5999999999999999E-2</v>
      </c>
      <c r="O115" s="127">
        <v>7.12</v>
      </c>
      <c r="P115" s="129">
        <v>4.22</v>
      </c>
      <c r="Q115" s="146">
        <v>-0.24000000000000021</v>
      </c>
      <c r="R115" s="167">
        <v>0.28547615277078203</v>
      </c>
      <c r="S115" s="78">
        <v>0</v>
      </c>
      <c r="T115" s="78">
        <v>0</v>
      </c>
      <c r="U115" s="167">
        <v>0.15663555192941619</v>
      </c>
    </row>
    <row r="116" spans="1:21" x14ac:dyDescent="0.15">
      <c r="A116" s="55">
        <v>25</v>
      </c>
      <c r="B116" s="24" t="s">
        <v>1844</v>
      </c>
      <c r="C116" s="25">
        <v>12.5</v>
      </c>
      <c r="D116" s="27">
        <v>1067</v>
      </c>
      <c r="E116" s="27">
        <v>1183</v>
      </c>
      <c r="F116" s="24" t="s">
        <v>2354</v>
      </c>
      <c r="G116" s="25">
        <v>18.0586839784944</v>
      </c>
      <c r="H116" s="24">
        <v>1</v>
      </c>
      <c r="I116" s="24">
        <v>36</v>
      </c>
      <c r="J116" s="24">
        <v>7</v>
      </c>
      <c r="K116" s="24">
        <v>1</v>
      </c>
      <c r="L116" s="68">
        <v>35.901369863013699</v>
      </c>
      <c r="M116" s="123">
        <v>3.6999999999999998E-2</v>
      </c>
      <c r="N116" s="125">
        <v>2E-3</v>
      </c>
      <c r="O116" s="112">
        <v>6.52</v>
      </c>
      <c r="P116" s="130">
        <v>3.47</v>
      </c>
      <c r="Q116" s="146">
        <v>3.4499999999999993</v>
      </c>
      <c r="R116" s="167">
        <v>0.27779550275773196</v>
      </c>
      <c r="S116" s="78">
        <v>0</v>
      </c>
      <c r="T116" s="78">
        <v>0</v>
      </c>
      <c r="U116" s="167">
        <v>0.36326211149690607</v>
      </c>
    </row>
    <row r="117" spans="1:21" x14ac:dyDescent="0.15">
      <c r="A117" s="53">
        <v>26</v>
      </c>
      <c r="B117" s="21" t="s">
        <v>1360</v>
      </c>
      <c r="C117" s="22">
        <v>15</v>
      </c>
      <c r="D117" s="27">
        <v>107</v>
      </c>
      <c r="E117" s="27">
        <v>337</v>
      </c>
      <c r="F117" s="21" t="s">
        <v>2359</v>
      </c>
      <c r="G117" s="22">
        <v>16.805920995637088</v>
      </c>
      <c r="H117" s="21">
        <v>1</v>
      </c>
      <c r="I117" s="21">
        <v>36</v>
      </c>
      <c r="J117" s="21">
        <v>5</v>
      </c>
      <c r="K117" s="21">
        <v>0</v>
      </c>
      <c r="L117" s="68">
        <v>35.901369863013699</v>
      </c>
      <c r="M117" s="139">
        <v>9.5000000000000001E-2</v>
      </c>
      <c r="N117" s="139">
        <v>6.0999999999999999E-2</v>
      </c>
      <c r="O117" s="140">
        <v>2.66</v>
      </c>
      <c r="P117" s="141">
        <v>1.21</v>
      </c>
      <c r="Q117" s="146">
        <v>9.27</v>
      </c>
      <c r="R117" s="167">
        <v>3.9211240017564895E-2</v>
      </c>
      <c r="S117" s="78">
        <v>0</v>
      </c>
      <c r="T117" s="78">
        <v>1</v>
      </c>
      <c r="U117" s="167">
        <v>0.27143134371630923</v>
      </c>
    </row>
    <row r="118" spans="1:21" x14ac:dyDescent="0.15">
      <c r="A118" s="54">
        <v>26</v>
      </c>
      <c r="B118" s="16" t="s">
        <v>1360</v>
      </c>
      <c r="C118" s="19">
        <v>15</v>
      </c>
      <c r="D118" s="27">
        <v>337</v>
      </c>
      <c r="E118" s="27">
        <v>702</v>
      </c>
      <c r="F118" s="16" t="s">
        <v>2359</v>
      </c>
      <c r="G118" s="19">
        <v>16.805920995637088</v>
      </c>
      <c r="H118" s="16">
        <v>1</v>
      </c>
      <c r="I118" s="16">
        <v>36</v>
      </c>
      <c r="J118" s="16">
        <v>5</v>
      </c>
      <c r="K118" s="16">
        <v>0</v>
      </c>
      <c r="L118" s="68">
        <v>35.901369863013699</v>
      </c>
      <c r="M118" s="124">
        <v>-1E-3</v>
      </c>
      <c r="N118" s="124">
        <v>1E-3</v>
      </c>
      <c r="O118" s="127">
        <v>2.81</v>
      </c>
      <c r="P118" s="129">
        <v>0.86</v>
      </c>
      <c r="Q118" s="146">
        <v>9.07</v>
      </c>
      <c r="R118" s="167">
        <v>-0.12706808638599779</v>
      </c>
      <c r="S118" s="78">
        <v>0</v>
      </c>
      <c r="T118" s="78">
        <v>0</v>
      </c>
      <c r="U118" s="167">
        <v>-0.18115835772283623</v>
      </c>
    </row>
    <row r="119" spans="1:21" x14ac:dyDescent="0.15">
      <c r="A119" s="54">
        <v>26</v>
      </c>
      <c r="B119" s="16" t="s">
        <v>1360</v>
      </c>
      <c r="C119" s="19">
        <v>15</v>
      </c>
      <c r="D119" s="27">
        <v>702</v>
      </c>
      <c r="E119" s="27">
        <v>1067</v>
      </c>
      <c r="F119" s="16" t="s">
        <v>2359</v>
      </c>
      <c r="G119" s="19">
        <v>16.805920995637088</v>
      </c>
      <c r="H119" s="16">
        <v>1</v>
      </c>
      <c r="I119" s="16">
        <v>36</v>
      </c>
      <c r="J119" s="16">
        <v>5</v>
      </c>
      <c r="K119" s="16">
        <v>0</v>
      </c>
      <c r="L119" s="68">
        <v>35.901369863013699</v>
      </c>
      <c r="M119" s="124">
        <v>1.0999999999999999E-2</v>
      </c>
      <c r="N119" s="124">
        <v>2E-3</v>
      </c>
      <c r="O119" s="127">
        <v>3.45</v>
      </c>
      <c r="P119" s="129">
        <v>1.03</v>
      </c>
      <c r="Q119" s="146">
        <v>2.2599999999999998</v>
      </c>
      <c r="R119" s="167">
        <v>0.28547615277078203</v>
      </c>
      <c r="S119" s="78">
        <v>0</v>
      </c>
      <c r="T119" s="78">
        <v>0</v>
      </c>
      <c r="U119" s="167">
        <v>0.15663555192941619</v>
      </c>
    </row>
    <row r="120" spans="1:21" x14ac:dyDescent="0.15">
      <c r="A120" s="55">
        <v>26</v>
      </c>
      <c r="B120" s="24" t="s">
        <v>1360</v>
      </c>
      <c r="C120" s="25">
        <v>15</v>
      </c>
      <c r="D120" s="27">
        <v>1067</v>
      </c>
      <c r="E120" s="27">
        <v>1199</v>
      </c>
      <c r="F120" s="24" t="s">
        <v>2359</v>
      </c>
      <c r="G120" s="25">
        <v>16.805920995637088</v>
      </c>
      <c r="H120" s="24">
        <v>1</v>
      </c>
      <c r="I120" s="24">
        <v>36</v>
      </c>
      <c r="J120" s="24">
        <v>5</v>
      </c>
      <c r="K120" s="24">
        <v>0</v>
      </c>
      <c r="L120" s="68">
        <v>35.901369863013699</v>
      </c>
      <c r="M120" s="124">
        <v>0.106</v>
      </c>
      <c r="N120" s="124">
        <v>1E-3</v>
      </c>
      <c r="O120" s="127">
        <v>3.39</v>
      </c>
      <c r="P120" s="129">
        <v>1.07</v>
      </c>
      <c r="Q120" s="146">
        <v>5.9499999999999993</v>
      </c>
      <c r="R120" s="167">
        <v>0.27779550275773196</v>
      </c>
      <c r="S120" s="78">
        <v>0</v>
      </c>
      <c r="T120" s="78">
        <v>0</v>
      </c>
      <c r="U120" s="167">
        <v>0.36326211149690607</v>
      </c>
    </row>
    <row r="121" spans="1:21" x14ac:dyDescent="0.15">
      <c r="A121" s="56">
        <v>27</v>
      </c>
      <c r="B121" s="21" t="s">
        <v>1360</v>
      </c>
      <c r="C121" s="22">
        <v>15</v>
      </c>
      <c r="D121" s="27">
        <v>107</v>
      </c>
      <c r="E121" s="27">
        <v>337</v>
      </c>
      <c r="F121" s="21" t="s">
        <v>2360</v>
      </c>
      <c r="G121" s="22">
        <v>16.400455887528924</v>
      </c>
      <c r="H121" s="21">
        <v>1</v>
      </c>
      <c r="I121" s="21">
        <v>36</v>
      </c>
      <c r="J121" s="21">
        <v>5</v>
      </c>
      <c r="K121" s="21">
        <v>0</v>
      </c>
      <c r="L121" s="68">
        <v>35.901369863013699</v>
      </c>
      <c r="M121" s="139">
        <v>9.5000000000000001E-2</v>
      </c>
      <c r="N121" s="139">
        <v>6.0999999999999999E-2</v>
      </c>
      <c r="O121" s="140">
        <v>2.66</v>
      </c>
      <c r="P121" s="141">
        <v>1.21</v>
      </c>
      <c r="Q121" s="146">
        <v>9.27</v>
      </c>
      <c r="R121" s="167">
        <v>3.9211240017564895E-2</v>
      </c>
      <c r="S121" s="78">
        <v>0</v>
      </c>
      <c r="T121" s="78">
        <v>1</v>
      </c>
      <c r="U121" s="167">
        <v>0.27143134371630923</v>
      </c>
    </row>
    <row r="122" spans="1:21" x14ac:dyDescent="0.15">
      <c r="A122" s="57">
        <v>27</v>
      </c>
      <c r="B122" s="16" t="s">
        <v>1360</v>
      </c>
      <c r="C122" s="19">
        <v>15</v>
      </c>
      <c r="D122" s="27">
        <v>337</v>
      </c>
      <c r="E122" s="27">
        <v>702</v>
      </c>
      <c r="F122" s="16" t="s">
        <v>2360</v>
      </c>
      <c r="G122" s="19">
        <v>16.400455887528924</v>
      </c>
      <c r="H122" s="16">
        <v>1</v>
      </c>
      <c r="I122" s="16">
        <v>36</v>
      </c>
      <c r="J122" s="16">
        <v>5</v>
      </c>
      <c r="K122" s="16">
        <v>0</v>
      </c>
      <c r="L122" s="68">
        <v>35.901369863013699</v>
      </c>
      <c r="M122" s="124">
        <v>-1E-3</v>
      </c>
      <c r="N122" s="124">
        <v>1E-3</v>
      </c>
      <c r="O122" s="127">
        <v>2.81</v>
      </c>
      <c r="P122" s="129">
        <v>0.86</v>
      </c>
      <c r="Q122" s="146">
        <v>9.07</v>
      </c>
      <c r="R122" s="167">
        <v>-0.12706808638599779</v>
      </c>
      <c r="S122" s="78">
        <v>0</v>
      </c>
      <c r="T122" s="78">
        <v>0</v>
      </c>
      <c r="U122" s="167">
        <v>-0.18115835772283623</v>
      </c>
    </row>
    <row r="123" spans="1:21" x14ac:dyDescent="0.15">
      <c r="A123" s="57">
        <v>27</v>
      </c>
      <c r="B123" s="16" t="s">
        <v>1360</v>
      </c>
      <c r="C123" s="19">
        <v>15</v>
      </c>
      <c r="D123" s="27">
        <v>702</v>
      </c>
      <c r="E123" s="27">
        <v>1067</v>
      </c>
      <c r="F123" s="16" t="s">
        <v>2360</v>
      </c>
      <c r="G123" s="19">
        <v>16.400455887528924</v>
      </c>
      <c r="H123" s="16">
        <v>1</v>
      </c>
      <c r="I123" s="16">
        <v>36</v>
      </c>
      <c r="J123" s="16">
        <v>5</v>
      </c>
      <c r="K123" s="16">
        <v>0</v>
      </c>
      <c r="L123" s="68">
        <v>35.901369863013699</v>
      </c>
      <c r="M123" s="124">
        <v>1.0999999999999999E-2</v>
      </c>
      <c r="N123" s="124">
        <v>2E-3</v>
      </c>
      <c r="O123" s="127">
        <v>3.45</v>
      </c>
      <c r="P123" s="129">
        <v>1.03</v>
      </c>
      <c r="Q123" s="146">
        <v>2.2599999999999998</v>
      </c>
      <c r="R123" s="167">
        <v>0.28547615277078203</v>
      </c>
      <c r="S123" s="78">
        <v>0</v>
      </c>
      <c r="T123" s="78">
        <v>0</v>
      </c>
      <c r="U123" s="167">
        <v>0.15663555192941619</v>
      </c>
    </row>
    <row r="124" spans="1:21" x14ac:dyDescent="0.15">
      <c r="A124" s="57">
        <v>27</v>
      </c>
      <c r="B124" s="16" t="s">
        <v>1360</v>
      </c>
      <c r="C124" s="19">
        <v>15</v>
      </c>
      <c r="D124" s="27">
        <v>1067</v>
      </c>
      <c r="E124" s="27">
        <v>1199</v>
      </c>
      <c r="F124" s="16" t="s">
        <v>2360</v>
      </c>
      <c r="G124" s="19">
        <v>16.400455887528924</v>
      </c>
      <c r="H124" s="16">
        <v>1</v>
      </c>
      <c r="I124" s="16">
        <v>36</v>
      </c>
      <c r="J124" s="16">
        <v>5</v>
      </c>
      <c r="K124" s="16">
        <v>0</v>
      </c>
      <c r="L124" s="68">
        <v>35.901369863013699</v>
      </c>
      <c r="M124" s="124">
        <v>0.106</v>
      </c>
      <c r="N124" s="124">
        <v>1E-3</v>
      </c>
      <c r="O124" s="127">
        <v>3.39</v>
      </c>
      <c r="P124" s="129">
        <v>1.07</v>
      </c>
      <c r="Q124" s="146">
        <v>5.9499999999999993</v>
      </c>
      <c r="R124" s="167">
        <v>0.27779550275773196</v>
      </c>
      <c r="S124" s="78">
        <v>0</v>
      </c>
      <c r="T124" s="78">
        <v>0</v>
      </c>
      <c r="U124" s="167">
        <v>0.36326211149690607</v>
      </c>
    </row>
    <row r="125" spans="1:21" x14ac:dyDescent="0.15">
      <c r="A125" s="56">
        <v>28</v>
      </c>
      <c r="B125" s="21" t="s">
        <v>2362</v>
      </c>
      <c r="C125" s="22">
        <v>13.5</v>
      </c>
      <c r="D125" s="27">
        <v>108</v>
      </c>
      <c r="E125" s="27">
        <v>337</v>
      </c>
      <c r="F125" s="21" t="s">
        <v>2363</v>
      </c>
      <c r="G125" s="22">
        <v>15.489420176803891</v>
      </c>
      <c r="H125" s="21">
        <v>1</v>
      </c>
      <c r="I125" s="21">
        <v>60</v>
      </c>
      <c r="J125" s="21">
        <v>5</v>
      </c>
      <c r="K125" s="21">
        <v>1</v>
      </c>
      <c r="L125" s="68">
        <v>59.835616438356162</v>
      </c>
      <c r="M125" s="139">
        <v>0.13</v>
      </c>
      <c r="N125" s="139">
        <v>0.01</v>
      </c>
      <c r="O125" s="140">
        <v>2.5</v>
      </c>
      <c r="P125" s="141">
        <v>0.93</v>
      </c>
      <c r="Q125" s="146">
        <v>7.74</v>
      </c>
      <c r="R125" s="167">
        <v>3.9211240017564895E-2</v>
      </c>
      <c r="S125" s="78">
        <v>0</v>
      </c>
      <c r="T125" s="78">
        <v>1</v>
      </c>
      <c r="U125" s="167">
        <v>0.27143134371630923</v>
      </c>
    </row>
    <row r="126" spans="1:21" x14ac:dyDescent="0.15">
      <c r="A126" s="57">
        <v>28</v>
      </c>
      <c r="B126" s="16" t="s">
        <v>2362</v>
      </c>
      <c r="C126" s="19">
        <v>13.5</v>
      </c>
      <c r="D126" s="27">
        <v>337</v>
      </c>
      <c r="E126" s="27">
        <v>702</v>
      </c>
      <c r="F126" s="16" t="s">
        <v>2363</v>
      </c>
      <c r="G126" s="19">
        <v>15.489420176803891</v>
      </c>
      <c r="H126" s="16">
        <v>1</v>
      </c>
      <c r="I126" s="16">
        <v>60</v>
      </c>
      <c r="J126" s="16">
        <v>5</v>
      </c>
      <c r="K126" s="16">
        <v>1</v>
      </c>
      <c r="L126" s="68">
        <v>59.835616438356162</v>
      </c>
      <c r="M126" s="124">
        <v>0.13800000000000001</v>
      </c>
      <c r="N126" s="124">
        <v>-1E-3</v>
      </c>
      <c r="O126" s="127">
        <v>2.64</v>
      </c>
      <c r="P126" s="129">
        <v>1.07</v>
      </c>
      <c r="Q126" s="146">
        <v>7.57</v>
      </c>
      <c r="R126" s="167">
        <v>-0.12706808638599779</v>
      </c>
      <c r="S126" s="78">
        <v>0</v>
      </c>
      <c r="T126" s="78">
        <v>0</v>
      </c>
      <c r="U126" s="167">
        <v>-0.18115835772283623</v>
      </c>
    </row>
    <row r="127" spans="1:21" x14ac:dyDescent="0.15">
      <c r="A127" s="57">
        <v>28</v>
      </c>
      <c r="B127" s="16" t="s">
        <v>2362</v>
      </c>
      <c r="C127" s="19">
        <v>13.5</v>
      </c>
      <c r="D127" s="27">
        <v>702</v>
      </c>
      <c r="E127" s="27">
        <v>1067</v>
      </c>
      <c r="F127" s="16" t="s">
        <v>2363</v>
      </c>
      <c r="G127" s="19">
        <v>15.489420176803891</v>
      </c>
      <c r="H127" s="16">
        <v>1</v>
      </c>
      <c r="I127" s="16">
        <v>60</v>
      </c>
      <c r="J127" s="16">
        <v>5</v>
      </c>
      <c r="K127" s="16">
        <v>1</v>
      </c>
      <c r="L127" s="68">
        <v>59.835616438356162</v>
      </c>
      <c r="M127" s="124">
        <v>0.19400000000000001</v>
      </c>
      <c r="N127" s="124">
        <v>0.03</v>
      </c>
      <c r="O127" s="127">
        <v>2.84</v>
      </c>
      <c r="P127" s="129">
        <v>1.18</v>
      </c>
      <c r="Q127" s="146">
        <v>0.75999999999999979</v>
      </c>
      <c r="R127" s="167">
        <v>0.28547615277078203</v>
      </c>
      <c r="S127" s="78">
        <v>0</v>
      </c>
      <c r="T127" s="78">
        <v>0</v>
      </c>
      <c r="U127" s="167">
        <v>0.15663555192941619</v>
      </c>
    </row>
    <row r="128" spans="1:21" x14ac:dyDescent="0.15">
      <c r="A128" s="57">
        <v>28</v>
      </c>
      <c r="B128" s="16" t="s">
        <v>2362</v>
      </c>
      <c r="C128" s="19">
        <v>13.5</v>
      </c>
      <c r="D128" s="27">
        <v>1067</v>
      </c>
      <c r="E128" s="27">
        <v>1433</v>
      </c>
      <c r="F128" s="16" t="s">
        <v>2363</v>
      </c>
      <c r="G128" s="19">
        <v>15.489420176803891</v>
      </c>
      <c r="H128" s="16">
        <v>1</v>
      </c>
      <c r="I128" s="16">
        <v>60</v>
      </c>
      <c r="J128" s="16">
        <v>5</v>
      </c>
      <c r="K128" s="16">
        <v>1</v>
      </c>
      <c r="L128" s="68">
        <v>59.835616438356162</v>
      </c>
      <c r="M128" s="124">
        <v>0.218</v>
      </c>
      <c r="N128" s="124">
        <v>2.9000000000000001E-2</v>
      </c>
      <c r="O128" s="127">
        <v>2.68</v>
      </c>
      <c r="P128" s="129">
        <v>1.07</v>
      </c>
      <c r="Q128" s="146">
        <v>4.4499999999999993</v>
      </c>
      <c r="R128" s="167">
        <v>0.27779550275773196</v>
      </c>
      <c r="S128" s="78">
        <v>0</v>
      </c>
      <c r="T128" s="78">
        <v>0</v>
      </c>
      <c r="U128" s="167">
        <v>0.36326211149690607</v>
      </c>
    </row>
    <row r="129" spans="1:25" x14ac:dyDescent="0.15">
      <c r="A129" s="57">
        <v>28</v>
      </c>
      <c r="B129" s="16" t="s">
        <v>2362</v>
      </c>
      <c r="C129" s="19">
        <v>13.5</v>
      </c>
      <c r="D129" s="27">
        <v>1433</v>
      </c>
      <c r="E129" s="27">
        <v>1798</v>
      </c>
      <c r="F129" s="16" t="s">
        <v>2363</v>
      </c>
      <c r="G129" s="19">
        <v>15.489420176803891</v>
      </c>
      <c r="H129" s="16">
        <v>1</v>
      </c>
      <c r="I129" s="16">
        <v>60</v>
      </c>
      <c r="J129" s="16">
        <v>5</v>
      </c>
      <c r="K129" s="16">
        <v>1</v>
      </c>
      <c r="L129" s="68">
        <v>59.835616438356162</v>
      </c>
      <c r="M129" s="124">
        <v>0.224</v>
      </c>
      <c r="N129" s="124">
        <v>1.9E-2</v>
      </c>
      <c r="O129" s="127">
        <v>2.68</v>
      </c>
      <c r="P129" s="129">
        <v>1.1299999999999999</v>
      </c>
      <c r="Q129" s="146">
        <v>5.16</v>
      </c>
      <c r="R129" s="167">
        <v>-5.4849413820347394E-2</v>
      </c>
      <c r="S129" s="78">
        <v>0</v>
      </c>
      <c r="T129" s="78">
        <v>0</v>
      </c>
      <c r="U129" s="167">
        <v>0.21714415782437937</v>
      </c>
    </row>
    <row r="130" spans="1:25" x14ac:dyDescent="0.15">
      <c r="A130" s="58">
        <v>28</v>
      </c>
      <c r="B130" s="24" t="s">
        <v>2362</v>
      </c>
      <c r="C130" s="25">
        <v>13.5</v>
      </c>
      <c r="D130" s="27">
        <v>1798</v>
      </c>
      <c r="E130" s="27">
        <v>1928</v>
      </c>
      <c r="F130" s="24" t="s">
        <v>2363</v>
      </c>
      <c r="G130" s="25">
        <v>15.489420176803891</v>
      </c>
      <c r="H130" s="24">
        <v>1</v>
      </c>
      <c r="I130" s="24">
        <v>60</v>
      </c>
      <c r="J130" s="24">
        <v>5</v>
      </c>
      <c r="K130" s="24">
        <v>1</v>
      </c>
      <c r="L130" s="68">
        <v>59.835616438356162</v>
      </c>
      <c r="M130" s="125">
        <v>0.22800000000000001</v>
      </c>
      <c r="N130" s="125">
        <v>0.01</v>
      </c>
      <c r="O130" s="112">
        <v>2.8</v>
      </c>
      <c r="P130" s="130">
        <v>1.2</v>
      </c>
      <c r="Q130" s="146">
        <v>7.04</v>
      </c>
      <c r="R130" s="167">
        <v>0.11866885948640538</v>
      </c>
      <c r="S130" s="78">
        <v>0</v>
      </c>
      <c r="T130" s="78">
        <v>0</v>
      </c>
      <c r="U130" s="167">
        <v>4.7760412903606803E-2</v>
      </c>
    </row>
    <row r="131" spans="1:25" x14ac:dyDescent="0.15">
      <c r="A131" s="56">
        <v>29</v>
      </c>
      <c r="B131" s="21" t="s">
        <v>177</v>
      </c>
      <c r="C131" s="22">
        <v>11</v>
      </c>
      <c r="D131" s="27">
        <v>120</v>
      </c>
      <c r="E131" s="27">
        <v>337</v>
      </c>
      <c r="F131" s="21" t="s">
        <v>2364</v>
      </c>
      <c r="G131" s="22">
        <v>18.009893815043064</v>
      </c>
      <c r="H131" s="21">
        <v>1</v>
      </c>
      <c r="I131" s="21">
        <v>61</v>
      </c>
      <c r="J131" s="21">
        <v>5</v>
      </c>
      <c r="K131" s="21">
        <v>0</v>
      </c>
      <c r="L131" s="68">
        <v>60.032876712328765</v>
      </c>
      <c r="M131" s="139">
        <v>0.19678020725388601</v>
      </c>
      <c r="N131" s="139">
        <v>7.0000000000000001E-3</v>
      </c>
      <c r="O131" s="140">
        <v>6</v>
      </c>
      <c r="P131" s="143">
        <v>0.75967769200428237</v>
      </c>
      <c r="Q131" s="146">
        <v>5.12</v>
      </c>
      <c r="R131" s="167">
        <v>3.9211240017564895E-2</v>
      </c>
      <c r="S131" s="78">
        <v>0</v>
      </c>
      <c r="T131" s="78">
        <v>1</v>
      </c>
      <c r="U131" s="167">
        <v>0.27143134371630923</v>
      </c>
      <c r="X131" s="186"/>
      <c r="Y131" s="186"/>
    </row>
    <row r="132" spans="1:25" x14ac:dyDescent="0.15">
      <c r="A132" s="57">
        <v>29</v>
      </c>
      <c r="B132" s="16" t="s">
        <v>177</v>
      </c>
      <c r="C132" s="19">
        <v>11</v>
      </c>
      <c r="D132" s="27">
        <v>337</v>
      </c>
      <c r="E132" s="27">
        <v>702</v>
      </c>
      <c r="F132" s="16" t="s">
        <v>2364</v>
      </c>
      <c r="G132" s="19">
        <v>18.009893815043064</v>
      </c>
      <c r="H132" s="16">
        <v>1</v>
      </c>
      <c r="I132" s="16">
        <v>61</v>
      </c>
      <c r="J132" s="16">
        <v>5</v>
      </c>
      <c r="K132" s="16">
        <v>0</v>
      </c>
      <c r="L132" s="68">
        <v>60.032876712328765</v>
      </c>
      <c r="M132" s="124">
        <v>0.11351704160246533</v>
      </c>
      <c r="N132" s="124">
        <v>4.0000000000000001E-3</v>
      </c>
      <c r="O132" s="127">
        <v>7.17</v>
      </c>
      <c r="P132" s="131">
        <v>1.8423879935758987</v>
      </c>
      <c r="Q132" s="146">
        <v>5.07</v>
      </c>
      <c r="R132" s="167">
        <v>-0.12706808638599779</v>
      </c>
      <c r="S132" s="78">
        <v>0</v>
      </c>
      <c r="T132" s="78">
        <v>0</v>
      </c>
      <c r="U132" s="167">
        <v>-0.18115835772283623</v>
      </c>
    </row>
    <row r="133" spans="1:25" x14ac:dyDescent="0.15">
      <c r="A133" s="57">
        <v>29</v>
      </c>
      <c r="B133" s="16" t="s">
        <v>177</v>
      </c>
      <c r="C133" s="19">
        <v>11</v>
      </c>
      <c r="D133" s="27">
        <v>702</v>
      </c>
      <c r="E133" s="27">
        <v>1067</v>
      </c>
      <c r="F133" s="16" t="s">
        <v>2364</v>
      </c>
      <c r="G133" s="19">
        <v>18.009893815043064</v>
      </c>
      <c r="H133" s="16">
        <v>1</v>
      </c>
      <c r="I133" s="16">
        <v>61</v>
      </c>
      <c r="J133" s="16">
        <v>5</v>
      </c>
      <c r="K133" s="16">
        <v>0</v>
      </c>
      <c r="L133" s="68">
        <v>60.032876712328765</v>
      </c>
      <c r="M133" s="124">
        <v>0.23049232480533924</v>
      </c>
      <c r="N133" s="124">
        <v>1.0999999999999999E-2</v>
      </c>
      <c r="O133" s="127">
        <v>9.3800000000000008</v>
      </c>
      <c r="P133" s="131">
        <v>1.1593241503102198</v>
      </c>
      <c r="Q133" s="146">
        <v>-1.7400000000000002</v>
      </c>
      <c r="R133" s="167">
        <v>0.28547615277078203</v>
      </c>
      <c r="S133" s="78">
        <v>0</v>
      </c>
      <c r="T133" s="78">
        <v>0</v>
      </c>
      <c r="U133" s="167">
        <v>0.15663555192941619</v>
      </c>
    </row>
    <row r="134" spans="1:25" x14ac:dyDescent="0.15">
      <c r="A134" s="57">
        <v>29</v>
      </c>
      <c r="B134" s="16" t="s">
        <v>177</v>
      </c>
      <c r="C134" s="19">
        <v>11</v>
      </c>
      <c r="D134" s="27">
        <v>1067</v>
      </c>
      <c r="E134" s="27">
        <v>1433</v>
      </c>
      <c r="F134" s="16" t="s">
        <v>2364</v>
      </c>
      <c r="G134" s="19">
        <v>18.009893815043064</v>
      </c>
      <c r="H134" s="16">
        <v>1</v>
      </c>
      <c r="I134" s="16">
        <v>61</v>
      </c>
      <c r="J134" s="16">
        <v>5</v>
      </c>
      <c r="K134" s="16">
        <v>0</v>
      </c>
      <c r="L134" s="68">
        <v>60.032876712328765</v>
      </c>
      <c r="M134" s="124">
        <v>-0.33595673703414131</v>
      </c>
      <c r="N134" s="124">
        <v>-1.7000000000000001E-2</v>
      </c>
      <c r="O134" s="127">
        <v>11.98</v>
      </c>
      <c r="P134" s="131">
        <v>1.1597730449798536</v>
      </c>
      <c r="Q134" s="146">
        <v>1.9499999999999993</v>
      </c>
      <c r="R134" s="167">
        <v>0.27779550275773196</v>
      </c>
      <c r="S134" s="78">
        <v>0</v>
      </c>
      <c r="T134" s="78">
        <v>0</v>
      </c>
      <c r="U134" s="167">
        <v>0.36326211149690607</v>
      </c>
    </row>
    <row r="135" spans="1:25" x14ac:dyDescent="0.15">
      <c r="A135" s="57">
        <v>29</v>
      </c>
      <c r="B135" s="16" t="s">
        <v>177</v>
      </c>
      <c r="C135" s="19">
        <v>11</v>
      </c>
      <c r="D135" s="27">
        <v>1433</v>
      </c>
      <c r="E135" s="27">
        <v>1798</v>
      </c>
      <c r="F135" s="16" t="s">
        <v>2364</v>
      </c>
      <c r="G135" s="19">
        <v>18.009893815043064</v>
      </c>
      <c r="H135" s="16">
        <v>1</v>
      </c>
      <c r="I135" s="16">
        <v>61</v>
      </c>
      <c r="J135" s="16">
        <v>5</v>
      </c>
      <c r="K135" s="16">
        <v>0</v>
      </c>
      <c r="L135" s="68">
        <v>60.032876712328765</v>
      </c>
      <c r="M135" s="124">
        <v>-0.1009147999741485</v>
      </c>
      <c r="N135" s="124">
        <v>-7.0000000000000001E-3</v>
      </c>
      <c r="O135" s="127">
        <v>9.66</v>
      </c>
      <c r="P135" s="131">
        <v>0.57745319156553176</v>
      </c>
      <c r="Q135" s="146">
        <v>2.66</v>
      </c>
      <c r="R135" s="167">
        <v>-5.4849413820347394E-2</v>
      </c>
      <c r="S135" s="78">
        <v>0</v>
      </c>
      <c r="T135" s="78">
        <v>0</v>
      </c>
      <c r="U135" s="167">
        <v>0.21714415782437937</v>
      </c>
      <c r="X135" s="186"/>
      <c r="Y135" s="186"/>
    </row>
    <row r="136" spans="1:25" x14ac:dyDescent="0.15">
      <c r="A136" s="58">
        <v>29</v>
      </c>
      <c r="B136" s="24" t="s">
        <v>177</v>
      </c>
      <c r="C136" s="25">
        <v>11</v>
      </c>
      <c r="D136" s="27">
        <v>1798</v>
      </c>
      <c r="E136" s="27">
        <v>1946</v>
      </c>
      <c r="F136" s="24" t="s">
        <v>2364</v>
      </c>
      <c r="G136" s="25">
        <v>18.009893815043064</v>
      </c>
      <c r="H136" s="24">
        <v>1</v>
      </c>
      <c r="I136" s="24">
        <v>61</v>
      </c>
      <c r="J136" s="24">
        <v>5</v>
      </c>
      <c r="K136" s="24">
        <v>0</v>
      </c>
      <c r="L136" s="68">
        <v>60.032876712328765</v>
      </c>
      <c r="M136" s="125">
        <v>0.13129515274949083</v>
      </c>
      <c r="N136" s="125">
        <v>3.0000000000000001E-3</v>
      </c>
      <c r="O136" s="112">
        <v>16.25</v>
      </c>
      <c r="P136" s="132">
        <v>0.2908923040266857</v>
      </c>
      <c r="Q136" s="146">
        <v>4.54</v>
      </c>
      <c r="R136" s="167">
        <v>0.11866885948640538</v>
      </c>
      <c r="S136" s="78">
        <v>0</v>
      </c>
      <c r="T136" s="78">
        <v>0</v>
      </c>
      <c r="U136" s="167">
        <v>4.7760412903606803E-2</v>
      </c>
    </row>
    <row r="137" spans="1:25" x14ac:dyDescent="0.15">
      <c r="A137" s="56">
        <v>30</v>
      </c>
      <c r="B137" s="21" t="s">
        <v>131</v>
      </c>
      <c r="C137" s="22">
        <v>12.5</v>
      </c>
      <c r="D137" s="27">
        <v>120</v>
      </c>
      <c r="E137" s="27">
        <v>337</v>
      </c>
      <c r="F137" s="21" t="s">
        <v>2365</v>
      </c>
      <c r="G137" s="22">
        <v>17.510381253693833</v>
      </c>
      <c r="H137" s="21">
        <v>1</v>
      </c>
      <c r="I137" s="21">
        <v>36</v>
      </c>
      <c r="J137" s="21">
        <v>3</v>
      </c>
      <c r="K137" s="21">
        <v>0</v>
      </c>
      <c r="L137" s="68">
        <v>35.901369863013699</v>
      </c>
      <c r="M137" s="139">
        <v>0.94180580310880846</v>
      </c>
      <c r="N137" s="152">
        <v>7.4999999999999997E-2</v>
      </c>
      <c r="O137" s="140">
        <v>8.0299999999999994</v>
      </c>
      <c r="P137" s="143">
        <v>1.4606605148130158</v>
      </c>
      <c r="Q137" s="146">
        <v>6.62</v>
      </c>
      <c r="R137" s="167">
        <v>3.9211240017564895E-2</v>
      </c>
      <c r="S137" s="78">
        <v>0</v>
      </c>
      <c r="T137" s="78">
        <v>1</v>
      </c>
      <c r="U137" s="167">
        <v>0.27143134371630923</v>
      </c>
    </row>
    <row r="138" spans="1:25" x14ac:dyDescent="0.15">
      <c r="A138" s="57">
        <v>30</v>
      </c>
      <c r="B138" s="16" t="s">
        <v>131</v>
      </c>
      <c r="C138" s="19">
        <v>12.5</v>
      </c>
      <c r="D138" s="27">
        <v>337</v>
      </c>
      <c r="E138" s="27">
        <v>702</v>
      </c>
      <c r="F138" s="16" t="s">
        <v>2365</v>
      </c>
      <c r="G138" s="19">
        <v>17.510381253693833</v>
      </c>
      <c r="H138" s="16">
        <v>1</v>
      </c>
      <c r="I138" s="16">
        <v>36</v>
      </c>
      <c r="J138" s="16">
        <v>3</v>
      </c>
      <c r="K138" s="16">
        <v>0</v>
      </c>
      <c r="L138" s="68">
        <v>35.901369863013699</v>
      </c>
      <c r="M138" s="124">
        <v>1.3859211864406782</v>
      </c>
      <c r="N138" s="126">
        <v>8.3000000000000004E-2</v>
      </c>
      <c r="O138" s="127">
        <v>7.26</v>
      </c>
      <c r="P138" s="131">
        <v>2.1076923076923073</v>
      </c>
      <c r="Q138" s="146">
        <v>6.57</v>
      </c>
      <c r="R138" s="167">
        <v>-0.12706808638599779</v>
      </c>
      <c r="S138" s="78">
        <v>0</v>
      </c>
      <c r="T138" s="78">
        <v>0</v>
      </c>
      <c r="U138" s="167">
        <v>-0.18115835772283623</v>
      </c>
    </row>
    <row r="139" spans="1:25" x14ac:dyDescent="0.15">
      <c r="A139" s="57">
        <v>30</v>
      </c>
      <c r="B139" s="16" t="s">
        <v>131</v>
      </c>
      <c r="C139" s="19">
        <v>12.5</v>
      </c>
      <c r="D139" s="27">
        <v>702</v>
      </c>
      <c r="E139" s="27">
        <v>1067</v>
      </c>
      <c r="F139" s="16" t="s">
        <v>2365</v>
      </c>
      <c r="G139" s="19">
        <v>17.510381253693833</v>
      </c>
      <c r="H139" s="16">
        <v>1</v>
      </c>
      <c r="I139" s="16">
        <v>36</v>
      </c>
      <c r="J139" s="16">
        <v>3</v>
      </c>
      <c r="K139" s="16">
        <v>0</v>
      </c>
      <c r="L139" s="68">
        <v>35.901369863013699</v>
      </c>
      <c r="M139" s="124">
        <v>0.49755855712696651</v>
      </c>
      <c r="N139" s="126">
        <v>4.7E-2</v>
      </c>
      <c r="O139" s="127">
        <v>5.61</v>
      </c>
      <c r="P139" s="131">
        <v>1.6067363410596027</v>
      </c>
      <c r="Q139" s="146">
        <v>-0.24000000000000021</v>
      </c>
      <c r="R139" s="167">
        <v>0.28547615277078203</v>
      </c>
      <c r="S139" s="78">
        <v>0</v>
      </c>
      <c r="T139" s="78">
        <v>0</v>
      </c>
      <c r="U139" s="167">
        <v>0.15663555192941619</v>
      </c>
    </row>
    <row r="140" spans="1:25" x14ac:dyDescent="0.15">
      <c r="A140" s="58">
        <v>30</v>
      </c>
      <c r="B140" s="24" t="s">
        <v>131</v>
      </c>
      <c r="C140" s="25">
        <v>12.5</v>
      </c>
      <c r="D140" s="27">
        <v>1067</v>
      </c>
      <c r="E140" s="27">
        <v>1212</v>
      </c>
      <c r="F140" s="24" t="s">
        <v>2365</v>
      </c>
      <c r="G140" s="25">
        <v>17.510381253693833</v>
      </c>
      <c r="H140" s="24">
        <v>1</v>
      </c>
      <c r="I140" s="24">
        <v>36</v>
      </c>
      <c r="J140" s="24">
        <v>3</v>
      </c>
      <c r="K140" s="24">
        <v>0</v>
      </c>
      <c r="L140" s="68">
        <v>35.901369863013699</v>
      </c>
      <c r="M140" s="125">
        <v>0.25498811571540264</v>
      </c>
      <c r="N140" s="151">
        <v>1.9E-2</v>
      </c>
      <c r="O140" s="112">
        <v>6.41</v>
      </c>
      <c r="P140" s="132">
        <v>0.69853690156495973</v>
      </c>
      <c r="Q140" s="146">
        <v>3.4499999999999993</v>
      </c>
      <c r="R140" s="167">
        <v>0.27779550275773196</v>
      </c>
      <c r="S140" s="78">
        <v>0</v>
      </c>
      <c r="T140" s="78">
        <v>0</v>
      </c>
      <c r="U140" s="167">
        <v>0.36326211149690607</v>
      </c>
    </row>
    <row r="141" spans="1:25" x14ac:dyDescent="0.15">
      <c r="A141" s="56">
        <v>31</v>
      </c>
      <c r="B141" s="21" t="s">
        <v>2367</v>
      </c>
      <c r="C141" s="22">
        <v>14</v>
      </c>
      <c r="D141" s="27">
        <v>126</v>
      </c>
      <c r="E141" s="27">
        <v>337</v>
      </c>
      <c r="F141" s="21" t="s">
        <v>2368</v>
      </c>
      <c r="G141" s="22">
        <v>16.805920995637088</v>
      </c>
      <c r="H141" s="21">
        <v>1</v>
      </c>
      <c r="I141" s="21">
        <v>36</v>
      </c>
      <c r="J141" s="21">
        <v>3</v>
      </c>
      <c r="K141" s="21">
        <v>1</v>
      </c>
      <c r="L141" s="68">
        <v>35.901369863013699</v>
      </c>
      <c r="M141" s="139">
        <v>-6.0999999999999999E-2</v>
      </c>
      <c r="N141" s="139">
        <v>-0.06</v>
      </c>
      <c r="O141" s="140">
        <v>19.61</v>
      </c>
      <c r="P141" s="141">
        <v>4.3899999999999997</v>
      </c>
      <c r="Q141" s="146">
        <v>7.95</v>
      </c>
      <c r="R141" s="167">
        <v>3.9211240017564895E-2</v>
      </c>
      <c r="S141" s="78">
        <v>0</v>
      </c>
      <c r="T141" s="78">
        <v>1</v>
      </c>
      <c r="U141" s="167">
        <v>0.27143134371630923</v>
      </c>
    </row>
    <row r="142" spans="1:25" x14ac:dyDescent="0.15">
      <c r="A142" s="57">
        <v>31</v>
      </c>
      <c r="B142" s="16" t="s">
        <v>2367</v>
      </c>
      <c r="C142" s="19">
        <v>14</v>
      </c>
      <c r="D142" s="27">
        <v>337</v>
      </c>
      <c r="E142" s="27">
        <v>702</v>
      </c>
      <c r="F142" s="16" t="s">
        <v>2368</v>
      </c>
      <c r="G142" s="19">
        <v>16.805920995637088</v>
      </c>
      <c r="H142" s="16">
        <v>1</v>
      </c>
      <c r="I142" s="16">
        <v>36</v>
      </c>
      <c r="J142" s="16">
        <v>3</v>
      </c>
      <c r="K142" s="16">
        <v>1</v>
      </c>
      <c r="L142" s="68">
        <v>35.901369863013699</v>
      </c>
      <c r="M142" s="124">
        <v>0.112</v>
      </c>
      <c r="N142" s="124">
        <v>1.6E-2</v>
      </c>
      <c r="O142" s="127">
        <v>17.53</v>
      </c>
      <c r="P142" s="129">
        <v>4.91</v>
      </c>
      <c r="Q142" s="146">
        <v>8.07</v>
      </c>
      <c r="R142" s="167">
        <v>-0.12706808638599779</v>
      </c>
      <c r="S142" s="78">
        <v>0</v>
      </c>
      <c r="T142" s="78">
        <v>0</v>
      </c>
      <c r="U142" s="167">
        <v>-0.18115835772283623</v>
      </c>
    </row>
    <row r="143" spans="1:25" x14ac:dyDescent="0.15">
      <c r="A143" s="57">
        <v>31</v>
      </c>
      <c r="B143" s="16" t="s">
        <v>2367</v>
      </c>
      <c r="C143" s="19">
        <v>14</v>
      </c>
      <c r="D143" s="27">
        <v>702</v>
      </c>
      <c r="E143" s="27">
        <v>1067</v>
      </c>
      <c r="F143" s="16" t="s">
        <v>2368</v>
      </c>
      <c r="G143" s="19">
        <v>16.805920995637088</v>
      </c>
      <c r="H143" s="16">
        <v>1</v>
      </c>
      <c r="I143" s="16">
        <v>36</v>
      </c>
      <c r="J143" s="16">
        <v>3</v>
      </c>
      <c r="K143" s="16">
        <v>1</v>
      </c>
      <c r="L143" s="68">
        <v>35.901369863013699</v>
      </c>
      <c r="M143" s="124">
        <v>9.1999999999999998E-2</v>
      </c>
      <c r="N143" s="124">
        <v>1.2E-2</v>
      </c>
      <c r="O143" s="127">
        <v>17.72</v>
      </c>
      <c r="P143" s="129">
        <v>8.3800000000000008</v>
      </c>
      <c r="Q143" s="146">
        <v>1.2599999999999998</v>
      </c>
      <c r="R143" s="167">
        <v>0.28547615277078203</v>
      </c>
      <c r="S143" s="78">
        <v>0</v>
      </c>
      <c r="T143" s="78">
        <v>0</v>
      </c>
      <c r="U143" s="167">
        <v>0.15663555192941619</v>
      </c>
    </row>
    <row r="144" spans="1:25" x14ac:dyDescent="0.15">
      <c r="A144" s="58">
        <v>31</v>
      </c>
      <c r="B144" s="24" t="s">
        <v>2367</v>
      </c>
      <c r="C144" s="25">
        <v>14</v>
      </c>
      <c r="D144" s="27">
        <v>1067</v>
      </c>
      <c r="E144" s="27">
        <v>1218</v>
      </c>
      <c r="F144" s="24" t="s">
        <v>2368</v>
      </c>
      <c r="G144" s="25">
        <v>16.805920995637088</v>
      </c>
      <c r="H144" s="24">
        <v>1</v>
      </c>
      <c r="I144" s="24">
        <v>36</v>
      </c>
      <c r="J144" s="24">
        <v>3</v>
      </c>
      <c r="K144" s="24">
        <v>1</v>
      </c>
      <c r="L144" s="68">
        <v>35.901369863013699</v>
      </c>
      <c r="M144" s="125">
        <v>0.28499999999999998</v>
      </c>
      <c r="N144" s="125">
        <v>4.0000000000000001E-3</v>
      </c>
      <c r="O144" s="112">
        <v>35.49</v>
      </c>
      <c r="P144" s="130">
        <v>16.600000000000001</v>
      </c>
      <c r="Q144" s="146">
        <v>4.9499999999999993</v>
      </c>
      <c r="R144" s="167">
        <v>0.27779550275773196</v>
      </c>
      <c r="S144" s="78">
        <v>0</v>
      </c>
      <c r="T144" s="78">
        <v>0</v>
      </c>
      <c r="U144" s="167">
        <v>0.36326211149690607</v>
      </c>
    </row>
    <row r="145" spans="1:21" x14ac:dyDescent="0.15">
      <c r="A145" s="56">
        <v>32</v>
      </c>
      <c r="B145" s="21" t="s">
        <v>2370</v>
      </c>
      <c r="C145" s="22">
        <v>13</v>
      </c>
      <c r="D145" s="27">
        <v>127</v>
      </c>
      <c r="E145" s="27">
        <v>337</v>
      </c>
      <c r="F145" s="21" t="s">
        <v>2371</v>
      </c>
      <c r="G145" s="22">
        <v>18.005265294991034</v>
      </c>
      <c r="H145" s="21">
        <v>1</v>
      </c>
      <c r="I145" s="21">
        <v>54</v>
      </c>
      <c r="J145" s="21">
        <v>3</v>
      </c>
      <c r="K145" s="21">
        <v>1</v>
      </c>
      <c r="L145" s="68">
        <v>35.901369863013699</v>
      </c>
      <c r="M145" s="139">
        <v>0.185</v>
      </c>
      <c r="N145" s="150">
        <v>8.0000000000000002E-3</v>
      </c>
      <c r="O145" s="147">
        <v>1.7597085813758571</v>
      </c>
      <c r="P145" s="143">
        <v>0.60407040467645223</v>
      </c>
      <c r="Q145" s="146">
        <v>6.88</v>
      </c>
      <c r="R145" s="167">
        <v>3.9211240017564895E-2</v>
      </c>
      <c r="S145" s="224">
        <v>1</v>
      </c>
      <c r="T145" s="78">
        <v>1</v>
      </c>
      <c r="U145" s="167">
        <v>0.27143134371630923</v>
      </c>
    </row>
    <row r="146" spans="1:21" x14ac:dyDescent="0.15">
      <c r="A146" s="57">
        <v>32</v>
      </c>
      <c r="B146" s="16" t="s">
        <v>2370</v>
      </c>
      <c r="C146" s="19">
        <v>13</v>
      </c>
      <c r="D146" s="27">
        <v>337</v>
      </c>
      <c r="E146" s="27">
        <v>702</v>
      </c>
      <c r="F146" s="16" t="s">
        <v>2371</v>
      </c>
      <c r="G146" s="19">
        <v>18.005265294991034</v>
      </c>
      <c r="H146" s="16">
        <v>1</v>
      </c>
      <c r="I146" s="16">
        <v>54</v>
      </c>
      <c r="J146" s="16">
        <v>3</v>
      </c>
      <c r="K146" s="16">
        <v>1</v>
      </c>
      <c r="L146" s="68">
        <v>35.901369863013699</v>
      </c>
      <c r="M146" s="124">
        <v>0.16300000000000001</v>
      </c>
      <c r="N146" s="126">
        <v>1.7999999999999999E-2</v>
      </c>
      <c r="O146" s="148">
        <v>3.3196863273357065</v>
      </c>
      <c r="P146" s="131">
        <v>2.006398537477148</v>
      </c>
      <c r="Q146" s="146">
        <v>7.07</v>
      </c>
      <c r="R146" s="167">
        <v>-0.12706808638599779</v>
      </c>
      <c r="S146" s="224">
        <v>1</v>
      </c>
      <c r="T146" s="78">
        <v>0</v>
      </c>
      <c r="U146" s="167">
        <v>-0.18115835772283623</v>
      </c>
    </row>
    <row r="147" spans="1:21" x14ac:dyDescent="0.15">
      <c r="A147" s="57">
        <v>32</v>
      </c>
      <c r="B147" s="16" t="s">
        <v>2370</v>
      </c>
      <c r="C147" s="19">
        <v>13</v>
      </c>
      <c r="D147" s="27">
        <v>702</v>
      </c>
      <c r="E147" s="27">
        <v>1067</v>
      </c>
      <c r="F147" s="16" t="s">
        <v>2371</v>
      </c>
      <c r="G147" s="19">
        <v>18.005265294991034</v>
      </c>
      <c r="H147" s="16">
        <v>1</v>
      </c>
      <c r="I147" s="16">
        <v>54</v>
      </c>
      <c r="J147" s="16">
        <v>3</v>
      </c>
      <c r="K147" s="16">
        <v>1</v>
      </c>
      <c r="L147" s="68">
        <v>35.901369863013699</v>
      </c>
      <c r="M147" s="124">
        <v>0.154</v>
      </c>
      <c r="N147" s="126">
        <v>-5.8999999999999997E-2</v>
      </c>
      <c r="O147" s="148">
        <v>-0.25740689655172411</v>
      </c>
      <c r="P147" s="131">
        <v>-0.22337931034482758</v>
      </c>
      <c r="Q147" s="146">
        <v>0.25999999999999979</v>
      </c>
      <c r="R147" s="167">
        <v>0.28547615277078203</v>
      </c>
      <c r="S147" s="224">
        <v>1</v>
      </c>
      <c r="T147" s="78">
        <v>0</v>
      </c>
      <c r="U147" s="167">
        <v>0.15663555192941619</v>
      </c>
    </row>
    <row r="148" spans="1:21" x14ac:dyDescent="0.15">
      <c r="A148" s="58">
        <v>32</v>
      </c>
      <c r="B148" s="24" t="s">
        <v>2370</v>
      </c>
      <c r="C148" s="25">
        <v>13</v>
      </c>
      <c r="D148" s="27">
        <v>1067</v>
      </c>
      <c r="E148" s="27">
        <v>1219</v>
      </c>
      <c r="F148" s="24" t="s">
        <v>2371</v>
      </c>
      <c r="G148" s="25">
        <v>18.005265294991034</v>
      </c>
      <c r="H148" s="24">
        <v>1</v>
      </c>
      <c r="I148" s="24">
        <v>54</v>
      </c>
      <c r="J148" s="24">
        <v>3</v>
      </c>
      <c r="K148" s="24">
        <v>1</v>
      </c>
      <c r="L148" s="68">
        <v>35.901369863013699</v>
      </c>
      <c r="M148" s="125">
        <v>0.40100000000000002</v>
      </c>
      <c r="N148" s="151">
        <v>1.2E-2</v>
      </c>
      <c r="O148" s="149">
        <v>-2.4618093401525951</v>
      </c>
      <c r="P148" s="132">
        <v>-2.7829294877169448</v>
      </c>
      <c r="Q148" s="146">
        <v>3.9499999999999993</v>
      </c>
      <c r="R148" s="167">
        <v>0.27779550275773196</v>
      </c>
      <c r="S148" s="224">
        <v>1</v>
      </c>
      <c r="T148" s="78">
        <v>0</v>
      </c>
      <c r="U148" s="167">
        <v>0.36326211149690607</v>
      </c>
    </row>
    <row r="149" spans="1:21" x14ac:dyDescent="0.15">
      <c r="A149" s="56">
        <v>33</v>
      </c>
      <c r="B149" s="21" t="s">
        <v>2382</v>
      </c>
      <c r="C149" s="22">
        <v>16</v>
      </c>
      <c r="D149" s="27">
        <v>136</v>
      </c>
      <c r="E149" s="27">
        <v>337</v>
      </c>
      <c r="F149" s="21" t="s">
        <v>2383</v>
      </c>
      <c r="G149" s="22">
        <v>17.493129626227599</v>
      </c>
      <c r="H149" s="21">
        <v>1</v>
      </c>
      <c r="I149" s="21">
        <v>36</v>
      </c>
      <c r="J149" s="21">
        <v>3</v>
      </c>
      <c r="K149" s="21">
        <v>1</v>
      </c>
      <c r="L149" s="68">
        <v>35.901369863013699</v>
      </c>
      <c r="M149" s="139">
        <v>0.32100000000000001</v>
      </c>
      <c r="N149" s="139">
        <v>4.2000000000000003E-2</v>
      </c>
      <c r="O149" s="140">
        <v>2.31</v>
      </c>
      <c r="P149" s="141">
        <v>1.21</v>
      </c>
      <c r="Q149" s="146">
        <v>9.870000000000001</v>
      </c>
      <c r="R149" s="167">
        <v>3.9211240017564895E-2</v>
      </c>
      <c r="S149" s="78">
        <v>0</v>
      </c>
      <c r="T149" s="78">
        <v>1</v>
      </c>
      <c r="U149" s="167">
        <v>0.27143134371630923</v>
      </c>
    </row>
    <row r="150" spans="1:21" x14ac:dyDescent="0.15">
      <c r="A150" s="57">
        <v>33</v>
      </c>
      <c r="B150" s="16" t="s">
        <v>2382</v>
      </c>
      <c r="C150" s="19">
        <v>16</v>
      </c>
      <c r="D150" s="27">
        <v>337</v>
      </c>
      <c r="E150" s="27">
        <v>702</v>
      </c>
      <c r="F150" s="16" t="s">
        <v>2383</v>
      </c>
      <c r="G150" s="19">
        <v>17.493129626227599</v>
      </c>
      <c r="H150" s="16">
        <v>1</v>
      </c>
      <c r="I150" s="16">
        <v>36</v>
      </c>
      <c r="J150" s="16">
        <v>3</v>
      </c>
      <c r="K150" s="16">
        <v>1</v>
      </c>
      <c r="L150" s="68">
        <v>35.901369863013699</v>
      </c>
      <c r="M150" s="124">
        <v>0.27700000000000002</v>
      </c>
      <c r="N150" s="124">
        <v>4.0000000000000001E-3</v>
      </c>
      <c r="O150" s="127">
        <v>2.5299999999999998</v>
      </c>
      <c r="P150" s="129">
        <v>1.42</v>
      </c>
      <c r="Q150" s="146">
        <v>10.07</v>
      </c>
      <c r="R150" s="167">
        <v>-0.12706808638599779</v>
      </c>
      <c r="S150" s="78">
        <v>0</v>
      </c>
      <c r="T150" s="78">
        <v>0</v>
      </c>
      <c r="U150" s="167">
        <v>-0.18115835772283623</v>
      </c>
    </row>
    <row r="151" spans="1:21" x14ac:dyDescent="0.15">
      <c r="A151" s="57">
        <v>33</v>
      </c>
      <c r="B151" s="16" t="s">
        <v>2382</v>
      </c>
      <c r="C151" s="19">
        <v>16</v>
      </c>
      <c r="D151" s="27">
        <v>702</v>
      </c>
      <c r="E151" s="27">
        <v>1067</v>
      </c>
      <c r="F151" s="16" t="s">
        <v>2383</v>
      </c>
      <c r="G151" s="19">
        <v>17.493129626227599</v>
      </c>
      <c r="H151" s="16">
        <v>1</v>
      </c>
      <c r="I151" s="16">
        <v>36</v>
      </c>
      <c r="J151" s="16">
        <v>3</v>
      </c>
      <c r="K151" s="16">
        <v>1</v>
      </c>
      <c r="L151" s="68">
        <v>35.901369863013699</v>
      </c>
      <c r="M151" s="124">
        <v>0.191</v>
      </c>
      <c r="N151" s="124">
        <v>-1.9E-2</v>
      </c>
      <c r="O151" s="127">
        <v>3.24</v>
      </c>
      <c r="P151" s="129">
        <v>1.96</v>
      </c>
      <c r="Q151" s="146">
        <v>3.26</v>
      </c>
      <c r="R151" s="167">
        <v>0.28547615277078203</v>
      </c>
      <c r="S151" s="78">
        <v>0</v>
      </c>
      <c r="T151" s="78">
        <v>0</v>
      </c>
      <c r="U151" s="167">
        <v>0.15663555192941619</v>
      </c>
    </row>
    <row r="152" spans="1:21" x14ac:dyDescent="0.15">
      <c r="A152" s="57">
        <v>33</v>
      </c>
      <c r="B152" s="16" t="s">
        <v>2382</v>
      </c>
      <c r="C152" s="19">
        <v>16</v>
      </c>
      <c r="D152" s="27">
        <v>1067</v>
      </c>
      <c r="E152" s="27">
        <v>1228</v>
      </c>
      <c r="F152" s="16" t="s">
        <v>2383</v>
      </c>
      <c r="G152" s="19">
        <v>17.493129626227599</v>
      </c>
      <c r="H152" s="16">
        <v>1</v>
      </c>
      <c r="I152" s="16">
        <v>36</v>
      </c>
      <c r="J152" s="16">
        <v>3</v>
      </c>
      <c r="K152" s="16">
        <v>1</v>
      </c>
      <c r="L152" s="68">
        <v>35.901369863013699</v>
      </c>
      <c r="M152" s="124">
        <v>9.1999999999999998E-2</v>
      </c>
      <c r="N152" s="124">
        <v>-6.9000000000000006E-2</v>
      </c>
      <c r="O152" s="127">
        <v>3.77</v>
      </c>
      <c r="P152" s="129">
        <v>2.4900000000000002</v>
      </c>
      <c r="Q152" s="146">
        <v>6.9499999999999993</v>
      </c>
      <c r="R152" s="167">
        <v>0.27779550275773196</v>
      </c>
      <c r="S152" s="78">
        <v>0</v>
      </c>
      <c r="T152" s="78">
        <v>0</v>
      </c>
      <c r="U152" s="167">
        <v>0.36326211149690607</v>
      </c>
    </row>
    <row r="153" spans="1:21" x14ac:dyDescent="0.15">
      <c r="A153" s="53">
        <v>34</v>
      </c>
      <c r="B153" s="21" t="s">
        <v>2387</v>
      </c>
      <c r="C153" s="22">
        <v>13.25</v>
      </c>
      <c r="D153" s="27">
        <v>141</v>
      </c>
      <c r="E153" s="27">
        <v>337</v>
      </c>
      <c r="F153" s="21" t="s">
        <v>2388</v>
      </c>
      <c r="G153" s="22">
        <v>14.829879634736027</v>
      </c>
      <c r="H153" s="21">
        <v>1</v>
      </c>
      <c r="I153" s="21">
        <v>36</v>
      </c>
      <c r="J153" s="21">
        <v>5</v>
      </c>
      <c r="K153" s="21">
        <v>1</v>
      </c>
      <c r="L153" s="68">
        <v>26.926027397260274</v>
      </c>
      <c r="M153" s="150">
        <v>0.31671720207253889</v>
      </c>
      <c r="N153" s="150">
        <v>1.4400000000000001E-2</v>
      </c>
      <c r="O153" s="147">
        <v>12.35</v>
      </c>
      <c r="P153" s="141">
        <v>0.04</v>
      </c>
      <c r="Q153" s="146">
        <v>7.29</v>
      </c>
      <c r="R153" s="167">
        <v>3.9211240017564895E-2</v>
      </c>
      <c r="S153" s="224">
        <v>1</v>
      </c>
      <c r="T153" s="78">
        <v>1</v>
      </c>
      <c r="U153" s="167">
        <v>0.27143134371630923</v>
      </c>
    </row>
    <row r="154" spans="1:21" x14ac:dyDescent="0.15">
      <c r="A154" s="54">
        <v>34</v>
      </c>
      <c r="B154" s="16" t="s">
        <v>2387</v>
      </c>
      <c r="C154" s="19">
        <v>13.25</v>
      </c>
      <c r="D154" s="27">
        <v>337</v>
      </c>
      <c r="E154" s="27">
        <v>702</v>
      </c>
      <c r="F154" s="16" t="s">
        <v>2388</v>
      </c>
      <c r="G154" s="19">
        <v>14.829879634736027</v>
      </c>
      <c r="H154" s="16">
        <v>1</v>
      </c>
      <c r="I154" s="16">
        <v>36</v>
      </c>
      <c r="J154" s="16">
        <v>5</v>
      </c>
      <c r="K154" s="16">
        <v>1</v>
      </c>
      <c r="L154" s="68">
        <v>26.926027397260274</v>
      </c>
      <c r="M154" s="126">
        <v>0.41028764560862874</v>
      </c>
      <c r="N154" s="126">
        <v>2.5000000000000001E-2</v>
      </c>
      <c r="O154" s="148">
        <v>16.760000000000002</v>
      </c>
      <c r="P154" s="129">
        <v>6.52</v>
      </c>
      <c r="Q154" s="146">
        <v>7.32</v>
      </c>
      <c r="R154" s="167">
        <v>-0.12706808638599779</v>
      </c>
      <c r="S154" s="224">
        <v>1</v>
      </c>
      <c r="T154" s="78">
        <v>0</v>
      </c>
      <c r="U154" s="167">
        <v>-0.18115835772283623</v>
      </c>
    </row>
    <row r="155" spans="1:21" x14ac:dyDescent="0.15">
      <c r="A155" s="55">
        <v>34</v>
      </c>
      <c r="B155" s="24" t="s">
        <v>2387</v>
      </c>
      <c r="C155" s="25">
        <v>13.25</v>
      </c>
      <c r="D155" s="27">
        <v>702</v>
      </c>
      <c r="E155" s="27">
        <v>960</v>
      </c>
      <c r="F155" s="24" t="s">
        <v>2388</v>
      </c>
      <c r="G155" s="25">
        <v>14.829879634736027</v>
      </c>
      <c r="H155" s="24">
        <v>1</v>
      </c>
      <c r="I155" s="24">
        <v>36</v>
      </c>
      <c r="J155" s="24">
        <v>5</v>
      </c>
      <c r="K155" s="24">
        <v>1</v>
      </c>
      <c r="L155" s="68">
        <v>26.926027397260274</v>
      </c>
      <c r="M155" s="151">
        <v>0.23301017638646115</v>
      </c>
      <c r="N155" s="151">
        <v>-1.6000000000000007E-3</v>
      </c>
      <c r="O155" s="149">
        <v>20.00874927565285</v>
      </c>
      <c r="P155" s="130">
        <v>9.8699999999999992</v>
      </c>
      <c r="Q155" s="146">
        <v>0.50999999999999979</v>
      </c>
      <c r="R155" s="167">
        <v>0.28547615277078203</v>
      </c>
      <c r="S155" s="224">
        <v>1</v>
      </c>
      <c r="T155" s="78">
        <v>0</v>
      </c>
      <c r="U155" s="167">
        <v>0.15663555192941619</v>
      </c>
    </row>
    <row r="156" spans="1:21" x14ac:dyDescent="0.15">
      <c r="A156" s="63">
        <v>35</v>
      </c>
      <c r="B156" s="48" t="s">
        <v>1313</v>
      </c>
      <c r="C156" s="49">
        <v>12</v>
      </c>
      <c r="D156" s="27">
        <v>144</v>
      </c>
      <c r="E156" s="27">
        <v>337</v>
      </c>
      <c r="F156" s="48" t="s">
        <v>2396</v>
      </c>
      <c r="G156" s="49">
        <v>16.805920995637088</v>
      </c>
      <c r="H156" s="48">
        <v>1</v>
      </c>
      <c r="I156" s="48">
        <v>36</v>
      </c>
      <c r="J156" s="48">
        <v>5</v>
      </c>
      <c r="K156" s="48">
        <v>0</v>
      </c>
      <c r="L156" s="68">
        <v>31.758904109589039</v>
      </c>
      <c r="M156" s="124">
        <v>0.78600000000000003</v>
      </c>
      <c r="N156" s="124">
        <v>0</v>
      </c>
      <c r="O156" s="127">
        <v>21108.720000000001</v>
      </c>
      <c r="P156" s="129">
        <v>21107.19</v>
      </c>
      <c r="Q156" s="146">
        <v>6.1</v>
      </c>
      <c r="R156" s="167">
        <v>3.9211240017564895E-2</v>
      </c>
      <c r="S156" s="78">
        <v>0</v>
      </c>
      <c r="T156" s="78">
        <v>1</v>
      </c>
      <c r="U156" s="167">
        <v>0.27143134371630923</v>
      </c>
    </row>
    <row r="157" spans="1:21" x14ac:dyDescent="0.15">
      <c r="A157" s="63">
        <v>35</v>
      </c>
      <c r="B157" s="48" t="s">
        <v>1313</v>
      </c>
      <c r="C157" s="49">
        <v>12</v>
      </c>
      <c r="D157" s="27">
        <v>337</v>
      </c>
      <c r="E157" s="27">
        <v>702</v>
      </c>
      <c r="F157" s="48" t="s">
        <v>2396</v>
      </c>
      <c r="G157" s="49">
        <v>16.805920995637088</v>
      </c>
      <c r="H157" s="48">
        <v>1</v>
      </c>
      <c r="I157" s="48">
        <v>36</v>
      </c>
      <c r="J157" s="48">
        <v>5</v>
      </c>
      <c r="K157" s="48">
        <v>0</v>
      </c>
      <c r="L157" s="68">
        <v>31.758904109589039</v>
      </c>
      <c r="M157" s="124">
        <v>4.069</v>
      </c>
      <c r="N157" s="124">
        <v>0</v>
      </c>
      <c r="O157" s="127">
        <v>14786.44</v>
      </c>
      <c r="P157" s="129">
        <v>14785.08</v>
      </c>
      <c r="Q157" s="146">
        <v>6.07</v>
      </c>
      <c r="R157" s="167">
        <v>-0.12706808638599779</v>
      </c>
      <c r="S157" s="78">
        <v>0</v>
      </c>
      <c r="T157" s="78">
        <v>0</v>
      </c>
      <c r="U157" s="167">
        <v>-0.18115835772283623</v>
      </c>
    </row>
    <row r="158" spans="1:21" x14ac:dyDescent="0.15">
      <c r="A158" s="63">
        <v>35</v>
      </c>
      <c r="B158" s="48" t="s">
        <v>1313</v>
      </c>
      <c r="C158" s="49">
        <v>12</v>
      </c>
      <c r="D158" s="27">
        <v>702</v>
      </c>
      <c r="E158" s="27">
        <v>1067</v>
      </c>
      <c r="F158" s="48" t="s">
        <v>2396</v>
      </c>
      <c r="G158" s="49">
        <v>16.805920995637088</v>
      </c>
      <c r="H158" s="48">
        <v>1</v>
      </c>
      <c r="I158" s="48">
        <v>36</v>
      </c>
      <c r="J158" s="48">
        <v>5</v>
      </c>
      <c r="K158" s="48">
        <v>0</v>
      </c>
      <c r="L158" s="68">
        <v>31.758904109589039</v>
      </c>
      <c r="M158" s="124">
        <v>70.813000000000002</v>
      </c>
      <c r="N158" s="124">
        <v>0</v>
      </c>
      <c r="O158" s="127">
        <v>13128.52</v>
      </c>
      <c r="P158" s="129">
        <v>13127.4</v>
      </c>
      <c r="Q158" s="146">
        <v>-0.74000000000000021</v>
      </c>
      <c r="R158" s="167">
        <v>0.28547615277078203</v>
      </c>
      <c r="S158" s="78">
        <v>0</v>
      </c>
      <c r="T158" s="78">
        <v>0</v>
      </c>
      <c r="U158" s="167">
        <v>0.15663555192941619</v>
      </c>
    </row>
    <row r="159" spans="1:21" x14ac:dyDescent="0.15">
      <c r="A159" s="64">
        <v>35</v>
      </c>
      <c r="B159" s="50" t="s">
        <v>1313</v>
      </c>
      <c r="C159" s="51">
        <v>12</v>
      </c>
      <c r="D159" s="27">
        <v>1067</v>
      </c>
      <c r="E159" s="27">
        <v>1110</v>
      </c>
      <c r="F159" s="50" t="s">
        <v>2396</v>
      </c>
      <c r="G159" s="51">
        <v>16.805920995637088</v>
      </c>
      <c r="H159" s="50">
        <v>1</v>
      </c>
      <c r="I159" s="50">
        <v>36</v>
      </c>
      <c r="J159" s="50">
        <v>5</v>
      </c>
      <c r="K159" s="50">
        <v>0</v>
      </c>
      <c r="L159" s="68">
        <v>31.758904109589039</v>
      </c>
      <c r="M159" s="153">
        <v>83.676699999999997</v>
      </c>
      <c r="N159" s="125">
        <v>0</v>
      </c>
      <c r="O159" s="112">
        <v>10353.73</v>
      </c>
      <c r="P159" s="130">
        <v>11462.68</v>
      </c>
      <c r="Q159" s="146">
        <v>2.9499999999999993</v>
      </c>
      <c r="R159" s="167">
        <v>0.27779550275773196</v>
      </c>
      <c r="S159" s="78">
        <v>0</v>
      </c>
      <c r="T159" s="78">
        <v>0</v>
      </c>
      <c r="U159" s="167">
        <v>0.36326211149690607</v>
      </c>
    </row>
    <row r="160" spans="1:21" x14ac:dyDescent="0.15">
      <c r="A160" s="62">
        <v>36</v>
      </c>
      <c r="B160" s="45" t="s">
        <v>1313</v>
      </c>
      <c r="C160" s="46">
        <v>12</v>
      </c>
      <c r="D160" s="27">
        <v>144</v>
      </c>
      <c r="E160" s="27">
        <v>337</v>
      </c>
      <c r="F160" s="45" t="s">
        <v>2397</v>
      </c>
      <c r="G160" s="46">
        <v>19.108506108737856</v>
      </c>
      <c r="H160" s="45">
        <v>1</v>
      </c>
      <c r="I160" s="45">
        <v>36</v>
      </c>
      <c r="J160" s="45">
        <v>5</v>
      </c>
      <c r="K160" s="45">
        <v>0</v>
      </c>
      <c r="L160" s="68">
        <v>31.956164383561642</v>
      </c>
      <c r="M160" s="124">
        <v>0.78600000000000003</v>
      </c>
      <c r="N160" s="124">
        <v>0</v>
      </c>
      <c r="O160" s="127">
        <v>21108.720000000001</v>
      </c>
      <c r="P160" s="129">
        <v>21107.19</v>
      </c>
      <c r="Q160" s="146">
        <v>6.1</v>
      </c>
      <c r="R160" s="167">
        <v>3.9211240017564895E-2</v>
      </c>
      <c r="S160" s="78">
        <v>0</v>
      </c>
      <c r="T160" s="78">
        <v>1</v>
      </c>
      <c r="U160" s="167">
        <v>0.27143134371630923</v>
      </c>
    </row>
    <row r="161" spans="1:21" x14ac:dyDescent="0.15">
      <c r="A161" s="63">
        <v>36</v>
      </c>
      <c r="B161" s="48" t="s">
        <v>1313</v>
      </c>
      <c r="C161" s="49">
        <v>13</v>
      </c>
      <c r="D161" s="27">
        <v>337</v>
      </c>
      <c r="E161" s="27">
        <v>702</v>
      </c>
      <c r="F161" s="48" t="s">
        <v>2397</v>
      </c>
      <c r="G161" s="49">
        <v>19.108506108737856</v>
      </c>
      <c r="H161" s="48">
        <v>1</v>
      </c>
      <c r="I161" s="48">
        <v>36</v>
      </c>
      <c r="J161" s="48">
        <v>5</v>
      </c>
      <c r="K161" s="48">
        <v>0</v>
      </c>
      <c r="L161" s="68">
        <v>31.956164383561642</v>
      </c>
      <c r="M161" s="124">
        <v>4.069</v>
      </c>
      <c r="N161" s="124">
        <v>0</v>
      </c>
      <c r="O161" s="127">
        <v>14786.44</v>
      </c>
      <c r="P161" s="129">
        <v>14785.08</v>
      </c>
      <c r="Q161" s="146">
        <v>7.07</v>
      </c>
      <c r="R161" s="167">
        <v>-0.12706808638599779</v>
      </c>
      <c r="S161" s="78">
        <v>0</v>
      </c>
      <c r="T161" s="78">
        <v>0</v>
      </c>
      <c r="U161" s="167">
        <v>-0.18115835772283623</v>
      </c>
    </row>
    <row r="162" spans="1:21" x14ac:dyDescent="0.15">
      <c r="A162" s="63">
        <v>36</v>
      </c>
      <c r="B162" s="48" t="s">
        <v>1313</v>
      </c>
      <c r="C162" s="49">
        <v>12</v>
      </c>
      <c r="D162" s="27">
        <v>702</v>
      </c>
      <c r="E162" s="27">
        <v>1067</v>
      </c>
      <c r="F162" s="48" t="s">
        <v>2397</v>
      </c>
      <c r="G162" s="49">
        <v>19.108506108737856</v>
      </c>
      <c r="H162" s="48">
        <v>1</v>
      </c>
      <c r="I162" s="48">
        <v>36</v>
      </c>
      <c r="J162" s="48">
        <v>5</v>
      </c>
      <c r="K162" s="48">
        <v>0</v>
      </c>
      <c r="L162" s="68">
        <v>31.956164383561642</v>
      </c>
      <c r="M162" s="124">
        <v>70.813000000000002</v>
      </c>
      <c r="N162" s="124">
        <v>0</v>
      </c>
      <c r="O162" s="127">
        <v>13128.52</v>
      </c>
      <c r="P162" s="129">
        <v>13127.4</v>
      </c>
      <c r="Q162" s="146">
        <v>-0.74000000000000021</v>
      </c>
      <c r="R162" s="167">
        <v>0.28547615277078203</v>
      </c>
      <c r="S162" s="78">
        <v>0</v>
      </c>
      <c r="T162" s="78">
        <v>0</v>
      </c>
      <c r="U162" s="167">
        <v>0.15663555192941619</v>
      </c>
    </row>
    <row r="163" spans="1:21" x14ac:dyDescent="0.15">
      <c r="A163" s="63">
        <v>36</v>
      </c>
      <c r="B163" s="48" t="s">
        <v>1313</v>
      </c>
      <c r="C163" s="49">
        <v>12</v>
      </c>
      <c r="D163" s="27">
        <v>1067</v>
      </c>
      <c r="E163" s="27">
        <v>1116</v>
      </c>
      <c r="F163" s="48" t="s">
        <v>2397</v>
      </c>
      <c r="G163" s="49">
        <v>19.108506108737856</v>
      </c>
      <c r="H163" s="48">
        <v>1</v>
      </c>
      <c r="I163" s="48">
        <v>36</v>
      </c>
      <c r="J163" s="48">
        <v>5</v>
      </c>
      <c r="K163" s="48">
        <v>0</v>
      </c>
      <c r="L163" s="68">
        <v>31.956164383561642</v>
      </c>
      <c r="M163" s="153">
        <v>83.676699999999997</v>
      </c>
      <c r="N163" s="125">
        <v>0</v>
      </c>
      <c r="O163" s="112">
        <v>10353.73</v>
      </c>
      <c r="P163" s="130">
        <v>11462.68</v>
      </c>
      <c r="Q163" s="146">
        <v>2.9499999999999993</v>
      </c>
      <c r="R163" s="167">
        <v>0.27779550275773196</v>
      </c>
      <c r="S163" s="78">
        <v>0</v>
      </c>
      <c r="T163" s="78">
        <v>0</v>
      </c>
      <c r="U163" s="167">
        <v>0.36326211149690607</v>
      </c>
    </row>
    <row r="164" spans="1:21" x14ac:dyDescent="0.15">
      <c r="A164" s="62">
        <v>37</v>
      </c>
      <c r="B164" s="45" t="s">
        <v>1313</v>
      </c>
      <c r="C164" s="46">
        <v>12</v>
      </c>
      <c r="D164" s="27">
        <v>144</v>
      </c>
      <c r="E164" s="27">
        <v>337</v>
      </c>
      <c r="F164" s="45" t="s">
        <v>2398</v>
      </c>
      <c r="G164" s="46">
        <v>19.108506108737856</v>
      </c>
      <c r="H164" s="45">
        <v>1</v>
      </c>
      <c r="I164" s="45">
        <v>36</v>
      </c>
      <c r="J164" s="45">
        <v>5</v>
      </c>
      <c r="K164" s="45">
        <v>0</v>
      </c>
      <c r="L164" s="68">
        <v>31.758904109589039</v>
      </c>
      <c r="M164" s="124">
        <v>0.78600000000000003</v>
      </c>
      <c r="N164" s="124">
        <v>0</v>
      </c>
      <c r="O164" s="127">
        <v>21108.720000000001</v>
      </c>
      <c r="P164" s="129">
        <v>21107.19</v>
      </c>
      <c r="Q164" s="146">
        <v>6.1</v>
      </c>
      <c r="R164" s="167">
        <v>3.9211240017564895E-2</v>
      </c>
      <c r="S164" s="78">
        <v>0</v>
      </c>
      <c r="T164" s="78">
        <v>1</v>
      </c>
      <c r="U164" s="167">
        <v>0.27143134371630923</v>
      </c>
    </row>
    <row r="165" spans="1:21" x14ac:dyDescent="0.15">
      <c r="A165" s="63">
        <v>37</v>
      </c>
      <c r="B165" s="48" t="s">
        <v>1313</v>
      </c>
      <c r="C165" s="49">
        <v>12</v>
      </c>
      <c r="D165" s="27">
        <v>337</v>
      </c>
      <c r="E165" s="27">
        <v>702</v>
      </c>
      <c r="F165" s="48" t="s">
        <v>2398</v>
      </c>
      <c r="G165" s="49">
        <v>19.108506108737856</v>
      </c>
      <c r="H165" s="48">
        <v>1</v>
      </c>
      <c r="I165" s="48">
        <v>36</v>
      </c>
      <c r="J165" s="48">
        <v>5</v>
      </c>
      <c r="K165" s="48">
        <v>0</v>
      </c>
      <c r="L165" s="68">
        <v>31.758904109589039</v>
      </c>
      <c r="M165" s="124">
        <v>4.069</v>
      </c>
      <c r="N165" s="124">
        <v>0</v>
      </c>
      <c r="O165" s="127">
        <v>14786.44</v>
      </c>
      <c r="P165" s="129">
        <v>14785.08</v>
      </c>
      <c r="Q165" s="146">
        <v>6.07</v>
      </c>
      <c r="R165" s="167">
        <v>-0.12706808638599779</v>
      </c>
      <c r="S165" s="78">
        <v>0</v>
      </c>
      <c r="T165" s="78">
        <v>0</v>
      </c>
      <c r="U165" s="167">
        <v>-0.18115835772283623</v>
      </c>
    </row>
    <row r="166" spans="1:21" x14ac:dyDescent="0.15">
      <c r="A166" s="63">
        <v>37</v>
      </c>
      <c r="B166" s="48" t="s">
        <v>1313</v>
      </c>
      <c r="C166" s="49">
        <v>12</v>
      </c>
      <c r="D166" s="27">
        <v>702</v>
      </c>
      <c r="E166" s="27">
        <v>1067</v>
      </c>
      <c r="F166" s="48" t="s">
        <v>2398</v>
      </c>
      <c r="G166" s="49">
        <v>19.108506108737856</v>
      </c>
      <c r="H166" s="48">
        <v>1</v>
      </c>
      <c r="I166" s="48">
        <v>36</v>
      </c>
      <c r="J166" s="48">
        <v>5</v>
      </c>
      <c r="K166" s="48">
        <v>0</v>
      </c>
      <c r="L166" s="68">
        <v>31.758904109589039</v>
      </c>
      <c r="M166" s="124">
        <v>70.813000000000002</v>
      </c>
      <c r="N166" s="124">
        <v>0</v>
      </c>
      <c r="O166" s="127">
        <v>13128.52</v>
      </c>
      <c r="P166" s="129">
        <v>13127.4</v>
      </c>
      <c r="Q166" s="146">
        <v>-0.74000000000000021</v>
      </c>
      <c r="R166" s="167">
        <v>0.28547615277078203</v>
      </c>
      <c r="S166" s="78">
        <v>0</v>
      </c>
      <c r="T166" s="78">
        <v>0</v>
      </c>
      <c r="U166" s="167">
        <v>0.15663555192941619</v>
      </c>
    </row>
    <row r="167" spans="1:21" x14ac:dyDescent="0.15">
      <c r="A167" s="63">
        <v>37</v>
      </c>
      <c r="B167" s="48" t="s">
        <v>1313</v>
      </c>
      <c r="C167" s="49">
        <v>12</v>
      </c>
      <c r="D167" s="27">
        <v>1067</v>
      </c>
      <c r="E167" s="27">
        <v>1110</v>
      </c>
      <c r="F167" s="48" t="s">
        <v>2398</v>
      </c>
      <c r="G167" s="49">
        <v>19.108506108737856</v>
      </c>
      <c r="H167" s="48">
        <v>1</v>
      </c>
      <c r="I167" s="48">
        <v>36</v>
      </c>
      <c r="J167" s="48">
        <v>5</v>
      </c>
      <c r="K167" s="48">
        <v>0</v>
      </c>
      <c r="L167" s="68">
        <v>31.758904109589039</v>
      </c>
      <c r="M167" s="153">
        <v>83.676699999999997</v>
      </c>
      <c r="N167" s="125">
        <v>0</v>
      </c>
      <c r="O167" s="112">
        <v>10353.73</v>
      </c>
      <c r="P167" s="130">
        <v>11462.68</v>
      </c>
      <c r="Q167" s="146">
        <v>2.9499999999999993</v>
      </c>
      <c r="R167" s="167">
        <v>0.27779550275773196</v>
      </c>
      <c r="S167" s="78">
        <v>0</v>
      </c>
      <c r="T167" s="78">
        <v>0</v>
      </c>
      <c r="U167" s="167">
        <v>0.36326211149690607</v>
      </c>
    </row>
    <row r="168" spans="1:21" x14ac:dyDescent="0.15">
      <c r="A168" s="56">
        <v>38</v>
      </c>
      <c r="B168" s="21" t="s">
        <v>1027</v>
      </c>
      <c r="C168" s="22">
        <v>15</v>
      </c>
      <c r="D168" s="27">
        <v>148</v>
      </c>
      <c r="E168" s="27">
        <v>337</v>
      </c>
      <c r="F168" s="21" t="s">
        <v>2399</v>
      </c>
      <c r="G168" s="22">
        <v>16.400455887528924</v>
      </c>
      <c r="H168" s="21">
        <v>1</v>
      </c>
      <c r="I168" s="21">
        <v>36</v>
      </c>
      <c r="J168" s="21">
        <v>5</v>
      </c>
      <c r="K168" s="21">
        <v>1</v>
      </c>
      <c r="L168" s="68">
        <v>35.901369863013699</v>
      </c>
      <c r="M168" s="139">
        <v>-3.2000000000000001E-2</v>
      </c>
      <c r="N168" s="139">
        <v>-1.2E-2</v>
      </c>
      <c r="O168" s="147">
        <v>4.3589595375722545E-2</v>
      </c>
      <c r="P168" s="143">
        <v>5.4157996146435454E-2</v>
      </c>
      <c r="Q168" s="146">
        <v>9.0300000000000011</v>
      </c>
      <c r="R168" s="167">
        <v>3.9211240017564895E-2</v>
      </c>
      <c r="S168" s="78">
        <v>0</v>
      </c>
      <c r="T168" s="78">
        <v>1</v>
      </c>
      <c r="U168" s="167">
        <v>0.27143134371630923</v>
      </c>
    </row>
    <row r="169" spans="1:21" x14ac:dyDescent="0.15">
      <c r="A169" s="57">
        <v>38</v>
      </c>
      <c r="B169" s="16" t="s">
        <v>1027</v>
      </c>
      <c r="C169" s="19">
        <v>15</v>
      </c>
      <c r="D169" s="27">
        <v>337</v>
      </c>
      <c r="E169" s="27">
        <v>702</v>
      </c>
      <c r="F169" s="16" t="s">
        <v>2399</v>
      </c>
      <c r="G169" s="19">
        <v>16.400455887528924</v>
      </c>
      <c r="H169" s="16">
        <v>1</v>
      </c>
      <c r="I169" s="16">
        <v>36</v>
      </c>
      <c r="J169" s="16">
        <v>5</v>
      </c>
      <c r="K169" s="16">
        <v>1</v>
      </c>
      <c r="L169" s="68">
        <v>35.901369863013699</v>
      </c>
      <c r="M169" s="124">
        <v>-0.42899999999999999</v>
      </c>
      <c r="N169" s="124">
        <v>-0.70599999999999996</v>
      </c>
      <c r="O169" s="148">
        <v>-0.40650956152211704</v>
      </c>
      <c r="P169" s="131">
        <v>-4.0279119180992851</v>
      </c>
      <c r="Q169" s="146">
        <v>9.07</v>
      </c>
      <c r="R169" s="167">
        <v>-0.12706808638599779</v>
      </c>
      <c r="S169" s="78">
        <v>0</v>
      </c>
      <c r="T169" s="78">
        <v>0</v>
      </c>
      <c r="U169" s="167">
        <v>-0.18115835772283623</v>
      </c>
    </row>
    <row r="170" spans="1:21" x14ac:dyDescent="0.15">
      <c r="A170" s="57">
        <v>38</v>
      </c>
      <c r="B170" s="16" t="s">
        <v>1027</v>
      </c>
      <c r="C170" s="19">
        <v>15</v>
      </c>
      <c r="D170" s="27">
        <v>702</v>
      </c>
      <c r="E170" s="27">
        <v>1067</v>
      </c>
      <c r="F170" s="16" t="s">
        <v>2399</v>
      </c>
      <c r="G170" s="19">
        <v>16.400455887528924</v>
      </c>
      <c r="H170" s="16">
        <v>1</v>
      </c>
      <c r="I170" s="16">
        <v>36</v>
      </c>
      <c r="J170" s="16">
        <v>5</v>
      </c>
      <c r="K170" s="16">
        <v>1</v>
      </c>
      <c r="L170" s="68">
        <v>35.901369863013699</v>
      </c>
      <c r="M170" s="124">
        <v>4.0000000000000001E-3</v>
      </c>
      <c r="N170" s="124">
        <v>-3.2000000000000001E-2</v>
      </c>
      <c r="O170" s="148">
        <v>-4.3986486486486481E-2</v>
      </c>
      <c r="P170" s="131">
        <v>-8.7540540540540543E-2</v>
      </c>
      <c r="Q170" s="146">
        <v>2.2599999999999998</v>
      </c>
      <c r="R170" s="167">
        <v>0.28547615277078203</v>
      </c>
      <c r="S170" s="78">
        <v>0</v>
      </c>
      <c r="T170" s="78">
        <v>0</v>
      </c>
      <c r="U170" s="167">
        <v>0.15663555192941619</v>
      </c>
    </row>
    <row r="171" spans="1:21" x14ac:dyDescent="0.15">
      <c r="A171" s="57">
        <v>38</v>
      </c>
      <c r="B171" s="16" t="s">
        <v>1027</v>
      </c>
      <c r="C171" s="19">
        <v>15</v>
      </c>
      <c r="D171" s="27">
        <v>1067</v>
      </c>
      <c r="E171" s="27">
        <v>1240</v>
      </c>
      <c r="F171" s="16" t="s">
        <v>2399</v>
      </c>
      <c r="G171" s="19">
        <v>16.400455887528924</v>
      </c>
      <c r="H171" s="16">
        <v>1</v>
      </c>
      <c r="I171" s="16">
        <v>36</v>
      </c>
      <c r="J171" s="16">
        <v>5</v>
      </c>
      <c r="K171" s="16">
        <v>1</v>
      </c>
      <c r="L171" s="68">
        <v>35.901369863013699</v>
      </c>
      <c r="M171" s="124">
        <v>3.7999999999999999E-2</v>
      </c>
      <c r="N171" s="124">
        <v>-4.3999999999999997E-2</v>
      </c>
      <c r="O171" s="148">
        <v>19.692862292718097</v>
      </c>
      <c r="P171" s="131">
        <v>47.861571737563082</v>
      </c>
      <c r="Q171" s="146">
        <v>5.9499999999999993</v>
      </c>
      <c r="R171" s="167">
        <v>0.27779550275773196</v>
      </c>
      <c r="S171" s="78">
        <v>0</v>
      </c>
      <c r="T171" s="78">
        <v>0</v>
      </c>
      <c r="U171" s="167">
        <v>0.36326211149690607</v>
      </c>
    </row>
    <row r="172" spans="1:21" x14ac:dyDescent="0.15">
      <c r="A172" s="56">
        <v>39</v>
      </c>
      <c r="B172" s="21" t="s">
        <v>1204</v>
      </c>
      <c r="C172" s="22">
        <v>14</v>
      </c>
      <c r="D172" s="27">
        <v>151</v>
      </c>
      <c r="E172" s="27">
        <v>337</v>
      </c>
      <c r="F172" s="21" t="s">
        <v>2403</v>
      </c>
      <c r="G172" s="22">
        <v>18.597680481620745</v>
      </c>
      <c r="H172" s="21">
        <v>1</v>
      </c>
      <c r="I172" s="21">
        <v>60</v>
      </c>
      <c r="J172" s="21">
        <v>5</v>
      </c>
      <c r="K172" s="21">
        <v>0</v>
      </c>
      <c r="L172" s="68">
        <v>29.917808219178081</v>
      </c>
      <c r="M172" s="150">
        <v>0.31885860103626945</v>
      </c>
      <c r="N172" s="142">
        <v>1.9846920510114961E-2</v>
      </c>
      <c r="O172" s="147">
        <v>12.094396652409401</v>
      </c>
      <c r="P172" s="143">
        <v>1.0354699236258935</v>
      </c>
      <c r="Q172" s="146">
        <v>8.1</v>
      </c>
      <c r="R172" s="167">
        <v>3.9211240017564895E-2</v>
      </c>
      <c r="S172" s="224">
        <v>1</v>
      </c>
      <c r="T172" s="78">
        <v>1</v>
      </c>
      <c r="U172" s="167">
        <v>0.27143134371630923</v>
      </c>
    </row>
    <row r="173" spans="1:21" x14ac:dyDescent="0.15">
      <c r="A173" s="57">
        <v>39</v>
      </c>
      <c r="B173" s="16" t="s">
        <v>1204</v>
      </c>
      <c r="C173" s="19">
        <v>14</v>
      </c>
      <c r="D173" s="27">
        <v>337</v>
      </c>
      <c r="E173" s="27">
        <v>702</v>
      </c>
      <c r="F173" s="16" t="s">
        <v>2403</v>
      </c>
      <c r="G173" s="19">
        <v>18.597680481620745</v>
      </c>
      <c r="H173" s="16">
        <v>1</v>
      </c>
      <c r="I173" s="16">
        <v>60</v>
      </c>
      <c r="J173" s="16">
        <v>5</v>
      </c>
      <c r="K173" s="16">
        <v>0</v>
      </c>
      <c r="L173" s="68">
        <v>29.917808219178081</v>
      </c>
      <c r="M173" s="126">
        <v>0.34364382280431438</v>
      </c>
      <c r="N173" s="133">
        <v>1.3807105957907267E-2</v>
      </c>
      <c r="O173" s="148">
        <v>12.14605221536431</v>
      </c>
      <c r="P173" s="131">
        <v>1.03338325955735</v>
      </c>
      <c r="Q173" s="146">
        <v>8.07</v>
      </c>
      <c r="R173" s="167">
        <v>-0.12706808638599779</v>
      </c>
      <c r="S173" s="224">
        <v>1</v>
      </c>
      <c r="T173" s="78">
        <v>0</v>
      </c>
      <c r="U173" s="167">
        <v>-0.18115835772283623</v>
      </c>
    </row>
    <row r="174" spans="1:21" x14ac:dyDescent="0.15">
      <c r="A174" s="58">
        <v>39</v>
      </c>
      <c r="B174" s="24" t="s">
        <v>1204</v>
      </c>
      <c r="C174" s="25">
        <v>14</v>
      </c>
      <c r="D174" s="27">
        <v>702</v>
      </c>
      <c r="E174" s="27">
        <v>1061</v>
      </c>
      <c r="F174" s="24" t="s">
        <v>2403</v>
      </c>
      <c r="G174" s="25">
        <v>18.597680481620745</v>
      </c>
      <c r="H174" s="24">
        <v>1</v>
      </c>
      <c r="I174" s="24">
        <v>60</v>
      </c>
      <c r="J174" s="24">
        <v>5</v>
      </c>
      <c r="K174" s="24">
        <v>0</v>
      </c>
      <c r="L174" s="68">
        <v>29.917808219178081</v>
      </c>
      <c r="M174" s="151">
        <v>0.23175125059590018</v>
      </c>
      <c r="N174" s="134">
        <v>6.7676622160706039E-3</v>
      </c>
      <c r="O174" s="149">
        <v>15.331021079570093</v>
      </c>
      <c r="P174" s="132">
        <v>0.68865087860868657</v>
      </c>
      <c r="Q174" s="146">
        <v>1.2599999999999998</v>
      </c>
      <c r="R174" s="167">
        <v>0.28547615277078203</v>
      </c>
      <c r="S174" s="224">
        <v>1</v>
      </c>
      <c r="T174" s="78">
        <v>0</v>
      </c>
      <c r="U174" s="167">
        <v>0.15663555192941619</v>
      </c>
    </row>
    <row r="175" spans="1:21" x14ac:dyDescent="0.15">
      <c r="A175" s="57">
        <v>40</v>
      </c>
      <c r="B175" s="16" t="s">
        <v>47</v>
      </c>
      <c r="C175" s="19">
        <v>11.95</v>
      </c>
      <c r="D175" s="27">
        <v>155</v>
      </c>
      <c r="E175" s="27">
        <v>337</v>
      </c>
      <c r="F175" s="16" t="s">
        <v>2405</v>
      </c>
      <c r="G175" s="19">
        <v>18.896675614813724</v>
      </c>
      <c r="H175" s="16">
        <v>1</v>
      </c>
      <c r="I175" s="16">
        <v>37</v>
      </c>
      <c r="J175" s="16">
        <v>3</v>
      </c>
      <c r="K175" s="16">
        <v>0</v>
      </c>
      <c r="L175" s="68">
        <v>36.032876712328765</v>
      </c>
      <c r="M175" s="124">
        <v>0.42876124772506036</v>
      </c>
      <c r="N175" s="124">
        <v>2.3E-2</v>
      </c>
      <c r="O175" s="127">
        <v>12.05</v>
      </c>
      <c r="P175" s="131">
        <v>1.5350294590251738</v>
      </c>
      <c r="Q175" s="146">
        <v>6.0499999999999989</v>
      </c>
      <c r="R175" s="167">
        <v>3.9211240017564895E-2</v>
      </c>
      <c r="S175" s="78">
        <v>0</v>
      </c>
      <c r="T175" s="78">
        <v>1</v>
      </c>
      <c r="U175" s="167">
        <v>0.27143134371630923</v>
      </c>
    </row>
    <row r="176" spans="1:21" x14ac:dyDescent="0.15">
      <c r="A176" s="57">
        <v>40</v>
      </c>
      <c r="B176" s="16" t="s">
        <v>47</v>
      </c>
      <c r="C176" s="19">
        <v>11.95</v>
      </c>
      <c r="D176" s="27">
        <v>337</v>
      </c>
      <c r="E176" s="27">
        <v>702</v>
      </c>
      <c r="F176" s="16" t="s">
        <v>2405</v>
      </c>
      <c r="G176" s="19">
        <v>18.896675614813724</v>
      </c>
      <c r="H176" s="16">
        <v>1</v>
      </c>
      <c r="I176" s="16">
        <v>37</v>
      </c>
      <c r="J176" s="16">
        <v>3</v>
      </c>
      <c r="K176" s="16">
        <v>0</v>
      </c>
      <c r="L176" s="68">
        <v>36.032876712328765</v>
      </c>
      <c r="M176" s="124">
        <v>0.85800677872215203</v>
      </c>
      <c r="N176" s="124">
        <v>1.9E-2</v>
      </c>
      <c r="O176" s="127">
        <v>12.98</v>
      </c>
      <c r="P176" s="131">
        <v>2.7811412010463519</v>
      </c>
      <c r="Q176" s="146">
        <v>6.02</v>
      </c>
      <c r="R176" s="167">
        <v>-0.12706808638599779</v>
      </c>
      <c r="S176" s="78">
        <v>0</v>
      </c>
      <c r="T176" s="78">
        <v>0</v>
      </c>
      <c r="U176" s="167">
        <v>-0.18115835772283623</v>
      </c>
    </row>
    <row r="177" spans="1:22" x14ac:dyDescent="0.15">
      <c r="A177" s="57">
        <v>40</v>
      </c>
      <c r="B177" s="16" t="s">
        <v>47</v>
      </c>
      <c r="C177" s="19">
        <v>11.95</v>
      </c>
      <c r="D177" s="27">
        <v>702</v>
      </c>
      <c r="E177" s="27">
        <v>1067</v>
      </c>
      <c r="F177" s="16" t="s">
        <v>2405</v>
      </c>
      <c r="G177" s="19">
        <v>18.896675614813724</v>
      </c>
      <c r="H177" s="16">
        <v>1</v>
      </c>
      <c r="I177" s="16">
        <v>37</v>
      </c>
      <c r="J177" s="16">
        <v>3</v>
      </c>
      <c r="K177" s="16">
        <v>0</v>
      </c>
      <c r="L177" s="68">
        <v>36.032876712328765</v>
      </c>
      <c r="M177" s="124">
        <v>0.53956509114654194</v>
      </c>
      <c r="N177" s="124">
        <v>4.0000000000000001E-3</v>
      </c>
      <c r="O177" s="127">
        <v>19.78</v>
      </c>
      <c r="P177" s="131">
        <v>7.7558524095467423</v>
      </c>
      <c r="Q177" s="146">
        <v>-0.79000000000000092</v>
      </c>
      <c r="R177" s="167">
        <v>0.28547615277078203</v>
      </c>
      <c r="S177" s="78">
        <v>0</v>
      </c>
      <c r="T177" s="78">
        <v>0</v>
      </c>
      <c r="U177" s="167">
        <v>0.15663555192941619</v>
      </c>
    </row>
    <row r="178" spans="1:22" x14ac:dyDescent="0.15">
      <c r="A178" s="57">
        <v>40</v>
      </c>
      <c r="B178" s="16" t="s">
        <v>47</v>
      </c>
      <c r="C178" s="19">
        <v>11.95</v>
      </c>
      <c r="D178" s="27">
        <v>1067</v>
      </c>
      <c r="E178" s="27">
        <v>1251</v>
      </c>
      <c r="F178" s="16" t="s">
        <v>2405</v>
      </c>
      <c r="G178" s="19">
        <v>18.896675614813724</v>
      </c>
      <c r="H178" s="16">
        <v>1</v>
      </c>
      <c r="I178" s="16">
        <v>37</v>
      </c>
      <c r="J178" s="16">
        <v>3</v>
      </c>
      <c r="K178" s="16">
        <v>0</v>
      </c>
      <c r="L178" s="68">
        <v>36.032876712328765</v>
      </c>
      <c r="M178" s="124">
        <v>1.060337156145035</v>
      </c>
      <c r="N178" s="124">
        <v>3.0000000000000001E-3</v>
      </c>
      <c r="O178" s="127">
        <v>18.23</v>
      </c>
      <c r="P178" s="131">
        <v>0.91609854437856997</v>
      </c>
      <c r="Q178" s="146">
        <v>2.8999999999999986</v>
      </c>
      <c r="R178" s="167">
        <v>0.27779550275773196</v>
      </c>
      <c r="S178" s="78">
        <v>0</v>
      </c>
      <c r="T178" s="78">
        <v>0</v>
      </c>
      <c r="U178" s="167">
        <v>0.36326211149690607</v>
      </c>
      <c r="V178" s="186"/>
    </row>
    <row r="179" spans="1:22" x14ac:dyDescent="0.15">
      <c r="A179" s="56">
        <v>41</v>
      </c>
      <c r="B179" s="21" t="s">
        <v>124</v>
      </c>
      <c r="C179" s="22">
        <v>10.5</v>
      </c>
      <c r="D179" s="27">
        <v>170</v>
      </c>
      <c r="E179" s="27">
        <v>337</v>
      </c>
      <c r="F179" s="21" t="s">
        <v>2408</v>
      </c>
      <c r="G179" s="22">
        <v>16.395101509917865</v>
      </c>
      <c r="H179" s="21">
        <v>1</v>
      </c>
      <c r="I179" s="21">
        <v>36</v>
      </c>
      <c r="J179" s="21">
        <v>3</v>
      </c>
      <c r="K179" s="21">
        <v>0</v>
      </c>
      <c r="L179" s="68">
        <v>35.901369863013699</v>
      </c>
      <c r="M179" s="139">
        <v>0.65500000000000003</v>
      </c>
      <c r="N179" s="139">
        <v>2.7E-2</v>
      </c>
      <c r="O179" s="147">
        <v>-204.34224598930479</v>
      </c>
      <c r="P179" s="143">
        <v>-60.459893048128336</v>
      </c>
      <c r="Q179" s="146">
        <v>4.79</v>
      </c>
      <c r="R179" s="167">
        <v>3.9211240017564895E-2</v>
      </c>
      <c r="S179" s="78">
        <v>0</v>
      </c>
      <c r="T179" s="78">
        <v>1</v>
      </c>
      <c r="U179" s="167">
        <v>0.27143134371630923</v>
      </c>
    </row>
    <row r="180" spans="1:22" x14ac:dyDescent="0.15">
      <c r="A180" s="57">
        <v>41</v>
      </c>
      <c r="B180" s="16" t="s">
        <v>124</v>
      </c>
      <c r="C180" s="19">
        <v>10.5</v>
      </c>
      <c r="D180" s="27">
        <v>337</v>
      </c>
      <c r="E180" s="27">
        <v>702</v>
      </c>
      <c r="F180" s="16" t="s">
        <v>2408</v>
      </c>
      <c r="G180" s="19">
        <v>16.395101509917865</v>
      </c>
      <c r="H180" s="16">
        <v>1</v>
      </c>
      <c r="I180" s="16">
        <v>36</v>
      </c>
      <c r="J180" s="16">
        <v>3</v>
      </c>
      <c r="K180" s="16">
        <v>0</v>
      </c>
      <c r="L180" s="68">
        <v>35.901369863013699</v>
      </c>
      <c r="M180" s="124">
        <v>2.4980000000000002</v>
      </c>
      <c r="N180" s="124">
        <v>4.1000000000000002E-2</v>
      </c>
      <c r="O180" s="127">
        <v>11.41</v>
      </c>
      <c r="P180" s="129">
        <v>10.29</v>
      </c>
      <c r="Q180" s="146">
        <v>4.57</v>
      </c>
      <c r="R180" s="167">
        <v>-0.12706808638599779</v>
      </c>
      <c r="S180" s="78">
        <v>0</v>
      </c>
      <c r="T180" s="78">
        <v>0</v>
      </c>
      <c r="U180" s="167">
        <v>-0.18115835772283623</v>
      </c>
    </row>
    <row r="181" spans="1:22" x14ac:dyDescent="0.15">
      <c r="A181" s="57">
        <v>41</v>
      </c>
      <c r="B181" s="16" t="s">
        <v>124</v>
      </c>
      <c r="C181" s="19">
        <v>10.5</v>
      </c>
      <c r="D181" s="27">
        <v>702</v>
      </c>
      <c r="E181" s="27">
        <v>1067</v>
      </c>
      <c r="F181" s="16" t="s">
        <v>2408</v>
      </c>
      <c r="G181" s="19">
        <v>16.395101509917865</v>
      </c>
      <c r="H181" s="16">
        <v>1</v>
      </c>
      <c r="I181" s="16">
        <v>36</v>
      </c>
      <c r="J181" s="16">
        <v>3</v>
      </c>
      <c r="K181" s="16">
        <v>0</v>
      </c>
      <c r="L181" s="68">
        <v>35.901369863013699</v>
      </c>
      <c r="M181" s="124">
        <v>0.76400000000000001</v>
      </c>
      <c r="N181" s="124">
        <v>0.02</v>
      </c>
      <c r="O181" s="127">
        <v>9.5500000000000007</v>
      </c>
      <c r="P181" s="129">
        <v>8.15</v>
      </c>
      <c r="Q181" s="146">
        <v>-2.2400000000000002</v>
      </c>
      <c r="R181" s="167">
        <v>0.28547615277078203</v>
      </c>
      <c r="S181" s="78">
        <v>0</v>
      </c>
      <c r="T181" s="78">
        <v>0</v>
      </c>
      <c r="U181" s="167">
        <v>0.15663555192941619</v>
      </c>
    </row>
    <row r="182" spans="1:22" x14ac:dyDescent="0.15">
      <c r="A182" s="58">
        <v>41</v>
      </c>
      <c r="B182" s="24" t="s">
        <v>124</v>
      </c>
      <c r="C182" s="25">
        <v>10.5</v>
      </c>
      <c r="D182" s="27">
        <v>1067</v>
      </c>
      <c r="E182" s="27">
        <v>1262</v>
      </c>
      <c r="F182" s="24" t="s">
        <v>2408</v>
      </c>
      <c r="G182" s="25">
        <v>16.395101509917865</v>
      </c>
      <c r="H182" s="24">
        <v>1</v>
      </c>
      <c r="I182" s="24">
        <v>36</v>
      </c>
      <c r="J182" s="24">
        <v>3</v>
      </c>
      <c r="K182" s="24">
        <v>0</v>
      </c>
      <c r="L182" s="68">
        <v>35.901369863013699</v>
      </c>
      <c r="M182" s="125">
        <v>0.53700000000000003</v>
      </c>
      <c r="N182" s="125">
        <v>1.4999999999999999E-2</v>
      </c>
      <c r="O182" s="112">
        <v>8.2899999999999991</v>
      </c>
      <c r="P182" s="130">
        <v>6.85</v>
      </c>
      <c r="Q182" s="146">
        <v>1.4499999999999993</v>
      </c>
      <c r="R182" s="167">
        <v>0.27779550275773196</v>
      </c>
      <c r="S182" s="78">
        <v>0</v>
      </c>
      <c r="T182" s="78">
        <v>0</v>
      </c>
      <c r="U182" s="167">
        <v>0.36326211149690607</v>
      </c>
    </row>
    <row r="183" spans="1:22" x14ac:dyDescent="0.15">
      <c r="A183" s="62">
        <v>42</v>
      </c>
      <c r="B183" s="45" t="s">
        <v>2414</v>
      </c>
      <c r="C183" s="46">
        <v>15.076090000000001</v>
      </c>
      <c r="D183" s="27">
        <v>172</v>
      </c>
      <c r="E183" s="27">
        <v>337</v>
      </c>
      <c r="F183" s="45" t="s">
        <v>2416</v>
      </c>
      <c r="G183" s="46">
        <v>16.841163412970012</v>
      </c>
      <c r="H183" s="45">
        <v>1</v>
      </c>
      <c r="I183" s="45">
        <v>386</v>
      </c>
      <c r="J183" s="45">
        <v>3</v>
      </c>
      <c r="K183" s="45">
        <v>0</v>
      </c>
      <c r="L183" s="68">
        <v>58.224657534246575</v>
      </c>
      <c r="M183" s="155">
        <v>0.18229999999999999</v>
      </c>
      <c r="N183" s="155">
        <v>6.6000000000000003E-2</v>
      </c>
      <c r="O183" s="111">
        <v>53.54</v>
      </c>
      <c r="P183" s="115">
        <v>51.23</v>
      </c>
      <c r="Q183" s="146">
        <v>9.3760900000000014</v>
      </c>
      <c r="R183" s="167">
        <v>3.9211240017564895E-2</v>
      </c>
      <c r="S183" s="78">
        <v>0</v>
      </c>
      <c r="T183" s="78">
        <v>1</v>
      </c>
      <c r="U183" s="167">
        <v>0.27143134371630923</v>
      </c>
    </row>
    <row r="184" spans="1:22" x14ac:dyDescent="0.15">
      <c r="A184" s="63">
        <v>42</v>
      </c>
      <c r="B184" s="48" t="s">
        <v>2414</v>
      </c>
      <c r="C184" s="49">
        <v>15.076090000000001</v>
      </c>
      <c r="D184" s="27">
        <v>337</v>
      </c>
      <c r="E184" s="27">
        <v>702</v>
      </c>
      <c r="F184" s="48" t="s">
        <v>2416</v>
      </c>
      <c r="G184" s="49">
        <v>16.841163412970012</v>
      </c>
      <c r="H184" s="48">
        <v>1</v>
      </c>
      <c r="I184" s="48">
        <v>386</v>
      </c>
      <c r="J184" s="48">
        <v>3</v>
      </c>
      <c r="K184" s="48">
        <v>0</v>
      </c>
      <c r="L184" s="68">
        <v>58.224657534246575</v>
      </c>
      <c r="M184" s="156">
        <v>0.151</v>
      </c>
      <c r="N184" s="156">
        <v>4.2000000000000003E-2</v>
      </c>
      <c r="O184" s="154">
        <v>50.67</v>
      </c>
      <c r="P184" s="113">
        <v>49.28</v>
      </c>
      <c r="Q184" s="146">
        <v>9.1460900000000009</v>
      </c>
      <c r="R184" s="167">
        <v>-0.12706808638599779</v>
      </c>
      <c r="S184" s="78">
        <v>0</v>
      </c>
      <c r="T184" s="78">
        <v>0</v>
      </c>
      <c r="U184" s="167">
        <v>-0.18115835772283623</v>
      </c>
    </row>
    <row r="185" spans="1:22" x14ac:dyDescent="0.15">
      <c r="A185" s="63">
        <v>42</v>
      </c>
      <c r="B185" s="48" t="s">
        <v>2414</v>
      </c>
      <c r="C185" s="49">
        <v>15.076090000000001</v>
      </c>
      <c r="D185" s="27">
        <v>702</v>
      </c>
      <c r="E185" s="27">
        <v>1067</v>
      </c>
      <c r="F185" s="48" t="s">
        <v>2416</v>
      </c>
      <c r="G185" s="49">
        <v>16.841163412970012</v>
      </c>
      <c r="H185" s="48">
        <v>1</v>
      </c>
      <c r="I185" s="48">
        <v>386</v>
      </c>
      <c r="J185" s="48">
        <v>3</v>
      </c>
      <c r="K185" s="48">
        <v>0</v>
      </c>
      <c r="L185" s="68">
        <v>58.224657534246575</v>
      </c>
      <c r="M185" s="116">
        <v>0.13100000000000001</v>
      </c>
      <c r="N185" s="116">
        <v>3.5000000000000003E-2</v>
      </c>
      <c r="O185" s="154">
        <v>16.47</v>
      </c>
      <c r="P185" s="113">
        <v>15.36</v>
      </c>
      <c r="Q185" s="146">
        <v>2.3360900000000004</v>
      </c>
      <c r="R185" s="167">
        <v>0.28547615277078203</v>
      </c>
      <c r="S185" s="78">
        <v>0</v>
      </c>
      <c r="T185" s="78">
        <v>0</v>
      </c>
      <c r="U185" s="167">
        <v>0.15663555192941619</v>
      </c>
    </row>
    <row r="186" spans="1:22" x14ac:dyDescent="0.15">
      <c r="A186" s="63">
        <v>42</v>
      </c>
      <c r="B186" s="48" t="s">
        <v>2414</v>
      </c>
      <c r="C186" s="49">
        <v>15.076090000000001</v>
      </c>
      <c r="D186" s="27">
        <v>1067</v>
      </c>
      <c r="E186" s="27">
        <v>1433</v>
      </c>
      <c r="F186" s="48" t="s">
        <v>2416</v>
      </c>
      <c r="G186" s="49">
        <v>16.841163412970012</v>
      </c>
      <c r="H186" s="48">
        <v>1</v>
      </c>
      <c r="I186" s="48">
        <v>386</v>
      </c>
      <c r="J186" s="48">
        <v>3</v>
      </c>
      <c r="K186" s="48">
        <v>0</v>
      </c>
      <c r="L186" s="68">
        <v>58.224657534246575</v>
      </c>
      <c r="M186" s="116">
        <v>-8.0000000000000002E-3</v>
      </c>
      <c r="N186" s="116">
        <v>-2E-3</v>
      </c>
      <c r="O186" s="154">
        <v>14.63</v>
      </c>
      <c r="P186" s="113">
        <v>13.55</v>
      </c>
      <c r="Q186" s="146">
        <v>6.0260899999999999</v>
      </c>
      <c r="R186" s="167">
        <v>0.27779550275773196</v>
      </c>
      <c r="S186" s="78">
        <v>0</v>
      </c>
      <c r="T186" s="78">
        <v>0</v>
      </c>
      <c r="U186" s="167">
        <v>0.36326211149690607</v>
      </c>
    </row>
    <row r="187" spans="1:22" x14ac:dyDescent="0.15">
      <c r="A187" s="63">
        <v>42</v>
      </c>
      <c r="B187" s="48" t="s">
        <v>2414</v>
      </c>
      <c r="C187" s="49">
        <v>15.076090000000001</v>
      </c>
      <c r="D187" s="27">
        <v>1433</v>
      </c>
      <c r="E187" s="27">
        <v>1798</v>
      </c>
      <c r="F187" s="48" t="s">
        <v>2416</v>
      </c>
      <c r="G187" s="49">
        <v>16.841163412970012</v>
      </c>
      <c r="H187" s="48">
        <v>1</v>
      </c>
      <c r="I187" s="48">
        <v>386</v>
      </c>
      <c r="J187" s="48">
        <v>3</v>
      </c>
      <c r="K187" s="48">
        <v>0</v>
      </c>
      <c r="L187" s="68">
        <v>58.224657534246575</v>
      </c>
      <c r="M187" s="116">
        <v>-3.4000000000000002E-2</v>
      </c>
      <c r="N187" s="116">
        <v>-4.0000000000000001E-3</v>
      </c>
      <c r="O187" s="154">
        <v>13.31</v>
      </c>
      <c r="P187" s="113">
        <v>12.3</v>
      </c>
      <c r="Q187" s="146">
        <v>6.7360900000000008</v>
      </c>
      <c r="R187" s="167">
        <v>-5.4849413820347394E-2</v>
      </c>
      <c r="S187" s="78">
        <v>0</v>
      </c>
      <c r="T187" s="78">
        <v>0</v>
      </c>
      <c r="U187" s="167">
        <v>0.21714415782437937</v>
      </c>
    </row>
    <row r="188" spans="1:22" x14ac:dyDescent="0.15">
      <c r="A188" s="63">
        <v>42</v>
      </c>
      <c r="B188" s="48" t="s">
        <v>2414</v>
      </c>
      <c r="C188" s="49">
        <v>15.076090000000001</v>
      </c>
      <c r="D188" s="27">
        <v>1798</v>
      </c>
      <c r="E188" s="27">
        <v>1943</v>
      </c>
      <c r="F188" s="48" t="s">
        <v>2416</v>
      </c>
      <c r="G188" s="49">
        <v>16.841163412970012</v>
      </c>
      <c r="H188" s="48">
        <v>1</v>
      </c>
      <c r="I188" s="48">
        <v>386</v>
      </c>
      <c r="J188" s="48">
        <v>3</v>
      </c>
      <c r="K188" s="48">
        <v>0</v>
      </c>
      <c r="L188" s="68">
        <v>58.224657534246575</v>
      </c>
      <c r="M188" s="116">
        <v>7.0000000000000001E-3</v>
      </c>
      <c r="N188" s="116">
        <v>2E-3</v>
      </c>
      <c r="O188" s="154">
        <v>11.01</v>
      </c>
      <c r="P188" s="113">
        <v>10.01</v>
      </c>
      <c r="Q188" s="146">
        <v>8.6160899999999998</v>
      </c>
      <c r="R188" s="167">
        <v>0.11866885948640538</v>
      </c>
      <c r="S188" s="78">
        <v>0</v>
      </c>
      <c r="T188" s="78">
        <v>0</v>
      </c>
      <c r="U188" s="167">
        <v>4.7760412903606803E-2</v>
      </c>
    </row>
    <row r="189" spans="1:22" x14ac:dyDescent="0.15">
      <c r="A189" s="56">
        <v>43</v>
      </c>
      <c r="B189" s="21" t="s">
        <v>2420</v>
      </c>
      <c r="C189" s="22">
        <v>10.59</v>
      </c>
      <c r="D189" s="27">
        <v>176</v>
      </c>
      <c r="E189" s="27">
        <v>337</v>
      </c>
      <c r="F189" s="21" t="s">
        <v>2421</v>
      </c>
      <c r="G189" s="22">
        <v>18.85968062959391</v>
      </c>
      <c r="H189" s="21">
        <v>1</v>
      </c>
      <c r="I189" s="21">
        <v>96</v>
      </c>
      <c r="J189" s="21">
        <v>3</v>
      </c>
      <c r="K189" s="21">
        <v>2</v>
      </c>
      <c r="L189" s="68">
        <v>53.852054794520548</v>
      </c>
      <c r="M189" s="139">
        <v>0</v>
      </c>
      <c r="N189" s="139">
        <v>2.1999999999999999E-2</v>
      </c>
      <c r="O189" s="140">
        <v>1.01</v>
      </c>
      <c r="P189" s="141">
        <v>0</v>
      </c>
      <c r="Q189" s="146">
        <v>4.8999999999999995</v>
      </c>
      <c r="R189" s="167">
        <v>3.9211240017564895E-2</v>
      </c>
      <c r="S189" s="224">
        <v>1</v>
      </c>
      <c r="T189" s="78">
        <v>1</v>
      </c>
      <c r="U189" s="167">
        <v>0.27143134371630923</v>
      </c>
    </row>
    <row r="190" spans="1:22" x14ac:dyDescent="0.15">
      <c r="A190" s="57">
        <v>43</v>
      </c>
      <c r="B190" s="16" t="s">
        <v>2420</v>
      </c>
      <c r="C190" s="19">
        <v>10.59</v>
      </c>
      <c r="D190" s="27">
        <v>337</v>
      </c>
      <c r="E190" s="27">
        <v>702</v>
      </c>
      <c r="F190" s="16" t="s">
        <v>2421</v>
      </c>
      <c r="G190" s="19">
        <v>18.85968062959391</v>
      </c>
      <c r="H190" s="16">
        <v>1</v>
      </c>
      <c r="I190" s="16">
        <v>96</v>
      </c>
      <c r="J190" s="16">
        <v>3</v>
      </c>
      <c r="K190" s="16">
        <v>2</v>
      </c>
      <c r="L190" s="68">
        <v>53.852054794520548</v>
      </c>
      <c r="M190" s="124">
        <v>0.01</v>
      </c>
      <c r="N190" s="124">
        <v>1E-3</v>
      </c>
      <c r="O190" s="127">
        <v>1176.47</v>
      </c>
      <c r="P190" s="129">
        <v>1175.3700000000001</v>
      </c>
      <c r="Q190" s="146">
        <v>4.66</v>
      </c>
      <c r="R190" s="167">
        <v>-0.12706808638599779</v>
      </c>
      <c r="S190" s="224">
        <v>1</v>
      </c>
      <c r="T190" s="78">
        <v>0</v>
      </c>
      <c r="U190" s="167">
        <v>-0.18115835772283623</v>
      </c>
    </row>
    <row r="191" spans="1:22" x14ac:dyDescent="0.15">
      <c r="A191" s="57">
        <v>43</v>
      </c>
      <c r="B191" s="16" t="s">
        <v>2420</v>
      </c>
      <c r="C191" s="19">
        <v>10.59</v>
      </c>
      <c r="D191" s="27">
        <v>702</v>
      </c>
      <c r="E191" s="27">
        <v>1067</v>
      </c>
      <c r="F191" s="16" t="s">
        <v>2421</v>
      </c>
      <c r="G191" s="19">
        <v>18.85968062959391</v>
      </c>
      <c r="H191" s="16">
        <v>1</v>
      </c>
      <c r="I191" s="16">
        <v>96</v>
      </c>
      <c r="J191" s="16">
        <v>3</v>
      </c>
      <c r="K191" s="16">
        <v>2</v>
      </c>
      <c r="L191" s="68">
        <v>53.852054794520548</v>
      </c>
      <c r="M191" s="124">
        <v>2E-3</v>
      </c>
      <c r="N191" s="124">
        <v>0</v>
      </c>
      <c r="O191" s="127">
        <v>977.8</v>
      </c>
      <c r="P191" s="129">
        <v>976.78</v>
      </c>
      <c r="Q191" s="146">
        <v>-2.1500000000000004</v>
      </c>
      <c r="R191" s="167">
        <v>0.28547615277078203</v>
      </c>
      <c r="S191" s="224">
        <v>1</v>
      </c>
      <c r="T191" s="78">
        <v>0</v>
      </c>
      <c r="U191" s="167">
        <v>0.15663555192941619</v>
      </c>
    </row>
    <row r="192" spans="1:22" x14ac:dyDescent="0.15">
      <c r="A192" s="57">
        <v>43</v>
      </c>
      <c r="B192" s="16" t="s">
        <v>2420</v>
      </c>
      <c r="C192" s="19">
        <v>10.59</v>
      </c>
      <c r="D192" s="27">
        <v>1067</v>
      </c>
      <c r="E192" s="27">
        <v>1433</v>
      </c>
      <c r="F192" s="16" t="s">
        <v>2421</v>
      </c>
      <c r="G192" s="19">
        <v>18.85968062959391</v>
      </c>
      <c r="H192" s="16">
        <v>1</v>
      </c>
      <c r="I192" s="16">
        <v>96</v>
      </c>
      <c r="J192" s="16">
        <v>3</v>
      </c>
      <c r="K192" s="16">
        <v>2</v>
      </c>
      <c r="L192" s="68">
        <v>53.852054794520548</v>
      </c>
      <c r="M192" s="124">
        <v>2E-3</v>
      </c>
      <c r="N192" s="124">
        <v>0</v>
      </c>
      <c r="O192" s="127">
        <v>1187.9000000000001</v>
      </c>
      <c r="P192" s="129">
        <v>1186.8899999999999</v>
      </c>
      <c r="Q192" s="146">
        <v>1.5399999999999991</v>
      </c>
      <c r="R192" s="167">
        <v>0.27779550275773196</v>
      </c>
      <c r="S192" s="224">
        <v>1</v>
      </c>
      <c r="T192" s="78">
        <v>0</v>
      </c>
      <c r="U192" s="167">
        <v>0.36326211149690607</v>
      </c>
    </row>
    <row r="193" spans="1:21" x14ac:dyDescent="0.15">
      <c r="A193" s="57">
        <v>43</v>
      </c>
      <c r="B193" s="16" t="s">
        <v>2420</v>
      </c>
      <c r="C193" s="19">
        <v>10.59</v>
      </c>
      <c r="D193" s="27">
        <v>1433</v>
      </c>
      <c r="E193" s="27">
        <v>1798</v>
      </c>
      <c r="F193" s="16" t="s">
        <v>2421</v>
      </c>
      <c r="G193" s="19">
        <v>18.85968062959391</v>
      </c>
      <c r="H193" s="16">
        <v>1</v>
      </c>
      <c r="I193" s="16">
        <v>96</v>
      </c>
      <c r="J193" s="16">
        <v>3</v>
      </c>
      <c r="K193" s="16">
        <v>2</v>
      </c>
      <c r="L193" s="68">
        <v>53.852054794520548</v>
      </c>
      <c r="M193" s="124">
        <v>1E-3</v>
      </c>
      <c r="N193" s="124">
        <v>0</v>
      </c>
      <c r="O193" s="127">
        <v>1332.96</v>
      </c>
      <c r="P193" s="129">
        <v>1331.9499999999998</v>
      </c>
      <c r="Q193" s="146">
        <v>2.25</v>
      </c>
      <c r="R193" s="167">
        <v>-5.4849413820347394E-2</v>
      </c>
      <c r="S193" s="224">
        <v>1</v>
      </c>
      <c r="T193" s="78">
        <v>0</v>
      </c>
      <c r="U193" s="167">
        <v>0.21714415782437937</v>
      </c>
    </row>
    <row r="194" spans="1:21" x14ac:dyDescent="0.15">
      <c r="A194" s="58">
        <v>43</v>
      </c>
      <c r="B194" s="24" t="s">
        <v>2420</v>
      </c>
      <c r="C194" s="25">
        <v>10.59</v>
      </c>
      <c r="D194" s="27">
        <v>1798</v>
      </c>
      <c r="E194" s="27">
        <v>1814</v>
      </c>
      <c r="F194" s="24" t="s">
        <v>2421</v>
      </c>
      <c r="G194" s="25">
        <v>18.85968062959391</v>
      </c>
      <c r="H194" s="24">
        <v>1</v>
      </c>
      <c r="I194" s="24">
        <v>96</v>
      </c>
      <c r="J194" s="24">
        <v>3</v>
      </c>
      <c r="K194" s="24">
        <v>2</v>
      </c>
      <c r="L194" s="68">
        <v>53.852054794520548</v>
      </c>
      <c r="M194" s="125">
        <v>-6.8000000000000005E-2</v>
      </c>
      <c r="N194" s="125">
        <v>-7.0000000000000001E-3</v>
      </c>
      <c r="O194" s="149">
        <v>-151.58783783783784</v>
      </c>
      <c r="P194" s="132">
        <v>-152.58108108108109</v>
      </c>
      <c r="Q194" s="146">
        <v>4.13</v>
      </c>
      <c r="R194" s="167">
        <v>0.11866885948640538</v>
      </c>
      <c r="S194" s="224">
        <v>1</v>
      </c>
      <c r="T194" s="78">
        <v>0</v>
      </c>
      <c r="U194" s="167">
        <v>4.7760412903606803E-2</v>
      </c>
    </row>
    <row r="195" spans="1:21" x14ac:dyDescent="0.15">
      <c r="A195" s="57">
        <v>44</v>
      </c>
      <c r="B195" s="16" t="s">
        <v>1297</v>
      </c>
      <c r="C195" s="19">
        <v>11.7</v>
      </c>
      <c r="D195" s="27">
        <v>176</v>
      </c>
      <c r="E195" s="27">
        <v>337</v>
      </c>
      <c r="F195" s="16" t="s">
        <v>2417</v>
      </c>
      <c r="G195" s="19">
        <v>18.021206867519556</v>
      </c>
      <c r="H195" s="16">
        <v>1</v>
      </c>
      <c r="I195" s="16">
        <v>60</v>
      </c>
      <c r="J195" s="16">
        <v>7</v>
      </c>
      <c r="K195" s="16">
        <v>2</v>
      </c>
      <c r="L195" s="68">
        <v>59.835616438356162</v>
      </c>
      <c r="M195" s="124">
        <v>0.32007716575042217</v>
      </c>
      <c r="N195" s="124">
        <v>3.6999999999999998E-2</v>
      </c>
      <c r="O195" s="127">
        <v>8.0500000000000007</v>
      </c>
      <c r="P195" s="131">
        <v>0.43176071093129109</v>
      </c>
      <c r="Q195" s="146">
        <v>6.0099999999999989</v>
      </c>
      <c r="R195" s="167">
        <v>3.9211240017564895E-2</v>
      </c>
      <c r="S195" s="78">
        <v>0</v>
      </c>
      <c r="T195" s="78">
        <v>1</v>
      </c>
      <c r="U195" s="167">
        <v>0.27143134371630923</v>
      </c>
    </row>
    <row r="196" spans="1:21" x14ac:dyDescent="0.15">
      <c r="A196" s="57">
        <v>44</v>
      </c>
      <c r="B196" s="16" t="s">
        <v>1297</v>
      </c>
      <c r="C196" s="19">
        <v>11.7</v>
      </c>
      <c r="D196" s="27">
        <v>337</v>
      </c>
      <c r="E196" s="27">
        <v>702</v>
      </c>
      <c r="F196" s="16" t="s">
        <v>2417</v>
      </c>
      <c r="G196" s="19">
        <v>18.021206867519556</v>
      </c>
      <c r="H196" s="16">
        <v>1</v>
      </c>
      <c r="I196" s="16">
        <v>60</v>
      </c>
      <c r="J196" s="16">
        <v>7</v>
      </c>
      <c r="K196" s="16">
        <v>2</v>
      </c>
      <c r="L196" s="68">
        <v>59.835616438356162</v>
      </c>
      <c r="M196" s="124">
        <v>4.1490814933383545E-2</v>
      </c>
      <c r="N196" s="124">
        <v>5.0000000000000001E-3</v>
      </c>
      <c r="O196" s="127">
        <v>8.08</v>
      </c>
      <c r="P196" s="131">
        <v>0.81884801925868234</v>
      </c>
      <c r="Q196" s="146">
        <v>5.77</v>
      </c>
      <c r="R196" s="167">
        <v>-0.12706808638599779</v>
      </c>
      <c r="S196" s="78">
        <v>0</v>
      </c>
      <c r="T196" s="78">
        <v>0</v>
      </c>
      <c r="U196" s="167">
        <v>-0.18115835772283623</v>
      </c>
    </row>
    <row r="197" spans="1:21" x14ac:dyDescent="0.15">
      <c r="A197" s="57">
        <v>44</v>
      </c>
      <c r="B197" s="16" t="s">
        <v>1297</v>
      </c>
      <c r="C197" s="19">
        <v>11.7</v>
      </c>
      <c r="D197" s="27">
        <v>702</v>
      </c>
      <c r="E197" s="27">
        <v>1067</v>
      </c>
      <c r="F197" s="16" t="s">
        <v>2417</v>
      </c>
      <c r="G197" s="19">
        <v>18.021206867519556</v>
      </c>
      <c r="H197" s="16">
        <v>1</v>
      </c>
      <c r="I197" s="16">
        <v>60</v>
      </c>
      <c r="J197" s="16">
        <v>7</v>
      </c>
      <c r="K197" s="16">
        <v>2</v>
      </c>
      <c r="L197" s="68">
        <v>59.835616438356162</v>
      </c>
      <c r="M197" s="124">
        <v>-0.22365308147389015</v>
      </c>
      <c r="N197" s="124">
        <v>-6.3E-2</v>
      </c>
      <c r="O197" s="127">
        <v>10.86</v>
      </c>
      <c r="P197" s="131">
        <v>1.4149974609264797</v>
      </c>
      <c r="Q197" s="146">
        <v>-1.0400000000000009</v>
      </c>
      <c r="R197" s="167">
        <v>0.28547615277078203</v>
      </c>
      <c r="S197" s="78">
        <v>0</v>
      </c>
      <c r="T197" s="78">
        <v>0</v>
      </c>
      <c r="U197" s="167">
        <v>0.15663555192941619</v>
      </c>
    </row>
    <row r="198" spans="1:21" x14ac:dyDescent="0.15">
      <c r="A198" s="57">
        <v>44</v>
      </c>
      <c r="B198" s="16" t="s">
        <v>1297</v>
      </c>
      <c r="C198" s="19">
        <v>11.7</v>
      </c>
      <c r="D198" s="27">
        <v>1067</v>
      </c>
      <c r="E198" s="27">
        <v>1433</v>
      </c>
      <c r="F198" s="16" t="s">
        <v>2417</v>
      </c>
      <c r="G198" s="19">
        <v>18.021206867519556</v>
      </c>
      <c r="H198" s="16">
        <v>1</v>
      </c>
      <c r="I198" s="16">
        <v>60</v>
      </c>
      <c r="J198" s="16">
        <v>7</v>
      </c>
      <c r="K198" s="16">
        <v>2</v>
      </c>
      <c r="L198" s="68">
        <v>59.835616438356162</v>
      </c>
      <c r="M198" s="124">
        <v>-0.32136640607632455</v>
      </c>
      <c r="N198" s="124">
        <v>-7.0999999999999994E-2</v>
      </c>
      <c r="O198" s="127">
        <v>18.3</v>
      </c>
      <c r="P198" s="131">
        <v>1.6402254461955956</v>
      </c>
      <c r="Q198" s="146">
        <v>2.6499999999999986</v>
      </c>
      <c r="R198" s="167">
        <v>0.27779550275773196</v>
      </c>
      <c r="S198" s="78">
        <v>0</v>
      </c>
      <c r="T198" s="78">
        <v>0</v>
      </c>
      <c r="U198" s="167">
        <v>0.36326211149690607</v>
      </c>
    </row>
    <row r="199" spans="1:21" x14ac:dyDescent="0.15">
      <c r="A199" s="57">
        <v>44</v>
      </c>
      <c r="B199" s="16" t="s">
        <v>1297</v>
      </c>
      <c r="C199" s="19">
        <v>11.7</v>
      </c>
      <c r="D199" s="27">
        <v>1433</v>
      </c>
      <c r="E199" s="27">
        <v>1798</v>
      </c>
      <c r="F199" s="16" t="s">
        <v>2417</v>
      </c>
      <c r="G199" s="19">
        <v>18.021206867519556</v>
      </c>
      <c r="H199" s="16">
        <v>1</v>
      </c>
      <c r="I199" s="16">
        <v>60</v>
      </c>
      <c r="J199" s="16">
        <v>7</v>
      </c>
      <c r="K199" s="16">
        <v>2</v>
      </c>
      <c r="L199" s="68">
        <v>59.835616438356162</v>
      </c>
      <c r="M199" s="124">
        <v>0.24073153861269406</v>
      </c>
      <c r="N199" s="124">
        <v>2.5999999999999999E-2</v>
      </c>
      <c r="O199" s="127">
        <v>9.2100000000000009</v>
      </c>
      <c r="P199" s="131">
        <v>0.80181989331659864</v>
      </c>
      <c r="Q199" s="146">
        <v>3.3599999999999994</v>
      </c>
      <c r="R199" s="167">
        <v>-5.4849413820347394E-2</v>
      </c>
      <c r="S199" s="78">
        <v>0</v>
      </c>
      <c r="T199" s="78">
        <v>0</v>
      </c>
      <c r="U199" s="167">
        <v>0.21714415782437937</v>
      </c>
    </row>
    <row r="200" spans="1:21" x14ac:dyDescent="0.15">
      <c r="A200" s="57">
        <v>44</v>
      </c>
      <c r="B200" s="16" t="s">
        <v>1297</v>
      </c>
      <c r="C200" s="19">
        <v>11.7</v>
      </c>
      <c r="D200" s="27">
        <v>1798</v>
      </c>
      <c r="E200" s="27">
        <v>1996</v>
      </c>
      <c r="F200" s="16" t="s">
        <v>2417</v>
      </c>
      <c r="G200" s="19">
        <v>18.021206867519556</v>
      </c>
      <c r="H200" s="16">
        <v>1</v>
      </c>
      <c r="I200" s="16">
        <v>60</v>
      </c>
      <c r="J200" s="16">
        <v>7</v>
      </c>
      <c r="K200" s="16">
        <v>2</v>
      </c>
      <c r="L200" s="68">
        <v>59.835616438356162</v>
      </c>
      <c r="M200" s="124">
        <v>0.26579079233409608</v>
      </c>
      <c r="N200" s="124">
        <v>0.03</v>
      </c>
      <c r="O200" s="127">
        <v>9.02</v>
      </c>
      <c r="P200" s="131">
        <v>0.13541177975860452</v>
      </c>
      <c r="Q200" s="146">
        <v>5.2399999999999993</v>
      </c>
      <c r="R200" s="167">
        <v>0.11866885948640538</v>
      </c>
      <c r="S200" s="78">
        <v>0</v>
      </c>
      <c r="T200" s="78">
        <v>0</v>
      </c>
      <c r="U200" s="167">
        <v>4.7760412903606803E-2</v>
      </c>
    </row>
    <row r="201" spans="1:21" x14ac:dyDescent="0.15">
      <c r="A201" s="56">
        <v>45</v>
      </c>
      <c r="B201" s="21" t="s">
        <v>2423</v>
      </c>
      <c r="C201" s="22">
        <v>13</v>
      </c>
      <c r="D201" s="27">
        <v>177</v>
      </c>
      <c r="E201" s="27">
        <v>337</v>
      </c>
      <c r="F201" s="21" t="s">
        <v>2424</v>
      </c>
      <c r="G201" s="22">
        <v>18.005265294991034</v>
      </c>
      <c r="H201" s="21">
        <v>1</v>
      </c>
      <c r="I201" s="21">
        <v>60</v>
      </c>
      <c r="J201" s="21">
        <v>3</v>
      </c>
      <c r="K201" s="21">
        <v>0</v>
      </c>
      <c r="L201" s="68">
        <v>53.852054794520548</v>
      </c>
      <c r="M201" s="139">
        <v>0.11700000000000001</v>
      </c>
      <c r="N201" s="139">
        <v>5.2999999999999999E-2</v>
      </c>
      <c r="O201" s="157">
        <v>1.02</v>
      </c>
      <c r="P201" s="141">
        <v>0</v>
      </c>
      <c r="Q201" s="146">
        <v>7.24</v>
      </c>
      <c r="R201" s="167">
        <v>3.9211240017564895E-2</v>
      </c>
      <c r="S201" s="224">
        <v>1</v>
      </c>
      <c r="T201" s="78">
        <v>1</v>
      </c>
      <c r="U201" s="167">
        <v>0.27143134371630923</v>
      </c>
    </row>
    <row r="202" spans="1:21" x14ac:dyDescent="0.15">
      <c r="A202" s="57">
        <v>45</v>
      </c>
      <c r="B202" s="16" t="s">
        <v>2423</v>
      </c>
      <c r="C202" s="19">
        <v>13</v>
      </c>
      <c r="D202" s="27">
        <v>337</v>
      </c>
      <c r="E202" s="27">
        <v>702</v>
      </c>
      <c r="F202" s="16" t="s">
        <v>2424</v>
      </c>
      <c r="G202" s="19">
        <v>18.005265294991034</v>
      </c>
      <c r="H202" s="16">
        <v>1</v>
      </c>
      <c r="I202" s="16">
        <v>60</v>
      </c>
      <c r="J202" s="16">
        <v>3</v>
      </c>
      <c r="K202" s="16">
        <v>0</v>
      </c>
      <c r="L202" s="68">
        <v>53.852054794520548</v>
      </c>
      <c r="M202" s="124">
        <v>-7.5999999999999998E-2</v>
      </c>
      <c r="N202" s="124">
        <v>1E-3</v>
      </c>
      <c r="O202" s="158">
        <v>112.85</v>
      </c>
      <c r="P202" s="129">
        <v>111.8</v>
      </c>
      <c r="Q202" s="146">
        <v>7.07</v>
      </c>
      <c r="R202" s="167">
        <v>-0.12706808638599779</v>
      </c>
      <c r="S202" s="224">
        <v>1</v>
      </c>
      <c r="T202" s="78">
        <v>0</v>
      </c>
      <c r="U202" s="167">
        <v>-0.18115835772283623</v>
      </c>
    </row>
    <row r="203" spans="1:21" x14ac:dyDescent="0.15">
      <c r="A203" s="57">
        <v>45</v>
      </c>
      <c r="B203" s="16" t="s">
        <v>2423</v>
      </c>
      <c r="C203" s="19">
        <v>13</v>
      </c>
      <c r="D203" s="27">
        <v>702</v>
      </c>
      <c r="E203" s="27">
        <v>1067</v>
      </c>
      <c r="F203" s="16" t="s">
        <v>2424</v>
      </c>
      <c r="G203" s="19">
        <v>18.005265294991034</v>
      </c>
      <c r="H203" s="16">
        <v>1</v>
      </c>
      <c r="I203" s="16">
        <v>60</v>
      </c>
      <c r="J203" s="16">
        <v>3</v>
      </c>
      <c r="K203" s="16">
        <v>0</v>
      </c>
      <c r="L203" s="68">
        <v>53.852054794520548</v>
      </c>
      <c r="M203" s="124">
        <v>-4.3999999999999997E-2</v>
      </c>
      <c r="N203" s="124">
        <v>1E-3</v>
      </c>
      <c r="O203" s="158">
        <v>101.38</v>
      </c>
      <c r="P203" s="129">
        <v>100.36</v>
      </c>
      <c r="Q203" s="146">
        <v>0.25999999999999979</v>
      </c>
      <c r="R203" s="167">
        <v>0.28547615277078203</v>
      </c>
      <c r="S203" s="224">
        <v>1</v>
      </c>
      <c r="T203" s="78">
        <v>0</v>
      </c>
      <c r="U203" s="167">
        <v>0.15663555192941619</v>
      </c>
    </row>
    <row r="204" spans="1:21" x14ac:dyDescent="0.15">
      <c r="A204" s="57">
        <v>45</v>
      </c>
      <c r="B204" s="16" t="s">
        <v>2423</v>
      </c>
      <c r="C204" s="19">
        <v>13</v>
      </c>
      <c r="D204" s="27">
        <v>1067</v>
      </c>
      <c r="E204" s="27">
        <v>1433</v>
      </c>
      <c r="F204" s="16" t="s">
        <v>2424</v>
      </c>
      <c r="G204" s="19">
        <v>18.005265294991034</v>
      </c>
      <c r="H204" s="16">
        <v>1</v>
      </c>
      <c r="I204" s="16">
        <v>60</v>
      </c>
      <c r="J204" s="16">
        <v>3</v>
      </c>
      <c r="K204" s="16">
        <v>0</v>
      </c>
      <c r="L204" s="68">
        <v>53.852054794520548</v>
      </c>
      <c r="M204" s="124">
        <v>2E-3</v>
      </c>
      <c r="N204" s="124">
        <v>1E-3</v>
      </c>
      <c r="O204" s="158">
        <v>94.54</v>
      </c>
      <c r="P204" s="129">
        <v>93.5</v>
      </c>
      <c r="Q204" s="146">
        <v>3.9499999999999993</v>
      </c>
      <c r="R204" s="167">
        <v>0.27779550275773196</v>
      </c>
      <c r="S204" s="224">
        <v>1</v>
      </c>
      <c r="T204" s="78">
        <v>0</v>
      </c>
      <c r="U204" s="167">
        <v>0.36326211149690607</v>
      </c>
    </row>
    <row r="205" spans="1:21" x14ac:dyDescent="0.15">
      <c r="A205" s="57">
        <v>45</v>
      </c>
      <c r="B205" s="16" t="s">
        <v>2423</v>
      </c>
      <c r="C205" s="19">
        <v>13</v>
      </c>
      <c r="D205" s="27">
        <v>1433</v>
      </c>
      <c r="E205" s="27">
        <v>1798</v>
      </c>
      <c r="F205" s="16" t="s">
        <v>2424</v>
      </c>
      <c r="G205" s="19">
        <v>18.005265294991034</v>
      </c>
      <c r="H205" s="16">
        <v>1</v>
      </c>
      <c r="I205" s="16">
        <v>60</v>
      </c>
      <c r="J205" s="16">
        <v>3</v>
      </c>
      <c r="K205" s="16">
        <v>0</v>
      </c>
      <c r="L205" s="68">
        <v>53.852054794520548</v>
      </c>
      <c r="M205" s="124">
        <v>4.2000000000000003E-2</v>
      </c>
      <c r="N205" s="124">
        <v>3.0000000000000001E-3</v>
      </c>
      <c r="O205" s="158">
        <v>70.150000000000006</v>
      </c>
      <c r="P205" s="129">
        <v>69.14</v>
      </c>
      <c r="Q205" s="146">
        <v>4.66</v>
      </c>
      <c r="R205" s="167">
        <v>-5.4849413820347394E-2</v>
      </c>
      <c r="S205" s="224">
        <v>1</v>
      </c>
      <c r="T205" s="78">
        <v>0</v>
      </c>
      <c r="U205" s="167">
        <v>0.21714415782437937</v>
      </c>
    </row>
    <row r="206" spans="1:21" x14ac:dyDescent="0.15">
      <c r="A206" s="57">
        <v>45</v>
      </c>
      <c r="B206" s="16" t="s">
        <v>2423</v>
      </c>
      <c r="C206" s="19">
        <v>13</v>
      </c>
      <c r="D206" s="27">
        <v>1798</v>
      </c>
      <c r="E206" s="27">
        <v>1815</v>
      </c>
      <c r="F206" s="16" t="s">
        <v>2424</v>
      </c>
      <c r="G206" s="19">
        <v>18.005265294991034</v>
      </c>
      <c r="H206" s="16">
        <v>1</v>
      </c>
      <c r="I206" s="16">
        <v>60</v>
      </c>
      <c r="J206" s="16">
        <v>3</v>
      </c>
      <c r="K206" s="16">
        <v>0</v>
      </c>
      <c r="L206" s="68">
        <v>53.852054794520548</v>
      </c>
      <c r="M206" s="124">
        <v>3.9350610222936733E-2</v>
      </c>
      <c r="N206" s="124">
        <v>2.1847824370942086E-3</v>
      </c>
      <c r="O206" s="127">
        <v>94.72999999999999</v>
      </c>
      <c r="P206" s="127">
        <v>93.699999999999989</v>
      </c>
      <c r="Q206" s="146">
        <v>6.54</v>
      </c>
      <c r="R206" s="167">
        <v>0.11866885948640538</v>
      </c>
      <c r="S206" s="224">
        <v>1</v>
      </c>
      <c r="T206" s="78">
        <v>0</v>
      </c>
      <c r="U206" s="167">
        <v>4.7760412903606803E-2</v>
      </c>
    </row>
    <row r="207" spans="1:21" s="220" customFormat="1" x14ac:dyDescent="0.15">
      <c r="A207" s="62">
        <v>46</v>
      </c>
      <c r="B207" s="45" t="s">
        <v>1191</v>
      </c>
      <c r="C207" s="46">
        <v>8</v>
      </c>
      <c r="D207" s="27">
        <v>190</v>
      </c>
      <c r="E207" s="27">
        <v>337</v>
      </c>
      <c r="F207" s="45" t="s">
        <v>2440</v>
      </c>
      <c r="G207" s="46">
        <v>18.004130628539119</v>
      </c>
      <c r="H207" s="45">
        <v>1</v>
      </c>
      <c r="I207" s="45">
        <v>120</v>
      </c>
      <c r="J207" s="45">
        <v>3</v>
      </c>
      <c r="K207" s="45">
        <v>0</v>
      </c>
      <c r="L207" s="68">
        <v>0</v>
      </c>
      <c r="M207" s="108">
        <v>0.156</v>
      </c>
      <c r="N207" s="108">
        <v>5.0999999999999997E-2</v>
      </c>
      <c r="O207" s="105">
        <v>1.66</v>
      </c>
      <c r="P207" s="107">
        <v>0.42</v>
      </c>
      <c r="Q207" s="219">
        <v>-1.8100000000000005</v>
      </c>
      <c r="R207" s="167">
        <v>3.9211240017564895E-2</v>
      </c>
      <c r="S207" s="78">
        <v>0</v>
      </c>
      <c r="T207" s="78">
        <v>1</v>
      </c>
      <c r="U207" s="167">
        <v>0.27143134371630923</v>
      </c>
    </row>
    <row r="208" spans="1:21" s="220" customFormat="1" x14ac:dyDescent="0.15">
      <c r="A208" s="63">
        <v>46</v>
      </c>
      <c r="B208" s="48" t="s">
        <v>1191</v>
      </c>
      <c r="C208" s="49">
        <v>8</v>
      </c>
      <c r="D208" s="27">
        <v>337</v>
      </c>
      <c r="E208" s="27">
        <v>702</v>
      </c>
      <c r="F208" s="48" t="s">
        <v>2440</v>
      </c>
      <c r="G208" s="49">
        <v>18.004130628539119</v>
      </c>
      <c r="H208" s="48">
        <v>1</v>
      </c>
      <c r="I208" s="48">
        <v>120</v>
      </c>
      <c r="J208" s="48">
        <v>3</v>
      </c>
      <c r="K208" s="48">
        <v>0</v>
      </c>
      <c r="L208" s="68">
        <v>0</v>
      </c>
      <c r="M208" s="109">
        <v>0.13900000000000001</v>
      </c>
      <c r="N208" s="109">
        <v>2.4E-2</v>
      </c>
      <c r="O208" s="104">
        <v>1.59</v>
      </c>
      <c r="P208" s="106">
        <v>0.4</v>
      </c>
      <c r="Q208" s="219">
        <v>2.0700000000000003</v>
      </c>
      <c r="R208" s="167">
        <v>-0.12706808638599779</v>
      </c>
      <c r="S208" s="78">
        <v>0</v>
      </c>
      <c r="T208" s="78">
        <v>0</v>
      </c>
      <c r="U208" s="167">
        <v>-0.18115835772283623</v>
      </c>
    </row>
    <row r="209" spans="1:21" s="220" customFormat="1" x14ac:dyDescent="0.15">
      <c r="A209" s="63">
        <v>46</v>
      </c>
      <c r="B209" s="48" t="s">
        <v>1191</v>
      </c>
      <c r="C209" s="49">
        <v>8</v>
      </c>
      <c r="D209" s="27">
        <v>702</v>
      </c>
      <c r="E209" s="27">
        <v>1067</v>
      </c>
      <c r="F209" s="48" t="s">
        <v>2440</v>
      </c>
      <c r="G209" s="49">
        <v>18.004130628539119</v>
      </c>
      <c r="H209" s="48">
        <v>1</v>
      </c>
      <c r="I209" s="48">
        <v>120</v>
      </c>
      <c r="J209" s="48">
        <v>3</v>
      </c>
      <c r="K209" s="48">
        <v>0</v>
      </c>
      <c r="L209" s="68">
        <v>0</v>
      </c>
      <c r="M209" s="109">
        <v>0.26100000000000001</v>
      </c>
      <c r="N209" s="109">
        <v>8.5000000000000006E-2</v>
      </c>
      <c r="O209" s="104">
        <v>1.66</v>
      </c>
      <c r="P209" s="106">
        <v>0.44</v>
      </c>
      <c r="Q209" s="219">
        <v>-4.74</v>
      </c>
      <c r="R209" s="167">
        <v>0.28547615277078203</v>
      </c>
      <c r="S209" s="78">
        <v>0</v>
      </c>
      <c r="T209" s="78">
        <v>0</v>
      </c>
      <c r="U209" s="167">
        <v>0.15663555192941619</v>
      </c>
    </row>
    <row r="210" spans="1:21" s="220" customFormat="1" x14ac:dyDescent="0.15">
      <c r="A210" s="64">
        <v>46</v>
      </c>
      <c r="B210" s="50" t="s">
        <v>1191</v>
      </c>
      <c r="C210" s="51">
        <v>8</v>
      </c>
      <c r="D210" s="27">
        <v>1067</v>
      </c>
      <c r="E210" s="27">
        <v>1282</v>
      </c>
      <c r="F210" s="50" t="s">
        <v>2440</v>
      </c>
      <c r="G210" s="51">
        <v>18.004130628539119</v>
      </c>
      <c r="H210" s="50">
        <v>1</v>
      </c>
      <c r="I210" s="50">
        <v>120</v>
      </c>
      <c r="J210" s="50">
        <v>3</v>
      </c>
      <c r="K210" s="50">
        <v>0</v>
      </c>
      <c r="L210" s="68">
        <v>0</v>
      </c>
      <c r="M210" s="221">
        <v>0.251</v>
      </c>
      <c r="N210" s="221">
        <v>0.13700000000000001</v>
      </c>
      <c r="O210" s="173">
        <v>1.74</v>
      </c>
      <c r="P210" s="176">
        <v>0.52</v>
      </c>
      <c r="Q210" s="219">
        <v>-1.0500000000000007</v>
      </c>
      <c r="R210" s="167">
        <v>0.27779550275773196</v>
      </c>
      <c r="S210" s="78">
        <v>0</v>
      </c>
      <c r="T210" s="78">
        <v>0</v>
      </c>
      <c r="U210" s="167">
        <v>0.36326211149690607</v>
      </c>
    </row>
    <row r="211" spans="1:21" x14ac:dyDescent="0.15">
      <c r="A211" s="57">
        <v>47</v>
      </c>
      <c r="B211" s="16" t="s">
        <v>2151</v>
      </c>
      <c r="C211" s="19">
        <v>12</v>
      </c>
      <c r="D211" s="27">
        <v>206</v>
      </c>
      <c r="E211" s="27">
        <v>337</v>
      </c>
      <c r="F211" s="16" t="s">
        <v>2447</v>
      </c>
      <c r="G211" s="19">
        <v>18.021206867519556</v>
      </c>
      <c r="H211" s="16">
        <v>1</v>
      </c>
      <c r="I211" s="16">
        <v>36</v>
      </c>
      <c r="J211" s="16">
        <v>3</v>
      </c>
      <c r="K211" s="16">
        <v>0</v>
      </c>
      <c r="L211" s="68">
        <v>35.901369863013699</v>
      </c>
      <c r="M211" s="74">
        <v>0.40170017989206475</v>
      </c>
      <c r="N211" s="99">
        <v>8.0000000000000002E-3</v>
      </c>
      <c r="O211" s="71">
        <v>11.41</v>
      </c>
      <c r="P211" s="76">
        <v>2.6634670693126261</v>
      </c>
      <c r="Q211" s="146">
        <v>6.05</v>
      </c>
      <c r="R211" s="167">
        <v>3.9211240017564895E-2</v>
      </c>
      <c r="S211" s="78">
        <v>0</v>
      </c>
      <c r="T211" s="78">
        <v>1</v>
      </c>
      <c r="U211" s="167">
        <v>0.27143134371630923</v>
      </c>
    </row>
    <row r="212" spans="1:21" x14ac:dyDescent="0.15">
      <c r="A212" s="57">
        <v>47</v>
      </c>
      <c r="B212" s="16" t="s">
        <v>2151</v>
      </c>
      <c r="C212" s="19">
        <v>12</v>
      </c>
      <c r="D212" s="27">
        <v>337</v>
      </c>
      <c r="E212" s="27">
        <v>702</v>
      </c>
      <c r="F212" s="16" t="s">
        <v>2447</v>
      </c>
      <c r="G212" s="19">
        <v>18.021206867519556</v>
      </c>
      <c r="H212" s="16">
        <v>1</v>
      </c>
      <c r="I212" s="16">
        <v>36</v>
      </c>
      <c r="J212" s="16">
        <v>3</v>
      </c>
      <c r="K212" s="16">
        <v>0</v>
      </c>
      <c r="L212" s="68">
        <v>35.901369863013699</v>
      </c>
      <c r="M212" s="74">
        <v>0.20202048652651966</v>
      </c>
      <c r="N212" s="99">
        <v>8.0000000000000002E-3</v>
      </c>
      <c r="O212" s="71">
        <v>11.52</v>
      </c>
      <c r="P212" s="76">
        <v>2.7943109399893786</v>
      </c>
      <c r="Q212" s="146">
        <v>6.07</v>
      </c>
      <c r="R212" s="167">
        <v>-0.12706808638599779</v>
      </c>
      <c r="S212" s="78">
        <v>0</v>
      </c>
      <c r="T212" s="78">
        <v>0</v>
      </c>
      <c r="U212" s="167">
        <v>-0.18115835772283623</v>
      </c>
    </row>
    <row r="213" spans="1:21" x14ac:dyDescent="0.15">
      <c r="A213" s="57">
        <v>47</v>
      </c>
      <c r="B213" s="16" t="s">
        <v>2151</v>
      </c>
      <c r="C213" s="19">
        <v>12</v>
      </c>
      <c r="D213" s="27">
        <v>702</v>
      </c>
      <c r="E213" s="27">
        <v>1067</v>
      </c>
      <c r="F213" s="16" t="s">
        <v>2447</v>
      </c>
      <c r="G213" s="19">
        <v>18.021206867519556</v>
      </c>
      <c r="H213" s="16">
        <v>1</v>
      </c>
      <c r="I213" s="16">
        <v>36</v>
      </c>
      <c r="J213" s="16">
        <v>3</v>
      </c>
      <c r="K213" s="16">
        <v>0</v>
      </c>
      <c r="L213" s="68">
        <v>35.901369863013699</v>
      </c>
      <c r="M213" s="74">
        <v>-2.3528762531025371E-2</v>
      </c>
      <c r="N213" s="99">
        <v>-3.0000000000000001E-3</v>
      </c>
      <c r="O213" s="71">
        <v>15.2</v>
      </c>
      <c r="P213" s="76">
        <v>4.7543927331392704</v>
      </c>
      <c r="Q213" s="146">
        <v>-0.74000000000000021</v>
      </c>
      <c r="R213" s="167">
        <v>0.28547615277078203</v>
      </c>
      <c r="S213" s="78">
        <v>0</v>
      </c>
      <c r="T213" s="78">
        <v>0</v>
      </c>
      <c r="U213" s="167">
        <v>0.15663555192941619</v>
      </c>
    </row>
    <row r="214" spans="1:21" x14ac:dyDescent="0.15">
      <c r="A214" s="57">
        <v>47</v>
      </c>
      <c r="B214" s="16" t="s">
        <v>2151</v>
      </c>
      <c r="C214" s="19">
        <v>12</v>
      </c>
      <c r="D214" s="27">
        <v>1067</v>
      </c>
      <c r="E214" s="27">
        <v>1298</v>
      </c>
      <c r="F214" s="16" t="s">
        <v>2447</v>
      </c>
      <c r="G214" s="19">
        <v>18.021206867519556</v>
      </c>
      <c r="H214" s="16">
        <v>1</v>
      </c>
      <c r="I214" s="16">
        <v>36</v>
      </c>
      <c r="J214" s="16">
        <v>3</v>
      </c>
      <c r="K214" s="16">
        <v>0</v>
      </c>
      <c r="L214" s="68">
        <v>35.901369863013699</v>
      </c>
      <c r="M214" s="93">
        <v>-7.7633020500532474E-2</v>
      </c>
      <c r="N214" s="100">
        <v>-7.0000000000000001E-3</v>
      </c>
      <c r="O214" s="87">
        <v>12.44</v>
      </c>
      <c r="P214" s="102">
        <v>3.6418262481046777</v>
      </c>
      <c r="Q214" s="146">
        <v>2.9499999999999993</v>
      </c>
      <c r="R214" s="167">
        <v>0.27779550275773196</v>
      </c>
      <c r="S214" s="78">
        <v>0</v>
      </c>
      <c r="T214" s="78">
        <v>0</v>
      </c>
      <c r="U214" s="167">
        <v>0.36326211149690607</v>
      </c>
    </row>
    <row r="215" spans="1:21" x14ac:dyDescent="0.15">
      <c r="A215" s="56">
        <v>48</v>
      </c>
      <c r="B215" s="21" t="s">
        <v>1614</v>
      </c>
      <c r="C215" s="22">
        <v>13.75</v>
      </c>
      <c r="D215" s="27">
        <v>220</v>
      </c>
      <c r="E215" s="27">
        <v>337</v>
      </c>
      <c r="F215" s="21" t="s">
        <v>2453</v>
      </c>
      <c r="G215" s="22">
        <v>18.19221536932368</v>
      </c>
      <c r="H215" s="21">
        <v>1</v>
      </c>
      <c r="I215" s="21">
        <v>37</v>
      </c>
      <c r="J215" s="21">
        <v>10</v>
      </c>
      <c r="K215" s="21">
        <v>0</v>
      </c>
      <c r="L215" s="68">
        <v>36.032876712328765</v>
      </c>
      <c r="M215" s="142">
        <v>0.23612836298131051</v>
      </c>
      <c r="N215" s="142">
        <v>3.2000000000000001E-2</v>
      </c>
      <c r="O215" s="140">
        <v>6.61</v>
      </c>
      <c r="P215" s="143">
        <v>2.1240458015267176</v>
      </c>
      <c r="Q215" s="146">
        <v>7.81</v>
      </c>
      <c r="R215" s="167">
        <v>3.9211240017564895E-2</v>
      </c>
      <c r="S215" s="78">
        <v>0</v>
      </c>
      <c r="T215" s="78">
        <v>1</v>
      </c>
      <c r="U215" s="167">
        <v>0.27143134371630923</v>
      </c>
    </row>
    <row r="216" spans="1:21" x14ac:dyDescent="0.15">
      <c r="A216" s="57">
        <v>48</v>
      </c>
      <c r="B216" s="16" t="s">
        <v>1614</v>
      </c>
      <c r="C216" s="19">
        <v>13.75</v>
      </c>
      <c r="D216" s="27">
        <v>337</v>
      </c>
      <c r="E216" s="27">
        <v>702</v>
      </c>
      <c r="F216" s="16" t="s">
        <v>2453</v>
      </c>
      <c r="G216" s="19">
        <v>18.19221536932368</v>
      </c>
      <c r="H216" s="16">
        <v>1</v>
      </c>
      <c r="I216" s="16">
        <v>37</v>
      </c>
      <c r="J216" s="16">
        <v>10</v>
      </c>
      <c r="K216" s="16">
        <v>0</v>
      </c>
      <c r="L216" s="68">
        <v>36.032876712328765</v>
      </c>
      <c r="M216" s="133">
        <v>0.25937539100825296</v>
      </c>
      <c r="N216" s="124">
        <v>2.8000000000000001E-2</v>
      </c>
      <c r="O216" s="127">
        <v>7.4</v>
      </c>
      <c r="P216" s="131">
        <v>2.4329490733985115</v>
      </c>
      <c r="Q216" s="146">
        <v>7.82</v>
      </c>
      <c r="R216" s="167">
        <v>-0.12706808638599779</v>
      </c>
      <c r="S216" s="78">
        <v>0</v>
      </c>
      <c r="T216" s="78">
        <v>0</v>
      </c>
      <c r="U216" s="167">
        <v>-0.18115835772283623</v>
      </c>
    </row>
    <row r="217" spans="1:21" x14ac:dyDescent="0.15">
      <c r="A217" s="57">
        <v>48</v>
      </c>
      <c r="B217" s="16" t="s">
        <v>1614</v>
      </c>
      <c r="C217" s="19">
        <v>13.75</v>
      </c>
      <c r="D217" s="27">
        <v>702</v>
      </c>
      <c r="E217" s="27">
        <v>1067</v>
      </c>
      <c r="F217" s="16" t="s">
        <v>2453</v>
      </c>
      <c r="G217" s="19">
        <v>18.19221536932368</v>
      </c>
      <c r="H217" s="16">
        <v>1</v>
      </c>
      <c r="I217" s="16">
        <v>37</v>
      </c>
      <c r="J217" s="16">
        <v>10</v>
      </c>
      <c r="K217" s="16">
        <v>0</v>
      </c>
      <c r="L217" s="68">
        <v>36.032876712328765</v>
      </c>
      <c r="M217" s="133">
        <v>0.11268077805645976</v>
      </c>
      <c r="N217" s="124">
        <v>1.0999999999999999E-2</v>
      </c>
      <c r="O217" s="127">
        <v>7.21</v>
      </c>
      <c r="P217" s="131">
        <v>2.3394881263784173</v>
      </c>
      <c r="Q217" s="146">
        <v>1.0099999999999998</v>
      </c>
      <c r="R217" s="167">
        <v>0.28547615277078203</v>
      </c>
      <c r="S217" s="78">
        <v>0</v>
      </c>
      <c r="T217" s="78">
        <v>0</v>
      </c>
      <c r="U217" s="167">
        <v>0.15663555192941619</v>
      </c>
    </row>
    <row r="218" spans="1:21" x14ac:dyDescent="0.15">
      <c r="A218" s="57">
        <v>48</v>
      </c>
      <c r="B218" s="16" t="s">
        <v>1614</v>
      </c>
      <c r="C218" s="19">
        <v>13.75</v>
      </c>
      <c r="D218" s="27">
        <v>1067</v>
      </c>
      <c r="E218" s="27">
        <v>1316</v>
      </c>
      <c r="F218" s="16" t="s">
        <v>2453</v>
      </c>
      <c r="G218" s="19">
        <v>18.19221536932368</v>
      </c>
      <c r="H218" s="16">
        <v>1</v>
      </c>
      <c r="I218" s="16">
        <v>37</v>
      </c>
      <c r="J218" s="16">
        <v>10</v>
      </c>
      <c r="K218" s="16">
        <v>0</v>
      </c>
      <c r="L218" s="68">
        <v>36.032876712328765</v>
      </c>
      <c r="M218" s="134">
        <v>5.7335279589639666E-2</v>
      </c>
      <c r="N218" s="125">
        <v>2E-3</v>
      </c>
      <c r="O218" s="127">
        <v>6.51</v>
      </c>
      <c r="P218" s="131">
        <v>2.6089197326121343</v>
      </c>
      <c r="Q218" s="146">
        <v>4.6999999999999993</v>
      </c>
      <c r="R218" s="167">
        <v>0.27779550275773196</v>
      </c>
      <c r="S218" s="78">
        <v>0</v>
      </c>
      <c r="T218" s="78">
        <v>0</v>
      </c>
      <c r="U218" s="167">
        <v>0.36326211149690607</v>
      </c>
    </row>
    <row r="219" spans="1:21" x14ac:dyDescent="0.15">
      <c r="A219" s="56">
        <v>49</v>
      </c>
      <c r="B219" s="21" t="s">
        <v>2423</v>
      </c>
      <c r="C219" s="22">
        <v>12.75</v>
      </c>
      <c r="D219" s="27">
        <v>227</v>
      </c>
      <c r="E219" s="27">
        <v>337</v>
      </c>
      <c r="F219" s="21" t="s">
        <v>2463</v>
      </c>
      <c r="G219" s="22">
        <v>18.005265294991034</v>
      </c>
      <c r="H219" s="21">
        <v>1</v>
      </c>
      <c r="I219" s="21">
        <v>60</v>
      </c>
      <c r="J219" s="21">
        <v>3</v>
      </c>
      <c r="K219" s="21">
        <v>1</v>
      </c>
      <c r="L219" s="68">
        <v>53.852054794520548</v>
      </c>
      <c r="M219" s="77">
        <v>0.11700000000000001</v>
      </c>
      <c r="N219" s="77">
        <v>5.2999999999999999E-2</v>
      </c>
      <c r="O219" s="83">
        <v>1.02</v>
      </c>
      <c r="P219" s="84">
        <v>0</v>
      </c>
      <c r="Q219" s="146">
        <v>6.87</v>
      </c>
      <c r="R219" s="167">
        <v>3.9211240017564895E-2</v>
      </c>
      <c r="S219" s="224">
        <v>1</v>
      </c>
      <c r="T219" s="78">
        <v>1</v>
      </c>
      <c r="U219" s="167">
        <v>0.27143134371630923</v>
      </c>
    </row>
    <row r="220" spans="1:21" x14ac:dyDescent="0.15">
      <c r="A220" s="57">
        <v>49</v>
      </c>
      <c r="B220" s="16" t="s">
        <v>2423</v>
      </c>
      <c r="C220" s="19">
        <v>12.75</v>
      </c>
      <c r="D220" s="27">
        <v>337</v>
      </c>
      <c r="E220" s="27">
        <v>702</v>
      </c>
      <c r="F220" s="16" t="s">
        <v>2463</v>
      </c>
      <c r="G220" s="19">
        <v>18.005265294991034</v>
      </c>
      <c r="H220" s="16">
        <v>1</v>
      </c>
      <c r="I220" s="16">
        <v>60</v>
      </c>
      <c r="J220" s="16">
        <v>3</v>
      </c>
      <c r="K220" s="16">
        <v>1</v>
      </c>
      <c r="L220" s="68">
        <v>53.852054794520548</v>
      </c>
      <c r="M220" s="77">
        <v>-7.5999999999999998E-2</v>
      </c>
      <c r="N220" s="77">
        <v>1E-3</v>
      </c>
      <c r="O220" s="71">
        <v>112.85</v>
      </c>
      <c r="P220" s="75">
        <v>111.8</v>
      </c>
      <c r="Q220" s="146">
        <v>6.82</v>
      </c>
      <c r="R220" s="167">
        <v>-0.12706808638599779</v>
      </c>
      <c r="S220" s="224">
        <v>1</v>
      </c>
      <c r="T220" s="78">
        <v>0</v>
      </c>
      <c r="U220" s="167">
        <v>-0.18115835772283623</v>
      </c>
    </row>
    <row r="221" spans="1:21" x14ac:dyDescent="0.15">
      <c r="A221" s="57">
        <v>49</v>
      </c>
      <c r="B221" s="16" t="s">
        <v>2423</v>
      </c>
      <c r="C221" s="19">
        <v>12.75</v>
      </c>
      <c r="D221" s="27">
        <v>702</v>
      </c>
      <c r="E221" s="27">
        <v>1067</v>
      </c>
      <c r="F221" s="16" t="s">
        <v>2463</v>
      </c>
      <c r="G221" s="19">
        <v>18.005265294991034</v>
      </c>
      <c r="H221" s="16">
        <v>1</v>
      </c>
      <c r="I221" s="16">
        <v>60</v>
      </c>
      <c r="J221" s="16">
        <v>3</v>
      </c>
      <c r="K221" s="16">
        <v>1</v>
      </c>
      <c r="L221" s="68">
        <v>53.852054794520548</v>
      </c>
      <c r="M221" s="77">
        <v>-4.3999999999999997E-2</v>
      </c>
      <c r="N221" s="77">
        <v>1E-3</v>
      </c>
      <c r="O221" s="71">
        <v>101.38</v>
      </c>
      <c r="P221" s="75">
        <v>100.36</v>
      </c>
      <c r="Q221" s="146">
        <v>9.9999999999997868E-3</v>
      </c>
      <c r="R221" s="167">
        <v>0.28547615277078203</v>
      </c>
      <c r="S221" s="224">
        <v>1</v>
      </c>
      <c r="T221" s="78">
        <v>0</v>
      </c>
      <c r="U221" s="167">
        <v>0.15663555192941619</v>
      </c>
    </row>
    <row r="222" spans="1:21" x14ac:dyDescent="0.15">
      <c r="A222" s="57">
        <v>49</v>
      </c>
      <c r="B222" s="16" t="s">
        <v>2423</v>
      </c>
      <c r="C222" s="19">
        <v>12.75</v>
      </c>
      <c r="D222" s="27">
        <v>1067</v>
      </c>
      <c r="E222" s="27">
        <v>1433</v>
      </c>
      <c r="F222" s="16" t="s">
        <v>2463</v>
      </c>
      <c r="G222" s="19">
        <v>18.005265294991034</v>
      </c>
      <c r="H222" s="16">
        <v>1</v>
      </c>
      <c r="I222" s="16">
        <v>60</v>
      </c>
      <c r="J222" s="16">
        <v>3</v>
      </c>
      <c r="K222" s="16">
        <v>1</v>
      </c>
      <c r="L222" s="68">
        <v>53.852054794520548</v>
      </c>
      <c r="M222" s="77">
        <v>2E-3</v>
      </c>
      <c r="N222" s="77">
        <v>1E-3</v>
      </c>
      <c r="O222" s="71">
        <v>94.54</v>
      </c>
      <c r="P222" s="75">
        <v>93.5</v>
      </c>
      <c r="Q222" s="146">
        <v>3.6999999999999993</v>
      </c>
      <c r="R222" s="167">
        <v>0.27779550275773196</v>
      </c>
      <c r="S222" s="224">
        <v>1</v>
      </c>
      <c r="T222" s="78">
        <v>0</v>
      </c>
      <c r="U222" s="167">
        <v>0.36326211149690607</v>
      </c>
    </row>
    <row r="223" spans="1:21" x14ac:dyDescent="0.15">
      <c r="A223" s="57">
        <v>49</v>
      </c>
      <c r="B223" s="16" t="s">
        <v>2423</v>
      </c>
      <c r="C223" s="19">
        <v>12.75</v>
      </c>
      <c r="D223" s="27">
        <v>1433</v>
      </c>
      <c r="E223" s="27">
        <v>1798</v>
      </c>
      <c r="F223" s="16" t="s">
        <v>2463</v>
      </c>
      <c r="G223" s="19">
        <v>18.005265294991034</v>
      </c>
      <c r="H223" s="16">
        <v>1</v>
      </c>
      <c r="I223" s="16">
        <v>60</v>
      </c>
      <c r="J223" s="16">
        <v>3</v>
      </c>
      <c r="K223" s="16">
        <v>1</v>
      </c>
      <c r="L223" s="68">
        <v>53.852054794520548</v>
      </c>
      <c r="M223" s="77">
        <v>4.2000000000000003E-2</v>
      </c>
      <c r="N223" s="77">
        <v>3.0000000000000001E-3</v>
      </c>
      <c r="O223" s="71">
        <v>70.150000000000006</v>
      </c>
      <c r="P223" s="75">
        <v>69.14</v>
      </c>
      <c r="Q223" s="146">
        <v>4.41</v>
      </c>
      <c r="R223" s="167">
        <v>-5.4849413820347394E-2</v>
      </c>
      <c r="S223" s="224">
        <v>1</v>
      </c>
      <c r="T223" s="78">
        <v>0</v>
      </c>
      <c r="U223" s="167">
        <v>0.21714415782437937</v>
      </c>
    </row>
    <row r="224" spans="1:21" x14ac:dyDescent="0.15">
      <c r="A224" s="57">
        <v>49</v>
      </c>
      <c r="B224" s="16" t="s">
        <v>2423</v>
      </c>
      <c r="C224" s="19">
        <v>12.75</v>
      </c>
      <c r="D224" s="27">
        <v>1798</v>
      </c>
      <c r="E224" s="27">
        <v>1865</v>
      </c>
      <c r="F224" s="16" t="s">
        <v>2463</v>
      </c>
      <c r="G224" s="19">
        <v>18.005265294991034</v>
      </c>
      <c r="H224" s="16">
        <v>1</v>
      </c>
      <c r="I224" s="16">
        <v>60</v>
      </c>
      <c r="J224" s="16">
        <v>3</v>
      </c>
      <c r="K224" s="16">
        <v>1</v>
      </c>
      <c r="L224" s="68">
        <v>53.852054794520548</v>
      </c>
      <c r="M224" s="94">
        <v>8.9999999999999993E-3</v>
      </c>
      <c r="N224" s="86">
        <v>4.0000000000000001E-3</v>
      </c>
      <c r="O224" s="87">
        <v>86.45</v>
      </c>
      <c r="P224" s="75">
        <v>78.47</v>
      </c>
      <c r="Q224" s="146">
        <v>6.29</v>
      </c>
      <c r="R224" s="167">
        <v>0.11866885948640538</v>
      </c>
      <c r="S224" s="224">
        <v>1</v>
      </c>
      <c r="T224" s="78">
        <v>0</v>
      </c>
      <c r="U224" s="167">
        <v>4.7760412903606803E-2</v>
      </c>
    </row>
    <row r="225" spans="1:26" x14ac:dyDescent="0.15">
      <c r="A225" s="56">
        <v>50</v>
      </c>
      <c r="B225" s="21" t="s">
        <v>1327</v>
      </c>
      <c r="C225" s="22">
        <v>10.7</v>
      </c>
      <c r="D225" s="27">
        <v>227</v>
      </c>
      <c r="E225" s="27">
        <v>337</v>
      </c>
      <c r="F225" s="21" t="s">
        <v>2466</v>
      </c>
      <c r="G225" s="22">
        <v>18.009893815043064</v>
      </c>
      <c r="H225" s="21">
        <v>1</v>
      </c>
      <c r="I225" s="21">
        <v>36</v>
      </c>
      <c r="J225" s="21">
        <v>3</v>
      </c>
      <c r="K225" s="21">
        <v>0</v>
      </c>
      <c r="L225" s="68">
        <v>35.901369863013699</v>
      </c>
      <c r="M225" s="95">
        <v>0.23024238578680201</v>
      </c>
      <c r="N225" s="77">
        <v>5.0000000000000001E-3</v>
      </c>
      <c r="O225" s="78">
        <v>8.77</v>
      </c>
      <c r="P225" s="101">
        <v>0.83186169948906208</v>
      </c>
      <c r="Q225" s="146">
        <v>4.8199999999999994</v>
      </c>
      <c r="R225" s="167">
        <v>3.9211240017564895E-2</v>
      </c>
      <c r="S225" s="78">
        <v>0</v>
      </c>
      <c r="T225" s="78">
        <v>1</v>
      </c>
      <c r="U225" s="167">
        <v>0.27143134371630923</v>
      </c>
    </row>
    <row r="226" spans="1:26" x14ac:dyDescent="0.15">
      <c r="A226" s="57">
        <v>50</v>
      </c>
      <c r="B226" s="16" t="s">
        <v>1327</v>
      </c>
      <c r="C226" s="19">
        <v>10.7</v>
      </c>
      <c r="D226" s="27">
        <v>337</v>
      </c>
      <c r="E226" s="27">
        <v>702</v>
      </c>
      <c r="F226" s="16" t="s">
        <v>2466</v>
      </c>
      <c r="G226" s="19">
        <v>18.009893815043064</v>
      </c>
      <c r="H226" s="16">
        <v>1</v>
      </c>
      <c r="I226" s="16">
        <v>36</v>
      </c>
      <c r="J226" s="16">
        <v>3</v>
      </c>
      <c r="K226" s="16">
        <v>0</v>
      </c>
      <c r="L226" s="68">
        <v>35.901369863013699</v>
      </c>
      <c r="M226" s="74">
        <v>0.79114473278159625</v>
      </c>
      <c r="N226" s="77">
        <v>2.1999999999999999E-2</v>
      </c>
      <c r="O226" s="78">
        <v>8.6199999999999992</v>
      </c>
      <c r="P226" s="76">
        <v>1.8856028190284417</v>
      </c>
      <c r="Q226" s="146">
        <v>4.7699999999999996</v>
      </c>
      <c r="R226" s="167">
        <v>-0.12706808638599779</v>
      </c>
      <c r="S226" s="78">
        <v>0</v>
      </c>
      <c r="T226" s="78">
        <v>0</v>
      </c>
      <c r="U226" s="167">
        <v>-0.18115835772283623</v>
      </c>
    </row>
    <row r="227" spans="1:26" x14ac:dyDescent="0.15">
      <c r="A227" s="57">
        <v>50</v>
      </c>
      <c r="B227" s="16" t="s">
        <v>1327</v>
      </c>
      <c r="C227" s="19">
        <v>10.7</v>
      </c>
      <c r="D227" s="27">
        <v>702</v>
      </c>
      <c r="E227" s="27">
        <v>1067</v>
      </c>
      <c r="F227" s="16" t="s">
        <v>2466</v>
      </c>
      <c r="G227" s="19">
        <v>18.009893815043064</v>
      </c>
      <c r="H227" s="16">
        <v>1</v>
      </c>
      <c r="I227" s="16">
        <v>36</v>
      </c>
      <c r="J227" s="16">
        <v>3</v>
      </c>
      <c r="K227" s="16">
        <v>0</v>
      </c>
      <c r="L227" s="68">
        <v>35.901369863013699</v>
      </c>
      <c r="M227" s="74">
        <v>0.57510231014066182</v>
      </c>
      <c r="N227" s="77">
        <v>1.2999999999999999E-2</v>
      </c>
      <c r="O227" s="78">
        <v>10.199999999999999</v>
      </c>
      <c r="P227" s="76">
        <v>2.2664444184505013</v>
      </c>
      <c r="Q227" s="146">
        <v>-2.0400000000000009</v>
      </c>
      <c r="R227" s="167">
        <v>0.28547615277078203</v>
      </c>
      <c r="S227" s="78">
        <v>0</v>
      </c>
      <c r="T227" s="78">
        <v>0</v>
      </c>
      <c r="U227" s="167">
        <v>0.15663555192941619</v>
      </c>
    </row>
    <row r="228" spans="1:26" x14ac:dyDescent="0.15">
      <c r="A228" s="58">
        <v>50</v>
      </c>
      <c r="B228" s="24" t="s">
        <v>1327</v>
      </c>
      <c r="C228" s="25">
        <v>10.7</v>
      </c>
      <c r="D228" s="27">
        <v>1067</v>
      </c>
      <c r="E228" s="27">
        <v>1319</v>
      </c>
      <c r="F228" s="24" t="s">
        <v>2466</v>
      </c>
      <c r="G228" s="25">
        <v>18.009893815043064</v>
      </c>
      <c r="H228" s="24">
        <v>1</v>
      </c>
      <c r="I228" s="24">
        <v>36</v>
      </c>
      <c r="J228" s="24">
        <v>3</v>
      </c>
      <c r="K228" s="24">
        <v>0</v>
      </c>
      <c r="L228" s="68">
        <v>35.901369863013699</v>
      </c>
      <c r="M228" s="93">
        <v>0.63786006682867558</v>
      </c>
      <c r="N228" s="77">
        <v>8.9999999999999993E-3</v>
      </c>
      <c r="O228" s="78">
        <v>9.94</v>
      </c>
      <c r="P228" s="102">
        <v>2.4018104010002994</v>
      </c>
      <c r="Q228" s="146">
        <v>1.6499999999999986</v>
      </c>
      <c r="R228" s="167">
        <v>0.27779550275773196</v>
      </c>
      <c r="S228" s="78">
        <v>0</v>
      </c>
      <c r="T228" s="78">
        <v>0</v>
      </c>
      <c r="U228" s="167">
        <v>0.36326211149690607</v>
      </c>
    </row>
    <row r="229" spans="1:26" x14ac:dyDescent="0.15">
      <c r="A229" s="78">
        <v>51</v>
      </c>
      <c r="B229" s="21" t="s">
        <v>986</v>
      </c>
      <c r="C229" s="22">
        <v>13</v>
      </c>
      <c r="D229" s="27">
        <v>232</v>
      </c>
      <c r="E229" s="27">
        <v>337</v>
      </c>
      <c r="F229" s="21" t="s">
        <v>2467</v>
      </c>
      <c r="G229" s="22">
        <v>17.536698549747243</v>
      </c>
      <c r="H229" s="21">
        <v>1</v>
      </c>
      <c r="I229" s="21">
        <v>96</v>
      </c>
      <c r="J229" s="21">
        <v>3</v>
      </c>
      <c r="K229" s="21">
        <v>0</v>
      </c>
      <c r="L229" s="68">
        <v>41.884931506849313</v>
      </c>
      <c r="M229" s="73">
        <v>-1.5577385725741779</v>
      </c>
      <c r="N229" s="36">
        <v>4.4999999999999998E-2</v>
      </c>
      <c r="O229" s="37">
        <v>14.28</v>
      </c>
      <c r="P229" s="41">
        <v>2.4922171353826035</v>
      </c>
      <c r="Q229" s="146">
        <v>7.1</v>
      </c>
      <c r="R229" s="167">
        <v>3.9211240017564895E-2</v>
      </c>
      <c r="S229" s="224">
        <v>1</v>
      </c>
      <c r="T229" s="78">
        <v>1</v>
      </c>
      <c r="U229" s="167">
        <v>0.27143134371630923</v>
      </c>
    </row>
    <row r="230" spans="1:26" x14ac:dyDescent="0.15">
      <c r="A230" s="78">
        <v>51</v>
      </c>
      <c r="B230" s="16" t="s">
        <v>986</v>
      </c>
      <c r="C230" s="19">
        <v>13</v>
      </c>
      <c r="D230" s="27">
        <v>337</v>
      </c>
      <c r="E230" s="27">
        <v>702</v>
      </c>
      <c r="F230" s="16" t="s">
        <v>2467</v>
      </c>
      <c r="G230" s="19">
        <v>17.536698549747243</v>
      </c>
      <c r="H230" s="16">
        <v>1</v>
      </c>
      <c r="I230" s="16">
        <v>96</v>
      </c>
      <c r="J230" s="16">
        <v>3</v>
      </c>
      <c r="K230" s="16">
        <v>0</v>
      </c>
      <c r="L230" s="68">
        <v>41.884931506849313</v>
      </c>
      <c r="M230" s="73">
        <v>-0.27836204967554262</v>
      </c>
      <c r="N230" s="36">
        <v>1E-3</v>
      </c>
      <c r="O230" s="37">
        <v>10.25</v>
      </c>
      <c r="P230" s="41">
        <v>2.1747725392886683</v>
      </c>
      <c r="Q230" s="146">
        <v>7.07</v>
      </c>
      <c r="R230" s="167">
        <v>-0.12706808638599779</v>
      </c>
      <c r="S230" s="224">
        <v>1</v>
      </c>
      <c r="T230" s="78">
        <v>0</v>
      </c>
      <c r="U230" s="167">
        <v>-0.18115835772283623</v>
      </c>
    </row>
    <row r="231" spans="1:26" x14ac:dyDescent="0.15">
      <c r="A231" s="78">
        <v>51</v>
      </c>
      <c r="B231" s="16" t="s">
        <v>986</v>
      </c>
      <c r="C231" s="19">
        <v>13</v>
      </c>
      <c r="D231" s="27">
        <v>702</v>
      </c>
      <c r="E231" s="27">
        <v>1067</v>
      </c>
      <c r="F231" s="16" t="s">
        <v>2467</v>
      </c>
      <c r="G231" s="19">
        <v>17.536698549747243</v>
      </c>
      <c r="H231" s="16">
        <v>1</v>
      </c>
      <c r="I231" s="16">
        <v>96</v>
      </c>
      <c r="J231" s="16">
        <v>3</v>
      </c>
      <c r="K231" s="16">
        <v>0</v>
      </c>
      <c r="L231" s="68">
        <v>41.884931506849313</v>
      </c>
      <c r="M231" s="74">
        <v>-0.54749172396231216</v>
      </c>
      <c r="N231" s="36">
        <v>-5.0000000000000001E-3</v>
      </c>
      <c r="O231" s="37">
        <v>15.89</v>
      </c>
      <c r="P231" s="76">
        <v>2.4883040935672516</v>
      </c>
      <c r="Q231" s="146">
        <v>0.25999999999999979</v>
      </c>
      <c r="R231" s="167">
        <v>0.28547615277078203</v>
      </c>
      <c r="S231" s="224">
        <v>1</v>
      </c>
      <c r="T231" s="78">
        <v>0</v>
      </c>
      <c r="U231" s="167">
        <v>0.15663555192941619</v>
      </c>
    </row>
    <row r="232" spans="1:26" x14ac:dyDescent="0.15">
      <c r="A232" s="78">
        <v>51</v>
      </c>
      <c r="B232" s="16" t="s">
        <v>986</v>
      </c>
      <c r="C232" s="19">
        <v>13</v>
      </c>
      <c r="D232" s="27">
        <v>1067</v>
      </c>
      <c r="E232" s="27">
        <v>1433</v>
      </c>
      <c r="F232" s="16" t="s">
        <v>2467</v>
      </c>
      <c r="G232" s="19">
        <v>17.536698549747243</v>
      </c>
      <c r="H232" s="16">
        <v>1</v>
      </c>
      <c r="I232" s="16">
        <v>96</v>
      </c>
      <c r="J232" s="16">
        <v>3</v>
      </c>
      <c r="K232" s="16">
        <v>0</v>
      </c>
      <c r="L232" s="68">
        <v>41.884931506849313</v>
      </c>
      <c r="M232" s="73">
        <v>-2.3151853066579209</v>
      </c>
      <c r="N232" s="36">
        <v>-3.5000000000000003E-2</v>
      </c>
      <c r="O232" s="37">
        <v>30.67</v>
      </c>
      <c r="P232" s="41">
        <v>2.8356614626129826</v>
      </c>
      <c r="Q232" s="146">
        <v>3.9499999999999993</v>
      </c>
      <c r="R232" s="167">
        <v>0.27779550275773196</v>
      </c>
      <c r="S232" s="224">
        <v>1</v>
      </c>
      <c r="T232" s="78">
        <v>0</v>
      </c>
      <c r="U232" s="167">
        <v>0.36326211149690607</v>
      </c>
    </row>
    <row r="233" spans="1:26" x14ac:dyDescent="0.15">
      <c r="A233" s="78">
        <v>51</v>
      </c>
      <c r="B233" s="16" t="s">
        <v>986</v>
      </c>
      <c r="C233" s="19">
        <v>13</v>
      </c>
      <c r="D233" s="27">
        <v>1433</v>
      </c>
      <c r="E233" s="27">
        <v>1506</v>
      </c>
      <c r="F233" s="16" t="s">
        <v>2467</v>
      </c>
      <c r="G233" s="19">
        <v>17.536698549747243</v>
      </c>
      <c r="H233" s="16">
        <v>1</v>
      </c>
      <c r="I233" s="16">
        <v>96</v>
      </c>
      <c r="J233" s="16">
        <v>3</v>
      </c>
      <c r="K233" s="16">
        <v>0</v>
      </c>
      <c r="L233" s="68">
        <v>41.884931506849313</v>
      </c>
      <c r="M233" s="93">
        <v>-2.7845</v>
      </c>
      <c r="N233" s="94">
        <v>-4.3400000000000001E-2</v>
      </c>
      <c r="O233" s="169">
        <v>43.68</v>
      </c>
      <c r="P233" s="85">
        <v>3.67</v>
      </c>
      <c r="Q233" s="146">
        <v>4.66</v>
      </c>
      <c r="R233" s="167">
        <v>-5.4849413820347394E-2</v>
      </c>
      <c r="S233" s="224">
        <v>1</v>
      </c>
      <c r="T233" s="78">
        <v>0</v>
      </c>
      <c r="U233" s="167">
        <v>0.21714415782437937</v>
      </c>
    </row>
    <row r="234" spans="1:26" x14ac:dyDescent="0.15">
      <c r="A234" s="78">
        <v>52</v>
      </c>
      <c r="B234" s="21" t="s">
        <v>2470</v>
      </c>
      <c r="C234" s="22">
        <v>12.75</v>
      </c>
      <c r="D234" s="27">
        <v>234</v>
      </c>
      <c r="E234" s="27">
        <v>337</v>
      </c>
      <c r="F234" s="21" t="s">
        <v>2471</v>
      </c>
      <c r="G234" s="22">
        <v>18.005265294991034</v>
      </c>
      <c r="H234" s="21">
        <v>1</v>
      </c>
      <c r="I234" s="21">
        <v>60</v>
      </c>
      <c r="J234" s="21">
        <v>5</v>
      </c>
      <c r="K234" s="21">
        <v>1</v>
      </c>
      <c r="L234" s="68">
        <v>47.868493150684934</v>
      </c>
      <c r="M234" s="77">
        <v>0.51100000000000001</v>
      </c>
      <c r="N234" s="95">
        <v>7.6470588235294124E-2</v>
      </c>
      <c r="O234" s="78">
        <v>13.45</v>
      </c>
      <c r="P234" s="78">
        <v>9.3000000000000007</v>
      </c>
      <c r="Q234" s="146">
        <v>6.85</v>
      </c>
      <c r="R234" s="167">
        <v>3.9211240017564895E-2</v>
      </c>
      <c r="S234" s="224">
        <v>1</v>
      </c>
      <c r="T234" s="78">
        <v>1</v>
      </c>
      <c r="U234" s="167">
        <v>0.27143134371630923</v>
      </c>
    </row>
    <row r="235" spans="1:26" x14ac:dyDescent="0.15">
      <c r="A235" s="78">
        <v>52</v>
      </c>
      <c r="B235" s="16" t="s">
        <v>2470</v>
      </c>
      <c r="C235" s="19">
        <v>12.75</v>
      </c>
      <c r="D235" s="27">
        <v>337</v>
      </c>
      <c r="E235" s="27">
        <v>702</v>
      </c>
      <c r="F235" s="16" t="s">
        <v>2471</v>
      </c>
      <c r="G235" s="19">
        <v>18.005265294991034</v>
      </c>
      <c r="H235" s="16">
        <v>1</v>
      </c>
      <c r="I235" s="16">
        <v>60</v>
      </c>
      <c r="J235" s="16">
        <v>5</v>
      </c>
      <c r="K235" s="16">
        <v>1</v>
      </c>
      <c r="L235" s="68">
        <v>47.868493150684934</v>
      </c>
      <c r="M235" s="77">
        <v>5.327</v>
      </c>
      <c r="N235" s="74">
        <v>2.5077160493827162E-4</v>
      </c>
      <c r="O235" s="78">
        <v>1341.69</v>
      </c>
      <c r="P235" s="78">
        <v>1340.55</v>
      </c>
      <c r="Q235" s="146">
        <v>6.82</v>
      </c>
      <c r="R235" s="167">
        <v>-0.12706808638599779</v>
      </c>
      <c r="S235" s="224">
        <v>1</v>
      </c>
      <c r="T235" s="78">
        <v>0</v>
      </c>
      <c r="U235" s="167">
        <v>-0.18115835772283623</v>
      </c>
      <c r="Y235" s="186"/>
    </row>
    <row r="236" spans="1:26" x14ac:dyDescent="0.15">
      <c r="A236" s="78">
        <v>52</v>
      </c>
      <c r="B236" s="16" t="s">
        <v>2470</v>
      </c>
      <c r="C236" s="19">
        <v>12.75</v>
      </c>
      <c r="D236" s="27">
        <v>702</v>
      </c>
      <c r="E236" s="27">
        <v>1067</v>
      </c>
      <c r="F236" s="16" t="s">
        <v>2471</v>
      </c>
      <c r="G236" s="19">
        <v>18.005265294991034</v>
      </c>
      <c r="H236" s="16">
        <v>1</v>
      </c>
      <c r="I236" s="16">
        <v>60</v>
      </c>
      <c r="J236" s="16">
        <v>5</v>
      </c>
      <c r="K236" s="16">
        <v>1</v>
      </c>
      <c r="L236" s="68">
        <v>47.868493150684934</v>
      </c>
      <c r="M236" s="77">
        <v>0.16200000000000001</v>
      </c>
      <c r="N236" s="74">
        <v>1.4085865894838399E-3</v>
      </c>
      <c r="O236" s="78">
        <v>627.76</v>
      </c>
      <c r="P236" s="78">
        <v>626.55999999999995</v>
      </c>
      <c r="Q236" s="146">
        <v>9.9999999999997868E-3</v>
      </c>
      <c r="R236" s="167">
        <v>0.28547615277078203</v>
      </c>
      <c r="S236" s="224">
        <v>1</v>
      </c>
      <c r="T236" s="78">
        <v>0</v>
      </c>
      <c r="U236" s="167">
        <v>0.15663555192941619</v>
      </c>
    </row>
    <row r="237" spans="1:26" x14ac:dyDescent="0.15">
      <c r="A237" s="78">
        <v>52</v>
      </c>
      <c r="B237" s="16" t="s">
        <v>2470</v>
      </c>
      <c r="C237" s="19">
        <v>12.75</v>
      </c>
      <c r="D237" s="27">
        <v>1067</v>
      </c>
      <c r="E237" s="27">
        <v>1433</v>
      </c>
      <c r="F237" s="16" t="s">
        <v>2471</v>
      </c>
      <c r="G237" s="19">
        <v>18.005265294991034</v>
      </c>
      <c r="H237" s="16">
        <v>1</v>
      </c>
      <c r="I237" s="16">
        <v>60</v>
      </c>
      <c r="J237" s="16">
        <v>5</v>
      </c>
      <c r="K237" s="16">
        <v>1</v>
      </c>
      <c r="L237" s="68">
        <v>47.868493150684934</v>
      </c>
      <c r="M237" s="77">
        <v>-0.05</v>
      </c>
      <c r="N237" s="74">
        <v>3.5683286720030865E-4</v>
      </c>
      <c r="O237" s="78">
        <v>513.01</v>
      </c>
      <c r="P237" s="78">
        <v>512</v>
      </c>
      <c r="Q237" s="146">
        <v>3.6999999999999993</v>
      </c>
      <c r="R237" s="167">
        <v>0.27779550275773196</v>
      </c>
      <c r="S237" s="224">
        <v>1</v>
      </c>
      <c r="T237" s="78">
        <v>0</v>
      </c>
      <c r="U237" s="167">
        <v>0.36326211149690607</v>
      </c>
    </row>
    <row r="238" spans="1:26" x14ac:dyDescent="0.15">
      <c r="A238" s="78">
        <v>52</v>
      </c>
      <c r="B238" s="16" t="s">
        <v>2470</v>
      </c>
      <c r="C238" s="19">
        <v>12.75</v>
      </c>
      <c r="D238" s="27">
        <v>1433</v>
      </c>
      <c r="E238" s="27">
        <v>1690</v>
      </c>
      <c r="F238" s="16" t="s">
        <v>2471</v>
      </c>
      <c r="G238" s="19">
        <v>18.005265294991034</v>
      </c>
      <c r="H238" s="16">
        <v>1</v>
      </c>
      <c r="I238" s="16">
        <v>60</v>
      </c>
      <c r="J238" s="16">
        <v>5</v>
      </c>
      <c r="K238" s="16">
        <v>1</v>
      </c>
      <c r="L238" s="68">
        <v>47.868493150684934</v>
      </c>
      <c r="M238" s="170">
        <v>0</v>
      </c>
      <c r="N238" s="74">
        <v>4.3444680440239431E-5</v>
      </c>
      <c r="O238" s="78">
        <v>501.79</v>
      </c>
      <c r="P238" s="78">
        <v>500.78</v>
      </c>
      <c r="Q238" s="146">
        <v>4.41</v>
      </c>
      <c r="R238" s="167">
        <v>-5.4849413820347394E-2</v>
      </c>
      <c r="S238" s="224">
        <v>1</v>
      </c>
      <c r="T238" s="78">
        <v>0</v>
      </c>
      <c r="U238" s="167">
        <v>0.21714415782437937</v>
      </c>
    </row>
    <row r="239" spans="1:26" x14ac:dyDescent="0.15">
      <c r="A239" s="78">
        <v>53</v>
      </c>
      <c r="B239" s="21" t="s">
        <v>1716</v>
      </c>
      <c r="C239" s="22">
        <v>13</v>
      </c>
      <c r="D239" s="27">
        <v>234</v>
      </c>
      <c r="E239" s="27">
        <v>337</v>
      </c>
      <c r="F239" s="21" t="s">
        <v>2465</v>
      </c>
      <c r="G239" s="22">
        <v>17.499068176197035</v>
      </c>
      <c r="H239" s="21">
        <v>1</v>
      </c>
      <c r="I239" s="21">
        <v>37</v>
      </c>
      <c r="J239" s="21">
        <v>30</v>
      </c>
      <c r="K239" s="21">
        <v>0</v>
      </c>
      <c r="L239" s="68">
        <v>36.032876712328765</v>
      </c>
      <c r="M239" s="95">
        <v>0.2003901944411309</v>
      </c>
      <c r="N239" s="95">
        <v>8.0000000000000002E-3</v>
      </c>
      <c r="O239" s="83">
        <v>15.33</v>
      </c>
      <c r="P239" s="101">
        <v>1.2150159744408946</v>
      </c>
      <c r="Q239" s="146">
        <v>7.1</v>
      </c>
      <c r="R239" s="167">
        <v>3.9211240017564895E-2</v>
      </c>
      <c r="S239" s="78">
        <v>0</v>
      </c>
      <c r="T239" s="78">
        <v>1</v>
      </c>
      <c r="U239" s="167">
        <v>0.27143134371630923</v>
      </c>
      <c r="Y239" s="186"/>
      <c r="Z239" s="186"/>
    </row>
    <row r="240" spans="1:26" x14ac:dyDescent="0.15">
      <c r="A240" s="78">
        <v>53</v>
      </c>
      <c r="B240" s="16" t="s">
        <v>1716</v>
      </c>
      <c r="C240" s="19">
        <v>13</v>
      </c>
      <c r="D240" s="27">
        <v>337</v>
      </c>
      <c r="E240" s="27">
        <v>702</v>
      </c>
      <c r="F240" s="16" t="s">
        <v>2465</v>
      </c>
      <c r="G240" s="19">
        <v>17.499068176197035</v>
      </c>
      <c r="H240" s="16">
        <v>1</v>
      </c>
      <c r="I240" s="16">
        <v>37</v>
      </c>
      <c r="J240" s="16">
        <v>30</v>
      </c>
      <c r="K240" s="16">
        <v>0</v>
      </c>
      <c r="L240" s="68">
        <v>36.032876712328765</v>
      </c>
      <c r="M240" s="74">
        <v>0.30224866468842726</v>
      </c>
      <c r="N240" s="74">
        <v>1.4999999999999999E-2</v>
      </c>
      <c r="O240" s="71">
        <v>18.190000000000001</v>
      </c>
      <c r="P240" s="76">
        <v>2.1122888968738773</v>
      </c>
      <c r="Q240" s="146">
        <v>7.07</v>
      </c>
      <c r="R240" s="167">
        <v>-0.12706808638599779</v>
      </c>
      <c r="S240" s="78">
        <v>0</v>
      </c>
      <c r="T240" s="78">
        <v>0</v>
      </c>
      <c r="U240" s="167">
        <v>-0.18115835772283623</v>
      </c>
    </row>
    <row r="241" spans="1:21" x14ac:dyDescent="0.15">
      <c r="A241" s="78">
        <v>53</v>
      </c>
      <c r="B241" s="16" t="s">
        <v>1716</v>
      </c>
      <c r="C241" s="19">
        <v>13</v>
      </c>
      <c r="D241" s="27">
        <v>702</v>
      </c>
      <c r="E241" s="27">
        <v>1067</v>
      </c>
      <c r="F241" s="16" t="s">
        <v>2465</v>
      </c>
      <c r="G241" s="19">
        <v>17.499068176197035</v>
      </c>
      <c r="H241" s="16">
        <v>1</v>
      </c>
      <c r="I241" s="16">
        <v>37</v>
      </c>
      <c r="J241" s="16">
        <v>30</v>
      </c>
      <c r="K241" s="16">
        <v>0</v>
      </c>
      <c r="L241" s="68">
        <v>36.032876712328765</v>
      </c>
      <c r="M241" s="74">
        <v>6.1148489610616377E-2</v>
      </c>
      <c r="N241" s="74">
        <v>4.0000000000000001E-3</v>
      </c>
      <c r="O241" s="71">
        <v>20.29</v>
      </c>
      <c r="P241" s="76">
        <v>2.6213735453204392</v>
      </c>
      <c r="Q241" s="146">
        <v>0.25999999999999979</v>
      </c>
      <c r="R241" s="167">
        <v>0.28547615277078203</v>
      </c>
      <c r="S241" s="78">
        <v>0</v>
      </c>
      <c r="T241" s="78">
        <v>0</v>
      </c>
      <c r="U241" s="167">
        <v>0.15663555192941619</v>
      </c>
    </row>
    <row r="242" spans="1:21" x14ac:dyDescent="0.15">
      <c r="A242" s="78">
        <v>53</v>
      </c>
      <c r="B242" s="16" t="s">
        <v>1716</v>
      </c>
      <c r="C242" s="19">
        <v>13</v>
      </c>
      <c r="D242" s="27">
        <v>1067</v>
      </c>
      <c r="E242" s="27">
        <v>1330</v>
      </c>
      <c r="F242" s="16" t="s">
        <v>2465</v>
      </c>
      <c r="G242" s="19">
        <v>17.499068176197035</v>
      </c>
      <c r="H242" s="16">
        <v>1</v>
      </c>
      <c r="I242" s="16">
        <v>37</v>
      </c>
      <c r="J242" s="16">
        <v>30</v>
      </c>
      <c r="K242" s="16">
        <v>0</v>
      </c>
      <c r="L242" s="68">
        <v>36.032876712328765</v>
      </c>
      <c r="M242" s="74">
        <v>0.18319791649907491</v>
      </c>
      <c r="N242" s="74">
        <v>1.2E-2</v>
      </c>
      <c r="O242" s="71">
        <v>22.73</v>
      </c>
      <c r="P242" s="76">
        <v>1.9592045222366001</v>
      </c>
      <c r="Q242" s="146">
        <v>3.9499999999999993</v>
      </c>
      <c r="R242" s="167">
        <v>0.27779550275773196</v>
      </c>
      <c r="S242" s="78">
        <v>0</v>
      </c>
      <c r="T242" s="78">
        <v>0</v>
      </c>
      <c r="U242" s="167">
        <v>0.36326211149690607</v>
      </c>
    </row>
    <row r="243" spans="1:21" x14ac:dyDescent="0.15">
      <c r="A243" s="78">
        <v>54</v>
      </c>
      <c r="B243" s="45" t="s">
        <v>155</v>
      </c>
      <c r="C243" s="46">
        <v>12.5</v>
      </c>
      <c r="D243" s="27">
        <v>247</v>
      </c>
      <c r="E243" s="27">
        <v>337</v>
      </c>
      <c r="F243" s="45" t="s">
        <v>2480</v>
      </c>
      <c r="G243" s="46">
        <v>17.088248728380311</v>
      </c>
      <c r="H243" s="45">
        <v>1</v>
      </c>
      <c r="I243" s="45">
        <v>72</v>
      </c>
      <c r="J243" s="45">
        <v>3</v>
      </c>
      <c r="K243" s="45">
        <v>0</v>
      </c>
      <c r="L243" s="68">
        <v>0</v>
      </c>
      <c r="M243" s="82">
        <v>0.28299999999999997</v>
      </c>
      <c r="N243" s="82">
        <v>5.1999999999999998E-2</v>
      </c>
      <c r="O243" s="105">
        <v>5.46</v>
      </c>
      <c r="P243" s="107">
        <v>4.22</v>
      </c>
      <c r="Q243" s="146">
        <v>6.56</v>
      </c>
      <c r="R243" s="167">
        <v>3.9211240017564895E-2</v>
      </c>
      <c r="S243" s="78">
        <v>0</v>
      </c>
      <c r="T243" s="78">
        <v>0</v>
      </c>
      <c r="U243" s="167">
        <v>0.27143134371630923</v>
      </c>
    </row>
    <row r="244" spans="1:21" x14ac:dyDescent="0.15">
      <c r="A244" s="78">
        <v>54</v>
      </c>
      <c r="B244" s="48" t="s">
        <v>155</v>
      </c>
      <c r="C244" s="49">
        <v>13.5</v>
      </c>
      <c r="D244" s="27">
        <v>337</v>
      </c>
      <c r="E244" s="27">
        <v>702</v>
      </c>
      <c r="F244" s="48" t="s">
        <v>2480</v>
      </c>
      <c r="G244" s="49">
        <v>17.088248728380311</v>
      </c>
      <c r="H244" s="48">
        <v>1</v>
      </c>
      <c r="I244" s="48">
        <v>72</v>
      </c>
      <c r="J244" s="48">
        <v>3</v>
      </c>
      <c r="K244" s="48">
        <v>0</v>
      </c>
      <c r="L244" s="68">
        <v>0</v>
      </c>
      <c r="M244" s="94">
        <v>0.311</v>
      </c>
      <c r="N244" s="94">
        <v>4.9000000000000002E-2</v>
      </c>
      <c r="O244" s="104">
        <v>6.17</v>
      </c>
      <c r="P244" s="106">
        <v>4.71</v>
      </c>
      <c r="Q244" s="146">
        <v>7.57</v>
      </c>
      <c r="R244" s="167">
        <v>-0.12706808638599779</v>
      </c>
      <c r="S244" s="78">
        <v>0</v>
      </c>
      <c r="T244" s="78">
        <v>0</v>
      </c>
      <c r="U244" s="167">
        <v>-0.18115835772283623</v>
      </c>
    </row>
    <row r="245" spans="1:21" x14ac:dyDescent="0.15">
      <c r="A245" s="78">
        <v>54</v>
      </c>
      <c r="B245" s="48" t="s">
        <v>155</v>
      </c>
      <c r="C245" s="49">
        <v>12.5</v>
      </c>
      <c r="D245" s="27">
        <v>702</v>
      </c>
      <c r="E245" s="27">
        <v>1067</v>
      </c>
      <c r="F245" s="48" t="s">
        <v>2480</v>
      </c>
      <c r="G245" s="49">
        <v>17.088248728380311</v>
      </c>
      <c r="H245" s="48">
        <v>1</v>
      </c>
      <c r="I245" s="48">
        <v>72</v>
      </c>
      <c r="J245" s="48">
        <v>3</v>
      </c>
      <c r="K245" s="48">
        <v>0</v>
      </c>
      <c r="L245" s="68">
        <v>0</v>
      </c>
      <c r="M245" s="94">
        <v>0.34200000000000003</v>
      </c>
      <c r="N245" s="94">
        <v>4.9000000000000002E-2</v>
      </c>
      <c r="O245" s="104">
        <v>4.75</v>
      </c>
      <c r="P245" s="106">
        <v>3.24</v>
      </c>
      <c r="Q245" s="146">
        <v>-0.24000000000000021</v>
      </c>
      <c r="R245" s="167">
        <v>0.28547615277078203</v>
      </c>
      <c r="S245" s="78">
        <v>0</v>
      </c>
      <c r="T245" s="78">
        <v>0</v>
      </c>
      <c r="U245" s="167">
        <v>0.15663555192941619</v>
      </c>
    </row>
    <row r="246" spans="1:21" x14ac:dyDescent="0.15">
      <c r="A246" s="78">
        <v>54</v>
      </c>
      <c r="B246" s="48" t="s">
        <v>155</v>
      </c>
      <c r="C246" s="49">
        <v>13.5</v>
      </c>
      <c r="D246" s="27">
        <v>1067</v>
      </c>
      <c r="E246" s="27">
        <v>1338</v>
      </c>
      <c r="F246" s="48" t="s">
        <v>2480</v>
      </c>
      <c r="G246" s="49">
        <v>17.088248728380311</v>
      </c>
      <c r="H246" s="48">
        <v>1</v>
      </c>
      <c r="I246" s="48">
        <v>72</v>
      </c>
      <c r="J246" s="48">
        <v>3</v>
      </c>
      <c r="K246" s="48">
        <v>0</v>
      </c>
      <c r="L246" s="68">
        <v>0</v>
      </c>
      <c r="M246" s="94">
        <v>0.34899999999999998</v>
      </c>
      <c r="N246" s="94">
        <v>5.8999999999999997E-2</v>
      </c>
      <c r="O246" s="104">
        <v>3.52</v>
      </c>
      <c r="P246" s="106">
        <v>2.2000000000000002</v>
      </c>
      <c r="Q246" s="146">
        <v>4.4499999999999993</v>
      </c>
      <c r="R246" s="167">
        <v>0.27779550275773196</v>
      </c>
      <c r="S246" s="78">
        <v>0</v>
      </c>
      <c r="T246" s="78">
        <v>0</v>
      </c>
      <c r="U246" s="167">
        <v>0.36326211149690607</v>
      </c>
    </row>
    <row r="247" spans="1:21" x14ac:dyDescent="0.15">
      <c r="A247" s="78">
        <v>54</v>
      </c>
      <c r="B247" s="48" t="s">
        <v>155</v>
      </c>
      <c r="C247" s="49">
        <v>13.5</v>
      </c>
      <c r="D247" s="27">
        <v>1433</v>
      </c>
      <c r="E247" s="27">
        <v>1703</v>
      </c>
      <c r="F247" s="48" t="s">
        <v>2480</v>
      </c>
      <c r="G247" s="49">
        <v>17.088248728380311</v>
      </c>
      <c r="H247" s="48">
        <v>1</v>
      </c>
      <c r="I247" s="48">
        <v>72</v>
      </c>
      <c r="J247" s="48">
        <v>3</v>
      </c>
      <c r="K247" s="48">
        <v>0</v>
      </c>
      <c r="L247" s="68">
        <v>0</v>
      </c>
      <c r="M247" s="94">
        <v>0.58699999999999997</v>
      </c>
      <c r="N247" s="94">
        <v>2.5000000000000001E-2</v>
      </c>
      <c r="O247" s="104">
        <v>3.75</v>
      </c>
      <c r="P247" s="106">
        <v>0.27</v>
      </c>
      <c r="Q247" s="146">
        <v>5.16</v>
      </c>
      <c r="R247" s="167">
        <v>-5.4849413820347394E-2</v>
      </c>
      <c r="S247" s="78">
        <v>0</v>
      </c>
      <c r="T247" s="78">
        <v>0</v>
      </c>
      <c r="U247" s="167">
        <v>0.21714415782437937</v>
      </c>
    </row>
    <row r="248" spans="1:21" x14ac:dyDescent="0.15">
      <c r="A248" s="78">
        <v>54</v>
      </c>
      <c r="B248" s="48" t="s">
        <v>155</v>
      </c>
      <c r="C248" s="49">
        <v>13.5</v>
      </c>
      <c r="D248" s="27">
        <v>1798</v>
      </c>
      <c r="E248" s="27">
        <v>2068</v>
      </c>
      <c r="F248" s="48" t="s">
        <v>2480</v>
      </c>
      <c r="G248" s="49">
        <v>17.088248728380311</v>
      </c>
      <c r="H248" s="48">
        <v>1</v>
      </c>
      <c r="I248" s="48">
        <v>72</v>
      </c>
      <c r="J248" s="48">
        <v>3</v>
      </c>
      <c r="K248" s="48">
        <v>0</v>
      </c>
      <c r="L248" s="68">
        <v>0</v>
      </c>
      <c r="M248" s="94">
        <v>0.63800000000000001</v>
      </c>
      <c r="N248" s="94">
        <v>3.2000000000000001E-2</v>
      </c>
      <c r="O248" s="104">
        <v>3.75</v>
      </c>
      <c r="P248" s="106">
        <v>0.37</v>
      </c>
      <c r="Q248" s="146">
        <v>7.04</v>
      </c>
      <c r="R248" s="167">
        <v>0.11866885948640538</v>
      </c>
      <c r="S248" s="78">
        <v>0</v>
      </c>
      <c r="T248" s="78">
        <v>0</v>
      </c>
      <c r="U248" s="167">
        <v>4.7760412903606803E-2</v>
      </c>
    </row>
    <row r="249" spans="1:21" x14ac:dyDescent="0.15">
      <c r="A249" s="78">
        <v>54</v>
      </c>
      <c r="B249" s="50" t="s">
        <v>155</v>
      </c>
      <c r="C249" s="51">
        <v>13.5</v>
      </c>
      <c r="D249" s="27">
        <v>2163</v>
      </c>
      <c r="E249" s="27">
        <v>2431</v>
      </c>
      <c r="F249" s="50" t="s">
        <v>2480</v>
      </c>
      <c r="G249" s="51">
        <v>17.088248728380311</v>
      </c>
      <c r="H249" s="50">
        <v>1</v>
      </c>
      <c r="I249" s="50">
        <v>72</v>
      </c>
      <c r="J249" s="50">
        <v>3</v>
      </c>
      <c r="K249" s="50">
        <v>0</v>
      </c>
      <c r="L249" s="68">
        <v>0</v>
      </c>
      <c r="M249" s="86">
        <v>0.872</v>
      </c>
      <c r="N249" s="86">
        <v>3.1E-2</v>
      </c>
      <c r="O249" s="173">
        <v>4.5999999999999996</v>
      </c>
      <c r="P249" s="176">
        <v>0.53</v>
      </c>
      <c r="Q249" s="146">
        <v>6.38</v>
      </c>
      <c r="R249" s="167">
        <v>0.26082232879164408</v>
      </c>
      <c r="S249" s="78">
        <v>0</v>
      </c>
      <c r="T249" s="78">
        <v>0</v>
      </c>
      <c r="U249" s="167">
        <v>0.2042960986766986</v>
      </c>
    </row>
    <row r="250" spans="1:21" x14ac:dyDescent="0.15">
      <c r="A250" s="78">
        <v>55</v>
      </c>
      <c r="B250" s="16" t="s">
        <v>2484</v>
      </c>
      <c r="C250" s="19">
        <v>14</v>
      </c>
      <c r="D250" s="27">
        <v>253</v>
      </c>
      <c r="E250" s="27">
        <v>337</v>
      </c>
      <c r="F250" s="16" t="s">
        <v>2485</v>
      </c>
      <c r="G250" s="19">
        <v>16.805920995637088</v>
      </c>
      <c r="H250" s="16">
        <v>1</v>
      </c>
      <c r="I250" s="16">
        <v>60</v>
      </c>
      <c r="J250" s="16">
        <v>30</v>
      </c>
      <c r="K250" s="16">
        <v>1</v>
      </c>
      <c r="L250" s="68">
        <v>35.638356164383559</v>
      </c>
      <c r="M250" s="74">
        <v>0.1598315672058003</v>
      </c>
      <c r="N250" s="99">
        <v>5.0000000000000001E-3</v>
      </c>
      <c r="O250" s="78">
        <v>5.05</v>
      </c>
      <c r="P250" s="76">
        <v>0.77218767665347665</v>
      </c>
      <c r="Q250" s="146">
        <v>8.1</v>
      </c>
      <c r="R250" s="167">
        <v>3.9211240017564895E-2</v>
      </c>
      <c r="S250" s="224">
        <v>1</v>
      </c>
      <c r="T250" s="78">
        <v>0</v>
      </c>
      <c r="U250" s="167">
        <v>0.27143134371630923</v>
      </c>
    </row>
    <row r="251" spans="1:21" x14ac:dyDescent="0.15">
      <c r="A251" s="78">
        <v>55</v>
      </c>
      <c r="B251" s="16" t="s">
        <v>2484</v>
      </c>
      <c r="C251" s="19">
        <v>14</v>
      </c>
      <c r="D251" s="27">
        <v>337</v>
      </c>
      <c r="E251" s="27">
        <v>702</v>
      </c>
      <c r="F251" s="16" t="s">
        <v>2485</v>
      </c>
      <c r="G251" s="19">
        <v>16.805920995637088</v>
      </c>
      <c r="H251" s="16">
        <v>1</v>
      </c>
      <c r="I251" s="16">
        <v>60</v>
      </c>
      <c r="J251" s="16">
        <v>30</v>
      </c>
      <c r="K251" s="16">
        <v>1</v>
      </c>
      <c r="L251" s="68">
        <v>35.638356164383559</v>
      </c>
      <c r="M251" s="74">
        <v>9.4356112852664584E-2</v>
      </c>
      <c r="N251" s="99">
        <v>4.0000000000000001E-3</v>
      </c>
      <c r="O251" s="78">
        <v>8.27</v>
      </c>
      <c r="P251" s="76">
        <v>1.1036060279870827</v>
      </c>
      <c r="Q251" s="146">
        <v>8.07</v>
      </c>
      <c r="R251" s="167">
        <v>-0.12706808638599779</v>
      </c>
      <c r="S251" s="224">
        <v>1</v>
      </c>
      <c r="T251" s="78">
        <v>0</v>
      </c>
      <c r="U251" s="167">
        <v>-0.18115835772283623</v>
      </c>
    </row>
    <row r="252" spans="1:21" x14ac:dyDescent="0.15">
      <c r="A252" s="78">
        <v>55</v>
      </c>
      <c r="B252" s="16" t="s">
        <v>2484</v>
      </c>
      <c r="C252" s="19">
        <v>14</v>
      </c>
      <c r="D252" s="27">
        <v>702</v>
      </c>
      <c r="E252" s="27">
        <v>1067</v>
      </c>
      <c r="F252" s="16" t="s">
        <v>2485</v>
      </c>
      <c r="G252" s="19">
        <v>16.805920995637088</v>
      </c>
      <c r="H252" s="16">
        <v>1</v>
      </c>
      <c r="I252" s="16">
        <v>60</v>
      </c>
      <c r="J252" s="16">
        <v>30</v>
      </c>
      <c r="K252" s="16">
        <v>1</v>
      </c>
      <c r="L252" s="68">
        <v>35.638356164383559</v>
      </c>
      <c r="M252" s="74">
        <v>5.242626803672934E-2</v>
      </c>
      <c r="N252" s="99">
        <v>2E-3</v>
      </c>
      <c r="O252" s="78">
        <v>18.899999999999999</v>
      </c>
      <c r="P252" s="76">
        <v>4.2720699005724621</v>
      </c>
      <c r="Q252" s="146">
        <v>1.2599999999999998</v>
      </c>
      <c r="R252" s="167">
        <v>0.28547615277078203</v>
      </c>
      <c r="S252" s="224">
        <v>1</v>
      </c>
      <c r="T252" s="78">
        <v>0</v>
      </c>
      <c r="U252" s="167">
        <v>0.15663555192941619</v>
      </c>
    </row>
    <row r="253" spans="1:21" x14ac:dyDescent="0.15">
      <c r="A253" s="78">
        <v>55</v>
      </c>
      <c r="B253" s="16" t="s">
        <v>2484</v>
      </c>
      <c r="C253" s="19">
        <v>14</v>
      </c>
      <c r="D253" s="27">
        <v>1067</v>
      </c>
      <c r="E253" s="27">
        <v>1337</v>
      </c>
      <c r="F253" s="16" t="s">
        <v>2485</v>
      </c>
      <c r="G253" s="19">
        <v>16.805920995637088</v>
      </c>
      <c r="H253" s="16">
        <v>1</v>
      </c>
      <c r="I253" s="16">
        <v>60</v>
      </c>
      <c r="J253" s="16">
        <v>30</v>
      </c>
      <c r="K253" s="16">
        <v>1</v>
      </c>
      <c r="L253" s="68">
        <v>35.638356164383559</v>
      </c>
      <c r="M253" s="74">
        <v>-0.47548389911167505</v>
      </c>
      <c r="N253" s="99">
        <v>-2.4E-2</v>
      </c>
      <c r="O253" s="78">
        <v>9.07</v>
      </c>
      <c r="P253" s="76">
        <v>0.8329147831910263</v>
      </c>
      <c r="Q253" s="146">
        <v>4.9499999999999993</v>
      </c>
      <c r="R253" s="167">
        <v>0.27779550275773196</v>
      </c>
      <c r="S253" s="224">
        <v>1</v>
      </c>
      <c r="T253" s="78">
        <v>0</v>
      </c>
      <c r="U253" s="167">
        <v>0.36326211149690607</v>
      </c>
    </row>
    <row r="254" spans="1:21" x14ac:dyDescent="0.15">
      <c r="A254" s="78">
        <v>56</v>
      </c>
      <c r="B254" s="21" t="s">
        <v>47</v>
      </c>
      <c r="C254" s="22">
        <v>12.3</v>
      </c>
      <c r="D254" s="27">
        <v>253</v>
      </c>
      <c r="E254" s="27">
        <v>337</v>
      </c>
      <c r="F254" s="21" t="s">
        <v>2481</v>
      </c>
      <c r="G254" s="22">
        <v>18.896675614813724</v>
      </c>
      <c r="H254" s="21">
        <v>1</v>
      </c>
      <c r="I254" s="21">
        <v>37</v>
      </c>
      <c r="J254" s="21">
        <v>3</v>
      </c>
      <c r="K254" s="21">
        <v>0</v>
      </c>
      <c r="L254" s="68">
        <v>36.032876712328765</v>
      </c>
      <c r="M254" s="95">
        <v>0.42876124772506036</v>
      </c>
      <c r="N254" s="95">
        <v>2.3E-2</v>
      </c>
      <c r="O254" s="83">
        <v>12.05</v>
      </c>
      <c r="P254" s="101">
        <v>1.5350294590251738</v>
      </c>
      <c r="Q254" s="146">
        <v>6.4</v>
      </c>
      <c r="R254" s="167">
        <v>3.9211240017564895E-2</v>
      </c>
      <c r="S254" s="78">
        <v>0</v>
      </c>
      <c r="T254" s="78">
        <v>0</v>
      </c>
      <c r="U254" s="167">
        <v>0.27143134371630923</v>
      </c>
    </row>
    <row r="255" spans="1:21" x14ac:dyDescent="0.15">
      <c r="A255" s="78">
        <v>56</v>
      </c>
      <c r="B255" s="16" t="s">
        <v>47</v>
      </c>
      <c r="C255" s="19">
        <v>12.3</v>
      </c>
      <c r="D255" s="27">
        <v>337</v>
      </c>
      <c r="E255" s="27">
        <v>702</v>
      </c>
      <c r="F255" s="16" t="s">
        <v>2481</v>
      </c>
      <c r="G255" s="19">
        <v>18.896675614813724</v>
      </c>
      <c r="H255" s="16">
        <v>1</v>
      </c>
      <c r="I255" s="16">
        <v>37</v>
      </c>
      <c r="J255" s="16">
        <v>3</v>
      </c>
      <c r="K255" s="16">
        <v>0</v>
      </c>
      <c r="L255" s="68">
        <v>36.032876712328765</v>
      </c>
      <c r="M255" s="74">
        <v>0.85800677872215203</v>
      </c>
      <c r="N255" s="74">
        <v>1.9E-2</v>
      </c>
      <c r="O255" s="71">
        <v>12.98</v>
      </c>
      <c r="P255" s="76">
        <v>2.7811412010463519</v>
      </c>
      <c r="Q255" s="146">
        <v>6.370000000000001</v>
      </c>
      <c r="R255" s="167">
        <v>-0.12706808638599779</v>
      </c>
      <c r="S255" s="78">
        <v>0</v>
      </c>
      <c r="T255" s="78">
        <v>0</v>
      </c>
      <c r="U255" s="167">
        <v>-0.18115835772283623</v>
      </c>
    </row>
    <row r="256" spans="1:21" x14ac:dyDescent="0.15">
      <c r="A256" s="78">
        <v>56</v>
      </c>
      <c r="B256" s="16" t="s">
        <v>47</v>
      </c>
      <c r="C256" s="19">
        <v>12.3</v>
      </c>
      <c r="D256" s="27">
        <v>702</v>
      </c>
      <c r="E256" s="27">
        <v>1067</v>
      </c>
      <c r="F256" s="16" t="s">
        <v>2481</v>
      </c>
      <c r="G256" s="19">
        <v>18.896675614813724</v>
      </c>
      <c r="H256" s="16">
        <v>1</v>
      </c>
      <c r="I256" s="16">
        <v>37</v>
      </c>
      <c r="J256" s="16">
        <v>3</v>
      </c>
      <c r="K256" s="16">
        <v>0</v>
      </c>
      <c r="L256" s="68">
        <v>36.032876712328765</v>
      </c>
      <c r="M256" s="74">
        <v>0.53956509114654194</v>
      </c>
      <c r="N256" s="74">
        <v>4.0000000000000001E-3</v>
      </c>
      <c r="O256" s="71">
        <v>19.78</v>
      </c>
      <c r="P256" s="76">
        <v>7.7558524095467423</v>
      </c>
      <c r="Q256" s="146">
        <v>-0.4399999999999995</v>
      </c>
      <c r="R256" s="167">
        <v>0.28547615277078203</v>
      </c>
      <c r="S256" s="78">
        <v>0</v>
      </c>
      <c r="T256" s="78">
        <v>0</v>
      </c>
      <c r="U256" s="167">
        <v>0.15663555192941619</v>
      </c>
    </row>
    <row r="257" spans="1:25" x14ac:dyDescent="0.15">
      <c r="A257" s="78">
        <v>56</v>
      </c>
      <c r="B257" s="24" t="s">
        <v>47</v>
      </c>
      <c r="C257" s="25">
        <v>12.3</v>
      </c>
      <c r="D257" s="27">
        <v>1067</v>
      </c>
      <c r="E257" s="27">
        <v>1349</v>
      </c>
      <c r="F257" s="24" t="s">
        <v>2481</v>
      </c>
      <c r="G257" s="25">
        <v>18.896675614813724</v>
      </c>
      <c r="H257" s="24">
        <v>1</v>
      </c>
      <c r="I257" s="24">
        <v>37</v>
      </c>
      <c r="J257" s="24">
        <v>3</v>
      </c>
      <c r="K257" s="24">
        <v>0</v>
      </c>
      <c r="L257" s="68">
        <v>36.032876712328765</v>
      </c>
      <c r="M257" s="93">
        <v>1.060337156145035</v>
      </c>
      <c r="N257" s="93">
        <v>3.0000000000000001E-3</v>
      </c>
      <c r="O257" s="87">
        <v>18.23</v>
      </c>
      <c r="P257" s="102">
        <v>0.91609854437856997</v>
      </c>
      <c r="Q257" s="146">
        <v>3.25</v>
      </c>
      <c r="R257" s="167">
        <v>0.27779550275773196</v>
      </c>
      <c r="S257" s="78">
        <v>0</v>
      </c>
      <c r="T257" s="78">
        <v>0</v>
      </c>
      <c r="U257" s="167">
        <v>0.36326211149690607</v>
      </c>
    </row>
    <row r="258" spans="1:25" x14ac:dyDescent="0.15">
      <c r="A258" s="78">
        <v>57</v>
      </c>
      <c r="B258" s="21" t="s">
        <v>986</v>
      </c>
      <c r="C258" s="22">
        <v>17</v>
      </c>
      <c r="D258" s="27">
        <v>255</v>
      </c>
      <c r="E258" s="27">
        <v>337</v>
      </c>
      <c r="F258" s="21" t="s">
        <v>2461</v>
      </c>
      <c r="G258" s="22">
        <v>17.510381253693833</v>
      </c>
      <c r="H258" s="21">
        <v>1</v>
      </c>
      <c r="I258" s="21">
        <v>36</v>
      </c>
      <c r="J258" s="21">
        <v>5</v>
      </c>
      <c r="K258" s="21">
        <v>0</v>
      </c>
      <c r="L258" s="68">
        <v>35.901369863013699</v>
      </c>
      <c r="M258" s="137">
        <v>-1.5577385725741779</v>
      </c>
      <c r="N258" s="38">
        <v>4.4999999999999998E-2</v>
      </c>
      <c r="O258" s="39">
        <v>14.28</v>
      </c>
      <c r="P258" s="40">
        <v>2.4922171353826035</v>
      </c>
      <c r="Q258" s="146">
        <v>11.120000000000001</v>
      </c>
      <c r="R258" s="167">
        <v>3.9211240017564895E-2</v>
      </c>
      <c r="S258" s="78">
        <v>0</v>
      </c>
      <c r="T258" s="78">
        <v>0</v>
      </c>
      <c r="U258" s="167">
        <v>0.27143134371630923</v>
      </c>
    </row>
    <row r="259" spans="1:25" x14ac:dyDescent="0.15">
      <c r="A259" s="78">
        <v>57</v>
      </c>
      <c r="B259" s="16" t="s">
        <v>986</v>
      </c>
      <c r="C259" s="19">
        <v>17</v>
      </c>
      <c r="D259" s="27">
        <v>337</v>
      </c>
      <c r="E259" s="27">
        <v>702</v>
      </c>
      <c r="F259" s="16" t="s">
        <v>2461</v>
      </c>
      <c r="G259" s="19">
        <v>17.510381253693833</v>
      </c>
      <c r="H259" s="16">
        <v>1</v>
      </c>
      <c r="I259" s="16">
        <v>36</v>
      </c>
      <c r="J259" s="16">
        <v>5</v>
      </c>
      <c r="K259" s="16">
        <v>0</v>
      </c>
      <c r="L259" s="68">
        <v>35.901369863013699</v>
      </c>
      <c r="M259" s="73">
        <v>-0.27836204967554262</v>
      </c>
      <c r="N259" s="36">
        <v>1E-3</v>
      </c>
      <c r="O259" s="37">
        <v>10.25</v>
      </c>
      <c r="P259" s="41">
        <v>2.1747725392886683</v>
      </c>
      <c r="Q259" s="146">
        <v>11.07</v>
      </c>
      <c r="R259" s="167">
        <v>-0.12706808638599779</v>
      </c>
      <c r="S259" s="78">
        <v>0</v>
      </c>
      <c r="T259" s="78">
        <v>0</v>
      </c>
      <c r="U259" s="167">
        <v>-0.18115835772283623</v>
      </c>
    </row>
    <row r="260" spans="1:25" x14ac:dyDescent="0.15">
      <c r="A260" s="78">
        <v>57</v>
      </c>
      <c r="B260" s="16" t="s">
        <v>986</v>
      </c>
      <c r="C260" s="19">
        <v>17</v>
      </c>
      <c r="D260" s="27">
        <v>702</v>
      </c>
      <c r="E260" s="27">
        <v>1067</v>
      </c>
      <c r="F260" s="16" t="s">
        <v>2461</v>
      </c>
      <c r="G260" s="19">
        <v>17.510381253693833</v>
      </c>
      <c r="H260" s="16">
        <v>1</v>
      </c>
      <c r="I260" s="16">
        <v>36</v>
      </c>
      <c r="J260" s="16">
        <v>5</v>
      </c>
      <c r="K260" s="16">
        <v>0</v>
      </c>
      <c r="L260" s="68">
        <v>35.901369863013699</v>
      </c>
      <c r="M260" s="74">
        <v>-0.54749172396231216</v>
      </c>
      <c r="N260" s="36">
        <v>-5.0000000000000001E-3</v>
      </c>
      <c r="O260" s="37">
        <v>15.89</v>
      </c>
      <c r="P260" s="76">
        <v>2.4883040935672516</v>
      </c>
      <c r="Q260" s="146">
        <v>4.26</v>
      </c>
      <c r="R260" s="167">
        <v>0.28547615277078203</v>
      </c>
      <c r="S260" s="78">
        <v>0</v>
      </c>
      <c r="T260" s="78">
        <v>0</v>
      </c>
      <c r="U260" s="167">
        <v>0.15663555192941619</v>
      </c>
    </row>
    <row r="261" spans="1:25" x14ac:dyDescent="0.15">
      <c r="A261" s="78">
        <v>57</v>
      </c>
      <c r="B261" s="16" t="s">
        <v>986</v>
      </c>
      <c r="C261" s="19">
        <v>17</v>
      </c>
      <c r="D261" s="27">
        <v>1067</v>
      </c>
      <c r="E261" s="27">
        <v>1347</v>
      </c>
      <c r="F261" s="16" t="s">
        <v>2461</v>
      </c>
      <c r="G261" s="19">
        <v>17.510381253693833</v>
      </c>
      <c r="H261" s="16">
        <v>1</v>
      </c>
      <c r="I261" s="16">
        <v>36</v>
      </c>
      <c r="J261" s="16">
        <v>5</v>
      </c>
      <c r="K261" s="16">
        <v>0</v>
      </c>
      <c r="L261" s="68">
        <v>35.901369863013699</v>
      </c>
      <c r="M261" s="73">
        <v>-2.3151853066579209</v>
      </c>
      <c r="N261" s="36">
        <v>-3.5000000000000003E-2</v>
      </c>
      <c r="O261" s="37">
        <v>30.67</v>
      </c>
      <c r="P261" s="41">
        <v>2.8356614626129826</v>
      </c>
      <c r="Q261" s="146">
        <v>7.9499999999999993</v>
      </c>
      <c r="R261" s="167">
        <v>0.27779550275773196</v>
      </c>
      <c r="S261" s="78">
        <v>0</v>
      </c>
      <c r="T261" s="78">
        <v>0</v>
      </c>
      <c r="U261" s="167">
        <v>0.36326211149690607</v>
      </c>
    </row>
    <row r="262" spans="1:25" x14ac:dyDescent="0.15">
      <c r="A262" s="78">
        <v>58</v>
      </c>
      <c r="B262" s="21" t="s">
        <v>1137</v>
      </c>
      <c r="C262" s="22">
        <v>13.5</v>
      </c>
      <c r="D262" s="27">
        <v>260</v>
      </c>
      <c r="E262" s="27">
        <v>337</v>
      </c>
      <c r="F262" s="21" t="s">
        <v>2494</v>
      </c>
      <c r="G262" s="22">
        <v>17.104916120735002</v>
      </c>
      <c r="H262" s="21">
        <v>1</v>
      </c>
      <c r="I262" s="21">
        <v>37</v>
      </c>
      <c r="J262" s="21">
        <v>5</v>
      </c>
      <c r="K262" s="21">
        <v>1</v>
      </c>
      <c r="L262" s="68">
        <v>17.983561643835618</v>
      </c>
      <c r="M262" s="95">
        <v>0.39492285150028666</v>
      </c>
      <c r="N262" s="98">
        <v>0.01</v>
      </c>
      <c r="O262" s="83">
        <v>8.69</v>
      </c>
      <c r="P262" s="90">
        <v>2.2246143958868894</v>
      </c>
      <c r="Q262" s="146">
        <v>7.64</v>
      </c>
      <c r="R262" s="167">
        <v>3.9211240017564895E-2</v>
      </c>
      <c r="S262" s="224">
        <v>1</v>
      </c>
      <c r="T262" s="78">
        <v>0</v>
      </c>
      <c r="U262" s="167">
        <v>0.27143134371630923</v>
      </c>
    </row>
    <row r="263" spans="1:25" x14ac:dyDescent="0.15">
      <c r="A263" s="78">
        <v>58</v>
      </c>
      <c r="B263" s="16" t="s">
        <v>1137</v>
      </c>
      <c r="C263" s="19">
        <v>13.5</v>
      </c>
      <c r="D263" s="27">
        <v>337</v>
      </c>
      <c r="E263" s="27">
        <v>702</v>
      </c>
      <c r="F263" s="16" t="s">
        <v>2494</v>
      </c>
      <c r="G263" s="19">
        <v>17.104916120735002</v>
      </c>
      <c r="H263" s="16">
        <v>1</v>
      </c>
      <c r="I263" s="16">
        <v>37</v>
      </c>
      <c r="J263" s="16">
        <v>5</v>
      </c>
      <c r="K263" s="16">
        <v>1</v>
      </c>
      <c r="L263" s="68">
        <v>17.983561643835618</v>
      </c>
      <c r="M263" s="74">
        <v>0.17331452504217323</v>
      </c>
      <c r="N263" s="99">
        <v>8.0000000000000002E-3</v>
      </c>
      <c r="O263" s="71">
        <v>9.73</v>
      </c>
      <c r="P263" s="91">
        <v>2.1249056033831746</v>
      </c>
      <c r="Q263" s="146">
        <v>7.57</v>
      </c>
      <c r="R263" s="167">
        <v>-0.12706808638599779</v>
      </c>
      <c r="S263" s="224">
        <v>1</v>
      </c>
      <c r="T263" s="78">
        <v>0</v>
      </c>
      <c r="U263" s="167">
        <v>-0.18115835772283623</v>
      </c>
      <c r="X263" s="186"/>
      <c r="Y263" s="186"/>
    </row>
    <row r="264" spans="1:25" x14ac:dyDescent="0.15">
      <c r="A264" s="78">
        <v>58</v>
      </c>
      <c r="B264" s="16" t="s">
        <v>1137</v>
      </c>
      <c r="C264" s="19">
        <v>13.5</v>
      </c>
      <c r="D264" s="27">
        <v>702</v>
      </c>
      <c r="E264" s="27">
        <v>807</v>
      </c>
      <c r="F264" s="16" t="s">
        <v>2494</v>
      </c>
      <c r="G264" s="19">
        <v>17.104916120735002</v>
      </c>
      <c r="H264" s="16">
        <v>1</v>
      </c>
      <c r="I264" s="16">
        <v>37</v>
      </c>
      <c r="J264" s="16">
        <v>5</v>
      </c>
      <c r="K264" s="16">
        <v>1</v>
      </c>
      <c r="L264" s="68">
        <v>17.983561643835618</v>
      </c>
      <c r="M264" s="74">
        <v>0.22052216573160066</v>
      </c>
      <c r="N264" s="172">
        <v>5.3E-3</v>
      </c>
      <c r="O264" s="171">
        <v>11.48</v>
      </c>
      <c r="P264" s="91">
        <v>2.2744855330341944</v>
      </c>
      <c r="Q264" s="146">
        <v>0.75999999999999979</v>
      </c>
      <c r="R264" s="167">
        <v>0.28547615277078203</v>
      </c>
      <c r="S264" s="224">
        <v>1</v>
      </c>
      <c r="T264" s="78">
        <v>0</v>
      </c>
      <c r="U264" s="167">
        <v>0.15663555192941619</v>
      </c>
    </row>
    <row r="265" spans="1:25" x14ac:dyDescent="0.15">
      <c r="A265" s="78">
        <v>59</v>
      </c>
      <c r="B265" s="21" t="s">
        <v>1487</v>
      </c>
      <c r="C265" s="22">
        <v>12</v>
      </c>
      <c r="D265" s="27">
        <v>261</v>
      </c>
      <c r="E265" s="27">
        <v>337</v>
      </c>
      <c r="F265" s="21" t="s">
        <v>2496</v>
      </c>
      <c r="G265" s="22">
        <v>17.76119986006448</v>
      </c>
      <c r="H265" s="21">
        <v>1</v>
      </c>
      <c r="I265" s="21">
        <v>67</v>
      </c>
      <c r="J265" s="21">
        <v>3</v>
      </c>
      <c r="K265" s="21">
        <v>0</v>
      </c>
      <c r="L265" s="68">
        <v>66.345205479452048</v>
      </c>
      <c r="M265" s="98">
        <v>9.1999999999999998E-2</v>
      </c>
      <c r="N265" s="98">
        <v>-0.114</v>
      </c>
      <c r="O265" s="83">
        <v>2.85</v>
      </c>
      <c r="P265" s="84">
        <v>1.23</v>
      </c>
      <c r="Q265" s="146">
        <v>6.18</v>
      </c>
      <c r="R265" s="167">
        <v>3.9211240017564895E-2</v>
      </c>
      <c r="S265" s="78">
        <v>0</v>
      </c>
      <c r="T265" s="78">
        <v>0</v>
      </c>
      <c r="U265" s="167">
        <v>0.27143134371630923</v>
      </c>
    </row>
    <row r="266" spans="1:25" x14ac:dyDescent="0.15">
      <c r="A266" s="78">
        <v>59</v>
      </c>
      <c r="B266" s="16" t="s">
        <v>1487</v>
      </c>
      <c r="C266" s="19">
        <v>12</v>
      </c>
      <c r="D266" s="27">
        <v>337</v>
      </c>
      <c r="E266" s="27">
        <v>702</v>
      </c>
      <c r="F266" s="16" t="s">
        <v>2496</v>
      </c>
      <c r="G266" s="19">
        <v>17.76119986006448</v>
      </c>
      <c r="H266" s="16">
        <v>1</v>
      </c>
      <c r="I266" s="16">
        <v>67</v>
      </c>
      <c r="J266" s="16">
        <v>3</v>
      </c>
      <c r="K266" s="16">
        <v>0</v>
      </c>
      <c r="L266" s="68">
        <v>66.345205479452048</v>
      </c>
      <c r="M266" s="99">
        <v>0.106</v>
      </c>
      <c r="N266" s="99">
        <v>-2.1999999999999999E-2</v>
      </c>
      <c r="O266" s="71">
        <v>3.24</v>
      </c>
      <c r="P266" s="75">
        <v>1.27</v>
      </c>
      <c r="Q266" s="146">
        <v>6.07</v>
      </c>
      <c r="R266" s="167">
        <v>-0.12706808638599779</v>
      </c>
      <c r="S266" s="78">
        <v>0</v>
      </c>
      <c r="T266" s="78">
        <v>0</v>
      </c>
      <c r="U266" s="167">
        <v>-0.18115835772283623</v>
      </c>
    </row>
    <row r="267" spans="1:25" x14ac:dyDescent="0.15">
      <c r="A267" s="78">
        <v>59</v>
      </c>
      <c r="B267" s="16" t="s">
        <v>1487</v>
      </c>
      <c r="C267" s="19">
        <v>12</v>
      </c>
      <c r="D267" s="27">
        <v>702</v>
      </c>
      <c r="E267" s="27">
        <v>1067</v>
      </c>
      <c r="F267" s="16" t="s">
        <v>2496</v>
      </c>
      <c r="G267" s="19">
        <v>17.76119986006448</v>
      </c>
      <c r="H267" s="16">
        <v>1</v>
      </c>
      <c r="I267" s="16">
        <v>67</v>
      </c>
      <c r="J267" s="16">
        <v>3</v>
      </c>
      <c r="K267" s="16">
        <v>0</v>
      </c>
      <c r="L267" s="68">
        <v>66.345205479452048</v>
      </c>
      <c r="M267" s="99">
        <v>0.11</v>
      </c>
      <c r="N267" s="99">
        <v>-7.9000000000000001E-2</v>
      </c>
      <c r="O267" s="71">
        <v>4.18</v>
      </c>
      <c r="P267" s="75">
        <v>1.34</v>
      </c>
      <c r="Q267" s="146">
        <v>-0.74000000000000021</v>
      </c>
      <c r="R267" s="167">
        <v>0.28547615277078203</v>
      </c>
      <c r="S267" s="78">
        <v>0</v>
      </c>
      <c r="T267" s="78">
        <v>0</v>
      </c>
      <c r="U267" s="167">
        <v>0.15663555192941619</v>
      </c>
    </row>
    <row r="268" spans="1:25" x14ac:dyDescent="0.15">
      <c r="A268" s="78">
        <v>59</v>
      </c>
      <c r="B268" s="16" t="s">
        <v>1487</v>
      </c>
      <c r="C268" s="19">
        <v>12</v>
      </c>
      <c r="D268" s="27">
        <v>1067</v>
      </c>
      <c r="E268" s="27">
        <v>1433</v>
      </c>
      <c r="F268" s="16" t="s">
        <v>2496</v>
      </c>
      <c r="G268" s="19">
        <v>17.76119986006448</v>
      </c>
      <c r="H268" s="16">
        <v>1</v>
      </c>
      <c r="I268" s="16">
        <v>67</v>
      </c>
      <c r="J268" s="16">
        <v>3</v>
      </c>
      <c r="K268" s="16">
        <v>0</v>
      </c>
      <c r="L268" s="68">
        <v>66.345205479452048</v>
      </c>
      <c r="M268" s="99">
        <v>0.104</v>
      </c>
      <c r="N268" s="99">
        <v>-6.5000000000000002E-2</v>
      </c>
      <c r="O268" s="71">
        <v>5.13</v>
      </c>
      <c r="P268" s="75">
        <v>1.61</v>
      </c>
      <c r="Q268" s="146">
        <v>2.9499999999999993</v>
      </c>
      <c r="R268" s="167">
        <v>0.27779550275773196</v>
      </c>
      <c r="S268" s="78">
        <v>0</v>
      </c>
      <c r="T268" s="78">
        <v>0</v>
      </c>
      <c r="U268" s="167">
        <v>0.36326211149690607</v>
      </c>
    </row>
    <row r="269" spans="1:25" x14ac:dyDescent="0.15">
      <c r="A269" s="78">
        <v>59</v>
      </c>
      <c r="B269" s="16" t="s">
        <v>1487</v>
      </c>
      <c r="C269" s="19">
        <v>12</v>
      </c>
      <c r="D269" s="27">
        <v>1433</v>
      </c>
      <c r="E269" s="27">
        <v>1798</v>
      </c>
      <c r="F269" s="16" t="s">
        <v>2496</v>
      </c>
      <c r="G269" s="19">
        <v>17.76119986006448</v>
      </c>
      <c r="H269" s="16">
        <v>1</v>
      </c>
      <c r="I269" s="16">
        <v>67</v>
      </c>
      <c r="J269" s="16">
        <v>3</v>
      </c>
      <c r="K269" s="16">
        <v>0</v>
      </c>
      <c r="L269" s="68">
        <v>66.345205479452048</v>
      </c>
      <c r="M269" s="99">
        <v>0.122</v>
      </c>
      <c r="N269" s="99">
        <v>-1.4E-2</v>
      </c>
      <c r="O269" s="71">
        <v>5.17</v>
      </c>
      <c r="P269" s="75">
        <v>1.45</v>
      </c>
      <c r="Q269" s="146">
        <v>3.66</v>
      </c>
      <c r="R269" s="167">
        <v>-5.4849413820347394E-2</v>
      </c>
      <c r="S269" s="78">
        <v>0</v>
      </c>
      <c r="T269" s="78">
        <v>0</v>
      </c>
      <c r="U269" s="167">
        <v>0.21714415782437937</v>
      </c>
    </row>
    <row r="270" spans="1:25" x14ac:dyDescent="0.15">
      <c r="A270" s="78">
        <v>59</v>
      </c>
      <c r="B270" s="16" t="s">
        <v>1487</v>
      </c>
      <c r="C270" s="19">
        <v>12</v>
      </c>
      <c r="D270" s="27">
        <v>1798</v>
      </c>
      <c r="E270" s="27">
        <v>2163</v>
      </c>
      <c r="F270" s="16" t="s">
        <v>2496</v>
      </c>
      <c r="G270" s="19">
        <v>17.76119986006448</v>
      </c>
      <c r="H270" s="16">
        <v>1</v>
      </c>
      <c r="I270" s="16">
        <v>67</v>
      </c>
      <c r="J270" s="16">
        <v>3</v>
      </c>
      <c r="K270" s="16">
        <v>0</v>
      </c>
      <c r="L270" s="68">
        <v>66.345205479452048</v>
      </c>
      <c r="M270" s="99">
        <v>0.08</v>
      </c>
      <c r="N270" s="99">
        <v>3.5999999999999997E-2</v>
      </c>
      <c r="O270" s="71">
        <v>4.58</v>
      </c>
      <c r="P270" s="75">
        <v>1.03</v>
      </c>
      <c r="Q270" s="146">
        <v>5.54</v>
      </c>
      <c r="R270" s="167">
        <v>0.11866885948640538</v>
      </c>
      <c r="S270" s="78">
        <v>0</v>
      </c>
      <c r="T270" s="78">
        <v>0</v>
      </c>
      <c r="U270" s="167">
        <v>4.7760412903606803E-2</v>
      </c>
    </row>
    <row r="271" spans="1:25" x14ac:dyDescent="0.15">
      <c r="A271" s="78">
        <v>59</v>
      </c>
      <c r="B271" s="16" t="s">
        <v>1487</v>
      </c>
      <c r="C271" s="19">
        <v>12</v>
      </c>
      <c r="D271" s="27">
        <v>2163</v>
      </c>
      <c r="E271" s="27">
        <v>2279</v>
      </c>
      <c r="F271" s="16" t="s">
        <v>2496</v>
      </c>
      <c r="G271" s="19">
        <v>17.76119986006448</v>
      </c>
      <c r="H271" s="16">
        <v>1</v>
      </c>
      <c r="I271" s="16">
        <v>67</v>
      </c>
      <c r="J271" s="16">
        <v>3</v>
      </c>
      <c r="K271" s="16">
        <v>0</v>
      </c>
      <c r="L271" s="68">
        <v>66.345205479452048</v>
      </c>
      <c r="M271" s="99">
        <v>0.153</v>
      </c>
      <c r="N271" s="100">
        <v>0.01</v>
      </c>
      <c r="O271" s="71">
        <v>4.88</v>
      </c>
      <c r="P271" s="75">
        <v>1.63</v>
      </c>
      <c r="Q271" s="146">
        <v>4.88</v>
      </c>
      <c r="R271" s="167">
        <v>0.26082232879164408</v>
      </c>
      <c r="S271" s="78">
        <v>0</v>
      </c>
      <c r="T271" s="78">
        <v>0</v>
      </c>
      <c r="U271" s="167">
        <v>0.2042960986766986</v>
      </c>
    </row>
    <row r="272" spans="1:25" x14ac:dyDescent="0.15">
      <c r="A272" s="78">
        <v>60</v>
      </c>
      <c r="B272" s="21" t="s">
        <v>1697</v>
      </c>
      <c r="C272" s="22">
        <v>14</v>
      </c>
      <c r="D272" s="27">
        <v>262</v>
      </c>
      <c r="E272" s="27">
        <v>337</v>
      </c>
      <c r="F272" s="21" t="s">
        <v>2490</v>
      </c>
      <c r="G272" s="22">
        <v>17.093603068088871</v>
      </c>
      <c r="H272" s="21">
        <v>1</v>
      </c>
      <c r="I272" s="21">
        <v>37</v>
      </c>
      <c r="J272" s="21">
        <v>3</v>
      </c>
      <c r="K272" s="21">
        <v>0</v>
      </c>
      <c r="L272" s="68">
        <v>36.032876712328765</v>
      </c>
      <c r="M272" s="139">
        <v>0.36462983862983867</v>
      </c>
      <c r="N272" s="177">
        <v>1.2999999999999999E-2</v>
      </c>
      <c r="O272" s="140">
        <v>4.72</v>
      </c>
      <c r="P272" s="143">
        <v>0.47622427253371186</v>
      </c>
      <c r="Q272" s="146">
        <v>8.23</v>
      </c>
      <c r="R272" s="167">
        <v>3.9211240017564895E-2</v>
      </c>
      <c r="S272" s="78">
        <v>0</v>
      </c>
      <c r="T272" s="78">
        <v>0</v>
      </c>
      <c r="U272" s="167">
        <v>0.27143134371630923</v>
      </c>
    </row>
    <row r="273" spans="1:24" x14ac:dyDescent="0.15">
      <c r="A273" s="78">
        <v>60</v>
      </c>
      <c r="B273" s="16" t="s">
        <v>1697</v>
      </c>
      <c r="C273" s="19">
        <v>14</v>
      </c>
      <c r="D273" s="27">
        <v>337</v>
      </c>
      <c r="E273" s="27">
        <v>702</v>
      </c>
      <c r="F273" s="16" t="s">
        <v>2490</v>
      </c>
      <c r="G273" s="19">
        <v>17.093603068088871</v>
      </c>
      <c r="H273" s="16">
        <v>1</v>
      </c>
      <c r="I273" s="16">
        <v>37</v>
      </c>
      <c r="J273" s="16">
        <v>3</v>
      </c>
      <c r="K273" s="16">
        <v>0</v>
      </c>
      <c r="L273" s="68">
        <v>36.032876712328765</v>
      </c>
      <c r="M273" s="124">
        <v>0.49795479910714291</v>
      </c>
      <c r="N273" s="177">
        <v>5.0000000000000001E-3</v>
      </c>
      <c r="O273" s="127">
        <v>5.4</v>
      </c>
      <c r="P273" s="131">
        <v>2.2458781362007167</v>
      </c>
      <c r="Q273" s="146">
        <v>8.07</v>
      </c>
      <c r="R273" s="167">
        <v>-0.12706808638599779</v>
      </c>
      <c r="S273" s="78">
        <v>0</v>
      </c>
      <c r="T273" s="78">
        <v>0</v>
      </c>
      <c r="U273" s="167">
        <v>-0.18115835772283623</v>
      </c>
    </row>
    <row r="274" spans="1:24" x14ac:dyDescent="0.15">
      <c r="A274" s="78">
        <v>60</v>
      </c>
      <c r="B274" s="16" t="s">
        <v>1697</v>
      </c>
      <c r="C274" s="19">
        <v>14</v>
      </c>
      <c r="D274" s="27">
        <v>702</v>
      </c>
      <c r="E274" s="27">
        <v>1067</v>
      </c>
      <c r="F274" s="16" t="s">
        <v>2490</v>
      </c>
      <c r="G274" s="19">
        <v>17.093603068088871</v>
      </c>
      <c r="H274" s="16">
        <v>1</v>
      </c>
      <c r="I274" s="16">
        <v>37</v>
      </c>
      <c r="J274" s="16">
        <v>3</v>
      </c>
      <c r="K274" s="16">
        <v>0</v>
      </c>
      <c r="L274" s="68">
        <v>36.032876712328765</v>
      </c>
      <c r="M274" s="124">
        <v>0.58333605839416058</v>
      </c>
      <c r="N274" s="177">
        <v>3.0000000000000001E-3</v>
      </c>
      <c r="O274" s="127">
        <v>4.87</v>
      </c>
      <c r="P274" s="131">
        <v>1.5030433225921949</v>
      </c>
      <c r="Q274" s="146">
        <v>1.2599999999999998</v>
      </c>
      <c r="R274" s="167">
        <v>0.28547615277078203</v>
      </c>
      <c r="S274" s="78">
        <v>0</v>
      </c>
      <c r="T274" s="78">
        <v>0</v>
      </c>
      <c r="U274" s="167">
        <v>0.15663555192941619</v>
      </c>
    </row>
    <row r="275" spans="1:24" x14ac:dyDescent="0.15">
      <c r="A275" s="78">
        <v>60</v>
      </c>
      <c r="B275" s="24" t="s">
        <v>1697</v>
      </c>
      <c r="C275" s="25">
        <v>14</v>
      </c>
      <c r="D275" s="27">
        <v>1067</v>
      </c>
      <c r="E275" s="27">
        <v>1358</v>
      </c>
      <c r="F275" s="24" t="s">
        <v>2490</v>
      </c>
      <c r="G275" s="25">
        <v>17.093603068088871</v>
      </c>
      <c r="H275" s="24">
        <v>1</v>
      </c>
      <c r="I275" s="24">
        <v>37</v>
      </c>
      <c r="J275" s="24">
        <v>3</v>
      </c>
      <c r="K275" s="24">
        <v>0</v>
      </c>
      <c r="L275" s="68">
        <v>36.032876712328765</v>
      </c>
      <c r="M275" s="125">
        <v>0.20567810569663694</v>
      </c>
      <c r="N275" s="151">
        <v>-1.2E-2</v>
      </c>
      <c r="O275" s="112">
        <v>3.7</v>
      </c>
      <c r="P275" s="132">
        <v>1.0684624017957352</v>
      </c>
      <c r="Q275" s="146">
        <v>4.9499999999999993</v>
      </c>
      <c r="R275" s="167">
        <v>0.27779550275773196</v>
      </c>
      <c r="S275" s="78">
        <v>0</v>
      </c>
      <c r="T275" s="78">
        <v>0</v>
      </c>
      <c r="U275" s="167">
        <v>0.36326211149690607</v>
      </c>
    </row>
    <row r="276" spans="1:24" x14ac:dyDescent="0.15">
      <c r="A276" s="78">
        <v>61</v>
      </c>
      <c r="B276" s="21" t="s">
        <v>2423</v>
      </c>
      <c r="C276" s="22">
        <v>11.5</v>
      </c>
      <c r="D276" s="27">
        <v>267</v>
      </c>
      <c r="E276" s="27">
        <v>337</v>
      </c>
      <c r="F276" s="21" t="s">
        <v>2504</v>
      </c>
      <c r="G276" s="22">
        <v>18.005265294991034</v>
      </c>
      <c r="H276" s="21">
        <v>1</v>
      </c>
      <c r="I276" s="21">
        <v>84</v>
      </c>
      <c r="J276" s="21">
        <v>3</v>
      </c>
      <c r="K276" s="21">
        <v>0</v>
      </c>
      <c r="L276" s="68">
        <v>47.868493150684934</v>
      </c>
      <c r="M276" s="150">
        <v>0.11700000000000001</v>
      </c>
      <c r="N276" s="178">
        <v>5.2999999999999999E-2</v>
      </c>
      <c r="O276" s="140">
        <v>1.02</v>
      </c>
      <c r="P276" s="141">
        <v>0</v>
      </c>
      <c r="Q276" s="146">
        <v>5.77</v>
      </c>
      <c r="R276" s="167">
        <v>3.9211240017564895E-2</v>
      </c>
      <c r="S276" s="224">
        <v>1</v>
      </c>
      <c r="T276" s="78">
        <v>0</v>
      </c>
      <c r="U276" s="167">
        <v>0.27143134371630923</v>
      </c>
      <c r="V276" s="186"/>
      <c r="W276" s="186"/>
      <c r="X276" s="186"/>
    </row>
    <row r="277" spans="1:24" x14ac:dyDescent="0.15">
      <c r="A277" s="78">
        <v>61</v>
      </c>
      <c r="B277" s="16" t="s">
        <v>2423</v>
      </c>
      <c r="C277" s="19">
        <v>11.5</v>
      </c>
      <c r="D277" s="27">
        <v>337</v>
      </c>
      <c r="E277" s="27">
        <v>702</v>
      </c>
      <c r="F277" s="16" t="s">
        <v>2504</v>
      </c>
      <c r="G277" s="19">
        <v>18.005265294991034</v>
      </c>
      <c r="H277" s="16">
        <v>1</v>
      </c>
      <c r="I277" s="16">
        <v>84</v>
      </c>
      <c r="J277" s="16">
        <v>3</v>
      </c>
      <c r="K277" s="16">
        <v>0</v>
      </c>
      <c r="L277" s="68">
        <v>47.868493150684934</v>
      </c>
      <c r="M277" s="126">
        <v>-7.5999999999999998E-2</v>
      </c>
      <c r="N277" s="179">
        <v>1E-3</v>
      </c>
      <c r="O277" s="127">
        <v>112.85</v>
      </c>
      <c r="P277" s="129">
        <v>111.8</v>
      </c>
      <c r="Q277" s="146">
        <v>5.57</v>
      </c>
      <c r="R277" s="167">
        <v>-0.12706808638599779</v>
      </c>
      <c r="S277" s="224">
        <v>1</v>
      </c>
      <c r="T277" s="78">
        <v>0</v>
      </c>
      <c r="U277" s="167">
        <v>-0.18115835772283623</v>
      </c>
    </row>
    <row r="278" spans="1:24" x14ac:dyDescent="0.15">
      <c r="A278" s="78">
        <v>61</v>
      </c>
      <c r="B278" s="16" t="s">
        <v>2423</v>
      </c>
      <c r="C278" s="19">
        <v>11.5</v>
      </c>
      <c r="D278" s="27">
        <v>702</v>
      </c>
      <c r="E278" s="27">
        <v>1067</v>
      </c>
      <c r="F278" s="16" t="s">
        <v>2504</v>
      </c>
      <c r="G278" s="19">
        <v>18.005265294991034</v>
      </c>
      <c r="H278" s="16">
        <v>1</v>
      </c>
      <c r="I278" s="16">
        <v>84</v>
      </c>
      <c r="J278" s="16">
        <v>3</v>
      </c>
      <c r="K278" s="16">
        <v>0</v>
      </c>
      <c r="L278" s="68">
        <v>47.868493150684934</v>
      </c>
      <c r="M278" s="126">
        <v>-4.3999999999999997E-2</v>
      </c>
      <c r="N278" s="179">
        <v>1E-3</v>
      </c>
      <c r="O278" s="127">
        <v>101.38</v>
      </c>
      <c r="P278" s="129">
        <v>100.36</v>
      </c>
      <c r="Q278" s="146">
        <v>-1.2400000000000002</v>
      </c>
      <c r="R278" s="167">
        <v>0.28547615277078203</v>
      </c>
      <c r="S278" s="224">
        <v>1</v>
      </c>
      <c r="T278" s="78">
        <v>0</v>
      </c>
      <c r="U278" s="167">
        <v>0.15663555192941619</v>
      </c>
    </row>
    <row r="279" spans="1:24" x14ac:dyDescent="0.15">
      <c r="A279" s="78">
        <v>61</v>
      </c>
      <c r="B279" s="16" t="s">
        <v>2423</v>
      </c>
      <c r="C279" s="19">
        <v>11.5</v>
      </c>
      <c r="D279" s="27">
        <v>1067</v>
      </c>
      <c r="E279" s="27">
        <v>1433</v>
      </c>
      <c r="F279" s="16" t="s">
        <v>2504</v>
      </c>
      <c r="G279" s="19">
        <v>18.005265294991034</v>
      </c>
      <c r="H279" s="16">
        <v>1</v>
      </c>
      <c r="I279" s="16">
        <v>84</v>
      </c>
      <c r="J279" s="16">
        <v>3</v>
      </c>
      <c r="K279" s="16">
        <v>0</v>
      </c>
      <c r="L279" s="68">
        <v>47.868493150684934</v>
      </c>
      <c r="M279" s="126">
        <v>2E-3</v>
      </c>
      <c r="N279" s="179">
        <v>1E-3</v>
      </c>
      <c r="O279" s="127">
        <v>94.54</v>
      </c>
      <c r="P279" s="129">
        <v>93.5</v>
      </c>
      <c r="Q279" s="146">
        <v>2.4499999999999993</v>
      </c>
      <c r="R279" s="167">
        <v>0.27779550275773196</v>
      </c>
      <c r="S279" s="224">
        <v>1</v>
      </c>
      <c r="T279" s="78">
        <v>0</v>
      </c>
      <c r="U279" s="167">
        <v>0.36326211149690607</v>
      </c>
    </row>
    <row r="280" spans="1:24" x14ac:dyDescent="0.15">
      <c r="A280" s="78">
        <v>61</v>
      </c>
      <c r="B280" s="24" t="s">
        <v>2423</v>
      </c>
      <c r="C280" s="25">
        <v>11.5</v>
      </c>
      <c r="D280" s="27">
        <v>1433</v>
      </c>
      <c r="E280" s="27">
        <v>1723</v>
      </c>
      <c r="F280" s="24" t="s">
        <v>2504</v>
      </c>
      <c r="G280" s="25">
        <v>18.005265294991034</v>
      </c>
      <c r="H280" s="24">
        <v>1</v>
      </c>
      <c r="I280" s="24">
        <v>84</v>
      </c>
      <c r="J280" s="24">
        <v>3</v>
      </c>
      <c r="K280" s="24">
        <v>0</v>
      </c>
      <c r="L280" s="68">
        <v>47.868493150684934</v>
      </c>
      <c r="M280" s="151">
        <v>4.2000000000000003E-2</v>
      </c>
      <c r="N280" s="153">
        <v>3.0000000000000001E-3</v>
      </c>
      <c r="O280" s="112">
        <v>70.150000000000006</v>
      </c>
      <c r="P280" s="130">
        <v>69.14</v>
      </c>
      <c r="Q280" s="146">
        <v>3.16</v>
      </c>
      <c r="R280" s="167">
        <v>-5.4849413820347394E-2</v>
      </c>
      <c r="S280" s="224">
        <v>1</v>
      </c>
      <c r="T280" s="78">
        <v>0</v>
      </c>
      <c r="U280" s="167">
        <v>0.21714415782437937</v>
      </c>
    </row>
    <row r="281" spans="1:24" x14ac:dyDescent="0.15">
      <c r="A281" s="78">
        <v>62</v>
      </c>
      <c r="B281" s="45" t="s">
        <v>2488</v>
      </c>
      <c r="C281" s="46">
        <v>11.3</v>
      </c>
      <c r="D281" s="27">
        <v>268</v>
      </c>
      <c r="E281" s="27">
        <v>337</v>
      </c>
      <c r="F281" s="45" t="s">
        <v>2506</v>
      </c>
      <c r="G281" s="46">
        <v>17.093603068088871</v>
      </c>
      <c r="H281" s="45">
        <v>1</v>
      </c>
      <c r="I281" s="45">
        <v>60</v>
      </c>
      <c r="J281" s="45">
        <v>3</v>
      </c>
      <c r="K281" s="45">
        <v>0</v>
      </c>
      <c r="L281" s="68">
        <v>24.13150684931507</v>
      </c>
      <c r="M281" s="150">
        <v>0.16700000000000001</v>
      </c>
      <c r="N281" s="150">
        <v>3.0000000000000001E-3</v>
      </c>
      <c r="O281" s="180">
        <v>-937</v>
      </c>
      <c r="P281" s="181">
        <v>-518.5</v>
      </c>
      <c r="Q281" s="146">
        <v>5.5500000000000007</v>
      </c>
      <c r="R281" s="167">
        <v>3.9211240017564895E-2</v>
      </c>
      <c r="S281" s="78">
        <v>0</v>
      </c>
      <c r="T281" s="78">
        <v>0</v>
      </c>
      <c r="U281" s="167">
        <v>0.27143134371630923</v>
      </c>
    </row>
    <row r="282" spans="1:24" x14ac:dyDescent="0.15">
      <c r="A282" s="78">
        <v>62</v>
      </c>
      <c r="B282" s="48" t="s">
        <v>2488</v>
      </c>
      <c r="C282" s="49">
        <v>11.3</v>
      </c>
      <c r="D282" s="27">
        <v>337</v>
      </c>
      <c r="E282" s="27">
        <v>702</v>
      </c>
      <c r="F282" s="48" t="s">
        <v>2506</v>
      </c>
      <c r="G282" s="49">
        <v>17.093603068088871</v>
      </c>
      <c r="H282" s="48">
        <v>1</v>
      </c>
      <c r="I282" s="48">
        <v>60</v>
      </c>
      <c r="J282" s="48">
        <v>3</v>
      </c>
      <c r="K282" s="48">
        <v>0</v>
      </c>
      <c r="L282" s="68">
        <v>24.13150684931507</v>
      </c>
      <c r="M282" s="126">
        <v>0.45700000000000002</v>
      </c>
      <c r="N282" s="126">
        <v>3.0000000000000001E-3</v>
      </c>
      <c r="O282" s="182">
        <v>458.66666666666669</v>
      </c>
      <c r="P282" s="183">
        <v>454.88888888888897</v>
      </c>
      <c r="Q282" s="146">
        <v>5.370000000000001</v>
      </c>
      <c r="R282" s="167">
        <v>-0.12706808638599779</v>
      </c>
      <c r="S282" s="78">
        <v>0</v>
      </c>
      <c r="T282" s="78">
        <v>0</v>
      </c>
      <c r="U282" s="167">
        <v>-0.18115835772283623</v>
      </c>
    </row>
    <row r="283" spans="1:24" x14ac:dyDescent="0.15">
      <c r="A283" s="78">
        <v>62</v>
      </c>
      <c r="B283" s="50" t="s">
        <v>2488</v>
      </c>
      <c r="C283" s="51">
        <v>11.3</v>
      </c>
      <c r="D283" s="27">
        <v>702</v>
      </c>
      <c r="E283" s="27">
        <v>1002</v>
      </c>
      <c r="F283" s="50" t="s">
        <v>2506</v>
      </c>
      <c r="G283" s="51">
        <v>17.093603068088871</v>
      </c>
      <c r="H283" s="50">
        <v>1</v>
      </c>
      <c r="I283" s="50">
        <v>60</v>
      </c>
      <c r="J283" s="50">
        <v>3</v>
      </c>
      <c r="K283" s="50">
        <v>0</v>
      </c>
      <c r="L283" s="68">
        <v>24.13150684931507</v>
      </c>
      <c r="M283" s="151">
        <v>-6.4000000000000001E-2</v>
      </c>
      <c r="N283" s="151">
        <v>-2E-3</v>
      </c>
      <c r="O283" s="184">
        <v>2572</v>
      </c>
      <c r="P283" s="185">
        <v>2560.5</v>
      </c>
      <c r="Q283" s="146">
        <v>-1.4399999999999995</v>
      </c>
      <c r="R283" s="167">
        <v>0.28547615277078203</v>
      </c>
      <c r="S283" s="78">
        <v>0</v>
      </c>
      <c r="T283" s="78">
        <v>0</v>
      </c>
      <c r="U283" s="167">
        <v>0.15663555192941619</v>
      </c>
    </row>
    <row r="284" spans="1:24" x14ac:dyDescent="0.15">
      <c r="A284" s="78">
        <v>63</v>
      </c>
      <c r="B284" s="21" t="s">
        <v>112</v>
      </c>
      <c r="C284" s="22">
        <v>18</v>
      </c>
      <c r="D284" s="27">
        <v>275</v>
      </c>
      <c r="E284" s="27">
        <v>337</v>
      </c>
      <c r="F284" s="21" t="s">
        <v>2517</v>
      </c>
      <c r="G284" s="22">
        <v>17.088248728380311</v>
      </c>
      <c r="H284" s="21">
        <v>1</v>
      </c>
      <c r="I284" s="21">
        <v>36</v>
      </c>
      <c r="J284" s="21">
        <v>3</v>
      </c>
      <c r="K284" s="21">
        <v>1</v>
      </c>
      <c r="L284" s="68">
        <v>35.901369863013699</v>
      </c>
      <c r="M284" s="150">
        <v>0.216</v>
      </c>
      <c r="N284" s="150">
        <v>0.10199999999999999</v>
      </c>
      <c r="O284" s="140">
        <v>94.74</v>
      </c>
      <c r="P284" s="141">
        <v>19.96</v>
      </c>
      <c r="Q284" s="146">
        <v>12.21</v>
      </c>
      <c r="R284" s="167">
        <v>3.9211240017564895E-2</v>
      </c>
      <c r="S284" s="78">
        <v>0</v>
      </c>
      <c r="T284" s="78">
        <v>0</v>
      </c>
      <c r="U284" s="167">
        <v>0.27143134371630923</v>
      </c>
    </row>
    <row r="285" spans="1:24" x14ac:dyDescent="0.15">
      <c r="A285" s="78">
        <v>63</v>
      </c>
      <c r="B285" s="16" t="s">
        <v>112</v>
      </c>
      <c r="C285" s="19">
        <v>18</v>
      </c>
      <c r="D285" s="27">
        <v>337</v>
      </c>
      <c r="E285" s="27">
        <v>702</v>
      </c>
      <c r="F285" s="16" t="s">
        <v>2517</v>
      </c>
      <c r="G285" s="19">
        <v>17.088248728380311</v>
      </c>
      <c r="H285" s="16">
        <v>1</v>
      </c>
      <c r="I285" s="16">
        <v>36</v>
      </c>
      <c r="J285" s="16">
        <v>3</v>
      </c>
      <c r="K285" s="16">
        <v>1</v>
      </c>
      <c r="L285" s="68">
        <v>35.901369863013699</v>
      </c>
      <c r="M285" s="126">
        <v>7.8E-2</v>
      </c>
      <c r="N285" s="126">
        <v>0.01</v>
      </c>
      <c r="O285" s="127">
        <v>134.1</v>
      </c>
      <c r="P285" s="129">
        <v>29.57</v>
      </c>
      <c r="Q285" s="146">
        <v>12.07</v>
      </c>
      <c r="R285" s="167">
        <v>-0.12706808638599779</v>
      </c>
      <c r="S285" s="78">
        <v>0</v>
      </c>
      <c r="T285" s="78">
        <v>0</v>
      </c>
      <c r="U285" s="167">
        <v>-0.18115835772283623</v>
      </c>
    </row>
    <row r="286" spans="1:24" x14ac:dyDescent="0.15">
      <c r="A286" s="78">
        <v>63</v>
      </c>
      <c r="B286" s="16" t="s">
        <v>112</v>
      </c>
      <c r="C286" s="19">
        <v>18</v>
      </c>
      <c r="D286" s="27">
        <v>702</v>
      </c>
      <c r="E286" s="27">
        <v>1067</v>
      </c>
      <c r="F286" s="16" t="s">
        <v>2517</v>
      </c>
      <c r="G286" s="19">
        <v>17.088248728380311</v>
      </c>
      <c r="H286" s="16">
        <v>1</v>
      </c>
      <c r="I286" s="16">
        <v>36</v>
      </c>
      <c r="J286" s="16">
        <v>3</v>
      </c>
      <c r="K286" s="16">
        <v>1</v>
      </c>
      <c r="L286" s="68">
        <v>35.901369863013699</v>
      </c>
      <c r="M286" s="126">
        <v>0.104</v>
      </c>
      <c r="N286" s="126">
        <v>6.7000000000000004E-2</v>
      </c>
      <c r="O286" s="127">
        <v>19.72</v>
      </c>
      <c r="P286" s="129">
        <v>5.32</v>
      </c>
      <c r="Q286" s="146">
        <v>5.26</v>
      </c>
      <c r="R286" s="167">
        <v>0.28547615277078203</v>
      </c>
      <c r="S286" s="78">
        <v>0</v>
      </c>
      <c r="T286" s="78">
        <v>0</v>
      </c>
      <c r="U286" s="167">
        <v>0.15663555192941619</v>
      </c>
    </row>
    <row r="287" spans="1:24" x14ac:dyDescent="0.15">
      <c r="A287" s="78">
        <v>63</v>
      </c>
      <c r="B287" s="24" t="s">
        <v>112</v>
      </c>
      <c r="C287" s="25">
        <v>18</v>
      </c>
      <c r="D287" s="27">
        <v>1067</v>
      </c>
      <c r="E287" s="27">
        <v>1367</v>
      </c>
      <c r="F287" s="24" t="s">
        <v>2517</v>
      </c>
      <c r="G287" s="25">
        <v>17.088248728380311</v>
      </c>
      <c r="H287" s="24">
        <v>1</v>
      </c>
      <c r="I287" s="24">
        <v>36</v>
      </c>
      <c r="J287" s="24">
        <v>3</v>
      </c>
      <c r="K287" s="24">
        <v>1</v>
      </c>
      <c r="L287" s="68">
        <v>35.901369863013699</v>
      </c>
      <c r="M287" s="151">
        <v>9.8000000000000004E-2</v>
      </c>
      <c r="N287" s="151">
        <v>0.06</v>
      </c>
      <c r="O287" s="112">
        <v>12.72</v>
      </c>
      <c r="P287" s="130">
        <v>3.43</v>
      </c>
      <c r="Q287" s="146">
        <v>8.9499999999999993</v>
      </c>
      <c r="R287" s="167">
        <v>0.27779550275773196</v>
      </c>
      <c r="S287" s="78">
        <v>0</v>
      </c>
      <c r="T287" s="78">
        <v>0</v>
      </c>
      <c r="U287" s="167">
        <v>0.36326211149690607</v>
      </c>
    </row>
    <row r="288" spans="1:24" x14ac:dyDescent="0.15">
      <c r="A288" s="78">
        <v>64</v>
      </c>
      <c r="B288" s="21" t="s">
        <v>1181</v>
      </c>
      <c r="C288" s="22">
        <v>16</v>
      </c>
      <c r="D288" s="27">
        <v>276</v>
      </c>
      <c r="E288" s="27">
        <v>337</v>
      </c>
      <c r="F288" s="21" t="s">
        <v>2519</v>
      </c>
      <c r="G288" s="22">
        <v>17.494439671225042</v>
      </c>
      <c r="H288" s="21">
        <v>1</v>
      </c>
      <c r="I288" s="21">
        <v>60</v>
      </c>
      <c r="J288" s="21">
        <v>3</v>
      </c>
      <c r="K288" s="21">
        <v>0</v>
      </c>
      <c r="L288" s="68">
        <v>23.934246575342467</v>
      </c>
      <c r="M288" s="150">
        <v>5.0999999999999997E-2</v>
      </c>
      <c r="N288" s="150">
        <v>2.3E-2</v>
      </c>
      <c r="O288" s="147">
        <v>-5.0083622118426998</v>
      </c>
      <c r="P288" s="143">
        <v>-2.6686002712068708</v>
      </c>
      <c r="Q288" s="146">
        <v>10.120000000000001</v>
      </c>
      <c r="R288" s="167">
        <v>3.9211240017564895E-2</v>
      </c>
      <c r="S288" s="224">
        <v>1</v>
      </c>
      <c r="T288" s="78">
        <v>0</v>
      </c>
      <c r="U288" s="167">
        <v>0.27143134371630923</v>
      </c>
    </row>
    <row r="289" spans="1:26" x14ac:dyDescent="0.15">
      <c r="A289" s="78">
        <v>64</v>
      </c>
      <c r="B289" s="16" t="s">
        <v>1181</v>
      </c>
      <c r="C289" s="19">
        <v>16</v>
      </c>
      <c r="D289" s="27">
        <v>337</v>
      </c>
      <c r="E289" s="27">
        <v>702</v>
      </c>
      <c r="F289" s="16" t="s">
        <v>2519</v>
      </c>
      <c r="G289" s="19">
        <v>17.494439671225042</v>
      </c>
      <c r="H289" s="16">
        <v>1</v>
      </c>
      <c r="I289" s="16">
        <v>60</v>
      </c>
      <c r="J289" s="16">
        <v>3</v>
      </c>
      <c r="K289" s="16">
        <v>0</v>
      </c>
      <c r="L289" s="68">
        <v>23.934246575342467</v>
      </c>
      <c r="M289" s="126">
        <v>-9.9000000000000005E-2</v>
      </c>
      <c r="N289" s="126">
        <v>-0.22800000000000001</v>
      </c>
      <c r="O289" s="148">
        <v>-2.6230487763939712</v>
      </c>
      <c r="P289" s="131">
        <v>-1.68364161267582</v>
      </c>
      <c r="Q289" s="146">
        <v>10.07</v>
      </c>
      <c r="R289" s="167">
        <v>-0.12706808638599779</v>
      </c>
      <c r="S289" s="224">
        <v>1</v>
      </c>
      <c r="T289" s="78">
        <v>0</v>
      </c>
      <c r="U289" s="167">
        <v>-0.18115835772283623</v>
      </c>
    </row>
    <row r="290" spans="1:26" x14ac:dyDescent="0.15">
      <c r="A290" s="78">
        <v>64</v>
      </c>
      <c r="B290" s="24" t="s">
        <v>1181</v>
      </c>
      <c r="C290" s="25">
        <v>16</v>
      </c>
      <c r="D290" s="27">
        <v>702</v>
      </c>
      <c r="E290" s="27">
        <v>1004</v>
      </c>
      <c r="F290" s="24" t="s">
        <v>2519</v>
      </c>
      <c r="G290" s="25">
        <v>17.494439671225042</v>
      </c>
      <c r="H290" s="24">
        <v>1</v>
      </c>
      <c r="I290" s="24">
        <v>60</v>
      </c>
      <c r="J290" s="24">
        <v>3</v>
      </c>
      <c r="K290" s="24">
        <v>0</v>
      </c>
      <c r="L290" s="68">
        <v>23.934246575342467</v>
      </c>
      <c r="M290" s="151">
        <v>-9.0999999999999998E-2</v>
      </c>
      <c r="N290" s="151">
        <v>-0.189</v>
      </c>
      <c r="O290" s="149">
        <v>8.7578496669838248</v>
      </c>
      <c r="P290" s="132">
        <v>4.4667663449775725</v>
      </c>
      <c r="Q290" s="146">
        <v>3.26</v>
      </c>
      <c r="R290" s="167">
        <v>0.28547615277078203</v>
      </c>
      <c r="S290" s="224">
        <v>1</v>
      </c>
      <c r="T290" s="78">
        <v>0</v>
      </c>
      <c r="U290" s="167">
        <v>0.15663555192941619</v>
      </c>
    </row>
    <row r="291" spans="1:26" x14ac:dyDescent="0.15">
      <c r="A291" s="78">
        <v>65</v>
      </c>
      <c r="B291" s="21" t="s">
        <v>2525</v>
      </c>
      <c r="C291" s="22">
        <v>11.75</v>
      </c>
      <c r="D291" s="27">
        <v>282</v>
      </c>
      <c r="E291" s="27">
        <v>337</v>
      </c>
      <c r="F291" s="21" t="s">
        <v>2526</v>
      </c>
      <c r="G291" s="22">
        <v>16.805920995637088</v>
      </c>
      <c r="H291" s="21">
        <v>1</v>
      </c>
      <c r="I291" s="21">
        <v>37</v>
      </c>
      <c r="J291" s="21">
        <v>3</v>
      </c>
      <c r="K291" s="21">
        <v>0</v>
      </c>
      <c r="L291" s="68">
        <v>36.032876712328765</v>
      </c>
      <c r="M291" s="139">
        <v>1.1075175182197277</v>
      </c>
      <c r="N291" s="150">
        <v>4.2000000000000003E-2</v>
      </c>
      <c r="O291" s="140">
        <v>1.82</v>
      </c>
      <c r="P291" s="143">
        <v>0.4758693045563549</v>
      </c>
      <c r="Q291" s="146">
        <v>5.84</v>
      </c>
      <c r="R291" s="167">
        <v>3.9211240017564895E-2</v>
      </c>
      <c r="S291" s="78">
        <v>0</v>
      </c>
      <c r="T291" s="78">
        <v>0</v>
      </c>
      <c r="U291" s="167">
        <v>0.27143134371630923</v>
      </c>
    </row>
    <row r="292" spans="1:26" x14ac:dyDescent="0.15">
      <c r="A292" s="78">
        <v>65</v>
      </c>
      <c r="B292" s="16" t="s">
        <v>2525</v>
      </c>
      <c r="C292" s="19">
        <v>11.75</v>
      </c>
      <c r="D292" s="27">
        <v>337</v>
      </c>
      <c r="E292" s="27">
        <v>702</v>
      </c>
      <c r="F292" s="16" t="s">
        <v>2526</v>
      </c>
      <c r="G292" s="19">
        <v>16.805920995637088</v>
      </c>
      <c r="H292" s="16">
        <v>1</v>
      </c>
      <c r="I292" s="16">
        <v>37</v>
      </c>
      <c r="J292" s="16">
        <v>3</v>
      </c>
      <c r="K292" s="16">
        <v>0</v>
      </c>
      <c r="L292" s="68">
        <v>36.032876712328765</v>
      </c>
      <c r="M292" s="124">
        <v>0.8935010348071496</v>
      </c>
      <c r="N292" s="126">
        <v>0.04</v>
      </c>
      <c r="O292" s="127">
        <v>2.35</v>
      </c>
      <c r="P292" s="131">
        <v>0.79173862982153143</v>
      </c>
      <c r="Q292" s="146">
        <v>5.82</v>
      </c>
      <c r="R292" s="167">
        <v>-0.12706808638599779</v>
      </c>
      <c r="S292" s="78">
        <v>0</v>
      </c>
      <c r="T292" s="78">
        <v>0</v>
      </c>
      <c r="U292" s="167">
        <v>-0.18115835772283623</v>
      </c>
    </row>
    <row r="293" spans="1:26" x14ac:dyDescent="0.15">
      <c r="A293" s="78">
        <v>65</v>
      </c>
      <c r="B293" s="16" t="s">
        <v>2525</v>
      </c>
      <c r="C293" s="19">
        <v>11.75</v>
      </c>
      <c r="D293" s="27">
        <v>702</v>
      </c>
      <c r="E293" s="27">
        <v>1067</v>
      </c>
      <c r="F293" s="16" t="s">
        <v>2526</v>
      </c>
      <c r="G293" s="19">
        <v>16.805920995637088</v>
      </c>
      <c r="H293" s="16">
        <v>1</v>
      </c>
      <c r="I293" s="16">
        <v>37</v>
      </c>
      <c r="J293" s="16">
        <v>3</v>
      </c>
      <c r="K293" s="16">
        <v>0</v>
      </c>
      <c r="L293" s="68">
        <v>36.032876712328765</v>
      </c>
      <c r="M293" s="124">
        <v>0.94699560221307988</v>
      </c>
      <c r="N293" s="126">
        <v>4.1000000000000002E-2</v>
      </c>
      <c r="O293" s="127">
        <v>2.72</v>
      </c>
      <c r="P293" s="131">
        <v>0.73344901227976511</v>
      </c>
      <c r="Q293" s="146">
        <v>-0.99000000000000021</v>
      </c>
      <c r="R293" s="167">
        <v>0.28547615277078203</v>
      </c>
      <c r="S293" s="78">
        <v>0</v>
      </c>
      <c r="T293" s="78">
        <v>0</v>
      </c>
      <c r="U293" s="167">
        <v>0.15663555192941619</v>
      </c>
    </row>
    <row r="294" spans="1:26" x14ac:dyDescent="0.15">
      <c r="A294" s="78">
        <v>65</v>
      </c>
      <c r="B294" s="24" t="s">
        <v>2525</v>
      </c>
      <c r="C294" s="25">
        <v>11.75</v>
      </c>
      <c r="D294" s="27">
        <v>1067</v>
      </c>
      <c r="E294" s="27">
        <v>1378</v>
      </c>
      <c r="F294" s="24" t="s">
        <v>2526</v>
      </c>
      <c r="G294" s="25">
        <v>16.805920995637088</v>
      </c>
      <c r="H294" s="24">
        <v>1</v>
      </c>
      <c r="I294" s="24">
        <v>37</v>
      </c>
      <c r="J294" s="24">
        <v>3</v>
      </c>
      <c r="K294" s="24">
        <v>0</v>
      </c>
      <c r="L294" s="68">
        <v>36.032876712328765</v>
      </c>
      <c r="M294" s="125">
        <v>0.43896706495098031</v>
      </c>
      <c r="N294" s="151">
        <v>6.0000000000000001E-3</v>
      </c>
      <c r="O294" s="112">
        <v>4.55</v>
      </c>
      <c r="P294" s="132">
        <v>1.0695961057755559</v>
      </c>
      <c r="Q294" s="146">
        <v>2.6999999999999993</v>
      </c>
      <c r="R294" s="167">
        <v>0.27779550275773196</v>
      </c>
      <c r="S294" s="78">
        <v>0</v>
      </c>
      <c r="T294" s="78">
        <v>0</v>
      </c>
      <c r="U294" s="167">
        <v>0.36326211149690607</v>
      </c>
    </row>
    <row r="295" spans="1:26" x14ac:dyDescent="0.15">
      <c r="A295" s="78">
        <v>66</v>
      </c>
      <c r="B295" s="21" t="s">
        <v>1484</v>
      </c>
      <c r="C295" s="22">
        <v>12</v>
      </c>
      <c r="D295" s="27">
        <v>290</v>
      </c>
      <c r="E295" s="27">
        <v>337</v>
      </c>
      <c r="F295" s="21" t="s">
        <v>2531</v>
      </c>
      <c r="G295" s="22">
        <v>17.244678069592943</v>
      </c>
      <c r="H295" s="21">
        <v>1</v>
      </c>
      <c r="I295" s="21">
        <v>97</v>
      </c>
      <c r="J295" s="21">
        <v>5</v>
      </c>
      <c r="K295" s="21">
        <v>0</v>
      </c>
      <c r="L295" s="68">
        <v>53.983561643835614</v>
      </c>
      <c r="M295" s="139">
        <v>0.93430770969479005</v>
      </c>
      <c r="N295" s="142">
        <v>9.932348129905403E-4</v>
      </c>
      <c r="O295" s="147">
        <v>8.2937146397850743</v>
      </c>
      <c r="P295" s="143">
        <v>0.92369070809120579</v>
      </c>
      <c r="Q295" s="146">
        <v>5.99</v>
      </c>
      <c r="R295" s="167">
        <v>3.9211240017564895E-2</v>
      </c>
      <c r="S295" s="224">
        <v>1</v>
      </c>
      <c r="T295" s="78">
        <v>0</v>
      </c>
      <c r="U295" s="167">
        <v>0.27143134371630923</v>
      </c>
    </row>
    <row r="296" spans="1:26" x14ac:dyDescent="0.15">
      <c r="A296" s="78">
        <v>66</v>
      </c>
      <c r="B296" s="16" t="s">
        <v>1484</v>
      </c>
      <c r="C296" s="19">
        <v>12</v>
      </c>
      <c r="D296" s="27">
        <v>337</v>
      </c>
      <c r="E296" s="27">
        <v>702</v>
      </c>
      <c r="F296" s="16" t="s">
        <v>2531</v>
      </c>
      <c r="G296" s="19">
        <v>17.244678069592943</v>
      </c>
      <c r="H296" s="16">
        <v>1</v>
      </c>
      <c r="I296" s="16">
        <v>97</v>
      </c>
      <c r="J296" s="16">
        <v>5</v>
      </c>
      <c r="K296" s="16">
        <v>0</v>
      </c>
      <c r="L296" s="68">
        <v>53.983561643835614</v>
      </c>
      <c r="M296" s="124">
        <v>1.5570628851316117</v>
      </c>
      <c r="N296" s="133">
        <v>6.5137178085556682E-3</v>
      </c>
      <c r="O296" s="148">
        <v>7.2198417447359899</v>
      </c>
      <c r="P296" s="131">
        <v>0.52604645627549196</v>
      </c>
      <c r="Q296" s="146">
        <v>6.07</v>
      </c>
      <c r="R296" s="167">
        <v>-0.12706808638599779</v>
      </c>
      <c r="S296" s="224">
        <v>1</v>
      </c>
      <c r="T296" s="78">
        <v>0</v>
      </c>
      <c r="U296" s="167">
        <v>-0.18115835772283623</v>
      </c>
    </row>
    <row r="297" spans="1:26" x14ac:dyDescent="0.15">
      <c r="A297" s="78">
        <v>66</v>
      </c>
      <c r="B297" s="16" t="s">
        <v>1484</v>
      </c>
      <c r="C297" s="19">
        <v>12</v>
      </c>
      <c r="D297" s="27">
        <v>702</v>
      </c>
      <c r="E297" s="27">
        <v>1067</v>
      </c>
      <c r="F297" s="16" t="s">
        <v>2531</v>
      </c>
      <c r="G297" s="19">
        <v>17.244678069592943</v>
      </c>
      <c r="H297" s="16">
        <v>1</v>
      </c>
      <c r="I297" s="16">
        <v>97</v>
      </c>
      <c r="J297" s="16">
        <v>5</v>
      </c>
      <c r="K297" s="16">
        <v>0</v>
      </c>
      <c r="L297" s="68">
        <v>53.983561643835614</v>
      </c>
      <c r="M297" s="124">
        <v>1.3217655848095429</v>
      </c>
      <c r="N297" s="133">
        <v>8.3833331405072358E-3</v>
      </c>
      <c r="O297" s="148">
        <v>8.1196492876154682</v>
      </c>
      <c r="P297" s="131">
        <v>0.39051928396221491</v>
      </c>
      <c r="Q297" s="146">
        <v>-0.74000000000000021</v>
      </c>
      <c r="R297" s="167">
        <v>0.28547615277078203</v>
      </c>
      <c r="S297" s="224">
        <v>1</v>
      </c>
      <c r="T297" s="78">
        <v>0</v>
      </c>
      <c r="U297" s="167">
        <v>0.15663555192941619</v>
      </c>
    </row>
    <row r="298" spans="1:26" x14ac:dyDescent="0.15">
      <c r="A298" s="78">
        <v>66</v>
      </c>
      <c r="B298" s="16" t="s">
        <v>1484</v>
      </c>
      <c r="C298" s="19">
        <v>12</v>
      </c>
      <c r="D298" s="27">
        <v>1067</v>
      </c>
      <c r="E298" s="27">
        <v>1433</v>
      </c>
      <c r="F298" s="16" t="s">
        <v>2531</v>
      </c>
      <c r="G298" s="19">
        <v>17.244678069592943</v>
      </c>
      <c r="H298" s="16">
        <v>1</v>
      </c>
      <c r="I298" s="16">
        <v>97</v>
      </c>
      <c r="J298" s="16">
        <v>5</v>
      </c>
      <c r="K298" s="16">
        <v>0</v>
      </c>
      <c r="L298" s="68">
        <v>53.983561643835614</v>
      </c>
      <c r="M298" s="124">
        <v>1.2501318363947305</v>
      </c>
      <c r="N298" s="133">
        <v>3.6596679342371253E-3</v>
      </c>
      <c r="O298" s="148">
        <v>6.7668944570994682</v>
      </c>
      <c r="P298" s="131">
        <v>0.14085300840811754</v>
      </c>
      <c r="Q298" s="146">
        <v>2.9499999999999993</v>
      </c>
      <c r="R298" s="167">
        <v>0.27779550275773196</v>
      </c>
      <c r="S298" s="224">
        <v>1</v>
      </c>
      <c r="T298" s="78">
        <v>0</v>
      </c>
      <c r="U298" s="167">
        <v>0.36326211149690607</v>
      </c>
      <c r="Y298" s="186"/>
      <c r="Z298" s="186"/>
    </row>
    <row r="299" spans="1:26" x14ac:dyDescent="0.15">
      <c r="A299" s="78">
        <v>66</v>
      </c>
      <c r="B299" s="16" t="s">
        <v>1484</v>
      </c>
      <c r="C299" s="19">
        <v>12</v>
      </c>
      <c r="D299" s="27">
        <v>1433</v>
      </c>
      <c r="E299" s="27">
        <v>1798</v>
      </c>
      <c r="F299" s="16" t="s">
        <v>2531</v>
      </c>
      <c r="G299" s="19">
        <v>17.244678069592943</v>
      </c>
      <c r="H299" s="16">
        <v>1</v>
      </c>
      <c r="I299" s="16">
        <v>97</v>
      </c>
      <c r="J299" s="16">
        <v>5</v>
      </c>
      <c r="K299" s="16">
        <v>0</v>
      </c>
      <c r="L299" s="68">
        <v>53.983561643835614</v>
      </c>
      <c r="M299" s="124">
        <v>1.1403298690123578</v>
      </c>
      <c r="N299" s="133">
        <v>1.5885550032214003E-3</v>
      </c>
      <c r="O299" s="148">
        <v>6.7476195342317578</v>
      </c>
      <c r="P299" s="131">
        <v>6.517998220374685E-2</v>
      </c>
      <c r="Q299" s="146">
        <v>3.66</v>
      </c>
      <c r="R299" s="167">
        <v>-5.4849413820347394E-2</v>
      </c>
      <c r="S299" s="224">
        <v>1</v>
      </c>
      <c r="T299" s="78">
        <v>0</v>
      </c>
      <c r="U299" s="167">
        <v>0.21714415782437937</v>
      </c>
    </row>
    <row r="300" spans="1:26" x14ac:dyDescent="0.15">
      <c r="A300" s="78">
        <v>66</v>
      </c>
      <c r="B300" s="24" t="s">
        <v>1484</v>
      </c>
      <c r="C300" s="25">
        <v>12</v>
      </c>
      <c r="D300" s="27">
        <v>1798</v>
      </c>
      <c r="E300" s="27">
        <v>1932</v>
      </c>
      <c r="F300" s="24" t="s">
        <v>2531</v>
      </c>
      <c r="G300" s="25">
        <v>17.244678069592943</v>
      </c>
      <c r="H300" s="24">
        <v>1</v>
      </c>
      <c r="I300" s="24">
        <v>97</v>
      </c>
      <c r="J300" s="24">
        <v>5</v>
      </c>
      <c r="K300" s="24">
        <v>0</v>
      </c>
      <c r="L300" s="68">
        <v>53.983561643835614</v>
      </c>
      <c r="M300" s="125">
        <v>0.84267747722965258</v>
      </c>
      <c r="N300" s="134">
        <v>-4.3223688116877108E-2</v>
      </c>
      <c r="O300" s="149">
        <v>4.8721750421073313</v>
      </c>
      <c r="P300" s="132">
        <v>6.9952808692013049E-2</v>
      </c>
      <c r="Q300" s="146">
        <v>5.54</v>
      </c>
      <c r="R300" s="167">
        <v>0.11866885948640538</v>
      </c>
      <c r="S300" s="224">
        <v>1</v>
      </c>
      <c r="T300" s="78">
        <v>0</v>
      </c>
      <c r="U300" s="167">
        <v>4.7760412903606803E-2</v>
      </c>
    </row>
    <row r="301" spans="1:26" x14ac:dyDescent="0.15">
      <c r="A301" s="78">
        <v>67</v>
      </c>
      <c r="B301" s="21" t="s">
        <v>969</v>
      </c>
      <c r="C301" s="22">
        <v>11.5</v>
      </c>
      <c r="D301" s="27">
        <v>295</v>
      </c>
      <c r="E301" s="27">
        <v>337</v>
      </c>
      <c r="F301" s="21" t="s">
        <v>2533</v>
      </c>
      <c r="G301" s="22">
        <v>17.085087710042025</v>
      </c>
      <c r="H301" s="21">
        <v>1</v>
      </c>
      <c r="I301" s="21">
        <v>36</v>
      </c>
      <c r="J301" s="21">
        <v>5</v>
      </c>
      <c r="K301" s="21">
        <v>0</v>
      </c>
      <c r="L301" s="68">
        <v>35.901369863013699</v>
      </c>
      <c r="M301" s="139">
        <v>-1.3442349009310099</v>
      </c>
      <c r="N301" s="150">
        <v>-0.112</v>
      </c>
      <c r="O301" s="147">
        <v>11.999542543458373</v>
      </c>
      <c r="P301" s="143">
        <v>10.436870997255262</v>
      </c>
      <c r="Q301" s="146">
        <v>5.5</v>
      </c>
      <c r="R301" s="167">
        <v>3.9211240017564895E-2</v>
      </c>
      <c r="S301" s="78">
        <v>0</v>
      </c>
      <c r="T301" s="78">
        <v>0</v>
      </c>
      <c r="U301" s="167">
        <v>0.27143134371630923</v>
      </c>
    </row>
    <row r="302" spans="1:26" x14ac:dyDescent="0.15">
      <c r="A302" s="78">
        <v>67</v>
      </c>
      <c r="B302" s="16" t="s">
        <v>969</v>
      </c>
      <c r="C302" s="19">
        <v>11.5</v>
      </c>
      <c r="D302" s="27">
        <v>337</v>
      </c>
      <c r="E302" s="27">
        <v>702</v>
      </c>
      <c r="F302" s="16" t="s">
        <v>2533</v>
      </c>
      <c r="G302" s="19">
        <v>17.085087710042025</v>
      </c>
      <c r="H302" s="16">
        <v>1</v>
      </c>
      <c r="I302" s="16">
        <v>36</v>
      </c>
      <c r="J302" s="16">
        <v>5</v>
      </c>
      <c r="K302" s="16">
        <v>0</v>
      </c>
      <c r="L302" s="68">
        <v>35.901369863013699</v>
      </c>
      <c r="M302" s="124">
        <v>-4.2522875816993464</v>
      </c>
      <c r="N302" s="126">
        <v>-2.4E-2</v>
      </c>
      <c r="O302" s="148">
        <v>5.7794871794871798E-2</v>
      </c>
      <c r="P302" s="131">
        <v>5.4358974358974362E-2</v>
      </c>
      <c r="Q302" s="146">
        <v>5.57</v>
      </c>
      <c r="R302" s="167">
        <v>-0.12706808638599779</v>
      </c>
      <c r="S302" s="78">
        <v>0</v>
      </c>
      <c r="T302" s="78">
        <v>0</v>
      </c>
      <c r="U302" s="167">
        <v>-0.18115835772283623</v>
      </c>
      <c r="Y302" s="186"/>
      <c r="Z302" s="186"/>
    </row>
    <row r="303" spans="1:26" x14ac:dyDescent="0.15">
      <c r="A303" s="78">
        <v>67</v>
      </c>
      <c r="B303" s="16" t="s">
        <v>969</v>
      </c>
      <c r="C303" s="19">
        <v>11.5</v>
      </c>
      <c r="D303" s="27">
        <v>702</v>
      </c>
      <c r="E303" s="27">
        <v>1067</v>
      </c>
      <c r="F303" s="16" t="s">
        <v>2533</v>
      </c>
      <c r="G303" s="19">
        <v>17.085087710042025</v>
      </c>
      <c r="H303" s="16">
        <v>1</v>
      </c>
      <c r="I303" s="16">
        <v>36</v>
      </c>
      <c r="J303" s="16">
        <v>5</v>
      </c>
      <c r="K303" s="16">
        <v>0</v>
      </c>
      <c r="L303" s="68">
        <v>35.901369863013699</v>
      </c>
      <c r="M303" s="124">
        <v>-0.27326440177252587</v>
      </c>
      <c r="N303" s="126">
        <v>-0.23899999999999999</v>
      </c>
      <c r="O303" s="148">
        <v>-3.8574069794314765</v>
      </c>
      <c r="P303" s="131">
        <v>-4.6605038132655423</v>
      </c>
      <c r="Q303" s="146">
        <v>-1.2400000000000002</v>
      </c>
      <c r="R303" s="167">
        <v>0.28547615277078203</v>
      </c>
      <c r="S303" s="78">
        <v>0</v>
      </c>
      <c r="T303" s="78">
        <v>0</v>
      </c>
      <c r="U303" s="167">
        <v>0.15663555192941619</v>
      </c>
    </row>
    <row r="304" spans="1:26" x14ac:dyDescent="0.15">
      <c r="A304" s="78">
        <v>67</v>
      </c>
      <c r="B304" s="24" t="s">
        <v>969</v>
      </c>
      <c r="C304" s="25">
        <v>11.5</v>
      </c>
      <c r="D304" s="27">
        <v>1067</v>
      </c>
      <c r="E304" s="27">
        <v>1387</v>
      </c>
      <c r="F304" s="24" t="s">
        <v>2533</v>
      </c>
      <c r="G304" s="25">
        <v>17.085087710042025</v>
      </c>
      <c r="H304" s="24">
        <v>1</v>
      </c>
      <c r="I304" s="24">
        <v>36</v>
      </c>
      <c r="J304" s="24">
        <v>5</v>
      </c>
      <c r="K304" s="24">
        <v>0</v>
      </c>
      <c r="L304" s="68">
        <v>35.901369863013699</v>
      </c>
      <c r="M304" s="125">
        <v>0.51671395757330085</v>
      </c>
      <c r="N304" s="151">
        <v>-0.47</v>
      </c>
      <c r="O304" s="149">
        <v>-0.72286466225376822</v>
      </c>
      <c r="P304" s="132">
        <v>-1.6894489193715609</v>
      </c>
      <c r="Q304" s="146">
        <v>2.4499999999999993</v>
      </c>
      <c r="R304" s="167">
        <v>0.27779550275773196</v>
      </c>
      <c r="S304" s="78">
        <v>0</v>
      </c>
      <c r="T304" s="78">
        <v>0</v>
      </c>
      <c r="U304" s="167">
        <v>0.36326211149690607</v>
      </c>
    </row>
    <row r="305" spans="1:21" x14ac:dyDescent="0.15">
      <c r="A305" s="78">
        <v>68</v>
      </c>
      <c r="B305" s="21" t="s">
        <v>2544</v>
      </c>
      <c r="C305" s="22">
        <v>14.5</v>
      </c>
      <c r="D305" s="27">
        <v>311</v>
      </c>
      <c r="E305" s="27">
        <v>337</v>
      </c>
      <c r="F305" s="21" t="s">
        <v>2545</v>
      </c>
      <c r="G305" s="22">
        <v>14.897641099106</v>
      </c>
      <c r="H305" s="21">
        <v>1</v>
      </c>
      <c r="I305" s="21">
        <v>108</v>
      </c>
      <c r="J305" s="21">
        <v>5</v>
      </c>
      <c r="K305" s="21">
        <v>0</v>
      </c>
      <c r="L305" s="68">
        <v>53.852054794520548</v>
      </c>
      <c r="M305" s="178">
        <v>-0.2576</v>
      </c>
      <c r="N305" s="150">
        <v>0.01</v>
      </c>
      <c r="O305" s="140">
        <v>10.69</v>
      </c>
      <c r="P305" s="143">
        <v>1.3894200127469726E-2</v>
      </c>
      <c r="Q305" s="146">
        <v>8.4</v>
      </c>
      <c r="R305" s="167">
        <v>3.9211240017564895E-2</v>
      </c>
      <c r="S305" s="224">
        <v>1</v>
      </c>
      <c r="T305" s="78">
        <v>0</v>
      </c>
      <c r="U305" s="167">
        <v>0.27143134371630923</v>
      </c>
    </row>
    <row r="306" spans="1:21" x14ac:dyDescent="0.15">
      <c r="A306" s="78">
        <v>68</v>
      </c>
      <c r="B306" s="16" t="s">
        <v>2544</v>
      </c>
      <c r="C306" s="19">
        <v>14.5</v>
      </c>
      <c r="D306" s="27">
        <v>337</v>
      </c>
      <c r="E306" s="27">
        <v>702</v>
      </c>
      <c r="F306" s="16" t="s">
        <v>2545</v>
      </c>
      <c r="G306" s="19">
        <v>14.897641099106</v>
      </c>
      <c r="H306" s="16">
        <v>1</v>
      </c>
      <c r="I306" s="16">
        <v>108</v>
      </c>
      <c r="J306" s="16">
        <v>5</v>
      </c>
      <c r="K306" s="16">
        <v>0</v>
      </c>
      <c r="L306" s="68">
        <v>53.852054794520548</v>
      </c>
      <c r="M306" s="124">
        <v>-0.20865030743432084</v>
      </c>
      <c r="N306" s="126">
        <v>-1.4999999999999999E-2</v>
      </c>
      <c r="O306" s="127">
        <v>10.66</v>
      </c>
      <c r="P306" s="131">
        <v>0.43415129954987652</v>
      </c>
      <c r="Q306" s="146">
        <v>8.57</v>
      </c>
      <c r="R306" s="167">
        <v>-0.12706808638599779</v>
      </c>
      <c r="S306" s="224">
        <v>1</v>
      </c>
      <c r="T306" s="78">
        <v>0</v>
      </c>
      <c r="U306" s="167">
        <v>-0.18115835772283623</v>
      </c>
    </row>
    <row r="307" spans="1:21" x14ac:dyDescent="0.15">
      <c r="A307" s="78">
        <v>68</v>
      </c>
      <c r="B307" s="16" t="s">
        <v>2544</v>
      </c>
      <c r="C307" s="19">
        <v>14.5</v>
      </c>
      <c r="D307" s="27">
        <v>702</v>
      </c>
      <c r="E307" s="27">
        <v>1067</v>
      </c>
      <c r="F307" s="16" t="s">
        <v>2545</v>
      </c>
      <c r="G307" s="19">
        <v>14.897641099106</v>
      </c>
      <c r="H307" s="16">
        <v>1</v>
      </c>
      <c r="I307" s="16">
        <v>108</v>
      </c>
      <c r="J307" s="16">
        <v>5</v>
      </c>
      <c r="K307" s="16">
        <v>0</v>
      </c>
      <c r="L307" s="68">
        <v>53.852054794520548</v>
      </c>
      <c r="M307" s="124">
        <v>3.7709509202453993E-2</v>
      </c>
      <c r="N307" s="126">
        <v>-8.0000000000000002E-3</v>
      </c>
      <c r="O307" s="127">
        <v>9.61</v>
      </c>
      <c r="P307" s="131">
        <v>0.41339841777478536</v>
      </c>
      <c r="Q307" s="146">
        <v>1.7599999999999998</v>
      </c>
      <c r="R307" s="167">
        <v>0.28547615277078203</v>
      </c>
      <c r="S307" s="224">
        <v>1</v>
      </c>
      <c r="T307" s="78">
        <v>0</v>
      </c>
      <c r="U307" s="167">
        <v>0.15663555192941619</v>
      </c>
    </row>
    <row r="308" spans="1:21" x14ac:dyDescent="0.15">
      <c r="A308" s="78">
        <v>68</v>
      </c>
      <c r="B308" s="16" t="s">
        <v>2544</v>
      </c>
      <c r="C308" s="19">
        <v>14.5</v>
      </c>
      <c r="D308" s="27">
        <v>1067</v>
      </c>
      <c r="E308" s="27">
        <v>1433</v>
      </c>
      <c r="F308" s="16" t="s">
        <v>2545</v>
      </c>
      <c r="G308" s="19">
        <v>14.897641099106</v>
      </c>
      <c r="H308" s="16">
        <v>1</v>
      </c>
      <c r="I308" s="16">
        <v>108</v>
      </c>
      <c r="J308" s="16">
        <v>5</v>
      </c>
      <c r="K308" s="16">
        <v>0</v>
      </c>
      <c r="L308" s="68">
        <v>53.852054794520548</v>
      </c>
      <c r="M308" s="124">
        <v>-0.19604265573770488</v>
      </c>
      <c r="N308" s="126">
        <v>-2.1999999999999999E-2</v>
      </c>
      <c r="O308" s="127">
        <v>10.210000000000001</v>
      </c>
      <c r="P308" s="131">
        <v>0.41098449467588272</v>
      </c>
      <c r="Q308" s="146">
        <v>5.4499999999999993</v>
      </c>
      <c r="R308" s="167">
        <v>0.27779550275773196</v>
      </c>
      <c r="S308" s="224">
        <v>1</v>
      </c>
      <c r="T308" s="78">
        <v>0</v>
      </c>
      <c r="U308" s="167">
        <v>0.36326211149690607</v>
      </c>
    </row>
    <row r="309" spans="1:21" x14ac:dyDescent="0.15">
      <c r="A309" s="78">
        <v>68</v>
      </c>
      <c r="B309" s="16" t="s">
        <v>2544</v>
      </c>
      <c r="C309" s="19">
        <v>14.5</v>
      </c>
      <c r="D309" s="27">
        <v>1433</v>
      </c>
      <c r="E309" s="27">
        <v>1798</v>
      </c>
      <c r="F309" s="16" t="s">
        <v>2545</v>
      </c>
      <c r="G309" s="19">
        <v>14.897641099106</v>
      </c>
      <c r="H309" s="16">
        <v>1</v>
      </c>
      <c r="I309" s="16">
        <v>108</v>
      </c>
      <c r="J309" s="16">
        <v>5</v>
      </c>
      <c r="K309" s="16">
        <v>0</v>
      </c>
      <c r="L309" s="68">
        <v>53.852054794520548</v>
      </c>
      <c r="M309" s="124">
        <v>-0.1453023726851852</v>
      </c>
      <c r="N309" s="126">
        <v>-1.7000000000000001E-2</v>
      </c>
      <c r="O309" s="127">
        <v>12.07</v>
      </c>
      <c r="P309" s="131">
        <v>0.44298507462686565</v>
      </c>
      <c r="Q309" s="146">
        <v>6.16</v>
      </c>
      <c r="R309" s="167">
        <v>-5.4849413820347394E-2</v>
      </c>
      <c r="S309" s="224">
        <v>1</v>
      </c>
      <c r="T309" s="78">
        <v>0</v>
      </c>
      <c r="U309" s="167">
        <v>0.21714415782437937</v>
      </c>
    </row>
    <row r="310" spans="1:21" x14ac:dyDescent="0.15">
      <c r="A310" s="78">
        <v>68</v>
      </c>
      <c r="B310" s="24" t="s">
        <v>2544</v>
      </c>
      <c r="C310" s="25">
        <v>14.5</v>
      </c>
      <c r="D310" s="27">
        <v>1798</v>
      </c>
      <c r="E310" s="27">
        <v>1949</v>
      </c>
      <c r="F310" s="24" t="s">
        <v>2545</v>
      </c>
      <c r="G310" s="25">
        <v>14.897641099106</v>
      </c>
      <c r="H310" s="24">
        <v>1</v>
      </c>
      <c r="I310" s="24">
        <v>108</v>
      </c>
      <c r="J310" s="24">
        <v>5</v>
      </c>
      <c r="K310" s="24">
        <v>0</v>
      </c>
      <c r="L310" s="68">
        <v>53.852054794520548</v>
      </c>
      <c r="M310" s="149">
        <v>-0.12820000000000001</v>
      </c>
      <c r="N310" s="125">
        <v>7.5413671589571549E-3</v>
      </c>
      <c r="O310" s="149">
        <v>8.6525141209857654</v>
      </c>
      <c r="P310" s="132">
        <v>0.27407294825253581</v>
      </c>
      <c r="Q310" s="146">
        <v>8.0399999999999991</v>
      </c>
      <c r="R310" s="167">
        <v>0.11866885948640538</v>
      </c>
      <c r="S310" s="224">
        <v>1</v>
      </c>
      <c r="T310" s="78">
        <v>0</v>
      </c>
      <c r="U310" s="167">
        <v>4.7760412903606803E-2</v>
      </c>
    </row>
    <row r="311" spans="1:21" x14ac:dyDescent="0.15">
      <c r="A311" s="78">
        <v>69</v>
      </c>
      <c r="B311" s="16" t="s">
        <v>1181</v>
      </c>
      <c r="C311" s="19">
        <v>12.5</v>
      </c>
      <c r="D311" s="27">
        <v>330</v>
      </c>
      <c r="E311" s="27">
        <v>337</v>
      </c>
      <c r="F311" s="16" t="s">
        <v>2551</v>
      </c>
      <c r="G311" s="19">
        <v>17.312118114431087</v>
      </c>
      <c r="H311" s="16">
        <v>1</v>
      </c>
      <c r="I311" s="16">
        <v>36</v>
      </c>
      <c r="J311" s="16">
        <v>3</v>
      </c>
      <c r="K311" s="16">
        <v>0</v>
      </c>
      <c r="L311" s="68">
        <v>23.934246575342467</v>
      </c>
      <c r="M311" s="150">
        <v>5.0999999999999997E-2</v>
      </c>
      <c r="N311" s="150">
        <v>2.3E-2</v>
      </c>
      <c r="O311" s="147">
        <v>-5.0083622118426998</v>
      </c>
      <c r="P311" s="143">
        <v>-2.6686002712068708</v>
      </c>
      <c r="Q311" s="146">
        <v>6.34</v>
      </c>
      <c r="R311" s="167">
        <v>3.9211240017564895E-2</v>
      </c>
      <c r="S311" s="224">
        <v>1</v>
      </c>
      <c r="T311" s="78">
        <v>0</v>
      </c>
      <c r="U311" s="167">
        <v>0.27143134371630923</v>
      </c>
    </row>
    <row r="312" spans="1:21" x14ac:dyDescent="0.15">
      <c r="A312" s="78">
        <v>69</v>
      </c>
      <c r="B312" s="16" t="s">
        <v>1181</v>
      </c>
      <c r="C312" s="19">
        <v>12.5</v>
      </c>
      <c r="D312" s="27">
        <v>337</v>
      </c>
      <c r="E312" s="27">
        <v>702</v>
      </c>
      <c r="F312" s="16" t="s">
        <v>2551</v>
      </c>
      <c r="G312" s="19">
        <v>17.312118114431087</v>
      </c>
      <c r="H312" s="16">
        <v>1</v>
      </c>
      <c r="I312" s="16">
        <v>36</v>
      </c>
      <c r="J312" s="16">
        <v>3</v>
      </c>
      <c r="K312" s="16">
        <v>0</v>
      </c>
      <c r="L312" s="68">
        <v>23.934246575342467</v>
      </c>
      <c r="M312" s="126">
        <v>-9.9000000000000005E-2</v>
      </c>
      <c r="N312" s="126">
        <v>-0.22800000000000001</v>
      </c>
      <c r="O312" s="148">
        <v>-2.6230487763939712</v>
      </c>
      <c r="P312" s="131">
        <v>-1.68364161267582</v>
      </c>
      <c r="Q312" s="146">
        <v>6.57</v>
      </c>
      <c r="R312" s="167">
        <v>-0.12706808638599779</v>
      </c>
      <c r="S312" s="224">
        <v>1</v>
      </c>
      <c r="T312" s="78">
        <v>0</v>
      </c>
      <c r="U312" s="167">
        <v>-0.18115835772283623</v>
      </c>
    </row>
    <row r="313" spans="1:21" x14ac:dyDescent="0.15">
      <c r="A313" s="78">
        <v>69</v>
      </c>
      <c r="B313" s="16" t="s">
        <v>1181</v>
      </c>
      <c r="C313" s="19">
        <v>12.5</v>
      </c>
      <c r="D313" s="27">
        <v>702</v>
      </c>
      <c r="E313" s="27">
        <v>1058</v>
      </c>
      <c r="F313" s="16" t="s">
        <v>2551</v>
      </c>
      <c r="G313" s="19">
        <v>17.312118114431087</v>
      </c>
      <c r="H313" s="16">
        <v>1</v>
      </c>
      <c r="I313" s="16">
        <v>36</v>
      </c>
      <c r="J313" s="16">
        <v>3</v>
      </c>
      <c r="K313" s="16">
        <v>0</v>
      </c>
      <c r="L313" s="68">
        <v>23.934246575342467</v>
      </c>
      <c r="M313" s="126">
        <v>-9.0999999999999998E-2</v>
      </c>
      <c r="N313" s="126">
        <v>-0.189</v>
      </c>
      <c r="O313" s="148">
        <v>8.7578496669838248</v>
      </c>
      <c r="P313" s="131">
        <v>4.4667663449775725</v>
      </c>
      <c r="Q313" s="146">
        <v>-0.24000000000000021</v>
      </c>
      <c r="R313" s="167">
        <v>0.28547615277078203</v>
      </c>
      <c r="S313" s="224">
        <v>1</v>
      </c>
      <c r="T313" s="78">
        <v>0</v>
      </c>
      <c r="U313" s="167">
        <v>0.15663555192941619</v>
      </c>
    </row>
    <row r="314" spans="1:21" x14ac:dyDescent="0.15">
      <c r="A314" s="78">
        <v>70</v>
      </c>
      <c r="B314" s="45" t="s">
        <v>2555</v>
      </c>
      <c r="C314" s="46">
        <v>12.620889999999999</v>
      </c>
      <c r="D314" s="27">
        <v>333</v>
      </c>
      <c r="E314" s="27">
        <v>337</v>
      </c>
      <c r="F314" s="45" t="s">
        <v>2557</v>
      </c>
      <c r="G314" s="46">
        <v>15.612659146435028</v>
      </c>
      <c r="H314" s="45">
        <v>1</v>
      </c>
      <c r="I314" s="45">
        <v>382</v>
      </c>
      <c r="J314" s="45">
        <v>5</v>
      </c>
      <c r="K314" s="45">
        <v>0</v>
      </c>
      <c r="L314" s="68">
        <v>54.641095890410959</v>
      </c>
      <c r="M314" s="150">
        <v>0.17599999999999999</v>
      </c>
      <c r="N314" s="150">
        <v>2.3E-2</v>
      </c>
      <c r="O314" s="111">
        <v>57.207999999999998</v>
      </c>
      <c r="P314" s="115">
        <v>56.173999999999999</v>
      </c>
      <c r="Q314" s="146">
        <v>6.550889999999999</v>
      </c>
      <c r="R314" s="167">
        <v>3.9211240017564895E-2</v>
      </c>
      <c r="S314" s="78">
        <v>0</v>
      </c>
      <c r="T314" s="78">
        <v>0</v>
      </c>
      <c r="U314" s="167">
        <v>0.27143134371630923</v>
      </c>
    </row>
    <row r="315" spans="1:21" x14ac:dyDescent="0.15">
      <c r="A315" s="78">
        <v>70</v>
      </c>
      <c r="B315" s="48" t="s">
        <v>2555</v>
      </c>
      <c r="C315" s="49">
        <v>12.620889999999999</v>
      </c>
      <c r="D315" s="27">
        <v>337</v>
      </c>
      <c r="E315" s="27">
        <v>702</v>
      </c>
      <c r="F315" s="48" t="s">
        <v>2557</v>
      </c>
      <c r="G315" s="49">
        <v>15.612659146435028</v>
      </c>
      <c r="H315" s="48">
        <v>1</v>
      </c>
      <c r="I315" s="48">
        <v>382</v>
      </c>
      <c r="J315" s="48">
        <v>5</v>
      </c>
      <c r="K315" s="48">
        <v>0</v>
      </c>
      <c r="L315" s="68">
        <v>54.641095890410959</v>
      </c>
      <c r="M315" s="126">
        <v>0.151</v>
      </c>
      <c r="N315" s="126">
        <v>1.95E-2</v>
      </c>
      <c r="O315" s="154">
        <v>49.034999999999997</v>
      </c>
      <c r="P315" s="113">
        <v>48.005000000000003</v>
      </c>
      <c r="Q315" s="146">
        <v>6.6908899999999996</v>
      </c>
      <c r="R315" s="167">
        <v>-0.12706808638599779</v>
      </c>
      <c r="S315" s="78">
        <v>0</v>
      </c>
      <c r="T315" s="78">
        <v>0</v>
      </c>
      <c r="U315" s="167">
        <v>-0.18115835772283623</v>
      </c>
    </row>
    <row r="316" spans="1:21" x14ac:dyDescent="0.15">
      <c r="A316" s="78">
        <v>70</v>
      </c>
      <c r="B316" s="48" t="s">
        <v>2555</v>
      </c>
      <c r="C316" s="49">
        <v>12.620889999999999</v>
      </c>
      <c r="D316" s="27">
        <v>702</v>
      </c>
      <c r="E316" s="27">
        <v>1067</v>
      </c>
      <c r="F316" s="48" t="s">
        <v>2557</v>
      </c>
      <c r="G316" s="49">
        <v>15.612659146435028</v>
      </c>
      <c r="H316" s="48">
        <v>1</v>
      </c>
      <c r="I316" s="48">
        <v>382</v>
      </c>
      <c r="J316" s="48">
        <v>5</v>
      </c>
      <c r="K316" s="48">
        <v>0</v>
      </c>
      <c r="L316" s="68">
        <v>54.641095890410959</v>
      </c>
      <c r="M316" s="126">
        <v>0.252</v>
      </c>
      <c r="N316" s="126">
        <v>3.1E-2</v>
      </c>
      <c r="O316" s="154">
        <v>33.15</v>
      </c>
      <c r="P316" s="113">
        <v>32.130000000000003</v>
      </c>
      <c r="Q316" s="146">
        <v>-0.11911000000000094</v>
      </c>
      <c r="R316" s="167">
        <v>0.28547615277078203</v>
      </c>
      <c r="S316" s="78">
        <v>0</v>
      </c>
      <c r="T316" s="78">
        <v>0</v>
      </c>
      <c r="U316" s="167">
        <v>0.15663555192941619</v>
      </c>
    </row>
    <row r="317" spans="1:21" x14ac:dyDescent="0.15">
      <c r="A317" s="78">
        <v>70</v>
      </c>
      <c r="B317" s="48" t="s">
        <v>2555</v>
      </c>
      <c r="C317" s="49">
        <v>12.620889999999999</v>
      </c>
      <c r="D317" s="27">
        <v>1067</v>
      </c>
      <c r="E317" s="27">
        <v>1433</v>
      </c>
      <c r="F317" s="48" t="s">
        <v>2557</v>
      </c>
      <c r="G317" s="49">
        <v>15.612659146435028</v>
      </c>
      <c r="H317" s="48">
        <v>1</v>
      </c>
      <c r="I317" s="48">
        <v>382</v>
      </c>
      <c r="J317" s="48">
        <v>5</v>
      </c>
      <c r="K317" s="48">
        <v>0</v>
      </c>
      <c r="L317" s="68">
        <v>54.641095890410959</v>
      </c>
      <c r="M317" s="126">
        <v>-0.122</v>
      </c>
      <c r="N317" s="126">
        <v>-1.4E-2</v>
      </c>
      <c r="O317" s="154">
        <v>45.98</v>
      </c>
      <c r="P317" s="113">
        <v>44.95</v>
      </c>
      <c r="Q317" s="146">
        <v>3.5708899999999986</v>
      </c>
      <c r="R317" s="167">
        <v>0.27779550275773196</v>
      </c>
      <c r="S317" s="78">
        <v>0</v>
      </c>
      <c r="T317" s="78">
        <v>0</v>
      </c>
      <c r="U317" s="167">
        <v>0.36326211149690607</v>
      </c>
    </row>
    <row r="318" spans="1:21" x14ac:dyDescent="0.15">
      <c r="A318" s="78">
        <v>70</v>
      </c>
      <c r="B318" s="48" t="s">
        <v>2555</v>
      </c>
      <c r="C318" s="49">
        <v>12.620889999999999</v>
      </c>
      <c r="D318" s="27">
        <v>1433</v>
      </c>
      <c r="E318" s="27">
        <v>1798</v>
      </c>
      <c r="F318" s="48" t="s">
        <v>2557</v>
      </c>
      <c r="G318" s="49">
        <v>15.612659146435028</v>
      </c>
      <c r="H318" s="48">
        <v>1</v>
      </c>
      <c r="I318" s="48">
        <v>382</v>
      </c>
      <c r="J318" s="48">
        <v>5</v>
      </c>
      <c r="K318" s="48">
        <v>0</v>
      </c>
      <c r="L318" s="68">
        <v>54.641095890410959</v>
      </c>
      <c r="M318" s="126">
        <v>0.14399999999999999</v>
      </c>
      <c r="N318" s="126">
        <v>1.7000000000000001E-2</v>
      </c>
      <c r="O318" s="154">
        <v>21.07</v>
      </c>
      <c r="P318" s="113">
        <v>20.05</v>
      </c>
      <c r="Q318" s="146">
        <v>4.2808899999999994</v>
      </c>
      <c r="R318" s="167">
        <v>-5.4849413820347394E-2</v>
      </c>
      <c r="S318" s="78">
        <v>0</v>
      </c>
      <c r="T318" s="78">
        <v>0</v>
      </c>
      <c r="U318" s="167">
        <v>0.21714415782437937</v>
      </c>
    </row>
    <row r="319" spans="1:21" x14ac:dyDescent="0.15">
      <c r="A319" s="78">
        <v>70</v>
      </c>
      <c r="B319" s="48" t="s">
        <v>2555</v>
      </c>
      <c r="C319" s="49">
        <v>12.620889999999999</v>
      </c>
      <c r="D319" s="27">
        <v>1798</v>
      </c>
      <c r="E319" s="27">
        <v>1995</v>
      </c>
      <c r="F319" s="48" t="s">
        <v>2557</v>
      </c>
      <c r="G319" s="49">
        <v>15.612659146435028</v>
      </c>
      <c r="H319" s="48">
        <v>1</v>
      </c>
      <c r="I319" s="48">
        <v>382</v>
      </c>
      <c r="J319" s="48">
        <v>5</v>
      </c>
      <c r="K319" s="48">
        <v>0</v>
      </c>
      <c r="L319" s="68">
        <v>54.641095890410959</v>
      </c>
      <c r="M319" s="126">
        <v>0.08</v>
      </c>
      <c r="N319" s="126">
        <v>8.9999999999999993E-3</v>
      </c>
      <c r="O319" s="154">
        <v>14.21</v>
      </c>
      <c r="P319" s="113">
        <v>13.2</v>
      </c>
      <c r="Q319" s="146">
        <v>6.1608899999999993</v>
      </c>
      <c r="R319" s="167">
        <v>0.11866885948640538</v>
      </c>
      <c r="S319" s="78">
        <v>0</v>
      </c>
      <c r="T319" s="78">
        <v>0</v>
      </c>
      <c r="U319" s="167">
        <v>4.7760412903606803E-2</v>
      </c>
    </row>
    <row r="320" spans="1:21" x14ac:dyDescent="0.15">
      <c r="A320" s="78">
        <v>71</v>
      </c>
      <c r="B320" s="21" t="s">
        <v>2571</v>
      </c>
      <c r="C320" s="22">
        <v>10.9</v>
      </c>
      <c r="D320" s="27">
        <v>358</v>
      </c>
      <c r="E320" s="27">
        <v>702</v>
      </c>
      <c r="F320" s="27" t="s">
        <v>2572</v>
      </c>
      <c r="G320" s="22">
        <v>18.698412483125978</v>
      </c>
      <c r="H320" s="21">
        <v>1</v>
      </c>
      <c r="I320" s="21">
        <v>360</v>
      </c>
      <c r="J320" s="21">
        <v>3</v>
      </c>
      <c r="K320" s="21">
        <v>0</v>
      </c>
      <c r="L320" s="68">
        <v>46.915068493150685</v>
      </c>
      <c r="M320" s="138">
        <v>0.65714158938634304</v>
      </c>
      <c r="N320" s="139">
        <v>-2.4920413847990451E-2</v>
      </c>
      <c r="O320" s="147">
        <v>218.52173913043478</v>
      </c>
      <c r="P320" s="143">
        <v>8.6956521739130432E-2</v>
      </c>
      <c r="Q320" s="146">
        <v>4.9700000000000006</v>
      </c>
      <c r="R320" s="167">
        <v>-0.12706808638599779</v>
      </c>
      <c r="S320" s="224">
        <v>1</v>
      </c>
      <c r="T320" s="78">
        <v>0</v>
      </c>
      <c r="U320" s="167">
        <v>-0.18115835772283623</v>
      </c>
    </row>
    <row r="321" spans="1:21" x14ac:dyDescent="0.15">
      <c r="A321" s="78">
        <v>71</v>
      </c>
      <c r="B321" s="16" t="s">
        <v>2571</v>
      </c>
      <c r="C321" s="19">
        <v>10.9</v>
      </c>
      <c r="D321" s="27">
        <v>702</v>
      </c>
      <c r="E321" s="27">
        <v>1067</v>
      </c>
      <c r="F321" s="30" t="s">
        <v>2572</v>
      </c>
      <c r="G321" s="19">
        <v>18.698412483125978</v>
      </c>
      <c r="H321" s="16">
        <v>1</v>
      </c>
      <c r="I321" s="16">
        <v>360</v>
      </c>
      <c r="J321" s="16">
        <v>3</v>
      </c>
      <c r="K321" s="16">
        <v>0</v>
      </c>
      <c r="L321" s="68">
        <v>46.915068493150685</v>
      </c>
      <c r="M321" s="122">
        <v>0.204324569356301</v>
      </c>
      <c r="N321" s="124">
        <v>-0.22418183626778074</v>
      </c>
      <c r="O321" s="148">
        <v>-5026.5</v>
      </c>
      <c r="P321" s="195">
        <v>-5003.9999999999991</v>
      </c>
      <c r="Q321" s="146">
        <v>-1.8399999999999999</v>
      </c>
      <c r="R321" s="167">
        <v>0.28547615277078203</v>
      </c>
      <c r="S321" s="224">
        <v>1</v>
      </c>
      <c r="T321" s="78">
        <v>0</v>
      </c>
      <c r="U321" s="167">
        <v>0.15663555192941619</v>
      </c>
    </row>
    <row r="322" spans="1:21" x14ac:dyDescent="0.15">
      <c r="A322" s="78">
        <v>71</v>
      </c>
      <c r="B322" s="16" t="s">
        <v>2571</v>
      </c>
      <c r="C322" s="19">
        <v>10.9</v>
      </c>
      <c r="D322" s="27">
        <v>1067</v>
      </c>
      <c r="E322" s="27">
        <v>1433</v>
      </c>
      <c r="F322" s="30" t="s">
        <v>2572</v>
      </c>
      <c r="G322" s="19">
        <v>18.698412483125978</v>
      </c>
      <c r="H322" s="16">
        <v>1</v>
      </c>
      <c r="I322" s="16">
        <v>360</v>
      </c>
      <c r="J322" s="16">
        <v>3</v>
      </c>
      <c r="K322" s="16">
        <v>0</v>
      </c>
      <c r="L322" s="68">
        <v>46.915068493150685</v>
      </c>
      <c r="M322" s="122">
        <v>0.200181323662738</v>
      </c>
      <c r="N322" s="124">
        <v>-0.2196796338672769</v>
      </c>
      <c r="O322" s="148">
        <v>-2512.75</v>
      </c>
      <c r="P322" s="195">
        <v>-2501.9999999999995</v>
      </c>
      <c r="Q322" s="146">
        <v>1.8499999999999996</v>
      </c>
      <c r="R322" s="167">
        <v>0.27779550275773196</v>
      </c>
      <c r="S322" s="224">
        <v>1</v>
      </c>
      <c r="T322" s="78">
        <v>0</v>
      </c>
      <c r="U322" s="167">
        <v>0.36326211149690607</v>
      </c>
    </row>
    <row r="323" spans="1:21" x14ac:dyDescent="0.15">
      <c r="A323" s="78">
        <v>71</v>
      </c>
      <c r="B323" s="24" t="s">
        <v>2571</v>
      </c>
      <c r="C323" s="25">
        <v>10.9</v>
      </c>
      <c r="D323" s="27">
        <v>1433</v>
      </c>
      <c r="E323" s="27">
        <v>1785</v>
      </c>
      <c r="F323" s="33" t="s">
        <v>2572</v>
      </c>
      <c r="G323" s="25">
        <v>18.698412483125978</v>
      </c>
      <c r="H323" s="24">
        <v>1</v>
      </c>
      <c r="I323" s="24">
        <v>360</v>
      </c>
      <c r="J323" s="24">
        <v>3</v>
      </c>
      <c r="K323" s="24">
        <v>0</v>
      </c>
      <c r="L323" s="68">
        <v>46.915068493150685</v>
      </c>
      <c r="M323" s="123">
        <v>0.18132366273798733</v>
      </c>
      <c r="N323" s="125">
        <v>1.9896538002387585E-5</v>
      </c>
      <c r="O323" s="149">
        <v>-2513</v>
      </c>
      <c r="P323" s="196">
        <v>-2501.9999999999995</v>
      </c>
      <c r="Q323" s="146">
        <v>2.5600000000000005</v>
      </c>
      <c r="R323" s="167">
        <v>-5.4849413820347394E-2</v>
      </c>
      <c r="S323" s="224">
        <v>1</v>
      </c>
      <c r="T323" s="78">
        <v>0</v>
      </c>
      <c r="U323" s="167">
        <v>0.21714415782437937</v>
      </c>
    </row>
    <row r="324" spans="1:21" x14ac:dyDescent="0.15">
      <c r="A324" s="78">
        <v>72</v>
      </c>
      <c r="B324" s="21" t="s">
        <v>1728</v>
      </c>
      <c r="C324" s="22">
        <v>14</v>
      </c>
      <c r="D324" s="27">
        <v>463</v>
      </c>
      <c r="E324" s="27">
        <v>702</v>
      </c>
      <c r="F324" s="21" t="s">
        <v>2610</v>
      </c>
      <c r="G324" s="22">
        <v>16.801292490665098</v>
      </c>
      <c r="H324" s="21">
        <v>1</v>
      </c>
      <c r="I324" s="21">
        <v>36</v>
      </c>
      <c r="J324" s="21">
        <v>5</v>
      </c>
      <c r="K324" s="21">
        <v>1</v>
      </c>
      <c r="L324" s="68">
        <v>35.901369863013699</v>
      </c>
      <c r="M324" s="139">
        <v>-0.19934042553191486</v>
      </c>
      <c r="N324" s="142">
        <v>3.2818875288273904E-4</v>
      </c>
      <c r="O324" s="191">
        <v>1.0829971181556196E-2</v>
      </c>
      <c r="P324" s="193">
        <v>9.6061479346781949E-3</v>
      </c>
      <c r="Q324" s="146">
        <v>6.93</v>
      </c>
      <c r="R324" s="167">
        <v>-0.12706808638599779</v>
      </c>
      <c r="S324" s="224">
        <v>1</v>
      </c>
      <c r="T324" s="78">
        <v>1</v>
      </c>
      <c r="U324" s="167">
        <v>-0.18115835772283623</v>
      </c>
    </row>
    <row r="325" spans="1:21" x14ac:dyDescent="0.15">
      <c r="A325" s="78">
        <v>72</v>
      </c>
      <c r="B325" s="16" t="s">
        <v>1728</v>
      </c>
      <c r="C325" s="19">
        <v>14</v>
      </c>
      <c r="D325" s="27">
        <v>702</v>
      </c>
      <c r="E325" s="27">
        <v>1067</v>
      </c>
      <c r="F325" s="16" t="s">
        <v>2610</v>
      </c>
      <c r="G325" s="19">
        <v>16.801292490665098</v>
      </c>
      <c r="H325" s="16">
        <v>1</v>
      </c>
      <c r="I325" s="16">
        <v>36</v>
      </c>
      <c r="J325" s="16">
        <v>5</v>
      </c>
      <c r="K325" s="16">
        <v>1</v>
      </c>
      <c r="L325" s="68">
        <v>35.901369863013699</v>
      </c>
      <c r="M325" s="124">
        <v>-5.6214E-2</v>
      </c>
      <c r="N325" s="133">
        <v>2.4393218685205514E-3</v>
      </c>
      <c r="O325" s="188">
        <v>1.5752161383285303E-2</v>
      </c>
      <c r="P325" s="189">
        <v>1.4407300672430356E-2</v>
      </c>
      <c r="Q325" s="146">
        <v>1.2599999999999998</v>
      </c>
      <c r="R325" s="167">
        <v>0.28547615277078203</v>
      </c>
      <c r="S325" s="224">
        <v>1</v>
      </c>
      <c r="T325" s="78">
        <v>0</v>
      </c>
      <c r="U325" s="167">
        <v>0.15663555192941619</v>
      </c>
    </row>
    <row r="326" spans="1:21" x14ac:dyDescent="0.15">
      <c r="A326" s="78">
        <v>72</v>
      </c>
      <c r="B326" s="16" t="s">
        <v>1728</v>
      </c>
      <c r="C326" s="19">
        <v>14</v>
      </c>
      <c r="D326" s="27">
        <v>1067</v>
      </c>
      <c r="E326" s="27">
        <v>1433</v>
      </c>
      <c r="F326" s="16" t="s">
        <v>2610</v>
      </c>
      <c r="G326" s="19">
        <v>16.801292490665098</v>
      </c>
      <c r="H326" s="16">
        <v>1</v>
      </c>
      <c r="I326" s="16">
        <v>36</v>
      </c>
      <c r="J326" s="16">
        <v>5</v>
      </c>
      <c r="K326" s="16">
        <v>1</v>
      </c>
      <c r="L326" s="68">
        <v>35.901369863013699</v>
      </c>
      <c r="M326" s="124">
        <v>-0.41639999999999994</v>
      </c>
      <c r="N326" s="133">
        <v>0</v>
      </c>
      <c r="O326" s="188">
        <v>1.5746397694524496E-2</v>
      </c>
      <c r="P326" s="189">
        <v>1.4745437079731027E-2</v>
      </c>
      <c r="Q326" s="146">
        <v>4.9499999999999993</v>
      </c>
      <c r="R326" s="167">
        <v>0.27779550275773196</v>
      </c>
      <c r="S326" s="224">
        <v>1</v>
      </c>
      <c r="T326" s="78">
        <v>0</v>
      </c>
      <c r="U326" s="167">
        <v>0.36326211149690607</v>
      </c>
    </row>
    <row r="327" spans="1:21" x14ac:dyDescent="0.15">
      <c r="A327" s="78">
        <v>72</v>
      </c>
      <c r="B327" s="24" t="s">
        <v>1728</v>
      </c>
      <c r="C327" s="25">
        <v>14</v>
      </c>
      <c r="D327" s="27">
        <v>1433</v>
      </c>
      <c r="E327" s="27">
        <v>1555</v>
      </c>
      <c r="F327" s="24" t="s">
        <v>2610</v>
      </c>
      <c r="G327" s="25">
        <v>16.801292490665098</v>
      </c>
      <c r="H327" s="24">
        <v>1</v>
      </c>
      <c r="I327" s="24">
        <v>36</v>
      </c>
      <c r="J327" s="24">
        <v>5</v>
      </c>
      <c r="K327" s="24">
        <v>1</v>
      </c>
      <c r="L327" s="68">
        <v>35.901369863013699</v>
      </c>
      <c r="M327" s="125">
        <v>5.6394074988427703E-2</v>
      </c>
      <c r="N327" s="134">
        <v>-4.1536883932577075E-2</v>
      </c>
      <c r="O327" s="192">
        <v>3.9702290076335883E-2</v>
      </c>
      <c r="P327" s="194">
        <v>3.869974554707379E-2</v>
      </c>
      <c r="Q327" s="146">
        <v>5.66</v>
      </c>
      <c r="R327" s="167">
        <v>-5.4849413820347394E-2</v>
      </c>
      <c r="S327" s="224">
        <v>1</v>
      </c>
      <c r="T327" s="78">
        <v>0</v>
      </c>
      <c r="U327" s="167">
        <v>0.21714415782437937</v>
      </c>
    </row>
    <row r="328" spans="1:21" x14ac:dyDescent="0.15">
      <c r="A328" s="78">
        <v>73</v>
      </c>
      <c r="B328" s="21" t="s">
        <v>2525</v>
      </c>
      <c r="C328" s="22">
        <v>12.25</v>
      </c>
      <c r="D328" s="27">
        <v>494</v>
      </c>
      <c r="E328" s="27">
        <v>702</v>
      </c>
      <c r="F328" s="21" t="s">
        <v>2615</v>
      </c>
      <c r="G328" s="22">
        <v>17.786750267498867</v>
      </c>
      <c r="H328" s="21">
        <v>1</v>
      </c>
      <c r="I328" s="21">
        <v>37</v>
      </c>
      <c r="J328" s="21">
        <v>3</v>
      </c>
      <c r="K328" s="21">
        <v>0</v>
      </c>
      <c r="L328" s="68">
        <v>36.032876712328765</v>
      </c>
      <c r="M328" s="139">
        <v>0.8935010348071496</v>
      </c>
      <c r="N328" s="150">
        <v>0.04</v>
      </c>
      <c r="O328" s="140">
        <v>2.35</v>
      </c>
      <c r="P328" s="143">
        <v>0.79173862982153143</v>
      </c>
      <c r="Q328" s="146">
        <v>4.95</v>
      </c>
      <c r="R328" s="167">
        <v>-0.12706808638599779</v>
      </c>
      <c r="S328" s="78">
        <v>0</v>
      </c>
      <c r="T328" s="78">
        <v>1</v>
      </c>
      <c r="U328" s="167">
        <v>-0.18115835772283623</v>
      </c>
    </row>
    <row r="329" spans="1:21" x14ac:dyDescent="0.15">
      <c r="A329" s="78">
        <v>73</v>
      </c>
      <c r="B329" s="16" t="s">
        <v>2525</v>
      </c>
      <c r="C329" s="19">
        <v>12.25</v>
      </c>
      <c r="D329" s="27">
        <v>702</v>
      </c>
      <c r="E329" s="27">
        <v>1067</v>
      </c>
      <c r="F329" s="16" t="s">
        <v>2615</v>
      </c>
      <c r="G329" s="19">
        <v>17.786750267498867</v>
      </c>
      <c r="H329" s="16">
        <v>1</v>
      </c>
      <c r="I329" s="16">
        <v>37</v>
      </c>
      <c r="J329" s="16">
        <v>3</v>
      </c>
      <c r="K329" s="16">
        <v>0</v>
      </c>
      <c r="L329" s="68">
        <v>36.032876712328765</v>
      </c>
      <c r="M329" s="124">
        <v>0.94699560221307988</v>
      </c>
      <c r="N329" s="126">
        <v>4.1000000000000002E-2</v>
      </c>
      <c r="O329" s="127">
        <v>2.72</v>
      </c>
      <c r="P329" s="131">
        <v>0.73344901227976511</v>
      </c>
      <c r="Q329" s="146">
        <v>-0.49000000000000021</v>
      </c>
      <c r="R329" s="167">
        <v>0.28547615277078203</v>
      </c>
      <c r="S329" s="78">
        <v>0</v>
      </c>
      <c r="T329" s="78">
        <v>0</v>
      </c>
      <c r="U329" s="167">
        <v>0.15663555192941619</v>
      </c>
    </row>
    <row r="330" spans="1:21" x14ac:dyDescent="0.15">
      <c r="A330" s="78">
        <v>73</v>
      </c>
      <c r="B330" s="16" t="s">
        <v>2525</v>
      </c>
      <c r="C330" s="19">
        <v>12.25</v>
      </c>
      <c r="D330" s="27">
        <v>1067</v>
      </c>
      <c r="E330" s="27">
        <v>1433</v>
      </c>
      <c r="F330" s="16" t="s">
        <v>2615</v>
      </c>
      <c r="G330" s="19">
        <v>17.786750267498867</v>
      </c>
      <c r="H330" s="16">
        <v>1</v>
      </c>
      <c r="I330" s="16">
        <v>37</v>
      </c>
      <c r="J330" s="16">
        <v>3</v>
      </c>
      <c r="K330" s="16">
        <v>0</v>
      </c>
      <c r="L330" s="68">
        <v>36.032876712328765</v>
      </c>
      <c r="M330" s="124">
        <v>0.43896706495098031</v>
      </c>
      <c r="N330" s="126">
        <v>6.0000000000000001E-3</v>
      </c>
      <c r="O330" s="127">
        <v>4.55</v>
      </c>
      <c r="P330" s="131">
        <v>1.0695961057755559</v>
      </c>
      <c r="Q330" s="146">
        <v>3.1999999999999993</v>
      </c>
      <c r="R330" s="167">
        <v>0.27779550275773196</v>
      </c>
      <c r="S330" s="78">
        <v>0</v>
      </c>
      <c r="T330" s="78">
        <v>0</v>
      </c>
      <c r="U330" s="167">
        <v>0.36326211149690607</v>
      </c>
    </row>
    <row r="331" spans="1:21" x14ac:dyDescent="0.15">
      <c r="A331" s="78">
        <v>73</v>
      </c>
      <c r="B331" s="24" t="s">
        <v>2525</v>
      </c>
      <c r="C331" s="25">
        <v>12.25</v>
      </c>
      <c r="D331" s="27">
        <v>1433</v>
      </c>
      <c r="E331" s="27">
        <v>1590</v>
      </c>
      <c r="F331" s="24" t="s">
        <v>2615</v>
      </c>
      <c r="G331" s="25">
        <v>17.786750267498867</v>
      </c>
      <c r="H331" s="24">
        <v>1</v>
      </c>
      <c r="I331" s="24">
        <v>37</v>
      </c>
      <c r="J331" s="24">
        <v>3</v>
      </c>
      <c r="K331" s="24">
        <v>0</v>
      </c>
      <c r="L331" s="68">
        <v>36.032876712328765</v>
      </c>
      <c r="M331" s="125">
        <v>0.42395979532163741</v>
      </c>
      <c r="N331" s="151">
        <v>2.5000000000000001E-2</v>
      </c>
      <c r="O331" s="112">
        <v>3.9</v>
      </c>
      <c r="P331" s="132">
        <v>0.69893669634025724</v>
      </c>
      <c r="Q331" s="146">
        <v>3.91</v>
      </c>
      <c r="R331" s="167">
        <v>-5.4849413820347394E-2</v>
      </c>
      <c r="S331" s="78">
        <v>0</v>
      </c>
      <c r="T331" s="78">
        <v>0</v>
      </c>
      <c r="U331" s="167">
        <v>0.21714415782437937</v>
      </c>
    </row>
    <row r="332" spans="1:21" x14ac:dyDescent="0.15">
      <c r="A332" s="78">
        <v>74</v>
      </c>
      <c r="B332" s="21" t="s">
        <v>2620</v>
      </c>
      <c r="C332" s="22">
        <v>12.5</v>
      </c>
      <c r="D332" s="27">
        <v>494</v>
      </c>
      <c r="E332" s="27">
        <v>702</v>
      </c>
      <c r="F332" s="21" t="s">
        <v>2621</v>
      </c>
      <c r="G332" s="22">
        <v>17.557668161586914</v>
      </c>
      <c r="H332" s="21">
        <v>1</v>
      </c>
      <c r="I332" s="21">
        <v>36</v>
      </c>
      <c r="J332" s="21">
        <v>10</v>
      </c>
      <c r="K332" s="21">
        <v>0</v>
      </c>
      <c r="L332" s="68">
        <v>35.901369863013699</v>
      </c>
      <c r="M332" s="150">
        <v>0.55600000000000005</v>
      </c>
      <c r="N332" s="150">
        <v>1.2999999999999999E-2</v>
      </c>
      <c r="O332" s="140">
        <v>23.37</v>
      </c>
      <c r="P332" s="141">
        <v>21.93</v>
      </c>
      <c r="Q332" s="146">
        <v>5.2</v>
      </c>
      <c r="R332" s="167">
        <v>-0.12706808638599779</v>
      </c>
      <c r="S332" s="78">
        <v>0</v>
      </c>
      <c r="T332" s="78">
        <v>1</v>
      </c>
      <c r="U332" s="167">
        <v>-0.18115835772283623</v>
      </c>
    </row>
    <row r="333" spans="1:21" x14ac:dyDescent="0.15">
      <c r="A333" s="78">
        <v>74</v>
      </c>
      <c r="B333" s="16" t="s">
        <v>2620</v>
      </c>
      <c r="C333" s="19">
        <v>12.5</v>
      </c>
      <c r="D333" s="27">
        <v>702</v>
      </c>
      <c r="E333" s="27">
        <v>1067</v>
      </c>
      <c r="F333" s="16" t="s">
        <v>2621</v>
      </c>
      <c r="G333" s="19">
        <v>17.557668161586914</v>
      </c>
      <c r="H333" s="16">
        <v>1</v>
      </c>
      <c r="I333" s="16">
        <v>36</v>
      </c>
      <c r="J333" s="16">
        <v>10</v>
      </c>
      <c r="K333" s="16">
        <v>0</v>
      </c>
      <c r="L333" s="68">
        <v>35.901369863013699</v>
      </c>
      <c r="M333" s="126">
        <v>-8.0000000000000002E-3</v>
      </c>
      <c r="N333" s="126">
        <v>-5.0000000000000001E-3</v>
      </c>
      <c r="O333" s="127">
        <v>20.85</v>
      </c>
      <c r="P333" s="129">
        <v>19.11</v>
      </c>
      <c r="Q333" s="146">
        <v>-0.24000000000000021</v>
      </c>
      <c r="R333" s="167">
        <v>0.28547615277078203</v>
      </c>
      <c r="S333" s="78">
        <v>0</v>
      </c>
      <c r="T333" s="78">
        <v>0</v>
      </c>
      <c r="U333" s="167">
        <v>0.15663555192941619</v>
      </c>
    </row>
    <row r="334" spans="1:21" x14ac:dyDescent="0.15">
      <c r="A334" s="78">
        <v>74</v>
      </c>
      <c r="B334" s="16" t="s">
        <v>2620</v>
      </c>
      <c r="C334" s="19">
        <v>12.5</v>
      </c>
      <c r="D334" s="27">
        <v>1067</v>
      </c>
      <c r="E334" s="27">
        <v>1433</v>
      </c>
      <c r="F334" s="16" t="s">
        <v>2621</v>
      </c>
      <c r="G334" s="19">
        <v>17.557668161586914</v>
      </c>
      <c r="H334" s="16">
        <v>1</v>
      </c>
      <c r="I334" s="16">
        <v>36</v>
      </c>
      <c r="J334" s="16">
        <v>10</v>
      </c>
      <c r="K334" s="16">
        <v>0</v>
      </c>
      <c r="L334" s="68">
        <v>35.901369863013699</v>
      </c>
      <c r="M334" s="126">
        <v>0.84199999999999997</v>
      </c>
      <c r="N334" s="126">
        <v>2.8000000000000001E-2</v>
      </c>
      <c r="O334" s="127">
        <v>14.87</v>
      </c>
      <c r="P334" s="129">
        <v>13.21</v>
      </c>
      <c r="Q334" s="146">
        <v>3.4499999999999993</v>
      </c>
      <c r="R334" s="167">
        <v>0.27779550275773196</v>
      </c>
      <c r="S334" s="78">
        <v>0</v>
      </c>
      <c r="T334" s="78">
        <v>0</v>
      </c>
      <c r="U334" s="167">
        <v>0.36326211149690607</v>
      </c>
    </row>
    <row r="335" spans="1:21" x14ac:dyDescent="0.15">
      <c r="A335" s="78">
        <v>74</v>
      </c>
      <c r="B335" s="24" t="s">
        <v>2620</v>
      </c>
      <c r="C335" s="25">
        <v>12.5</v>
      </c>
      <c r="D335" s="27">
        <v>1433</v>
      </c>
      <c r="E335" s="27">
        <v>1586</v>
      </c>
      <c r="F335" s="24" t="s">
        <v>2621</v>
      </c>
      <c r="G335" s="25">
        <v>17.557668161586914</v>
      </c>
      <c r="H335" s="24">
        <v>1</v>
      </c>
      <c r="I335" s="24">
        <v>36</v>
      </c>
      <c r="J335" s="24">
        <v>10</v>
      </c>
      <c r="K335" s="24">
        <v>0</v>
      </c>
      <c r="L335" s="68">
        <v>35.901369863013699</v>
      </c>
      <c r="M335" s="151">
        <v>-0.183</v>
      </c>
      <c r="N335" s="151">
        <v>-1.2E-2</v>
      </c>
      <c r="O335" s="112">
        <v>18.32</v>
      </c>
      <c r="P335" s="130">
        <v>16.829999999999998</v>
      </c>
      <c r="Q335" s="146">
        <v>4.16</v>
      </c>
      <c r="R335" s="167">
        <v>-5.4849413820347394E-2</v>
      </c>
      <c r="S335" s="78">
        <v>0</v>
      </c>
      <c r="T335" s="78">
        <v>0</v>
      </c>
      <c r="U335" s="167">
        <v>0.21714415782437937</v>
      </c>
    </row>
    <row r="336" spans="1:21" x14ac:dyDescent="0.15">
      <c r="A336" s="78">
        <v>75</v>
      </c>
      <c r="B336" s="21" t="s">
        <v>1754</v>
      </c>
      <c r="C336" s="22">
        <v>14.85</v>
      </c>
      <c r="D336" s="27">
        <v>507</v>
      </c>
      <c r="E336" s="27">
        <v>702</v>
      </c>
      <c r="F336" s="21" t="s">
        <v>2649</v>
      </c>
      <c r="G336" s="22">
        <v>15.663250942497344</v>
      </c>
      <c r="H336" s="21">
        <v>1</v>
      </c>
      <c r="I336" s="21">
        <v>66</v>
      </c>
      <c r="J336" s="21">
        <v>5</v>
      </c>
      <c r="K336" s="21">
        <v>1</v>
      </c>
      <c r="L336" s="68">
        <v>65.819178082191783</v>
      </c>
      <c r="M336" s="139">
        <v>0.46124962337309522</v>
      </c>
      <c r="N336" s="150">
        <v>3.5000000000000003E-2</v>
      </c>
      <c r="O336" s="140">
        <v>7.82</v>
      </c>
      <c r="P336" s="143">
        <v>0.21523920072962441</v>
      </c>
      <c r="Q336" s="146">
        <v>7.08</v>
      </c>
      <c r="R336" s="167">
        <v>-0.12706808638599779</v>
      </c>
      <c r="S336" s="78">
        <v>0</v>
      </c>
      <c r="T336" s="78">
        <v>1</v>
      </c>
      <c r="U336" s="167">
        <v>-0.18115835772283623</v>
      </c>
    </row>
    <row r="337" spans="1:26" x14ac:dyDescent="0.15">
      <c r="A337" s="78">
        <v>75</v>
      </c>
      <c r="B337" s="16" t="s">
        <v>1754</v>
      </c>
      <c r="C337" s="19">
        <v>14.85</v>
      </c>
      <c r="D337" s="27">
        <v>702</v>
      </c>
      <c r="E337" s="27">
        <v>1067</v>
      </c>
      <c r="F337" s="16" t="s">
        <v>2649</v>
      </c>
      <c r="G337" s="19">
        <v>15.663250942497344</v>
      </c>
      <c r="H337" s="16">
        <v>1</v>
      </c>
      <c r="I337" s="16">
        <v>66</v>
      </c>
      <c r="J337" s="16">
        <v>5</v>
      </c>
      <c r="K337" s="16">
        <v>1</v>
      </c>
      <c r="L337" s="68">
        <v>65.819178082191783</v>
      </c>
      <c r="M337" s="124">
        <v>0.27021029188053364</v>
      </c>
      <c r="N337" s="126">
        <v>2.1999999999999999E-2</v>
      </c>
      <c r="O337" s="127">
        <v>7.67</v>
      </c>
      <c r="P337" s="131">
        <v>0.36105536975102187</v>
      </c>
      <c r="Q337" s="146">
        <v>2.1099999999999994</v>
      </c>
      <c r="R337" s="167">
        <v>0.28547615277078203</v>
      </c>
      <c r="S337" s="78">
        <v>0</v>
      </c>
      <c r="T337" s="78">
        <v>0</v>
      </c>
      <c r="U337" s="167">
        <v>0.15663555192941619</v>
      </c>
    </row>
    <row r="338" spans="1:26" x14ac:dyDescent="0.15">
      <c r="A338" s="78">
        <v>75</v>
      </c>
      <c r="B338" s="16" t="s">
        <v>1754</v>
      </c>
      <c r="C338" s="19">
        <v>14.85</v>
      </c>
      <c r="D338" s="27">
        <v>1067</v>
      </c>
      <c r="E338" s="27">
        <v>1433</v>
      </c>
      <c r="F338" s="16" t="s">
        <v>2649</v>
      </c>
      <c r="G338" s="19">
        <v>15.663250942497344</v>
      </c>
      <c r="H338" s="16">
        <v>1</v>
      </c>
      <c r="I338" s="16">
        <v>66</v>
      </c>
      <c r="J338" s="16">
        <v>5</v>
      </c>
      <c r="K338" s="16">
        <v>1</v>
      </c>
      <c r="L338" s="68">
        <v>65.819178082191783</v>
      </c>
      <c r="M338" s="124">
        <v>9.2999899786688808E-2</v>
      </c>
      <c r="N338" s="126">
        <v>4.0000000000000001E-3</v>
      </c>
      <c r="O338" s="127">
        <v>7.66</v>
      </c>
      <c r="P338" s="131">
        <v>36.983215868633295</v>
      </c>
      <c r="Q338" s="146">
        <v>5.7999999999999989</v>
      </c>
      <c r="R338" s="167">
        <v>0.27779550275773196</v>
      </c>
      <c r="S338" s="78">
        <v>0</v>
      </c>
      <c r="T338" s="78">
        <v>0</v>
      </c>
      <c r="U338" s="167">
        <v>0.36326211149690607</v>
      </c>
    </row>
    <row r="339" spans="1:26" x14ac:dyDescent="0.15">
      <c r="A339" s="78">
        <v>75</v>
      </c>
      <c r="B339" s="16" t="s">
        <v>1754</v>
      </c>
      <c r="C339" s="19">
        <v>14.85</v>
      </c>
      <c r="D339" s="27">
        <v>1433</v>
      </c>
      <c r="E339" s="27">
        <v>1798</v>
      </c>
      <c r="F339" s="16" t="s">
        <v>2649</v>
      </c>
      <c r="G339" s="19">
        <v>15.663250942497344</v>
      </c>
      <c r="H339" s="16">
        <v>1</v>
      </c>
      <c r="I339" s="16">
        <v>66</v>
      </c>
      <c r="J339" s="16">
        <v>5</v>
      </c>
      <c r="K339" s="16">
        <v>1</v>
      </c>
      <c r="L339" s="68">
        <v>65.819178082191783</v>
      </c>
      <c r="M339" s="124">
        <v>0.32192052633644203</v>
      </c>
      <c r="N339" s="126">
        <v>1.6E-2</v>
      </c>
      <c r="O339" s="127">
        <v>7.74</v>
      </c>
      <c r="P339" s="131">
        <v>33.79721669980119</v>
      </c>
      <c r="Q339" s="146">
        <v>6.51</v>
      </c>
      <c r="R339" s="167">
        <v>-5.4849413820347394E-2</v>
      </c>
      <c r="S339" s="78">
        <v>0</v>
      </c>
      <c r="T339" s="78">
        <v>0</v>
      </c>
      <c r="U339" s="167">
        <v>0.21714415782437937</v>
      </c>
    </row>
    <row r="340" spans="1:26" x14ac:dyDescent="0.15">
      <c r="A340" s="78">
        <v>75</v>
      </c>
      <c r="B340" s="16" t="s">
        <v>1754</v>
      </c>
      <c r="C340" s="19">
        <v>14.85</v>
      </c>
      <c r="D340" s="27">
        <v>1798</v>
      </c>
      <c r="E340" s="27">
        <v>2163</v>
      </c>
      <c r="F340" s="16" t="s">
        <v>2649</v>
      </c>
      <c r="G340" s="19">
        <v>15.663250942497344</v>
      </c>
      <c r="H340" s="16">
        <v>1</v>
      </c>
      <c r="I340" s="16">
        <v>66</v>
      </c>
      <c r="J340" s="16">
        <v>5</v>
      </c>
      <c r="K340" s="16">
        <v>1</v>
      </c>
      <c r="L340" s="68">
        <v>65.819178082191783</v>
      </c>
      <c r="M340" s="124">
        <v>0.44622461683565201</v>
      </c>
      <c r="N340" s="126">
        <v>2.5000000000000001E-2</v>
      </c>
      <c r="O340" s="127">
        <v>7.18</v>
      </c>
      <c r="P340" s="131">
        <v>30.129379098481717</v>
      </c>
      <c r="Q340" s="146">
        <v>8.39</v>
      </c>
      <c r="R340" s="167">
        <v>0.11866885948640538</v>
      </c>
      <c r="S340" s="78">
        <v>0</v>
      </c>
      <c r="T340" s="78">
        <v>0</v>
      </c>
      <c r="U340" s="167">
        <v>4.7760412903606803E-2</v>
      </c>
    </row>
    <row r="341" spans="1:26" x14ac:dyDescent="0.15">
      <c r="A341" s="78">
        <v>75</v>
      </c>
      <c r="B341" s="24" t="s">
        <v>1754</v>
      </c>
      <c r="C341" s="25">
        <v>14.85</v>
      </c>
      <c r="D341" s="27">
        <v>2163</v>
      </c>
      <c r="E341" s="27">
        <v>2509</v>
      </c>
      <c r="F341" s="24" t="s">
        <v>2649</v>
      </c>
      <c r="G341" s="25">
        <v>15.663250942497344</v>
      </c>
      <c r="H341" s="24">
        <v>1</v>
      </c>
      <c r="I341" s="24">
        <v>66</v>
      </c>
      <c r="J341" s="24">
        <v>5</v>
      </c>
      <c r="K341" s="24">
        <v>1</v>
      </c>
      <c r="L341" s="68">
        <v>65.819178082191783</v>
      </c>
      <c r="M341" s="125">
        <v>0.41972572307622696</v>
      </c>
      <c r="N341" s="151">
        <v>2.4E-2</v>
      </c>
      <c r="O341" s="112">
        <v>7.13</v>
      </c>
      <c r="P341" s="132">
        <v>7.8100818041123149E-2</v>
      </c>
      <c r="Q341" s="146">
        <v>7.7299999999999995</v>
      </c>
      <c r="R341" s="167">
        <v>0.26082232879164408</v>
      </c>
      <c r="S341" s="78">
        <v>0</v>
      </c>
      <c r="T341" s="78">
        <v>0</v>
      </c>
      <c r="U341" s="167">
        <v>0.2042960986766986</v>
      </c>
    </row>
    <row r="342" spans="1:26" x14ac:dyDescent="0.15">
      <c r="A342" s="78">
        <v>76</v>
      </c>
      <c r="B342" s="21" t="s">
        <v>824</v>
      </c>
      <c r="C342" s="22">
        <v>13.25</v>
      </c>
      <c r="D342" s="27">
        <v>508</v>
      </c>
      <c r="E342" s="27">
        <v>702</v>
      </c>
      <c r="F342" s="21" t="s">
        <v>2623</v>
      </c>
      <c r="G342" s="22">
        <v>17.104916120735002</v>
      </c>
      <c r="H342" s="21">
        <v>1</v>
      </c>
      <c r="I342" s="21">
        <v>37</v>
      </c>
      <c r="J342" s="21">
        <v>5</v>
      </c>
      <c r="K342" s="21">
        <v>0</v>
      </c>
      <c r="L342" s="68">
        <v>30.082191780821919</v>
      </c>
      <c r="M342" s="139">
        <v>0.91620807665982207</v>
      </c>
      <c r="N342" s="150">
        <v>3.6999999999999998E-2</v>
      </c>
      <c r="O342" s="140">
        <v>10.039999999999999</v>
      </c>
      <c r="P342" s="143">
        <v>0.35254901960784318</v>
      </c>
      <c r="Q342" s="146">
        <v>5.5</v>
      </c>
      <c r="R342" s="167">
        <v>-0.12706808638599779</v>
      </c>
      <c r="S342" s="224">
        <v>1</v>
      </c>
      <c r="T342" s="78">
        <v>1</v>
      </c>
      <c r="U342" s="167">
        <v>-0.18115835772283623</v>
      </c>
    </row>
    <row r="343" spans="1:26" x14ac:dyDescent="0.15">
      <c r="A343" s="78">
        <v>76</v>
      </c>
      <c r="B343" s="16" t="s">
        <v>824</v>
      </c>
      <c r="C343" s="19">
        <v>13.25</v>
      </c>
      <c r="D343" s="27">
        <v>702</v>
      </c>
      <c r="E343" s="27">
        <v>1067</v>
      </c>
      <c r="F343" s="16" t="s">
        <v>2623</v>
      </c>
      <c r="G343" s="19">
        <v>17.104916120735002</v>
      </c>
      <c r="H343" s="16">
        <v>1</v>
      </c>
      <c r="I343" s="16">
        <v>37</v>
      </c>
      <c r="J343" s="16">
        <v>5</v>
      </c>
      <c r="K343" s="16">
        <v>0</v>
      </c>
      <c r="L343" s="68">
        <v>30.082191780821919</v>
      </c>
      <c r="M343" s="124">
        <v>0.32613022512708789</v>
      </c>
      <c r="N343" s="126">
        <v>3.4000000000000002E-2</v>
      </c>
      <c r="O343" s="127">
        <v>8.14</v>
      </c>
      <c r="P343" s="131">
        <v>0.68182742493052251</v>
      </c>
      <c r="Q343" s="146">
        <v>0.50999999999999979</v>
      </c>
      <c r="R343" s="167">
        <v>0.28547615277078203</v>
      </c>
      <c r="S343" s="224">
        <v>1</v>
      </c>
      <c r="T343" s="78">
        <v>0</v>
      </c>
      <c r="U343" s="167">
        <v>0.15663555192941619</v>
      </c>
    </row>
    <row r="344" spans="1:26" x14ac:dyDescent="0.15">
      <c r="A344" s="78">
        <v>76</v>
      </c>
      <c r="B344" s="24" t="s">
        <v>824</v>
      </c>
      <c r="C344" s="25">
        <v>13.25</v>
      </c>
      <c r="D344" s="27">
        <v>1067</v>
      </c>
      <c r="E344" s="27">
        <v>1423</v>
      </c>
      <c r="F344" s="24" t="s">
        <v>2623</v>
      </c>
      <c r="G344" s="25">
        <v>17.104916120735002</v>
      </c>
      <c r="H344" s="24">
        <v>1</v>
      </c>
      <c r="I344" s="24">
        <v>37</v>
      </c>
      <c r="J344" s="24">
        <v>5</v>
      </c>
      <c r="K344" s="24">
        <v>0</v>
      </c>
      <c r="L344" s="68">
        <v>30.082191780821919</v>
      </c>
      <c r="M344" s="125">
        <v>0.67785538315764537</v>
      </c>
      <c r="N344" s="151">
        <v>2.9000000000000001E-2</v>
      </c>
      <c r="O344" s="112">
        <v>8.42</v>
      </c>
      <c r="P344" s="132">
        <v>1.5377430508779022</v>
      </c>
      <c r="Q344" s="146">
        <v>4.1999999999999993</v>
      </c>
      <c r="R344" s="167">
        <v>0.27779550275773196</v>
      </c>
      <c r="S344" s="224">
        <v>1</v>
      </c>
      <c r="T344" s="78">
        <v>0</v>
      </c>
      <c r="U344" s="167">
        <v>0.36326211149690607</v>
      </c>
      <c r="Z344" s="186"/>
    </row>
    <row r="345" spans="1:26" x14ac:dyDescent="0.15">
      <c r="A345" s="78">
        <v>77</v>
      </c>
      <c r="B345" s="21" t="s">
        <v>1614</v>
      </c>
      <c r="C345" s="22">
        <v>13</v>
      </c>
      <c r="D345" s="27">
        <v>511</v>
      </c>
      <c r="E345" s="27">
        <v>702</v>
      </c>
      <c r="F345" s="21" t="s">
        <v>2630</v>
      </c>
      <c r="G345" s="22">
        <v>18.009893815043064</v>
      </c>
      <c r="H345" s="21">
        <v>1</v>
      </c>
      <c r="I345" s="21">
        <v>37</v>
      </c>
      <c r="J345" s="21">
        <v>5</v>
      </c>
      <c r="K345" s="21">
        <v>0</v>
      </c>
      <c r="L345" s="68">
        <v>36.131506849315066</v>
      </c>
      <c r="M345" s="139">
        <v>0.25937539100825296</v>
      </c>
      <c r="N345" s="150">
        <v>2.8000000000000001E-2</v>
      </c>
      <c r="O345" s="140">
        <v>7.4</v>
      </c>
      <c r="P345" s="143">
        <v>2.4329490733985115</v>
      </c>
      <c r="Q345" s="146">
        <v>5.21</v>
      </c>
      <c r="R345" s="167">
        <v>-0.12706808638599779</v>
      </c>
      <c r="S345" s="78">
        <v>0</v>
      </c>
      <c r="T345" s="78">
        <v>1</v>
      </c>
      <c r="U345" s="167">
        <v>-0.18115835772283623</v>
      </c>
    </row>
    <row r="346" spans="1:26" x14ac:dyDescent="0.15">
      <c r="A346" s="78">
        <v>77</v>
      </c>
      <c r="B346" s="16" t="s">
        <v>1614</v>
      </c>
      <c r="C346" s="19">
        <v>13</v>
      </c>
      <c r="D346" s="27">
        <v>702</v>
      </c>
      <c r="E346" s="27">
        <v>1067</v>
      </c>
      <c r="F346" s="16" t="s">
        <v>2630</v>
      </c>
      <c r="G346" s="19">
        <v>18.009893815043064</v>
      </c>
      <c r="H346" s="16">
        <v>1</v>
      </c>
      <c r="I346" s="16">
        <v>37</v>
      </c>
      <c r="J346" s="16">
        <v>5</v>
      </c>
      <c r="K346" s="16">
        <v>0</v>
      </c>
      <c r="L346" s="68">
        <v>36.131506849315066</v>
      </c>
      <c r="M346" s="124">
        <v>0.11268077805645976</v>
      </c>
      <c r="N346" s="126">
        <v>1.0999999999999999E-2</v>
      </c>
      <c r="O346" s="127">
        <v>7.21</v>
      </c>
      <c r="P346" s="131">
        <v>2.3394881263784173</v>
      </c>
      <c r="Q346" s="146">
        <v>0.25999999999999979</v>
      </c>
      <c r="R346" s="167">
        <v>0.28547615277078203</v>
      </c>
      <c r="S346" s="78">
        <v>0</v>
      </c>
      <c r="T346" s="78">
        <v>0</v>
      </c>
      <c r="U346" s="167">
        <v>0.15663555192941619</v>
      </c>
    </row>
    <row r="347" spans="1:26" x14ac:dyDescent="0.15">
      <c r="A347" s="78">
        <v>77</v>
      </c>
      <c r="B347" s="16" t="s">
        <v>1614</v>
      </c>
      <c r="C347" s="19">
        <v>13</v>
      </c>
      <c r="D347" s="27">
        <v>1067</v>
      </c>
      <c r="E347" s="27">
        <v>1433</v>
      </c>
      <c r="F347" s="16" t="s">
        <v>2630</v>
      </c>
      <c r="G347" s="19">
        <v>18.009893815043064</v>
      </c>
      <c r="H347" s="16">
        <v>1</v>
      </c>
      <c r="I347" s="16">
        <v>37</v>
      </c>
      <c r="J347" s="16">
        <v>5</v>
      </c>
      <c r="K347" s="16">
        <v>0</v>
      </c>
      <c r="L347" s="68">
        <v>36.131506849315066</v>
      </c>
      <c r="M347" s="124">
        <v>5.7335279589639666E-2</v>
      </c>
      <c r="N347" s="126">
        <v>2E-3</v>
      </c>
      <c r="O347" s="127">
        <v>6.51</v>
      </c>
      <c r="P347" s="131">
        <v>2.6089197326121343</v>
      </c>
      <c r="Q347" s="146">
        <v>3.9499999999999993</v>
      </c>
      <c r="R347" s="167">
        <v>0.27779550275773196</v>
      </c>
      <c r="S347" s="78">
        <v>0</v>
      </c>
      <c r="T347" s="78">
        <v>0</v>
      </c>
      <c r="U347" s="167">
        <v>0.36326211149690607</v>
      </c>
    </row>
    <row r="348" spans="1:26" x14ac:dyDescent="0.15">
      <c r="A348" s="78">
        <v>77</v>
      </c>
      <c r="B348" s="24" t="s">
        <v>1614</v>
      </c>
      <c r="C348" s="25">
        <v>13</v>
      </c>
      <c r="D348" s="27">
        <v>1433</v>
      </c>
      <c r="E348" s="27">
        <v>1610</v>
      </c>
      <c r="F348" s="24" t="s">
        <v>2630</v>
      </c>
      <c r="G348" s="25">
        <v>18.009893815043064</v>
      </c>
      <c r="H348" s="24">
        <v>1</v>
      </c>
      <c r="I348" s="24">
        <v>37</v>
      </c>
      <c r="J348" s="24">
        <v>5</v>
      </c>
      <c r="K348" s="24">
        <v>0</v>
      </c>
      <c r="L348" s="68">
        <v>36.131506849315066</v>
      </c>
      <c r="M348" s="125">
        <v>9.8719479677140384E-2</v>
      </c>
      <c r="N348" s="151">
        <v>6.0000000000000001E-3</v>
      </c>
      <c r="O348" s="112">
        <v>5.12</v>
      </c>
      <c r="P348" s="132">
        <v>1.2472781506338553</v>
      </c>
      <c r="Q348" s="146">
        <v>4.66</v>
      </c>
      <c r="R348" s="167">
        <v>-5.4849413820347394E-2</v>
      </c>
      <c r="S348" s="78">
        <v>0</v>
      </c>
      <c r="T348" s="78">
        <v>0</v>
      </c>
      <c r="U348" s="167">
        <v>0.21714415782437937</v>
      </c>
      <c r="Z348" s="186"/>
    </row>
    <row r="349" spans="1:26" x14ac:dyDescent="0.15">
      <c r="A349" s="78">
        <v>78</v>
      </c>
      <c r="B349" s="16" t="s">
        <v>918</v>
      </c>
      <c r="C349" s="19">
        <v>28.051690000000001</v>
      </c>
      <c r="D349" s="27">
        <v>679</v>
      </c>
      <c r="E349" s="27">
        <v>1067</v>
      </c>
      <c r="F349" s="16" t="s">
        <v>919</v>
      </c>
      <c r="G349" s="19">
        <v>16.088481138164973</v>
      </c>
      <c r="H349" s="16">
        <v>1</v>
      </c>
      <c r="I349" s="16">
        <v>392</v>
      </c>
      <c r="J349" s="16">
        <v>30</v>
      </c>
      <c r="K349" s="16">
        <v>0</v>
      </c>
      <c r="L349" s="68">
        <v>74.367123287671234</v>
      </c>
      <c r="M349" s="110">
        <v>87.75</v>
      </c>
      <c r="N349" s="197">
        <v>0</v>
      </c>
      <c r="O349" s="127">
        <v>87.75</v>
      </c>
      <c r="P349" s="129">
        <v>83.82</v>
      </c>
      <c r="Q349" s="146">
        <v>16.941690000000001</v>
      </c>
      <c r="R349" s="167">
        <v>0.28547615277078203</v>
      </c>
      <c r="S349" s="78">
        <v>0</v>
      </c>
      <c r="T349" s="78">
        <v>0</v>
      </c>
      <c r="U349" s="167">
        <v>0.15663555192941619</v>
      </c>
    </row>
    <row r="350" spans="1:26" x14ac:dyDescent="0.15">
      <c r="A350" s="78">
        <v>78</v>
      </c>
      <c r="B350" s="16" t="s">
        <v>918</v>
      </c>
      <c r="C350" s="19">
        <v>28.051690000000001</v>
      </c>
      <c r="D350" s="27">
        <v>1067</v>
      </c>
      <c r="E350" s="27">
        <v>1433</v>
      </c>
      <c r="F350" s="16" t="s">
        <v>919</v>
      </c>
      <c r="G350" s="19">
        <v>16.088481138164973</v>
      </c>
      <c r="H350" s="16">
        <v>1</v>
      </c>
      <c r="I350" s="16">
        <v>392</v>
      </c>
      <c r="J350" s="16">
        <v>30</v>
      </c>
      <c r="K350" s="16">
        <v>0</v>
      </c>
      <c r="L350" s="68">
        <v>74.367123287671234</v>
      </c>
      <c r="M350" s="110">
        <v>32.78</v>
      </c>
      <c r="N350" s="187">
        <v>1.6E-2</v>
      </c>
      <c r="O350" s="127">
        <v>32.78</v>
      </c>
      <c r="P350" s="129">
        <v>31.44</v>
      </c>
      <c r="Q350" s="146">
        <v>19.00169</v>
      </c>
      <c r="R350" s="167">
        <v>0.27779550275773196</v>
      </c>
      <c r="S350" s="78">
        <v>0</v>
      </c>
      <c r="T350" s="78">
        <v>0</v>
      </c>
      <c r="U350" s="167">
        <v>0.36326211149690607</v>
      </c>
    </row>
    <row r="351" spans="1:26" x14ac:dyDescent="0.15">
      <c r="A351" s="78">
        <v>78</v>
      </c>
      <c r="B351" s="16" t="s">
        <v>918</v>
      </c>
      <c r="C351" s="19">
        <v>28.051690000000001</v>
      </c>
      <c r="D351" s="27">
        <v>1433</v>
      </c>
      <c r="E351" s="27">
        <v>1798</v>
      </c>
      <c r="F351" s="16" t="s">
        <v>919</v>
      </c>
      <c r="G351" s="19">
        <v>16.088481138164973</v>
      </c>
      <c r="H351" s="16">
        <v>1</v>
      </c>
      <c r="I351" s="16">
        <v>392</v>
      </c>
      <c r="J351" s="16">
        <v>30</v>
      </c>
      <c r="K351" s="16">
        <v>0</v>
      </c>
      <c r="L351" s="68">
        <v>74.367123287671234</v>
      </c>
      <c r="M351" s="110">
        <v>27.13</v>
      </c>
      <c r="N351" s="187">
        <v>1E-3</v>
      </c>
      <c r="O351" s="127">
        <v>27.13</v>
      </c>
      <c r="P351" s="129">
        <v>25.82</v>
      </c>
      <c r="Q351" s="146">
        <v>19.711690000000001</v>
      </c>
      <c r="R351" s="167">
        <v>-5.4849413820347394E-2</v>
      </c>
      <c r="S351" s="78">
        <v>0</v>
      </c>
      <c r="T351" s="78">
        <v>0</v>
      </c>
      <c r="U351" s="167">
        <v>0.21714415782437937</v>
      </c>
    </row>
    <row r="352" spans="1:26" x14ac:dyDescent="0.15">
      <c r="A352" s="78">
        <v>78</v>
      </c>
      <c r="B352" s="16" t="s">
        <v>918</v>
      </c>
      <c r="C352" s="19">
        <v>28.051690000000001</v>
      </c>
      <c r="D352" s="27">
        <v>1798</v>
      </c>
      <c r="E352" s="27">
        <v>2163</v>
      </c>
      <c r="F352" s="16" t="s">
        <v>919</v>
      </c>
      <c r="G352" s="19">
        <v>16.088481138164973</v>
      </c>
      <c r="H352" s="16">
        <v>1</v>
      </c>
      <c r="I352" s="16">
        <v>392</v>
      </c>
      <c r="J352" s="16">
        <v>30</v>
      </c>
      <c r="K352" s="16">
        <v>0</v>
      </c>
      <c r="L352" s="68">
        <v>74.367123287671234</v>
      </c>
      <c r="M352" s="110">
        <v>30.69</v>
      </c>
      <c r="N352" s="187">
        <v>-0.01</v>
      </c>
      <c r="O352" s="127">
        <v>30.69</v>
      </c>
      <c r="P352" s="129">
        <v>29.3</v>
      </c>
      <c r="Q352" s="146">
        <v>21.59169</v>
      </c>
      <c r="R352" s="167">
        <v>0.11866885948640538</v>
      </c>
      <c r="S352" s="78">
        <v>0</v>
      </c>
      <c r="T352" s="78">
        <v>0</v>
      </c>
      <c r="U352" s="167">
        <v>4.7760412903606803E-2</v>
      </c>
    </row>
    <row r="353" spans="1:21" x14ac:dyDescent="0.15">
      <c r="A353" s="78">
        <v>78</v>
      </c>
      <c r="B353" s="16" t="s">
        <v>918</v>
      </c>
      <c r="C353" s="19">
        <v>28.051690000000001</v>
      </c>
      <c r="D353" s="27">
        <v>2163</v>
      </c>
      <c r="E353" s="27">
        <v>2528</v>
      </c>
      <c r="F353" s="16" t="s">
        <v>919</v>
      </c>
      <c r="G353" s="19">
        <v>16.088481138164973</v>
      </c>
      <c r="H353" s="16">
        <v>1</v>
      </c>
      <c r="I353" s="16">
        <v>392</v>
      </c>
      <c r="J353" s="16">
        <v>30</v>
      </c>
      <c r="K353" s="16">
        <v>0</v>
      </c>
      <c r="L353" s="68">
        <v>74.367123287671234</v>
      </c>
      <c r="M353" s="110">
        <v>21.4</v>
      </c>
      <c r="N353" s="187">
        <v>4.0000000000000001E-3</v>
      </c>
      <c r="O353" s="127">
        <v>21.4</v>
      </c>
      <c r="P353" s="129">
        <v>20.100000000000001</v>
      </c>
      <c r="Q353" s="146">
        <v>20.93169</v>
      </c>
      <c r="R353" s="167">
        <v>0.26082232879164408</v>
      </c>
      <c r="S353" s="78">
        <v>0</v>
      </c>
      <c r="T353" s="78">
        <v>0</v>
      </c>
      <c r="U353" s="167">
        <v>0.2042960986766986</v>
      </c>
    </row>
    <row r="354" spans="1:21" x14ac:dyDescent="0.15">
      <c r="A354" s="78">
        <v>78</v>
      </c>
      <c r="B354" s="16" t="s">
        <v>918</v>
      </c>
      <c r="C354" s="19">
        <v>28.051690000000001</v>
      </c>
      <c r="D354" s="27">
        <v>2528</v>
      </c>
      <c r="E354" s="27">
        <v>2894</v>
      </c>
      <c r="F354" s="16" t="s">
        <v>919</v>
      </c>
      <c r="G354" s="19">
        <v>16.088481138164973</v>
      </c>
      <c r="H354" s="16">
        <v>1</v>
      </c>
      <c r="I354" s="16">
        <v>392</v>
      </c>
      <c r="J354" s="16">
        <v>30</v>
      </c>
      <c r="K354" s="16">
        <v>0</v>
      </c>
      <c r="L354" s="68">
        <v>74.367123287671234</v>
      </c>
      <c r="M354" s="110">
        <v>21.19</v>
      </c>
      <c r="N354" s="187">
        <v>-1.2999999999999999E-2</v>
      </c>
      <c r="O354" s="127">
        <v>21.19</v>
      </c>
      <c r="P354" s="129">
        <v>19.84</v>
      </c>
      <c r="Q354" s="146">
        <v>23.261690000000002</v>
      </c>
      <c r="R354" s="167">
        <v>8.3801563751449079E-2</v>
      </c>
      <c r="S354" s="78">
        <v>0</v>
      </c>
      <c r="T354" s="78">
        <v>0</v>
      </c>
      <c r="U354" s="167">
        <v>0.47229392294217887</v>
      </c>
    </row>
    <row r="355" spans="1:21" x14ac:dyDescent="0.15">
      <c r="A355" s="78">
        <v>78</v>
      </c>
      <c r="B355" s="24" t="s">
        <v>918</v>
      </c>
      <c r="C355" s="25">
        <v>28.051690000000001</v>
      </c>
      <c r="D355" s="27">
        <v>2894</v>
      </c>
      <c r="E355" s="27">
        <v>2941</v>
      </c>
      <c r="F355" s="24" t="s">
        <v>919</v>
      </c>
      <c r="G355" s="25">
        <v>16.088481138164973</v>
      </c>
      <c r="H355" s="24">
        <v>1</v>
      </c>
      <c r="I355" s="24">
        <v>392</v>
      </c>
      <c r="J355" s="24">
        <v>30</v>
      </c>
      <c r="K355" s="24">
        <v>0</v>
      </c>
      <c r="L355" s="68">
        <v>74.367123287671234</v>
      </c>
      <c r="M355" s="112">
        <v>17.88</v>
      </c>
      <c r="N355" s="153">
        <v>-3.0000000000000001E-3</v>
      </c>
      <c r="O355" s="112">
        <v>17.88</v>
      </c>
      <c r="P355" s="130">
        <v>16.53</v>
      </c>
      <c r="Q355" s="146">
        <v>24.371690000000001</v>
      </c>
      <c r="R355" s="167">
        <v>8.3801563751449079E-2</v>
      </c>
      <c r="S355" s="78">
        <v>0</v>
      </c>
      <c r="T355" s="78">
        <v>0</v>
      </c>
      <c r="U355" s="167">
        <v>0.47229392294217887</v>
      </c>
    </row>
    <row r="356" spans="1:21" x14ac:dyDescent="0.15">
      <c r="A356" s="78">
        <v>79</v>
      </c>
      <c r="B356" s="21" t="s">
        <v>869</v>
      </c>
      <c r="C356" s="22">
        <v>15.914</v>
      </c>
      <c r="D356" s="27">
        <v>1067</v>
      </c>
      <c r="E356" s="27">
        <v>1433</v>
      </c>
      <c r="F356" s="21" t="s">
        <v>871</v>
      </c>
      <c r="G356" s="22">
        <v>15.794625144338937</v>
      </c>
      <c r="H356" s="21">
        <v>1</v>
      </c>
      <c r="I356" s="21">
        <v>324</v>
      </c>
      <c r="J356" s="21">
        <v>30</v>
      </c>
      <c r="K356" s="21">
        <v>0</v>
      </c>
      <c r="L356" s="68">
        <v>72.756164383561639</v>
      </c>
      <c r="M356" s="150">
        <v>7.4999999999999997E-2</v>
      </c>
      <c r="N356" s="150">
        <v>5.1999999999999998E-2</v>
      </c>
      <c r="O356" s="140">
        <v>39.79</v>
      </c>
      <c r="P356" s="141">
        <v>38.79</v>
      </c>
      <c r="Q356" s="146">
        <v>6.863999999999999</v>
      </c>
      <c r="R356" s="167">
        <v>0.27779550275773196</v>
      </c>
      <c r="S356" s="78">
        <v>0</v>
      </c>
      <c r="T356" s="78">
        <v>0</v>
      </c>
      <c r="U356" s="167">
        <v>0.36326211149690607</v>
      </c>
    </row>
    <row r="357" spans="1:21" x14ac:dyDescent="0.15">
      <c r="A357" s="78">
        <v>79</v>
      </c>
      <c r="B357" s="16" t="s">
        <v>869</v>
      </c>
      <c r="C357" s="19">
        <v>15.914</v>
      </c>
      <c r="D357" s="27">
        <v>1433</v>
      </c>
      <c r="E357" s="27">
        <v>1798</v>
      </c>
      <c r="F357" s="16" t="s">
        <v>871</v>
      </c>
      <c r="G357" s="19">
        <v>15.794625144338937</v>
      </c>
      <c r="H357" s="16">
        <v>1</v>
      </c>
      <c r="I357" s="16">
        <v>324</v>
      </c>
      <c r="J357" s="16">
        <v>30</v>
      </c>
      <c r="K357" s="16">
        <v>0</v>
      </c>
      <c r="L357" s="68">
        <v>72.756164383561639</v>
      </c>
      <c r="M357" s="126">
        <v>8.8999999999999996E-2</v>
      </c>
      <c r="N357" s="126">
        <v>3.1E-2</v>
      </c>
      <c r="O357" s="127">
        <v>15.11</v>
      </c>
      <c r="P357" s="129">
        <v>14.11</v>
      </c>
      <c r="Q357" s="146">
        <v>7.5739999999999998</v>
      </c>
      <c r="R357" s="167">
        <v>-5.4849413820347394E-2</v>
      </c>
      <c r="S357" s="78">
        <v>0</v>
      </c>
      <c r="T357" s="78">
        <v>0</v>
      </c>
      <c r="U357" s="167">
        <v>0.21714415782437937</v>
      </c>
    </row>
    <row r="358" spans="1:21" x14ac:dyDescent="0.15">
      <c r="A358" s="78">
        <v>79</v>
      </c>
      <c r="B358" s="16" t="s">
        <v>869</v>
      </c>
      <c r="C358" s="19">
        <v>15.914</v>
      </c>
      <c r="D358" s="27">
        <v>1798</v>
      </c>
      <c r="E358" s="27">
        <v>2163</v>
      </c>
      <c r="F358" s="16" t="s">
        <v>871</v>
      </c>
      <c r="G358" s="19">
        <v>15.794625144338937</v>
      </c>
      <c r="H358" s="16">
        <v>1</v>
      </c>
      <c r="I358" s="16">
        <v>324</v>
      </c>
      <c r="J358" s="16">
        <v>30</v>
      </c>
      <c r="K358" s="16">
        <v>0</v>
      </c>
      <c r="L358" s="68">
        <v>72.756164383561639</v>
      </c>
      <c r="M358" s="126">
        <v>-6.0999999999999999E-2</v>
      </c>
      <c r="N358" s="126">
        <v>-2.3E-2</v>
      </c>
      <c r="O358" s="127">
        <v>16.73</v>
      </c>
      <c r="P358" s="129">
        <v>15.73</v>
      </c>
      <c r="Q358" s="146">
        <v>9.4540000000000006</v>
      </c>
      <c r="R358" s="167">
        <v>0.11866885948640538</v>
      </c>
      <c r="S358" s="78">
        <v>0</v>
      </c>
      <c r="T358" s="78">
        <v>0</v>
      </c>
      <c r="U358" s="167">
        <v>4.7760412903606803E-2</v>
      </c>
    </row>
    <row r="359" spans="1:21" x14ac:dyDescent="0.15">
      <c r="A359" s="78">
        <v>79</v>
      </c>
      <c r="B359" s="16" t="s">
        <v>869</v>
      </c>
      <c r="C359" s="19">
        <v>15.914</v>
      </c>
      <c r="D359" s="27">
        <v>2163</v>
      </c>
      <c r="E359" s="27">
        <v>2528</v>
      </c>
      <c r="F359" s="16" t="s">
        <v>871</v>
      </c>
      <c r="G359" s="19">
        <v>15.794625144338937</v>
      </c>
      <c r="H359" s="16">
        <v>1</v>
      </c>
      <c r="I359" s="16">
        <v>324</v>
      </c>
      <c r="J359" s="16">
        <v>30</v>
      </c>
      <c r="K359" s="16">
        <v>0</v>
      </c>
      <c r="L359" s="68">
        <v>72.756164383561639</v>
      </c>
      <c r="M359" s="126">
        <v>-1.2999999999999999E-2</v>
      </c>
      <c r="N359" s="126">
        <v>-6.0000000000000001E-3</v>
      </c>
      <c r="O359" s="127">
        <v>12.86</v>
      </c>
      <c r="P359" s="129">
        <v>11.86</v>
      </c>
      <c r="Q359" s="146">
        <v>8.7940000000000005</v>
      </c>
      <c r="R359" s="167">
        <v>0.26082232879164408</v>
      </c>
      <c r="S359" s="78">
        <v>0</v>
      </c>
      <c r="T359" s="78">
        <v>0</v>
      </c>
      <c r="U359" s="167">
        <v>0.2042960986766986</v>
      </c>
    </row>
    <row r="360" spans="1:21" x14ac:dyDescent="0.15">
      <c r="A360" s="78">
        <v>79</v>
      </c>
      <c r="B360" s="16" t="s">
        <v>869</v>
      </c>
      <c r="C360" s="19">
        <v>15.914</v>
      </c>
      <c r="D360" s="27">
        <v>2528</v>
      </c>
      <c r="E360" s="27">
        <v>2894</v>
      </c>
      <c r="F360" s="16" t="s">
        <v>871</v>
      </c>
      <c r="G360" s="19">
        <v>15.794625144338937</v>
      </c>
      <c r="H360" s="16">
        <v>1</v>
      </c>
      <c r="I360" s="16">
        <v>324</v>
      </c>
      <c r="J360" s="16">
        <v>30</v>
      </c>
      <c r="K360" s="16">
        <v>0</v>
      </c>
      <c r="L360" s="68">
        <v>72.756164383561639</v>
      </c>
      <c r="M360" s="126">
        <v>-3.2000000000000001E-2</v>
      </c>
      <c r="N360" s="126">
        <v>-1.4E-2</v>
      </c>
      <c r="O360" s="127">
        <v>11.06</v>
      </c>
      <c r="P360" s="129">
        <v>10.06</v>
      </c>
      <c r="Q360" s="146">
        <v>11.123999999999999</v>
      </c>
      <c r="R360" s="167">
        <v>8.3801563751449079E-2</v>
      </c>
      <c r="S360" s="78">
        <v>0</v>
      </c>
      <c r="T360" s="78">
        <v>0</v>
      </c>
      <c r="U360" s="167">
        <v>0.47229392294217887</v>
      </c>
    </row>
    <row r="361" spans="1:21" x14ac:dyDescent="0.15">
      <c r="A361" s="78">
        <v>79</v>
      </c>
      <c r="B361" s="24" t="s">
        <v>869</v>
      </c>
      <c r="C361" s="25">
        <v>15.914</v>
      </c>
      <c r="D361" s="27">
        <v>2894</v>
      </c>
      <c r="E361" s="27">
        <v>2941</v>
      </c>
      <c r="F361" s="24" t="s">
        <v>871</v>
      </c>
      <c r="G361" s="25">
        <v>15.794625144338937</v>
      </c>
      <c r="H361" s="24">
        <v>1</v>
      </c>
      <c r="I361" s="24">
        <v>324</v>
      </c>
      <c r="J361" s="24">
        <v>30</v>
      </c>
      <c r="K361" s="24">
        <v>0</v>
      </c>
      <c r="L361" s="68">
        <v>72.756164383561639</v>
      </c>
      <c r="M361" s="151">
        <v>2.3E-2</v>
      </c>
      <c r="N361" s="151">
        <v>3.0000000000000001E-3</v>
      </c>
      <c r="O361" s="112">
        <v>8.59</v>
      </c>
      <c r="P361" s="130">
        <v>7.59</v>
      </c>
      <c r="Q361" s="146">
        <v>12.234</v>
      </c>
      <c r="R361" s="167">
        <v>8.3801563751449079E-2</v>
      </c>
      <c r="S361" s="78">
        <v>0</v>
      </c>
      <c r="T361" s="78">
        <v>0</v>
      </c>
      <c r="U361" s="167">
        <v>0.47229392294217887</v>
      </c>
    </row>
    <row r="362" spans="1:21" x14ac:dyDescent="0.15">
      <c r="A362" s="78">
        <v>80</v>
      </c>
      <c r="B362" s="45" t="s">
        <v>547</v>
      </c>
      <c r="C362" s="46">
        <v>17</v>
      </c>
      <c r="D362" s="27">
        <v>752</v>
      </c>
      <c r="E362" s="27">
        <v>1067</v>
      </c>
      <c r="F362" s="45" t="s">
        <v>2769</v>
      </c>
      <c r="G362" s="46">
        <v>18.731153900282962</v>
      </c>
      <c r="H362" s="45">
        <v>1</v>
      </c>
      <c r="I362" s="45">
        <v>180</v>
      </c>
      <c r="J362" s="45">
        <v>10</v>
      </c>
      <c r="K362" s="45">
        <v>0</v>
      </c>
      <c r="L362" s="68">
        <v>17.950684931506849</v>
      </c>
      <c r="M362" s="177">
        <v>0.3</v>
      </c>
      <c r="N362" s="177">
        <v>-1E-3</v>
      </c>
      <c r="O362" s="111">
        <v>7.29</v>
      </c>
      <c r="P362" s="115">
        <v>2.96</v>
      </c>
      <c r="Q362" s="146">
        <v>4.9000000000000004</v>
      </c>
      <c r="R362" s="167">
        <v>0.28547615277078203</v>
      </c>
      <c r="S362" s="78">
        <v>0</v>
      </c>
      <c r="T362" s="78">
        <v>0</v>
      </c>
      <c r="U362" s="167">
        <v>0.15663555192941619</v>
      </c>
    </row>
    <row r="363" spans="1:21" x14ac:dyDescent="0.15">
      <c r="A363" s="78">
        <v>80</v>
      </c>
      <c r="B363" s="50" t="s">
        <v>547</v>
      </c>
      <c r="C363" s="51">
        <v>17</v>
      </c>
      <c r="D363" s="27">
        <v>1067</v>
      </c>
      <c r="E363" s="27">
        <v>1298</v>
      </c>
      <c r="F363" s="50" t="s">
        <v>2769</v>
      </c>
      <c r="G363" s="51">
        <v>18.731153900282962</v>
      </c>
      <c r="H363" s="50">
        <v>1</v>
      </c>
      <c r="I363" s="50">
        <v>180</v>
      </c>
      <c r="J363" s="50">
        <v>10</v>
      </c>
      <c r="K363" s="50">
        <v>0</v>
      </c>
      <c r="L363" s="68">
        <v>17.950684931506849</v>
      </c>
      <c r="M363" s="177">
        <v>0.26100000000000001</v>
      </c>
      <c r="N363" s="177">
        <v>1.7000000000000001E-2</v>
      </c>
      <c r="O363" s="190">
        <v>7.07</v>
      </c>
      <c r="P363" s="114">
        <v>3.05</v>
      </c>
      <c r="Q363" s="146">
        <v>7.9499999999999993</v>
      </c>
      <c r="R363" s="167">
        <v>0.27779550275773196</v>
      </c>
      <c r="S363" s="78">
        <v>0</v>
      </c>
      <c r="T363" s="78">
        <v>0</v>
      </c>
      <c r="U363" s="167">
        <v>0.36326211149690607</v>
      </c>
    </row>
    <row r="364" spans="1:21" x14ac:dyDescent="0.15">
      <c r="A364" s="78">
        <v>81</v>
      </c>
      <c r="B364" s="21" t="s">
        <v>1204</v>
      </c>
      <c r="C364" s="22">
        <v>15</v>
      </c>
      <c r="D364" s="27">
        <v>791</v>
      </c>
      <c r="E364" s="27">
        <v>1067</v>
      </c>
      <c r="F364" s="21" t="s">
        <v>2782</v>
      </c>
      <c r="G364" s="22">
        <v>18.346366058127153</v>
      </c>
      <c r="H364" s="21">
        <v>1</v>
      </c>
      <c r="I364" s="21">
        <v>60</v>
      </c>
      <c r="J364" s="21">
        <v>30</v>
      </c>
      <c r="K364" s="21">
        <v>0</v>
      </c>
      <c r="L364" s="68">
        <v>11.967123287671233</v>
      </c>
      <c r="M364" s="139">
        <v>0.24397990237279368</v>
      </c>
      <c r="N364" s="139">
        <v>6.7676622160706039E-3</v>
      </c>
      <c r="O364" s="147">
        <v>15.331021079570094</v>
      </c>
      <c r="P364" s="143">
        <v>0.68865087860868657</v>
      </c>
      <c r="Q364" s="146">
        <v>2.83</v>
      </c>
      <c r="R364" s="167">
        <v>0.28547615277078203</v>
      </c>
      <c r="S364" s="224">
        <v>1</v>
      </c>
      <c r="T364" s="78">
        <v>0</v>
      </c>
      <c r="U364" s="167">
        <v>0.15663555192941619</v>
      </c>
    </row>
    <row r="365" spans="1:21" x14ac:dyDescent="0.15">
      <c r="A365" s="78">
        <v>81</v>
      </c>
      <c r="B365" s="24" t="s">
        <v>1204</v>
      </c>
      <c r="C365" s="25">
        <v>15</v>
      </c>
      <c r="D365" s="27">
        <v>1067</v>
      </c>
      <c r="E365" s="27">
        <v>1155</v>
      </c>
      <c r="F365" s="24" t="s">
        <v>2782</v>
      </c>
      <c r="G365" s="25">
        <v>18.346366058127153</v>
      </c>
      <c r="H365" s="24">
        <v>1</v>
      </c>
      <c r="I365" s="24">
        <v>60</v>
      </c>
      <c r="J365" s="24">
        <v>30</v>
      </c>
      <c r="K365" s="24">
        <v>0</v>
      </c>
      <c r="L365" s="68">
        <v>11.967123287671233</v>
      </c>
      <c r="M365" s="125">
        <v>-0.11397821471861472</v>
      </c>
      <c r="N365" s="125">
        <v>1.6691656799623289E-3</v>
      </c>
      <c r="O365" s="149">
        <v>17.088880157562908</v>
      </c>
      <c r="P365" s="132">
        <v>1.2928723313407602</v>
      </c>
      <c r="Q365" s="146">
        <v>5.9499999999999993</v>
      </c>
      <c r="R365" s="167">
        <v>0.27779550275773196</v>
      </c>
      <c r="S365" s="224">
        <v>1</v>
      </c>
      <c r="T365" s="78">
        <v>0</v>
      </c>
      <c r="U365" s="167">
        <v>0.36326211149690607</v>
      </c>
    </row>
    <row r="366" spans="1:21" x14ac:dyDescent="0.15">
      <c r="A366" s="78">
        <v>82</v>
      </c>
      <c r="B366" s="21" t="s">
        <v>2112</v>
      </c>
      <c r="C366" s="22">
        <v>17</v>
      </c>
      <c r="D366" s="27">
        <v>791</v>
      </c>
      <c r="E366" s="27">
        <v>1067</v>
      </c>
      <c r="F366" s="21" t="s">
        <v>2784</v>
      </c>
      <c r="G366" s="22">
        <v>16.290466866899106</v>
      </c>
      <c r="H366" s="21">
        <v>1</v>
      </c>
      <c r="I366" s="21">
        <v>36</v>
      </c>
      <c r="J366" s="21">
        <v>5</v>
      </c>
      <c r="K366" s="21">
        <v>0</v>
      </c>
      <c r="L366" s="68">
        <v>14.95890410958904</v>
      </c>
      <c r="M366" s="139">
        <v>9.2999999999999999E-2</v>
      </c>
      <c r="N366" s="139">
        <v>3.0000000000000001E-3</v>
      </c>
      <c r="O366" s="180">
        <v>209.3</v>
      </c>
      <c r="P366" s="198">
        <v>127.9</v>
      </c>
      <c r="Q366" s="146">
        <v>4.83</v>
      </c>
      <c r="R366" s="167">
        <v>0.28547615277078203</v>
      </c>
      <c r="S366" s="224">
        <v>1</v>
      </c>
      <c r="T366" s="78">
        <v>0</v>
      </c>
      <c r="U366" s="167">
        <v>0.15663555192941619</v>
      </c>
    </row>
    <row r="367" spans="1:21" x14ac:dyDescent="0.15">
      <c r="A367" s="78">
        <v>82</v>
      </c>
      <c r="B367" s="24" t="s">
        <v>2112</v>
      </c>
      <c r="C367" s="25">
        <v>17</v>
      </c>
      <c r="D367" s="27">
        <v>1067</v>
      </c>
      <c r="E367" s="27">
        <v>1246</v>
      </c>
      <c r="F367" s="24" t="s">
        <v>2784</v>
      </c>
      <c r="G367" s="25">
        <v>16.290466866899106</v>
      </c>
      <c r="H367" s="24">
        <v>1</v>
      </c>
      <c r="I367" s="24">
        <v>36</v>
      </c>
      <c r="J367" s="24">
        <v>5</v>
      </c>
      <c r="K367" s="24">
        <v>0</v>
      </c>
      <c r="L367" s="68">
        <v>14.95890410958904</v>
      </c>
      <c r="M367" s="125">
        <v>-3.1E-2</v>
      </c>
      <c r="N367" s="125">
        <v>-0.13900000000000001</v>
      </c>
      <c r="O367" s="184">
        <v>-8.8950131233595791</v>
      </c>
      <c r="P367" s="199">
        <v>-5.3762029746281712</v>
      </c>
      <c r="Q367" s="146">
        <v>7.9499999999999993</v>
      </c>
      <c r="R367" s="167">
        <v>0.27779550275773196</v>
      </c>
      <c r="S367" s="224">
        <v>1</v>
      </c>
      <c r="T367" s="78">
        <v>0</v>
      </c>
      <c r="U367" s="167">
        <v>0.36326211149690607</v>
      </c>
    </row>
    <row r="368" spans="1:21" x14ac:dyDescent="0.15">
      <c r="A368" s="78">
        <v>83</v>
      </c>
      <c r="B368" s="16" t="s">
        <v>895</v>
      </c>
      <c r="C368" s="19">
        <v>35.569049999999997</v>
      </c>
      <c r="D368" s="27">
        <v>792</v>
      </c>
      <c r="E368" s="27">
        <v>1067</v>
      </c>
      <c r="F368" s="16" t="s">
        <v>921</v>
      </c>
      <c r="G368" s="19">
        <v>13.682173432183012</v>
      </c>
      <c r="H368" s="16">
        <v>1</v>
      </c>
      <c r="I368" s="16">
        <v>389</v>
      </c>
      <c r="J368" s="16">
        <v>30</v>
      </c>
      <c r="K368" s="16">
        <v>0</v>
      </c>
      <c r="L368" s="68">
        <v>70.652054794520552</v>
      </c>
      <c r="M368" s="177">
        <v>-8.1000000000000003E-2</v>
      </c>
      <c r="N368" s="126">
        <v>-6.0000000000000001E-3</v>
      </c>
      <c r="O368" s="148">
        <v>-135.89285714285714</v>
      </c>
      <c r="P368" s="131">
        <v>-116.5</v>
      </c>
      <c r="Q368" s="146">
        <v>23.419049999999999</v>
      </c>
      <c r="R368" s="167">
        <v>0.28547615277078203</v>
      </c>
      <c r="S368" s="78">
        <v>0</v>
      </c>
      <c r="T368" s="78">
        <v>0</v>
      </c>
      <c r="U368" s="167">
        <v>0.15663555192941619</v>
      </c>
    </row>
    <row r="369" spans="1:21" x14ac:dyDescent="0.15">
      <c r="A369" s="78">
        <v>83</v>
      </c>
      <c r="B369" s="16" t="s">
        <v>895</v>
      </c>
      <c r="C369" s="19">
        <v>35.569049999999997</v>
      </c>
      <c r="D369" s="27">
        <v>1067</v>
      </c>
      <c r="E369" s="27">
        <v>1433</v>
      </c>
      <c r="F369" s="16" t="s">
        <v>921</v>
      </c>
      <c r="G369" s="19">
        <v>13.682173432183012</v>
      </c>
      <c r="H369" s="16">
        <v>1</v>
      </c>
      <c r="I369" s="16">
        <v>389</v>
      </c>
      <c r="J369" s="16">
        <v>30</v>
      </c>
      <c r="K369" s="16">
        <v>0</v>
      </c>
      <c r="L369" s="68">
        <v>70.652054794520552</v>
      </c>
      <c r="M369" s="177">
        <v>0.01</v>
      </c>
      <c r="N369" s="177">
        <v>3.0000000000000001E-3</v>
      </c>
      <c r="O369" s="127">
        <v>15174.82</v>
      </c>
      <c r="P369" s="129">
        <v>15014.85</v>
      </c>
      <c r="Q369" s="146">
        <v>26.519049999999996</v>
      </c>
      <c r="R369" s="167">
        <v>0.27779550275773196</v>
      </c>
      <c r="S369" s="78">
        <v>0</v>
      </c>
      <c r="T369" s="78">
        <v>0</v>
      </c>
      <c r="U369" s="167">
        <v>0.36326211149690607</v>
      </c>
    </row>
    <row r="370" spans="1:21" x14ac:dyDescent="0.15">
      <c r="A370" s="78">
        <v>83</v>
      </c>
      <c r="B370" s="16" t="s">
        <v>895</v>
      </c>
      <c r="C370" s="19">
        <v>35.569049999999997</v>
      </c>
      <c r="D370" s="27">
        <v>1433</v>
      </c>
      <c r="E370" s="27">
        <v>1798</v>
      </c>
      <c r="F370" s="16" t="s">
        <v>921</v>
      </c>
      <c r="G370" s="19">
        <v>13.682173432183012</v>
      </c>
      <c r="H370" s="16">
        <v>1</v>
      </c>
      <c r="I370" s="16">
        <v>389</v>
      </c>
      <c r="J370" s="16">
        <v>30</v>
      </c>
      <c r="K370" s="16">
        <v>0</v>
      </c>
      <c r="L370" s="68">
        <v>70.652054794520552</v>
      </c>
      <c r="M370" s="177">
        <v>6.8000000000000005E-2</v>
      </c>
      <c r="N370" s="177">
        <v>2.7E-2</v>
      </c>
      <c r="O370" s="127">
        <v>32.15</v>
      </c>
      <c r="P370" s="129">
        <v>31.04</v>
      </c>
      <c r="Q370" s="146">
        <v>27.229049999999997</v>
      </c>
      <c r="R370" s="167">
        <v>-5.4849413820347394E-2</v>
      </c>
      <c r="S370" s="78">
        <v>0</v>
      </c>
      <c r="T370" s="78">
        <v>0</v>
      </c>
      <c r="U370" s="167">
        <v>0.21714415782437937</v>
      </c>
    </row>
    <row r="371" spans="1:21" x14ac:dyDescent="0.15">
      <c r="A371" s="78">
        <v>83</v>
      </c>
      <c r="B371" s="16" t="s">
        <v>895</v>
      </c>
      <c r="C371" s="19">
        <v>35.569049999999997</v>
      </c>
      <c r="D371" s="27">
        <v>1798</v>
      </c>
      <c r="E371" s="27">
        <v>2163</v>
      </c>
      <c r="F371" s="16" t="s">
        <v>921</v>
      </c>
      <c r="G371" s="19">
        <v>13.682173432183012</v>
      </c>
      <c r="H371" s="16">
        <v>1</v>
      </c>
      <c r="I371" s="16">
        <v>389</v>
      </c>
      <c r="J371" s="16">
        <v>30</v>
      </c>
      <c r="K371" s="16">
        <v>0</v>
      </c>
      <c r="L371" s="68">
        <v>70.652054794520552</v>
      </c>
      <c r="M371" s="177">
        <v>4.7E-2</v>
      </c>
      <c r="N371" s="177">
        <v>1.7999999999999999E-2</v>
      </c>
      <c r="O371" s="127">
        <v>16.989999999999998</v>
      </c>
      <c r="P371" s="129">
        <v>15.93</v>
      </c>
      <c r="Q371" s="146">
        <v>29.109049999999996</v>
      </c>
      <c r="R371" s="167">
        <v>0.11866885948640538</v>
      </c>
      <c r="S371" s="78">
        <v>0</v>
      </c>
      <c r="T371" s="78">
        <v>0</v>
      </c>
      <c r="U371" s="167">
        <v>4.7760412903606803E-2</v>
      </c>
    </row>
    <row r="372" spans="1:21" x14ac:dyDescent="0.15">
      <c r="A372" s="78">
        <v>83</v>
      </c>
      <c r="B372" s="16" t="s">
        <v>895</v>
      </c>
      <c r="C372" s="19">
        <v>35.569049999999997</v>
      </c>
      <c r="D372" s="27">
        <v>2163</v>
      </c>
      <c r="E372" s="27">
        <v>2528</v>
      </c>
      <c r="F372" s="16" t="s">
        <v>921</v>
      </c>
      <c r="G372" s="19">
        <v>13.682173432183012</v>
      </c>
      <c r="H372" s="16">
        <v>1</v>
      </c>
      <c r="I372" s="16">
        <v>389</v>
      </c>
      <c r="J372" s="16">
        <v>30</v>
      </c>
      <c r="K372" s="16">
        <v>0</v>
      </c>
      <c r="L372" s="68">
        <v>70.652054794520552</v>
      </c>
      <c r="M372" s="177">
        <v>-2.3E-2</v>
      </c>
      <c r="N372" s="177">
        <v>-1.0999999999999999E-2</v>
      </c>
      <c r="O372" s="127">
        <v>13.35</v>
      </c>
      <c r="P372" s="129">
        <v>12.28</v>
      </c>
      <c r="Q372" s="146">
        <v>28.449049999999996</v>
      </c>
      <c r="R372" s="167">
        <v>0.26082232879164408</v>
      </c>
      <c r="S372" s="78">
        <v>0</v>
      </c>
      <c r="T372" s="78">
        <v>0</v>
      </c>
      <c r="U372" s="167">
        <v>0.2042960986766986</v>
      </c>
    </row>
    <row r="373" spans="1:21" x14ac:dyDescent="0.15">
      <c r="A373" s="78">
        <v>83</v>
      </c>
      <c r="B373" s="16" t="s">
        <v>895</v>
      </c>
      <c r="C373" s="19">
        <v>35.569049999999997</v>
      </c>
      <c r="D373" s="27">
        <v>2528</v>
      </c>
      <c r="E373" s="27">
        <v>2894</v>
      </c>
      <c r="F373" s="16" t="s">
        <v>921</v>
      </c>
      <c r="G373" s="19">
        <v>13.682173432183012</v>
      </c>
      <c r="H373" s="16">
        <v>1</v>
      </c>
      <c r="I373" s="16">
        <v>389</v>
      </c>
      <c r="J373" s="16">
        <v>30</v>
      </c>
      <c r="K373" s="16">
        <v>0</v>
      </c>
      <c r="L373" s="68">
        <v>70.652054794520552</v>
      </c>
      <c r="M373" s="177">
        <v>8.0000000000000002E-3</v>
      </c>
      <c r="N373" s="177">
        <v>3.0000000000000001E-3</v>
      </c>
      <c r="O373" s="127">
        <v>9.65</v>
      </c>
      <c r="P373" s="129">
        <v>8.6300000000000008</v>
      </c>
      <c r="Q373" s="146">
        <v>30.779049999999998</v>
      </c>
      <c r="R373" s="167">
        <v>8.3801563751449079E-2</v>
      </c>
      <c r="S373" s="78">
        <v>0</v>
      </c>
      <c r="T373" s="78">
        <v>0</v>
      </c>
      <c r="U373" s="167">
        <v>0.47229392294217887</v>
      </c>
    </row>
    <row r="374" spans="1:21" x14ac:dyDescent="0.15">
      <c r="A374" s="78">
        <v>83</v>
      </c>
      <c r="B374" s="16" t="s">
        <v>895</v>
      </c>
      <c r="C374" s="19">
        <v>35.569049999999997</v>
      </c>
      <c r="D374" s="27">
        <v>2894</v>
      </c>
      <c r="E374" s="27">
        <v>2941</v>
      </c>
      <c r="F374" s="16" t="s">
        <v>921</v>
      </c>
      <c r="G374" s="19">
        <v>13.682173432183012</v>
      </c>
      <c r="H374" s="16">
        <v>1</v>
      </c>
      <c r="I374" s="16">
        <v>389</v>
      </c>
      <c r="J374" s="16">
        <v>30</v>
      </c>
      <c r="K374" s="16">
        <v>0</v>
      </c>
      <c r="L374" s="68">
        <v>70.652054794520552</v>
      </c>
      <c r="M374" s="177">
        <v>2.8000000000000001E-2</v>
      </c>
      <c r="N374" s="177">
        <v>1.0999999999999999E-2</v>
      </c>
      <c r="O374" s="127">
        <v>6.37</v>
      </c>
      <c r="P374" s="129">
        <v>5.36</v>
      </c>
      <c r="Q374" s="146">
        <v>31.889049999999997</v>
      </c>
      <c r="R374" s="167">
        <v>8.3801563751449079E-2</v>
      </c>
      <c r="S374" s="78">
        <v>0</v>
      </c>
      <c r="T374" s="78">
        <v>0</v>
      </c>
      <c r="U374" s="167">
        <v>0.47229392294217887</v>
      </c>
    </row>
    <row r="375" spans="1:21" x14ac:dyDescent="0.15">
      <c r="A375" s="78">
        <v>84</v>
      </c>
      <c r="B375" s="21" t="s">
        <v>895</v>
      </c>
      <c r="C375" s="22">
        <v>30.93478</v>
      </c>
      <c r="D375" s="27">
        <v>792</v>
      </c>
      <c r="E375" s="27">
        <v>1067</v>
      </c>
      <c r="F375" s="21" t="s">
        <v>922</v>
      </c>
      <c r="G375" s="22">
        <v>12.703180610967918</v>
      </c>
      <c r="H375" s="21">
        <v>1</v>
      </c>
      <c r="I375" s="21">
        <v>389</v>
      </c>
      <c r="J375" s="21">
        <v>30</v>
      </c>
      <c r="K375" s="21">
        <v>0</v>
      </c>
      <c r="L375" s="68">
        <v>70.652054794520552</v>
      </c>
      <c r="M375" s="150">
        <v>-8.1000000000000003E-2</v>
      </c>
      <c r="N375" s="150">
        <v>-6.0000000000000001E-3</v>
      </c>
      <c r="O375" s="147">
        <v>-135.89285714285714</v>
      </c>
      <c r="P375" s="143">
        <v>-116.5</v>
      </c>
      <c r="Q375" s="146">
        <v>18.784779999999998</v>
      </c>
      <c r="R375" s="167">
        <v>0.28547615277078203</v>
      </c>
      <c r="S375" s="78">
        <v>0</v>
      </c>
      <c r="T375" s="78">
        <v>0</v>
      </c>
      <c r="U375" s="167">
        <v>0.15663555192941619</v>
      </c>
    </row>
    <row r="376" spans="1:21" x14ac:dyDescent="0.15">
      <c r="A376" s="78">
        <v>84</v>
      </c>
      <c r="B376" s="16" t="s">
        <v>895</v>
      </c>
      <c r="C376" s="19">
        <v>30.93478</v>
      </c>
      <c r="D376" s="27">
        <v>1067</v>
      </c>
      <c r="E376" s="27">
        <v>1433</v>
      </c>
      <c r="F376" s="16" t="s">
        <v>922</v>
      </c>
      <c r="G376" s="19">
        <v>12.703180610967918</v>
      </c>
      <c r="H376" s="16">
        <v>1</v>
      </c>
      <c r="I376" s="16">
        <v>389</v>
      </c>
      <c r="J376" s="16">
        <v>30</v>
      </c>
      <c r="K376" s="16">
        <v>0</v>
      </c>
      <c r="L376" s="68">
        <v>70.652054794520552</v>
      </c>
      <c r="M376" s="126">
        <v>0.01</v>
      </c>
      <c r="N376" s="126">
        <v>3.0000000000000001E-3</v>
      </c>
      <c r="O376" s="127">
        <v>15174.82</v>
      </c>
      <c r="P376" s="129">
        <v>15014.85</v>
      </c>
      <c r="Q376" s="146">
        <v>21.884779999999999</v>
      </c>
      <c r="R376" s="167">
        <v>0.27779550275773196</v>
      </c>
      <c r="S376" s="78">
        <v>0</v>
      </c>
      <c r="T376" s="78">
        <v>0</v>
      </c>
      <c r="U376" s="167">
        <v>0.36326211149690607</v>
      </c>
    </row>
    <row r="377" spans="1:21" x14ac:dyDescent="0.15">
      <c r="A377" s="78">
        <v>84</v>
      </c>
      <c r="B377" s="16" t="s">
        <v>895</v>
      </c>
      <c r="C377" s="19">
        <v>30.93478</v>
      </c>
      <c r="D377" s="27">
        <v>1433</v>
      </c>
      <c r="E377" s="27">
        <v>1798</v>
      </c>
      <c r="F377" s="16" t="s">
        <v>922</v>
      </c>
      <c r="G377" s="19">
        <v>12.703180610967918</v>
      </c>
      <c r="H377" s="16">
        <v>1</v>
      </c>
      <c r="I377" s="16">
        <v>389</v>
      </c>
      <c r="J377" s="16">
        <v>30</v>
      </c>
      <c r="K377" s="16">
        <v>0</v>
      </c>
      <c r="L377" s="68">
        <v>70.652054794520552</v>
      </c>
      <c r="M377" s="126">
        <v>6.8000000000000005E-2</v>
      </c>
      <c r="N377" s="126">
        <v>2.7E-2</v>
      </c>
      <c r="O377" s="127">
        <v>32.15</v>
      </c>
      <c r="P377" s="129">
        <v>31.04</v>
      </c>
      <c r="Q377" s="146">
        <v>22.59478</v>
      </c>
      <c r="R377" s="167">
        <v>-5.4849413820347394E-2</v>
      </c>
      <c r="S377" s="78">
        <v>0</v>
      </c>
      <c r="T377" s="78">
        <v>0</v>
      </c>
      <c r="U377" s="167">
        <v>0.21714415782437937</v>
      </c>
    </row>
    <row r="378" spans="1:21" x14ac:dyDescent="0.15">
      <c r="A378" s="78">
        <v>84</v>
      </c>
      <c r="B378" s="16" t="s">
        <v>895</v>
      </c>
      <c r="C378" s="19">
        <v>30.93478</v>
      </c>
      <c r="D378" s="27">
        <v>1798</v>
      </c>
      <c r="E378" s="27">
        <v>2163</v>
      </c>
      <c r="F378" s="16" t="s">
        <v>922</v>
      </c>
      <c r="G378" s="19">
        <v>12.703180610967918</v>
      </c>
      <c r="H378" s="16">
        <v>1</v>
      </c>
      <c r="I378" s="16">
        <v>389</v>
      </c>
      <c r="J378" s="16">
        <v>30</v>
      </c>
      <c r="K378" s="16">
        <v>0</v>
      </c>
      <c r="L378" s="68">
        <v>70.652054794520552</v>
      </c>
      <c r="M378" s="126">
        <v>4.7E-2</v>
      </c>
      <c r="N378" s="126">
        <v>1.7999999999999999E-2</v>
      </c>
      <c r="O378" s="127">
        <v>16.989999999999998</v>
      </c>
      <c r="P378" s="129">
        <v>15.93</v>
      </c>
      <c r="Q378" s="146">
        <v>24.474779999999999</v>
      </c>
      <c r="R378" s="167">
        <v>0.11866885948640538</v>
      </c>
      <c r="S378" s="78">
        <v>0</v>
      </c>
      <c r="T378" s="78">
        <v>0</v>
      </c>
      <c r="U378" s="167">
        <v>4.7760412903606803E-2</v>
      </c>
    </row>
    <row r="379" spans="1:21" x14ac:dyDescent="0.15">
      <c r="A379" s="78">
        <v>84</v>
      </c>
      <c r="B379" s="16" t="s">
        <v>895</v>
      </c>
      <c r="C379" s="19">
        <v>30.93478</v>
      </c>
      <c r="D379" s="27">
        <v>2163</v>
      </c>
      <c r="E379" s="27">
        <v>2528</v>
      </c>
      <c r="F379" s="16" t="s">
        <v>922</v>
      </c>
      <c r="G379" s="19">
        <v>12.703180610967918</v>
      </c>
      <c r="H379" s="16">
        <v>1</v>
      </c>
      <c r="I379" s="16">
        <v>389</v>
      </c>
      <c r="J379" s="16">
        <v>30</v>
      </c>
      <c r="K379" s="16">
        <v>0</v>
      </c>
      <c r="L379" s="68">
        <v>70.652054794520552</v>
      </c>
      <c r="M379" s="126">
        <v>-2.3E-2</v>
      </c>
      <c r="N379" s="126">
        <v>-1.0999999999999999E-2</v>
      </c>
      <c r="O379" s="127">
        <v>13.35</v>
      </c>
      <c r="P379" s="129">
        <v>12.28</v>
      </c>
      <c r="Q379" s="146">
        <v>23.814779999999999</v>
      </c>
      <c r="R379" s="167">
        <v>0.26082232879164408</v>
      </c>
      <c r="S379" s="78">
        <v>0</v>
      </c>
      <c r="T379" s="78">
        <v>0</v>
      </c>
      <c r="U379" s="167">
        <v>0.2042960986766986</v>
      </c>
    </row>
    <row r="380" spans="1:21" x14ac:dyDescent="0.15">
      <c r="A380" s="78">
        <v>84</v>
      </c>
      <c r="B380" s="16" t="s">
        <v>895</v>
      </c>
      <c r="C380" s="19">
        <v>30.93478</v>
      </c>
      <c r="D380" s="27">
        <v>2528</v>
      </c>
      <c r="E380" s="27">
        <v>2894</v>
      </c>
      <c r="F380" s="16" t="s">
        <v>922</v>
      </c>
      <c r="G380" s="19">
        <v>12.703180610967918</v>
      </c>
      <c r="H380" s="16">
        <v>1</v>
      </c>
      <c r="I380" s="16">
        <v>389</v>
      </c>
      <c r="J380" s="16">
        <v>30</v>
      </c>
      <c r="K380" s="16">
        <v>0</v>
      </c>
      <c r="L380" s="68">
        <v>70.652054794520552</v>
      </c>
      <c r="M380" s="126">
        <v>8.0000000000000002E-3</v>
      </c>
      <c r="N380" s="126">
        <v>3.0000000000000001E-3</v>
      </c>
      <c r="O380" s="127">
        <v>9.65</v>
      </c>
      <c r="P380" s="129">
        <v>8.6300000000000008</v>
      </c>
      <c r="Q380" s="146">
        <v>26.144780000000001</v>
      </c>
      <c r="R380" s="167">
        <v>8.3801563751449079E-2</v>
      </c>
      <c r="S380" s="78">
        <v>0</v>
      </c>
      <c r="T380" s="78">
        <v>0</v>
      </c>
      <c r="U380" s="167">
        <v>0.47229392294217887</v>
      </c>
    </row>
    <row r="381" spans="1:21" x14ac:dyDescent="0.15">
      <c r="A381" s="78">
        <v>84</v>
      </c>
      <c r="B381" s="24" t="s">
        <v>895</v>
      </c>
      <c r="C381" s="25">
        <v>30.93478</v>
      </c>
      <c r="D381" s="27">
        <v>2894</v>
      </c>
      <c r="E381" s="27">
        <v>2941</v>
      </c>
      <c r="F381" s="24" t="s">
        <v>922</v>
      </c>
      <c r="G381" s="25">
        <v>12.703180610967918</v>
      </c>
      <c r="H381" s="24">
        <v>1</v>
      </c>
      <c r="I381" s="24">
        <v>389</v>
      </c>
      <c r="J381" s="24">
        <v>30</v>
      </c>
      <c r="K381" s="24">
        <v>0</v>
      </c>
      <c r="L381" s="68">
        <v>70.652054794520552</v>
      </c>
      <c r="M381" s="151">
        <v>2.8000000000000001E-2</v>
      </c>
      <c r="N381" s="151">
        <v>1.0999999999999999E-2</v>
      </c>
      <c r="O381" s="112">
        <v>6.37</v>
      </c>
      <c r="P381" s="130">
        <v>5.36</v>
      </c>
      <c r="Q381" s="146">
        <v>27.25478</v>
      </c>
      <c r="R381" s="167">
        <v>8.3801563751449079E-2</v>
      </c>
      <c r="S381" s="78">
        <v>0</v>
      </c>
      <c r="T381" s="78">
        <v>0</v>
      </c>
      <c r="U381" s="167">
        <v>0.47229392294217887</v>
      </c>
    </row>
    <row r="382" spans="1:21" x14ac:dyDescent="0.15">
      <c r="A382" s="78">
        <v>85</v>
      </c>
      <c r="B382" s="21" t="s">
        <v>2791</v>
      </c>
      <c r="C382" s="22">
        <v>16</v>
      </c>
      <c r="D382" s="27">
        <v>805</v>
      </c>
      <c r="E382" s="27">
        <v>1067</v>
      </c>
      <c r="F382" s="21" t="s">
        <v>2792</v>
      </c>
      <c r="G382" s="22">
        <v>17.494439671225042</v>
      </c>
      <c r="H382" s="21">
        <v>1</v>
      </c>
      <c r="I382" s="21">
        <v>120</v>
      </c>
      <c r="J382" s="21">
        <v>7</v>
      </c>
      <c r="K382" s="21">
        <v>0</v>
      </c>
      <c r="L382" s="68">
        <v>23.934246575342467</v>
      </c>
      <c r="M382" s="177">
        <v>-4.0000000000000001E-3</v>
      </c>
      <c r="N382" s="177">
        <v>0.01</v>
      </c>
      <c r="O382" s="140">
        <v>1.05</v>
      </c>
      <c r="P382" s="141">
        <v>0</v>
      </c>
      <c r="Q382" s="146">
        <v>4.3499999999999996</v>
      </c>
      <c r="R382" s="167">
        <v>0.28547615277078203</v>
      </c>
      <c r="S382" s="224">
        <v>1</v>
      </c>
      <c r="T382" s="78">
        <v>0</v>
      </c>
      <c r="U382" s="167">
        <v>0.15663555192941619</v>
      </c>
    </row>
    <row r="383" spans="1:21" x14ac:dyDescent="0.15">
      <c r="A383" s="78">
        <v>85</v>
      </c>
      <c r="B383" s="16" t="s">
        <v>2791</v>
      </c>
      <c r="C383" s="19">
        <v>16</v>
      </c>
      <c r="D383" s="27">
        <v>1067</v>
      </c>
      <c r="E383" s="27">
        <v>1433</v>
      </c>
      <c r="F383" s="16" t="s">
        <v>2792</v>
      </c>
      <c r="G383" s="19">
        <v>17.494439671225042</v>
      </c>
      <c r="H383" s="16">
        <v>1</v>
      </c>
      <c r="I383" s="16">
        <v>120</v>
      </c>
      <c r="J383" s="16">
        <v>7</v>
      </c>
      <c r="K383" s="16">
        <v>0</v>
      </c>
      <c r="L383" s="68">
        <v>23.934246575342467</v>
      </c>
      <c r="M383" s="177">
        <v>0</v>
      </c>
      <c r="N383" s="177">
        <v>3.0000000000000001E-3</v>
      </c>
      <c r="O383" s="127">
        <v>60.36</v>
      </c>
      <c r="P383" s="129">
        <v>59.31</v>
      </c>
      <c r="Q383" s="146">
        <v>6.9499999999999993</v>
      </c>
      <c r="R383" s="167">
        <v>0.27779550275773196</v>
      </c>
      <c r="S383" s="224">
        <v>1</v>
      </c>
      <c r="T383" s="78">
        <v>0</v>
      </c>
      <c r="U383" s="167">
        <v>0.36326211149690607</v>
      </c>
    </row>
    <row r="384" spans="1:21" x14ac:dyDescent="0.15">
      <c r="A384" s="78">
        <v>85</v>
      </c>
      <c r="B384" s="16" t="s">
        <v>2791</v>
      </c>
      <c r="C384" s="19">
        <v>16</v>
      </c>
      <c r="D384" s="27">
        <v>1433</v>
      </c>
      <c r="E384" s="27">
        <v>1533</v>
      </c>
      <c r="F384" s="16" t="s">
        <v>2792</v>
      </c>
      <c r="G384" s="19">
        <v>17.494439671225042</v>
      </c>
      <c r="H384" s="16">
        <v>1</v>
      </c>
      <c r="I384" s="16">
        <v>120</v>
      </c>
      <c r="J384" s="16">
        <v>7</v>
      </c>
      <c r="K384" s="16">
        <v>0</v>
      </c>
      <c r="L384" s="68">
        <v>23.934246575342467</v>
      </c>
      <c r="M384" s="126">
        <v>-5.0000000000000001E-3</v>
      </c>
      <c r="N384" s="200">
        <v>0</v>
      </c>
      <c r="O384" s="128">
        <v>65.62</v>
      </c>
      <c r="P384" s="129">
        <v>64.59</v>
      </c>
      <c r="Q384" s="146">
        <v>7.66</v>
      </c>
      <c r="R384" s="167">
        <v>-5.4849413820347394E-2</v>
      </c>
      <c r="S384" s="224">
        <v>1</v>
      </c>
      <c r="T384" s="78">
        <v>0</v>
      </c>
      <c r="U384" s="167">
        <v>0.21714415782437937</v>
      </c>
    </row>
    <row r="385" spans="1:21" x14ac:dyDescent="0.15">
      <c r="A385" s="78">
        <v>86</v>
      </c>
      <c r="B385" s="21" t="s">
        <v>1102</v>
      </c>
      <c r="C385" s="22">
        <v>17</v>
      </c>
      <c r="D385" s="27">
        <v>815</v>
      </c>
      <c r="E385" s="27">
        <v>1067</v>
      </c>
      <c r="F385" s="21" t="s">
        <v>2803</v>
      </c>
      <c r="G385" s="22">
        <v>16.800566643294363</v>
      </c>
      <c r="H385" s="21">
        <v>1</v>
      </c>
      <c r="I385" s="21">
        <v>36</v>
      </c>
      <c r="J385" s="21">
        <v>5</v>
      </c>
      <c r="K385" s="21">
        <v>0</v>
      </c>
      <c r="L385" s="68">
        <v>35.901369863013699</v>
      </c>
      <c r="M385" s="150">
        <v>0.36299999999999999</v>
      </c>
      <c r="N385" s="150">
        <v>0.122</v>
      </c>
      <c r="O385" s="140">
        <v>1.71</v>
      </c>
      <c r="P385" s="141">
        <v>0.62</v>
      </c>
      <c r="Q385" s="146">
        <v>5.4700000000000006</v>
      </c>
      <c r="R385" s="167">
        <v>0.28547615277078203</v>
      </c>
      <c r="S385" s="78">
        <v>0</v>
      </c>
      <c r="T385" s="78">
        <v>0</v>
      </c>
      <c r="U385" s="167">
        <v>0.15663555192941619</v>
      </c>
    </row>
    <row r="386" spans="1:21" x14ac:dyDescent="0.15">
      <c r="A386" s="78">
        <v>86</v>
      </c>
      <c r="B386" s="16" t="s">
        <v>1102</v>
      </c>
      <c r="C386" s="19">
        <v>17</v>
      </c>
      <c r="D386" s="27">
        <v>1067</v>
      </c>
      <c r="E386" s="27">
        <v>1433</v>
      </c>
      <c r="F386" s="16" t="s">
        <v>2803</v>
      </c>
      <c r="G386" s="19">
        <v>16.800566643294363</v>
      </c>
      <c r="H386" s="16">
        <v>1</v>
      </c>
      <c r="I386" s="16">
        <v>36</v>
      </c>
      <c r="J386" s="16">
        <v>5</v>
      </c>
      <c r="K386" s="16">
        <v>0</v>
      </c>
      <c r="L386" s="68">
        <v>35.901369863013699</v>
      </c>
      <c r="M386" s="126">
        <v>0.36199999999999999</v>
      </c>
      <c r="N386" s="126">
        <v>7.0000000000000007E-2</v>
      </c>
      <c r="O386" s="127">
        <v>2.54</v>
      </c>
      <c r="P386" s="129">
        <v>1.44</v>
      </c>
      <c r="Q386" s="146">
        <v>7.9499999999999993</v>
      </c>
      <c r="R386" s="167">
        <v>0.27779550275773196</v>
      </c>
      <c r="S386" s="78">
        <v>0</v>
      </c>
      <c r="T386" s="78">
        <v>0</v>
      </c>
      <c r="U386" s="167">
        <v>0.36326211149690607</v>
      </c>
    </row>
    <row r="387" spans="1:21" x14ac:dyDescent="0.15">
      <c r="A387" s="78">
        <v>86</v>
      </c>
      <c r="B387" s="16" t="s">
        <v>1102</v>
      </c>
      <c r="C387" s="19">
        <v>17</v>
      </c>
      <c r="D387" s="27">
        <v>1433</v>
      </c>
      <c r="E387" s="27">
        <v>1798</v>
      </c>
      <c r="F387" s="16" t="s">
        <v>2803</v>
      </c>
      <c r="G387" s="19">
        <v>16.800566643294363</v>
      </c>
      <c r="H387" s="16">
        <v>1</v>
      </c>
      <c r="I387" s="16">
        <v>36</v>
      </c>
      <c r="J387" s="16">
        <v>5</v>
      </c>
      <c r="K387" s="16">
        <v>0</v>
      </c>
      <c r="L387" s="68">
        <v>35.901369863013699</v>
      </c>
      <c r="M387" s="126">
        <v>0.20599999999999999</v>
      </c>
      <c r="N387" s="126">
        <v>3.4000000000000002E-2</v>
      </c>
      <c r="O387" s="127">
        <v>2.58</v>
      </c>
      <c r="P387" s="129">
        <v>1.53</v>
      </c>
      <c r="Q387" s="146">
        <v>8.66</v>
      </c>
      <c r="R387" s="167">
        <v>-5.4849413820347394E-2</v>
      </c>
      <c r="S387" s="78">
        <v>0</v>
      </c>
      <c r="T387" s="78">
        <v>0</v>
      </c>
      <c r="U387" s="167">
        <v>0.21714415782437937</v>
      </c>
    </row>
    <row r="388" spans="1:21" x14ac:dyDescent="0.15">
      <c r="A388" s="78">
        <v>86</v>
      </c>
      <c r="B388" s="24" t="s">
        <v>1102</v>
      </c>
      <c r="C388" s="25">
        <v>17</v>
      </c>
      <c r="D388" s="27">
        <v>1798</v>
      </c>
      <c r="E388" s="27">
        <v>1907</v>
      </c>
      <c r="F388" s="24" t="s">
        <v>2803</v>
      </c>
      <c r="G388" s="25">
        <v>16.800566643294363</v>
      </c>
      <c r="H388" s="24">
        <v>1</v>
      </c>
      <c r="I388" s="24">
        <v>36</v>
      </c>
      <c r="J388" s="24">
        <v>5</v>
      </c>
      <c r="K388" s="24">
        <v>0</v>
      </c>
      <c r="L388" s="68">
        <v>35.901369863013699</v>
      </c>
      <c r="M388" s="151">
        <v>0.25700000000000001</v>
      </c>
      <c r="N388" s="151">
        <v>7.2999999999999995E-2</v>
      </c>
      <c r="O388" s="112">
        <v>1.68</v>
      </c>
      <c r="P388" s="130">
        <v>0.6</v>
      </c>
      <c r="Q388" s="146">
        <v>10.54</v>
      </c>
      <c r="R388" s="167">
        <v>0.11866885948640538</v>
      </c>
      <c r="S388" s="78">
        <v>0</v>
      </c>
      <c r="T388" s="78">
        <v>0</v>
      </c>
      <c r="U388" s="167">
        <v>4.7760412903606803E-2</v>
      </c>
    </row>
    <row r="389" spans="1:21" x14ac:dyDescent="0.15">
      <c r="A389" s="78">
        <v>87</v>
      </c>
      <c r="B389" s="21" t="s">
        <v>2825</v>
      </c>
      <c r="C389" s="22">
        <v>15.5</v>
      </c>
      <c r="D389" s="27">
        <v>855</v>
      </c>
      <c r="E389" s="27">
        <v>1067</v>
      </c>
      <c r="F389" s="21" t="s">
        <v>2826</v>
      </c>
      <c r="G389" s="22">
        <v>17.499068176197035</v>
      </c>
      <c r="H389" s="21">
        <v>1</v>
      </c>
      <c r="I389" s="21">
        <v>66</v>
      </c>
      <c r="J389" s="21">
        <v>2</v>
      </c>
      <c r="K389" s="21">
        <v>0</v>
      </c>
      <c r="L389" s="68">
        <v>65.819178082191783</v>
      </c>
      <c r="M389" s="139">
        <v>-0.20895595360824742</v>
      </c>
      <c r="N389" s="177">
        <v>-2.5000000000000001E-2</v>
      </c>
      <c r="O389" s="140">
        <v>14</v>
      </c>
      <c r="P389" s="143">
        <v>1.2433684477725599</v>
      </c>
      <c r="Q389" s="146">
        <v>5</v>
      </c>
      <c r="R389" s="167">
        <v>0.28547615277078203</v>
      </c>
      <c r="S389" s="78">
        <v>0</v>
      </c>
      <c r="T389" s="78">
        <v>0</v>
      </c>
      <c r="U389" s="167">
        <v>0.15663555192941619</v>
      </c>
    </row>
    <row r="390" spans="1:21" x14ac:dyDescent="0.15">
      <c r="A390" s="78">
        <v>87</v>
      </c>
      <c r="B390" s="16" t="s">
        <v>2825</v>
      </c>
      <c r="C390" s="19">
        <v>15.5</v>
      </c>
      <c r="D390" s="27">
        <v>1067</v>
      </c>
      <c r="E390" s="27">
        <v>1433</v>
      </c>
      <c r="F390" s="16" t="s">
        <v>2826</v>
      </c>
      <c r="G390" s="19">
        <v>17.499068176197035</v>
      </c>
      <c r="H390" s="16">
        <v>1</v>
      </c>
      <c r="I390" s="16">
        <v>66</v>
      </c>
      <c r="J390" s="16">
        <v>2</v>
      </c>
      <c r="K390" s="16">
        <v>0</v>
      </c>
      <c r="L390" s="68">
        <v>65.819178082191783</v>
      </c>
      <c r="M390" s="124">
        <v>-0.23861664940981567</v>
      </c>
      <c r="N390" s="177">
        <v>-2.4E-2</v>
      </c>
      <c r="O390" s="127">
        <v>19.29</v>
      </c>
      <c r="P390" s="131">
        <v>1.796938208931546</v>
      </c>
      <c r="Q390" s="146">
        <v>6.4499999999999993</v>
      </c>
      <c r="R390" s="167">
        <v>0.27779550275773196</v>
      </c>
      <c r="S390" s="78">
        <v>0</v>
      </c>
      <c r="T390" s="78">
        <v>0</v>
      </c>
      <c r="U390" s="167">
        <v>0.36326211149690607</v>
      </c>
    </row>
    <row r="391" spans="1:21" x14ac:dyDescent="0.15">
      <c r="A391" s="78">
        <v>87</v>
      </c>
      <c r="B391" s="16" t="s">
        <v>2825</v>
      </c>
      <c r="C391" s="19">
        <v>15.5</v>
      </c>
      <c r="D391" s="27">
        <v>1433</v>
      </c>
      <c r="E391" s="27">
        <v>1798</v>
      </c>
      <c r="F391" s="16" t="s">
        <v>2826</v>
      </c>
      <c r="G391" s="19">
        <v>17.499068176197035</v>
      </c>
      <c r="H391" s="16">
        <v>1</v>
      </c>
      <c r="I391" s="16">
        <v>66</v>
      </c>
      <c r="J391" s="16">
        <v>2</v>
      </c>
      <c r="K391" s="16">
        <v>0</v>
      </c>
      <c r="L391" s="68">
        <v>65.819178082191783</v>
      </c>
      <c r="M391" s="124">
        <v>0.26621841578495858</v>
      </c>
      <c r="N391" s="177">
        <v>-3.0000000000000001E-3</v>
      </c>
      <c r="O391" s="127">
        <v>17.02</v>
      </c>
      <c r="P391" s="131">
        <v>1.4574700810706473</v>
      </c>
      <c r="Q391" s="146">
        <v>7.16</v>
      </c>
      <c r="R391" s="167">
        <v>-5.4849413820347394E-2</v>
      </c>
      <c r="S391" s="78">
        <v>0</v>
      </c>
      <c r="T391" s="78">
        <v>0</v>
      </c>
      <c r="U391" s="167">
        <v>0.21714415782437937</v>
      </c>
    </row>
    <row r="392" spans="1:21" x14ac:dyDescent="0.15">
      <c r="A392" s="78">
        <v>87</v>
      </c>
      <c r="B392" s="16" t="s">
        <v>2825</v>
      </c>
      <c r="C392" s="19">
        <v>15.5</v>
      </c>
      <c r="D392" s="27">
        <v>1798</v>
      </c>
      <c r="E392" s="27">
        <v>2163</v>
      </c>
      <c r="F392" s="16" t="s">
        <v>2826</v>
      </c>
      <c r="G392" s="19">
        <v>17.499068176197035</v>
      </c>
      <c r="H392" s="16">
        <v>1</v>
      </c>
      <c r="I392" s="16">
        <v>66</v>
      </c>
      <c r="J392" s="16">
        <v>2</v>
      </c>
      <c r="K392" s="16">
        <v>0</v>
      </c>
      <c r="L392" s="68">
        <v>65.819178082191783</v>
      </c>
      <c r="M392" s="124">
        <v>-1.2279083140324255E-2</v>
      </c>
      <c r="N392" s="177">
        <v>-1.4E-2</v>
      </c>
      <c r="O392" s="127">
        <v>16.36</v>
      </c>
      <c r="P392" s="131">
        <v>1.454956994114984</v>
      </c>
      <c r="Q392" s="146">
        <v>9.0399999999999991</v>
      </c>
      <c r="R392" s="167">
        <v>0.11866885948640538</v>
      </c>
      <c r="S392" s="78">
        <v>0</v>
      </c>
      <c r="T392" s="78">
        <v>0</v>
      </c>
      <c r="U392" s="167">
        <v>4.7760412903606803E-2</v>
      </c>
    </row>
    <row r="393" spans="1:21" x14ac:dyDescent="0.15">
      <c r="A393" s="78">
        <v>87</v>
      </c>
      <c r="B393" s="16" t="s">
        <v>2825</v>
      </c>
      <c r="C393" s="19">
        <v>15.5</v>
      </c>
      <c r="D393" s="27">
        <v>2163</v>
      </c>
      <c r="E393" s="27">
        <v>2528</v>
      </c>
      <c r="F393" s="16" t="s">
        <v>2826</v>
      </c>
      <c r="G393" s="19">
        <v>17.499068176197035</v>
      </c>
      <c r="H393" s="16">
        <v>1</v>
      </c>
      <c r="I393" s="16">
        <v>66</v>
      </c>
      <c r="J393" s="16">
        <v>2</v>
      </c>
      <c r="K393" s="16">
        <v>0</v>
      </c>
      <c r="L393" s="68">
        <v>65.819178082191783</v>
      </c>
      <c r="M393" s="124">
        <v>-8.6236965599522777E-2</v>
      </c>
      <c r="N393" s="177">
        <v>-1.7000000000000001E-2</v>
      </c>
      <c r="O393" s="127">
        <v>24.52</v>
      </c>
      <c r="P393" s="131">
        <v>2.2187526588956015</v>
      </c>
      <c r="Q393" s="146">
        <v>8.379999999999999</v>
      </c>
      <c r="R393" s="167">
        <v>0.26082232879164408</v>
      </c>
      <c r="S393" s="78">
        <v>0</v>
      </c>
      <c r="T393" s="78">
        <v>0</v>
      </c>
      <c r="U393" s="167">
        <v>0.2042960986766986</v>
      </c>
    </row>
    <row r="394" spans="1:21" x14ac:dyDescent="0.15">
      <c r="A394" s="78">
        <v>87</v>
      </c>
      <c r="B394" s="16" t="s">
        <v>2825</v>
      </c>
      <c r="C394" s="19">
        <v>15.5</v>
      </c>
      <c r="D394" s="27">
        <v>2528</v>
      </c>
      <c r="E394" s="27">
        <v>2857</v>
      </c>
      <c r="F394" s="16" t="s">
        <v>2826</v>
      </c>
      <c r="G394" s="19">
        <v>17.499068176197035</v>
      </c>
      <c r="H394" s="16">
        <v>1</v>
      </c>
      <c r="I394" s="16">
        <v>66</v>
      </c>
      <c r="J394" s="16">
        <v>2</v>
      </c>
      <c r="K394" s="16">
        <v>0</v>
      </c>
      <c r="L394" s="68">
        <v>65.819178082191783</v>
      </c>
      <c r="M394" s="124">
        <v>-6.5729465193099781</v>
      </c>
      <c r="N394" s="177">
        <v>-0.41399999999999998</v>
      </c>
      <c r="O394" s="127">
        <v>11.38</v>
      </c>
      <c r="P394" s="131">
        <v>7.6658631999051655E-3</v>
      </c>
      <c r="Q394" s="146">
        <v>10.71</v>
      </c>
      <c r="R394" s="167">
        <v>8.3801563751449079E-2</v>
      </c>
      <c r="S394" s="78">
        <v>0</v>
      </c>
      <c r="T394" s="78">
        <v>0</v>
      </c>
      <c r="U394" s="167">
        <v>0.47229392294217887</v>
      </c>
    </row>
    <row r="395" spans="1:21" x14ac:dyDescent="0.15">
      <c r="A395" s="78">
        <v>88</v>
      </c>
      <c r="B395" s="21" t="s">
        <v>369</v>
      </c>
      <c r="C395" s="22">
        <v>15.9</v>
      </c>
      <c r="D395" s="27">
        <v>863</v>
      </c>
      <c r="E395" s="27">
        <v>1067</v>
      </c>
      <c r="F395" s="21" t="s">
        <v>2841</v>
      </c>
      <c r="G395" s="22">
        <v>15.701370081150241</v>
      </c>
      <c r="H395" s="21">
        <v>1</v>
      </c>
      <c r="I395" s="21">
        <v>36</v>
      </c>
      <c r="J395" s="21">
        <v>3</v>
      </c>
      <c r="K395" s="21">
        <v>0</v>
      </c>
      <c r="L395" s="68">
        <v>35.901369863013699</v>
      </c>
      <c r="M395" s="139">
        <v>0.16</v>
      </c>
      <c r="N395" s="150">
        <v>6.8000000000000005E-2</v>
      </c>
      <c r="O395" s="140">
        <v>4.6399999999999997</v>
      </c>
      <c r="P395" s="141">
        <v>2.91</v>
      </c>
      <c r="Q395" s="146">
        <v>5.68</v>
      </c>
      <c r="R395" s="167">
        <v>0.28547615277078203</v>
      </c>
      <c r="S395" s="78">
        <v>0</v>
      </c>
      <c r="T395" s="78">
        <v>0</v>
      </c>
      <c r="U395" s="167">
        <v>0.15663555192941619</v>
      </c>
    </row>
    <row r="396" spans="1:21" x14ac:dyDescent="0.15">
      <c r="A396" s="78">
        <v>88</v>
      </c>
      <c r="B396" s="16" t="s">
        <v>369</v>
      </c>
      <c r="C396" s="19">
        <v>15.9</v>
      </c>
      <c r="D396" s="27">
        <v>1067</v>
      </c>
      <c r="E396" s="27">
        <v>1433</v>
      </c>
      <c r="F396" s="16" t="s">
        <v>2841</v>
      </c>
      <c r="G396" s="19">
        <v>15.701370081150241</v>
      </c>
      <c r="H396" s="16">
        <v>1</v>
      </c>
      <c r="I396" s="16">
        <v>36</v>
      </c>
      <c r="J396" s="16">
        <v>3</v>
      </c>
      <c r="K396" s="16">
        <v>0</v>
      </c>
      <c r="L396" s="68">
        <v>35.901369863013699</v>
      </c>
      <c r="M396" s="124">
        <v>0.193</v>
      </c>
      <c r="N396" s="126">
        <v>4.8000000000000001E-2</v>
      </c>
      <c r="O396" s="127">
        <v>5.31</v>
      </c>
      <c r="P396" s="129">
        <v>3.5</v>
      </c>
      <c r="Q396" s="146">
        <v>6.85</v>
      </c>
      <c r="R396" s="167">
        <v>0.27779550275773196</v>
      </c>
      <c r="S396" s="78">
        <v>0</v>
      </c>
      <c r="T396" s="78">
        <v>0</v>
      </c>
      <c r="U396" s="167">
        <v>0.36326211149690607</v>
      </c>
    </row>
    <row r="397" spans="1:21" x14ac:dyDescent="0.15">
      <c r="A397" s="78">
        <v>88</v>
      </c>
      <c r="B397" s="16" t="s">
        <v>369</v>
      </c>
      <c r="C397" s="19">
        <v>15.9</v>
      </c>
      <c r="D397" s="27">
        <v>1433</v>
      </c>
      <c r="E397" s="27">
        <v>1798</v>
      </c>
      <c r="F397" s="16" t="s">
        <v>2841</v>
      </c>
      <c r="G397" s="19">
        <v>15.701370081150241</v>
      </c>
      <c r="H397" s="16">
        <v>1</v>
      </c>
      <c r="I397" s="16">
        <v>36</v>
      </c>
      <c r="J397" s="16">
        <v>3</v>
      </c>
      <c r="K397" s="16">
        <v>0</v>
      </c>
      <c r="L397" s="68">
        <v>35.901369863013699</v>
      </c>
      <c r="M397" s="124">
        <v>0.186</v>
      </c>
      <c r="N397" s="126">
        <v>3.5999999999999997E-2</v>
      </c>
      <c r="O397" s="127">
        <v>5.09</v>
      </c>
      <c r="P397" s="129">
        <v>3.18</v>
      </c>
      <c r="Q397" s="146">
        <v>7.5600000000000005</v>
      </c>
      <c r="R397" s="167">
        <v>-5.4849413820347394E-2</v>
      </c>
      <c r="S397" s="78">
        <v>0</v>
      </c>
      <c r="T397" s="78">
        <v>0</v>
      </c>
      <c r="U397" s="167">
        <v>0.21714415782437937</v>
      </c>
    </row>
    <row r="398" spans="1:21" x14ac:dyDescent="0.15">
      <c r="A398" s="78">
        <v>88</v>
      </c>
      <c r="B398" s="24" t="s">
        <v>369</v>
      </c>
      <c r="C398" s="25">
        <v>15.9</v>
      </c>
      <c r="D398" s="27">
        <v>1798</v>
      </c>
      <c r="E398" s="27">
        <v>1955</v>
      </c>
      <c r="F398" s="24" t="s">
        <v>2841</v>
      </c>
      <c r="G398" s="25">
        <v>15.701370081150241</v>
      </c>
      <c r="H398" s="24">
        <v>1</v>
      </c>
      <c r="I398" s="24">
        <v>36</v>
      </c>
      <c r="J398" s="24">
        <v>3</v>
      </c>
      <c r="K398" s="24">
        <v>0</v>
      </c>
      <c r="L398" s="68">
        <v>35.901369863013699</v>
      </c>
      <c r="M398" s="125">
        <v>0.17</v>
      </c>
      <c r="N398" s="151">
        <v>2.7E-2</v>
      </c>
      <c r="O398" s="112">
        <v>5.4</v>
      </c>
      <c r="P398" s="130">
        <v>3.62</v>
      </c>
      <c r="Q398" s="146">
        <v>9.4400000000000013</v>
      </c>
      <c r="R398" s="167">
        <v>0.11866885948640538</v>
      </c>
      <c r="S398" s="78">
        <v>0</v>
      </c>
      <c r="T398" s="78">
        <v>0</v>
      </c>
      <c r="U398" s="167">
        <v>4.7760412903606803E-2</v>
      </c>
    </row>
    <row r="399" spans="1:21" x14ac:dyDescent="0.15">
      <c r="A399" s="78">
        <v>89</v>
      </c>
      <c r="B399" s="21" t="s">
        <v>845</v>
      </c>
      <c r="C399" s="22">
        <v>19.568709999999999</v>
      </c>
      <c r="D399" s="27">
        <v>870</v>
      </c>
      <c r="E399" s="27">
        <v>1067</v>
      </c>
      <c r="F399" s="21" t="s">
        <v>847</v>
      </c>
      <c r="G399" s="22">
        <v>14.79619442540803</v>
      </c>
      <c r="H399" s="21">
        <v>1</v>
      </c>
      <c r="I399" s="21">
        <v>271</v>
      </c>
      <c r="J399" s="21">
        <v>15</v>
      </c>
      <c r="K399" s="21">
        <v>0</v>
      </c>
      <c r="L399" s="68">
        <v>68.087671232876716</v>
      </c>
      <c r="M399" s="177">
        <v>-0.114</v>
      </c>
      <c r="N399" s="139">
        <v>-1.275820170109356E-2</v>
      </c>
      <c r="O399" s="147">
        <v>-78.38095238095238</v>
      </c>
      <c r="P399" s="147">
        <v>-79.298701298701303</v>
      </c>
      <c r="Q399" s="146">
        <v>9.088709999999999</v>
      </c>
      <c r="R399" s="167">
        <v>0.28547615277078203</v>
      </c>
      <c r="S399" s="78">
        <v>0</v>
      </c>
      <c r="T399" s="78">
        <v>0</v>
      </c>
      <c r="U399" s="167">
        <v>0.15663555192941619</v>
      </c>
    </row>
    <row r="400" spans="1:21" x14ac:dyDescent="0.15">
      <c r="A400" s="78">
        <v>89</v>
      </c>
      <c r="B400" s="16" t="s">
        <v>845</v>
      </c>
      <c r="C400" s="19">
        <v>19.568709999999999</v>
      </c>
      <c r="D400" s="27">
        <v>1067</v>
      </c>
      <c r="E400" s="27">
        <v>1433</v>
      </c>
      <c r="F400" s="16" t="s">
        <v>847</v>
      </c>
      <c r="G400" s="19">
        <v>14.79619442540803</v>
      </c>
      <c r="H400" s="16">
        <v>1</v>
      </c>
      <c r="I400" s="16">
        <v>271</v>
      </c>
      <c r="J400" s="16">
        <v>15</v>
      </c>
      <c r="K400" s="16">
        <v>0</v>
      </c>
      <c r="L400" s="68">
        <v>68.087671232876716</v>
      </c>
      <c r="M400" s="177">
        <v>0.16500000000000001</v>
      </c>
      <c r="N400" s="177">
        <v>5.0999999999999997E-2</v>
      </c>
      <c r="O400" s="127">
        <v>23.71</v>
      </c>
      <c r="P400" s="129">
        <v>22.57</v>
      </c>
      <c r="Q400" s="146">
        <v>10.518709999999999</v>
      </c>
      <c r="R400" s="167">
        <v>0.27779550275773196</v>
      </c>
      <c r="S400" s="78">
        <v>0</v>
      </c>
      <c r="T400" s="78">
        <v>0</v>
      </c>
      <c r="U400" s="167">
        <v>0.36326211149690607</v>
      </c>
    </row>
    <row r="401" spans="1:26" x14ac:dyDescent="0.15">
      <c r="A401" s="78">
        <v>89</v>
      </c>
      <c r="B401" s="16" t="s">
        <v>845</v>
      </c>
      <c r="C401" s="19">
        <v>19.568709999999999</v>
      </c>
      <c r="D401" s="27">
        <v>1433</v>
      </c>
      <c r="E401" s="27">
        <v>1798</v>
      </c>
      <c r="F401" s="16" t="s">
        <v>847</v>
      </c>
      <c r="G401" s="19">
        <v>14.79619442540803</v>
      </c>
      <c r="H401" s="16">
        <v>1</v>
      </c>
      <c r="I401" s="16">
        <v>271</v>
      </c>
      <c r="J401" s="16">
        <v>15</v>
      </c>
      <c r="K401" s="16">
        <v>0</v>
      </c>
      <c r="L401" s="68">
        <v>68.087671232876716</v>
      </c>
      <c r="M401" s="177">
        <v>-5.1999999999999998E-2</v>
      </c>
      <c r="N401" s="177">
        <v>-0.01</v>
      </c>
      <c r="O401" s="127">
        <v>22.59</v>
      </c>
      <c r="P401" s="129">
        <v>21.46</v>
      </c>
      <c r="Q401" s="146">
        <v>11.22871</v>
      </c>
      <c r="R401" s="167">
        <v>-5.4849413820347394E-2</v>
      </c>
      <c r="S401" s="78">
        <v>0</v>
      </c>
      <c r="T401" s="78">
        <v>0</v>
      </c>
      <c r="U401" s="167">
        <v>0.21714415782437937</v>
      </c>
    </row>
    <row r="402" spans="1:26" x14ac:dyDescent="0.15">
      <c r="A402" s="78">
        <v>89</v>
      </c>
      <c r="B402" s="16" t="s">
        <v>845</v>
      </c>
      <c r="C402" s="19">
        <v>19.568709999999999</v>
      </c>
      <c r="D402" s="27">
        <v>1798</v>
      </c>
      <c r="E402" s="27">
        <v>2163</v>
      </c>
      <c r="F402" s="16" t="s">
        <v>847</v>
      </c>
      <c r="G402" s="19">
        <v>14.79619442540803</v>
      </c>
      <c r="H402" s="16">
        <v>1</v>
      </c>
      <c r="I402" s="16">
        <v>271</v>
      </c>
      <c r="J402" s="16">
        <v>15</v>
      </c>
      <c r="K402" s="16">
        <v>0</v>
      </c>
      <c r="L402" s="68">
        <v>68.087671232876716</v>
      </c>
      <c r="M402" s="177">
        <v>-6.9000000000000006E-2</v>
      </c>
      <c r="N402" s="177">
        <v>-1.7000000000000001E-2</v>
      </c>
      <c r="O402" s="127">
        <v>26.4</v>
      </c>
      <c r="P402" s="129">
        <v>24.93</v>
      </c>
      <c r="Q402" s="146">
        <v>13.108709999999999</v>
      </c>
      <c r="R402" s="167">
        <v>0.11866885948640538</v>
      </c>
      <c r="S402" s="78">
        <v>0</v>
      </c>
      <c r="T402" s="78">
        <v>0</v>
      </c>
      <c r="U402" s="167">
        <v>4.7760412903606803E-2</v>
      </c>
    </row>
    <row r="403" spans="1:26" x14ac:dyDescent="0.15">
      <c r="A403" s="78">
        <v>89</v>
      </c>
      <c r="B403" s="16" t="s">
        <v>845</v>
      </c>
      <c r="C403" s="19">
        <v>19.568709999999999</v>
      </c>
      <c r="D403" s="27">
        <v>2163</v>
      </c>
      <c r="E403" s="27">
        <v>2528</v>
      </c>
      <c r="F403" s="16" t="s">
        <v>847</v>
      </c>
      <c r="G403" s="19">
        <v>14.79619442540803</v>
      </c>
      <c r="H403" s="16">
        <v>1</v>
      </c>
      <c r="I403" s="16">
        <v>271</v>
      </c>
      <c r="J403" s="16">
        <v>15</v>
      </c>
      <c r="K403" s="16">
        <v>0</v>
      </c>
      <c r="L403" s="68">
        <v>68.087671232876716</v>
      </c>
      <c r="M403" s="177">
        <v>-1.7999999999999999E-2</v>
      </c>
      <c r="N403" s="177">
        <v>-4.0000000000000001E-3</v>
      </c>
      <c r="O403" s="127">
        <v>19.649999999999999</v>
      </c>
      <c r="P403" s="129">
        <v>18.62</v>
      </c>
      <c r="Q403" s="146">
        <v>12.448709999999998</v>
      </c>
      <c r="R403" s="167">
        <v>0.26082232879164408</v>
      </c>
      <c r="S403" s="78">
        <v>0</v>
      </c>
      <c r="T403" s="78">
        <v>0</v>
      </c>
      <c r="U403" s="167">
        <v>0.2042960986766986</v>
      </c>
    </row>
    <row r="404" spans="1:26" x14ac:dyDescent="0.15">
      <c r="A404" s="78">
        <v>89</v>
      </c>
      <c r="B404" s="16" t="s">
        <v>845</v>
      </c>
      <c r="C404" s="19">
        <v>19.568709999999999</v>
      </c>
      <c r="D404" s="27">
        <v>2528</v>
      </c>
      <c r="E404" s="27">
        <v>2894</v>
      </c>
      <c r="F404" s="16" t="s">
        <v>847</v>
      </c>
      <c r="G404" s="19">
        <v>14.79619442540803</v>
      </c>
      <c r="H404" s="16">
        <v>1</v>
      </c>
      <c r="I404" s="16">
        <v>271</v>
      </c>
      <c r="J404" s="16">
        <v>15</v>
      </c>
      <c r="K404" s="16">
        <v>0</v>
      </c>
      <c r="L404" s="68">
        <v>68.087671232876716</v>
      </c>
      <c r="M404" s="177">
        <v>-2.9000000000000001E-2</v>
      </c>
      <c r="N404" s="177">
        <v>-6.0000000000000001E-3</v>
      </c>
      <c r="O404" s="127">
        <v>16.649999999999999</v>
      </c>
      <c r="P404" s="129">
        <v>15.44</v>
      </c>
      <c r="Q404" s="146">
        <v>14.77871</v>
      </c>
      <c r="R404" s="167">
        <v>8.3801563751449079E-2</v>
      </c>
      <c r="S404" s="78">
        <v>0</v>
      </c>
      <c r="T404" s="78">
        <v>0</v>
      </c>
      <c r="U404" s="167">
        <v>0.47229392294217887</v>
      </c>
    </row>
    <row r="405" spans="1:26" x14ac:dyDescent="0.15">
      <c r="A405" s="78">
        <v>89</v>
      </c>
      <c r="B405" s="24" t="s">
        <v>845</v>
      </c>
      <c r="C405" s="25">
        <v>19.568709999999999</v>
      </c>
      <c r="D405" s="27">
        <v>2894</v>
      </c>
      <c r="E405" s="27">
        <v>2941</v>
      </c>
      <c r="F405" s="24" t="s">
        <v>847</v>
      </c>
      <c r="G405" s="25">
        <v>14.79619442540803</v>
      </c>
      <c r="H405" s="24">
        <v>1</v>
      </c>
      <c r="I405" s="24">
        <v>271</v>
      </c>
      <c r="J405" s="24">
        <v>15</v>
      </c>
      <c r="K405" s="24">
        <v>0</v>
      </c>
      <c r="L405" s="68">
        <v>68.087671232876716</v>
      </c>
      <c r="M405" s="153">
        <v>-1.7000000000000001E-2</v>
      </c>
      <c r="N405" s="153">
        <v>-1E-3</v>
      </c>
      <c r="O405" s="112">
        <v>13.82</v>
      </c>
      <c r="P405" s="130">
        <v>12.8</v>
      </c>
      <c r="Q405" s="146">
        <v>15.88871</v>
      </c>
      <c r="R405" s="167">
        <v>8.3801563751449079E-2</v>
      </c>
      <c r="S405" s="78">
        <v>0</v>
      </c>
      <c r="T405" s="78">
        <v>0</v>
      </c>
      <c r="U405" s="167">
        <v>0.47229392294217887</v>
      </c>
    </row>
    <row r="406" spans="1:26" x14ac:dyDescent="0.15">
      <c r="A406" s="78">
        <v>90</v>
      </c>
      <c r="B406" s="16" t="s">
        <v>890</v>
      </c>
      <c r="C406" s="19">
        <v>17.860666670000001</v>
      </c>
      <c r="D406" s="27">
        <v>877</v>
      </c>
      <c r="E406" s="27">
        <v>1067</v>
      </c>
      <c r="F406" s="16" t="s">
        <v>892</v>
      </c>
      <c r="G406" s="19">
        <v>15.064797492045988</v>
      </c>
      <c r="H406" s="16">
        <v>1</v>
      </c>
      <c r="I406" s="16">
        <v>359</v>
      </c>
      <c r="J406" s="16">
        <v>30</v>
      </c>
      <c r="K406" s="16">
        <v>0</v>
      </c>
      <c r="L406" s="68">
        <v>67.857534246575341</v>
      </c>
      <c r="M406" s="201">
        <v>-0.187</v>
      </c>
      <c r="N406" s="103">
        <v>-1.4402711098559701E-2</v>
      </c>
      <c r="O406" s="202">
        <v>69.431372549019599</v>
      </c>
      <c r="P406" s="203">
        <v>70.172549019607857</v>
      </c>
      <c r="Q406" s="146">
        <v>7.6406666699999999</v>
      </c>
      <c r="R406" s="167">
        <v>0.28547615277078203</v>
      </c>
      <c r="S406" s="78">
        <v>0</v>
      </c>
      <c r="T406" s="78">
        <v>0</v>
      </c>
      <c r="U406" s="167">
        <v>0.15663555192941619</v>
      </c>
    </row>
    <row r="407" spans="1:26" x14ac:dyDescent="0.15">
      <c r="A407" s="78">
        <v>90</v>
      </c>
      <c r="B407" s="16" t="s">
        <v>890</v>
      </c>
      <c r="C407" s="19">
        <v>17.860666670000001</v>
      </c>
      <c r="D407" s="27">
        <v>1067</v>
      </c>
      <c r="E407" s="27">
        <v>1433</v>
      </c>
      <c r="F407" s="16" t="s">
        <v>892</v>
      </c>
      <c r="G407" s="19">
        <v>15.064797492045988</v>
      </c>
      <c r="H407" s="16">
        <v>1</v>
      </c>
      <c r="I407" s="16">
        <v>359</v>
      </c>
      <c r="J407" s="16">
        <v>30</v>
      </c>
      <c r="K407" s="16">
        <v>0</v>
      </c>
      <c r="L407" s="68">
        <v>67.857534246575341</v>
      </c>
      <c r="M407" s="201">
        <v>0.106</v>
      </c>
      <c r="N407" s="201">
        <v>5.5E-2</v>
      </c>
      <c r="O407" s="128">
        <v>24.59</v>
      </c>
      <c r="P407" s="204">
        <v>23.54</v>
      </c>
      <c r="Q407" s="146">
        <v>8.8106666699999998</v>
      </c>
      <c r="R407" s="167">
        <v>0.27779550275773196</v>
      </c>
      <c r="S407" s="78">
        <v>0</v>
      </c>
      <c r="T407" s="78">
        <v>0</v>
      </c>
      <c r="U407" s="167">
        <v>0.36326211149690607</v>
      </c>
      <c r="V407" s="186"/>
      <c r="W407" s="186"/>
      <c r="X407" s="186"/>
      <c r="Y407" s="186"/>
      <c r="Z407" s="186"/>
    </row>
    <row r="408" spans="1:26" x14ac:dyDescent="0.15">
      <c r="A408" s="78">
        <v>90</v>
      </c>
      <c r="B408" s="16" t="s">
        <v>890</v>
      </c>
      <c r="C408" s="19">
        <v>17.860666670000001</v>
      </c>
      <c r="D408" s="27">
        <v>1433</v>
      </c>
      <c r="E408" s="27">
        <v>1798</v>
      </c>
      <c r="F408" s="16" t="s">
        <v>892</v>
      </c>
      <c r="G408" s="19">
        <v>15.064797492045988</v>
      </c>
      <c r="H408" s="16">
        <v>1</v>
      </c>
      <c r="I408" s="16">
        <v>359</v>
      </c>
      <c r="J408" s="16">
        <v>30</v>
      </c>
      <c r="K408" s="16">
        <v>0</v>
      </c>
      <c r="L408" s="68">
        <v>67.857534246575341</v>
      </c>
      <c r="M408" s="201">
        <v>-1.9E-2</v>
      </c>
      <c r="N408" s="201">
        <v>-7.0000000000000001E-3</v>
      </c>
      <c r="O408" s="128">
        <v>22.88</v>
      </c>
      <c r="P408" s="204">
        <v>21.83</v>
      </c>
      <c r="Q408" s="146">
        <v>9.5206666700000007</v>
      </c>
      <c r="R408" s="167">
        <v>-5.4849413820347394E-2</v>
      </c>
      <c r="S408" s="78">
        <v>0</v>
      </c>
      <c r="T408" s="78">
        <v>0</v>
      </c>
      <c r="U408" s="167">
        <v>0.21714415782437937</v>
      </c>
    </row>
    <row r="409" spans="1:26" x14ac:dyDescent="0.15">
      <c r="A409" s="78">
        <v>90</v>
      </c>
      <c r="B409" s="16" t="s">
        <v>890</v>
      </c>
      <c r="C409" s="19">
        <v>17.860666670000001</v>
      </c>
      <c r="D409" s="27">
        <v>1798</v>
      </c>
      <c r="E409" s="27">
        <v>2163</v>
      </c>
      <c r="F409" s="16" t="s">
        <v>892</v>
      </c>
      <c r="G409" s="19">
        <v>15.064797492045988</v>
      </c>
      <c r="H409" s="16">
        <v>1</v>
      </c>
      <c r="I409" s="16">
        <v>359</v>
      </c>
      <c r="J409" s="16">
        <v>30</v>
      </c>
      <c r="K409" s="16">
        <v>0</v>
      </c>
      <c r="L409" s="68">
        <v>67.857534246575341</v>
      </c>
      <c r="M409" s="201">
        <v>-4.4999999999999998E-2</v>
      </c>
      <c r="N409" s="201">
        <v>-1.7999999999999999E-2</v>
      </c>
      <c r="O409" s="128">
        <v>27.03</v>
      </c>
      <c r="P409" s="204">
        <v>25.93</v>
      </c>
      <c r="Q409" s="146">
        <v>11.40066667</v>
      </c>
      <c r="R409" s="167">
        <v>0.11866885948640538</v>
      </c>
      <c r="S409" s="78">
        <v>0</v>
      </c>
      <c r="T409" s="78">
        <v>0</v>
      </c>
      <c r="U409" s="167">
        <v>4.7760412903606803E-2</v>
      </c>
    </row>
    <row r="410" spans="1:26" x14ac:dyDescent="0.15">
      <c r="A410" s="78">
        <v>90</v>
      </c>
      <c r="B410" s="16" t="s">
        <v>890</v>
      </c>
      <c r="C410" s="19">
        <v>17.860666670000001</v>
      </c>
      <c r="D410" s="27">
        <v>2163</v>
      </c>
      <c r="E410" s="27">
        <v>2528</v>
      </c>
      <c r="F410" s="16" t="s">
        <v>892</v>
      </c>
      <c r="G410" s="19">
        <v>15.064797492045988</v>
      </c>
      <c r="H410" s="16">
        <v>1</v>
      </c>
      <c r="I410" s="16">
        <v>359</v>
      </c>
      <c r="J410" s="16">
        <v>30</v>
      </c>
      <c r="K410" s="16">
        <v>0</v>
      </c>
      <c r="L410" s="68">
        <v>67.857534246575341</v>
      </c>
      <c r="M410" s="201">
        <v>-1.0999999999999999E-2</v>
      </c>
      <c r="N410" s="201">
        <v>-5.0000000000000001E-3</v>
      </c>
      <c r="O410" s="128">
        <v>21.94</v>
      </c>
      <c r="P410" s="204">
        <v>20.87</v>
      </c>
      <c r="Q410" s="146">
        <v>10.74066667</v>
      </c>
      <c r="R410" s="167">
        <v>0.26082232879164408</v>
      </c>
      <c r="S410" s="78">
        <v>0</v>
      </c>
      <c r="T410" s="78">
        <v>0</v>
      </c>
      <c r="U410" s="167">
        <v>0.2042960986766986</v>
      </c>
    </row>
    <row r="411" spans="1:26" x14ac:dyDescent="0.15">
      <c r="A411" s="78">
        <v>90</v>
      </c>
      <c r="B411" s="16" t="s">
        <v>890</v>
      </c>
      <c r="C411" s="19">
        <v>17.860666670000001</v>
      </c>
      <c r="D411" s="27">
        <v>2528</v>
      </c>
      <c r="E411" s="27">
        <v>2894</v>
      </c>
      <c r="F411" s="16" t="s">
        <v>892</v>
      </c>
      <c r="G411" s="19">
        <v>15.064797492045988</v>
      </c>
      <c r="H411" s="16">
        <v>1</v>
      </c>
      <c r="I411" s="16">
        <v>359</v>
      </c>
      <c r="J411" s="16">
        <v>30</v>
      </c>
      <c r="K411" s="16">
        <v>0</v>
      </c>
      <c r="L411" s="68">
        <v>67.857534246575341</v>
      </c>
      <c r="M411" s="201">
        <v>-8.0000000000000002E-3</v>
      </c>
      <c r="N411" s="201">
        <v>-3.0000000000000001E-3</v>
      </c>
      <c r="O411" s="128">
        <v>18.48</v>
      </c>
      <c r="P411" s="204">
        <v>17.440000000000001</v>
      </c>
      <c r="Q411" s="146">
        <v>13.070666670000001</v>
      </c>
      <c r="R411" s="167">
        <v>8.3801563751449079E-2</v>
      </c>
      <c r="S411" s="78">
        <v>0</v>
      </c>
      <c r="T411" s="78">
        <v>0</v>
      </c>
      <c r="U411" s="167">
        <v>0.47229392294217887</v>
      </c>
      <c r="V411" s="186"/>
      <c r="W411" s="186"/>
      <c r="X411" s="186"/>
      <c r="Y411" s="186"/>
      <c r="Z411" s="186"/>
    </row>
    <row r="412" spans="1:26" x14ac:dyDescent="0.15">
      <c r="A412" s="78">
        <v>90</v>
      </c>
      <c r="B412" s="16" t="s">
        <v>890</v>
      </c>
      <c r="C412" s="19">
        <v>17.860666670000001</v>
      </c>
      <c r="D412" s="27">
        <v>2894</v>
      </c>
      <c r="E412" s="27">
        <v>2941</v>
      </c>
      <c r="F412" s="16" t="s">
        <v>892</v>
      </c>
      <c r="G412" s="19">
        <v>15.064797492045988</v>
      </c>
      <c r="H412" s="16">
        <v>1</v>
      </c>
      <c r="I412" s="16">
        <v>359</v>
      </c>
      <c r="J412" s="16">
        <v>30</v>
      </c>
      <c r="K412" s="16">
        <v>0</v>
      </c>
      <c r="L412" s="68">
        <v>67.857534246575341</v>
      </c>
      <c r="M412" s="201">
        <v>-8.0000000000000002E-3</v>
      </c>
      <c r="N412" s="201">
        <v>-1E-3</v>
      </c>
      <c r="O412" s="128">
        <v>14.83</v>
      </c>
      <c r="P412" s="204">
        <v>13.81</v>
      </c>
      <c r="Q412" s="146">
        <v>14.180666670000001</v>
      </c>
      <c r="R412" s="167">
        <v>8.3801563751449079E-2</v>
      </c>
      <c r="S412" s="78">
        <v>0</v>
      </c>
      <c r="T412" s="78">
        <v>0</v>
      </c>
      <c r="U412" s="167">
        <v>0.47229392294217887</v>
      </c>
    </row>
    <row r="413" spans="1:26" x14ac:dyDescent="0.15">
      <c r="A413" s="78">
        <v>91</v>
      </c>
      <c r="B413" s="21" t="s">
        <v>895</v>
      </c>
      <c r="C413" s="22">
        <v>15.89956044</v>
      </c>
      <c r="D413" s="27">
        <v>975</v>
      </c>
      <c r="E413" s="27">
        <v>1067</v>
      </c>
      <c r="F413" s="21" t="s">
        <v>923</v>
      </c>
      <c r="G413" s="22">
        <v>15.815742347050485</v>
      </c>
      <c r="H413" s="21">
        <v>1</v>
      </c>
      <c r="I413" s="21">
        <v>388</v>
      </c>
      <c r="J413" s="21">
        <v>30</v>
      </c>
      <c r="K413" s="21">
        <v>0</v>
      </c>
      <c r="L413" s="68">
        <v>64.635616438356166</v>
      </c>
      <c r="M413" s="150">
        <v>-8.1000000000000003E-2</v>
      </c>
      <c r="N413" s="150">
        <v>-6.0000000000000001E-3</v>
      </c>
      <c r="O413" s="147">
        <v>-135.89285714285714</v>
      </c>
      <c r="P413" s="143">
        <v>-116.5</v>
      </c>
      <c r="Q413" s="146">
        <v>6.6595604399999999</v>
      </c>
      <c r="R413" s="167">
        <v>0.28547615277078203</v>
      </c>
      <c r="S413" s="78">
        <v>0</v>
      </c>
      <c r="T413" s="78">
        <v>0</v>
      </c>
      <c r="U413" s="167">
        <v>0.15663555192941619</v>
      </c>
    </row>
    <row r="414" spans="1:26" x14ac:dyDescent="0.15">
      <c r="A414" s="78">
        <v>91</v>
      </c>
      <c r="B414" s="16" t="s">
        <v>895</v>
      </c>
      <c r="C414" s="19">
        <v>15.89956044</v>
      </c>
      <c r="D414" s="27">
        <v>1067</v>
      </c>
      <c r="E414" s="27">
        <v>1433</v>
      </c>
      <c r="F414" s="16" t="s">
        <v>923</v>
      </c>
      <c r="G414" s="19">
        <v>15.815742347050485</v>
      </c>
      <c r="H414" s="16">
        <v>1</v>
      </c>
      <c r="I414" s="16">
        <v>388</v>
      </c>
      <c r="J414" s="16">
        <v>30</v>
      </c>
      <c r="K414" s="16">
        <v>0</v>
      </c>
      <c r="L414" s="68">
        <v>64.635616438356166</v>
      </c>
      <c r="M414" s="126">
        <v>0.01</v>
      </c>
      <c r="N414" s="126">
        <v>3.0000000000000001E-3</v>
      </c>
      <c r="O414" s="127">
        <v>15174.82</v>
      </c>
      <c r="P414" s="129">
        <v>15014.85</v>
      </c>
      <c r="Q414" s="146">
        <v>6.8495604399999994</v>
      </c>
      <c r="R414" s="167">
        <v>0.27779550275773196</v>
      </c>
      <c r="S414" s="78">
        <v>0</v>
      </c>
      <c r="T414" s="78">
        <v>0</v>
      </c>
      <c r="U414" s="167">
        <v>0.36326211149690607</v>
      </c>
    </row>
    <row r="415" spans="1:26" x14ac:dyDescent="0.15">
      <c r="A415" s="78">
        <v>91</v>
      </c>
      <c r="B415" s="16" t="s">
        <v>895</v>
      </c>
      <c r="C415" s="19">
        <v>15.89956044</v>
      </c>
      <c r="D415" s="27">
        <v>1433</v>
      </c>
      <c r="E415" s="27">
        <v>1798</v>
      </c>
      <c r="F415" s="16" t="s">
        <v>923</v>
      </c>
      <c r="G415" s="19">
        <v>15.815742347050485</v>
      </c>
      <c r="H415" s="16">
        <v>1</v>
      </c>
      <c r="I415" s="16">
        <v>388</v>
      </c>
      <c r="J415" s="16">
        <v>30</v>
      </c>
      <c r="K415" s="16">
        <v>0</v>
      </c>
      <c r="L415" s="68">
        <v>64.635616438356166</v>
      </c>
      <c r="M415" s="126">
        <v>6.8000000000000005E-2</v>
      </c>
      <c r="N415" s="126">
        <v>2.7E-2</v>
      </c>
      <c r="O415" s="127">
        <v>32.15</v>
      </c>
      <c r="P415" s="129">
        <v>31.04</v>
      </c>
      <c r="Q415" s="146">
        <v>7.5595604400000003</v>
      </c>
      <c r="R415" s="167">
        <v>-5.4849413820347394E-2</v>
      </c>
      <c r="S415" s="78">
        <v>0</v>
      </c>
      <c r="T415" s="78">
        <v>0</v>
      </c>
      <c r="U415" s="167">
        <v>0.21714415782437937</v>
      </c>
    </row>
    <row r="416" spans="1:26" x14ac:dyDescent="0.15">
      <c r="A416" s="78">
        <v>91</v>
      </c>
      <c r="B416" s="16" t="s">
        <v>895</v>
      </c>
      <c r="C416" s="19">
        <v>15.89956044</v>
      </c>
      <c r="D416" s="27">
        <v>1798</v>
      </c>
      <c r="E416" s="27">
        <v>2163</v>
      </c>
      <c r="F416" s="16" t="s">
        <v>923</v>
      </c>
      <c r="G416" s="19">
        <v>15.815742347050485</v>
      </c>
      <c r="H416" s="16">
        <v>1</v>
      </c>
      <c r="I416" s="16">
        <v>388</v>
      </c>
      <c r="J416" s="16">
        <v>30</v>
      </c>
      <c r="K416" s="16">
        <v>0</v>
      </c>
      <c r="L416" s="68">
        <v>64.635616438356166</v>
      </c>
      <c r="M416" s="126">
        <v>4.7E-2</v>
      </c>
      <c r="N416" s="126">
        <v>1.7999999999999999E-2</v>
      </c>
      <c r="O416" s="127">
        <v>16.989999999999998</v>
      </c>
      <c r="P416" s="129">
        <v>15.93</v>
      </c>
      <c r="Q416" s="146">
        <v>9.4395604400000011</v>
      </c>
      <c r="R416" s="167">
        <v>0.11866885948640538</v>
      </c>
      <c r="S416" s="78">
        <v>0</v>
      </c>
      <c r="T416" s="78">
        <v>0</v>
      </c>
      <c r="U416" s="167">
        <v>4.7760412903606803E-2</v>
      </c>
    </row>
    <row r="417" spans="1:21" x14ac:dyDescent="0.15">
      <c r="A417" s="78">
        <v>91</v>
      </c>
      <c r="B417" s="16" t="s">
        <v>895</v>
      </c>
      <c r="C417" s="19">
        <v>15.89956044</v>
      </c>
      <c r="D417" s="27">
        <v>2163</v>
      </c>
      <c r="E417" s="27">
        <v>2528</v>
      </c>
      <c r="F417" s="16" t="s">
        <v>923</v>
      </c>
      <c r="G417" s="19">
        <v>15.815742347050485</v>
      </c>
      <c r="H417" s="16">
        <v>1</v>
      </c>
      <c r="I417" s="16">
        <v>388</v>
      </c>
      <c r="J417" s="16">
        <v>30</v>
      </c>
      <c r="K417" s="16">
        <v>0</v>
      </c>
      <c r="L417" s="68">
        <v>64.635616438356166</v>
      </c>
      <c r="M417" s="126">
        <v>-2.3E-2</v>
      </c>
      <c r="N417" s="126">
        <v>-1.0999999999999999E-2</v>
      </c>
      <c r="O417" s="127">
        <v>13.35</v>
      </c>
      <c r="P417" s="129">
        <v>12.28</v>
      </c>
      <c r="Q417" s="146">
        <v>8.7795604400000009</v>
      </c>
      <c r="R417" s="167">
        <v>0.26082232879164408</v>
      </c>
      <c r="S417" s="78">
        <v>0</v>
      </c>
      <c r="T417" s="78">
        <v>0</v>
      </c>
      <c r="U417" s="167">
        <v>0.2042960986766986</v>
      </c>
    </row>
    <row r="418" spans="1:21" x14ac:dyDescent="0.15">
      <c r="A418" s="78">
        <v>91</v>
      </c>
      <c r="B418" s="16" t="s">
        <v>895</v>
      </c>
      <c r="C418" s="19">
        <v>15.89956044</v>
      </c>
      <c r="D418" s="27">
        <v>2528</v>
      </c>
      <c r="E418" s="27">
        <v>2894</v>
      </c>
      <c r="F418" s="16" t="s">
        <v>923</v>
      </c>
      <c r="G418" s="19">
        <v>15.815742347050485</v>
      </c>
      <c r="H418" s="16">
        <v>1</v>
      </c>
      <c r="I418" s="16">
        <v>388</v>
      </c>
      <c r="J418" s="16">
        <v>30</v>
      </c>
      <c r="K418" s="16">
        <v>0</v>
      </c>
      <c r="L418" s="68">
        <v>64.635616438356166</v>
      </c>
      <c r="M418" s="126">
        <v>8.0000000000000002E-3</v>
      </c>
      <c r="N418" s="126">
        <v>3.0000000000000001E-3</v>
      </c>
      <c r="O418" s="127">
        <v>9.65</v>
      </c>
      <c r="P418" s="129">
        <v>8.6300000000000008</v>
      </c>
      <c r="Q418" s="146">
        <v>11.109560439999999</v>
      </c>
      <c r="R418" s="167">
        <v>8.3801563751449079E-2</v>
      </c>
      <c r="S418" s="78">
        <v>0</v>
      </c>
      <c r="T418" s="78">
        <v>0</v>
      </c>
      <c r="U418" s="167">
        <v>0.47229392294217887</v>
      </c>
    </row>
    <row r="419" spans="1:21" x14ac:dyDescent="0.15">
      <c r="A419" s="78">
        <v>91</v>
      </c>
      <c r="B419" s="24" t="s">
        <v>895</v>
      </c>
      <c r="C419" s="25">
        <v>15.89956044</v>
      </c>
      <c r="D419" s="27">
        <v>2894</v>
      </c>
      <c r="E419" s="27">
        <v>2941</v>
      </c>
      <c r="F419" s="24" t="s">
        <v>923</v>
      </c>
      <c r="G419" s="25">
        <v>15.815742347050485</v>
      </c>
      <c r="H419" s="24">
        <v>1</v>
      </c>
      <c r="I419" s="24">
        <v>388</v>
      </c>
      <c r="J419" s="24">
        <v>30</v>
      </c>
      <c r="K419" s="24">
        <v>0</v>
      </c>
      <c r="L419" s="68">
        <v>64.635616438356166</v>
      </c>
      <c r="M419" s="151">
        <v>2.8000000000000001E-2</v>
      </c>
      <c r="N419" s="151">
        <v>1.0999999999999999E-2</v>
      </c>
      <c r="O419" s="112">
        <v>6.37</v>
      </c>
      <c r="P419" s="130">
        <v>5.36</v>
      </c>
      <c r="Q419" s="146">
        <v>12.21956044</v>
      </c>
      <c r="R419" s="167">
        <v>8.3801563751449079E-2</v>
      </c>
      <c r="S419" s="78">
        <v>0</v>
      </c>
      <c r="T419" s="78">
        <v>0</v>
      </c>
      <c r="U419" s="167">
        <v>0.47229392294217887</v>
      </c>
    </row>
    <row r="420" spans="1:21" x14ac:dyDescent="0.15">
      <c r="A420" s="78">
        <v>92</v>
      </c>
      <c r="B420" s="21" t="s">
        <v>124</v>
      </c>
      <c r="C420" s="22">
        <v>14.5</v>
      </c>
      <c r="D420" s="27">
        <v>983</v>
      </c>
      <c r="E420" s="27">
        <v>1067</v>
      </c>
      <c r="F420" s="21" t="s">
        <v>2947</v>
      </c>
      <c r="G420" s="22">
        <v>17.653218877567205</v>
      </c>
      <c r="H420" s="21">
        <v>1</v>
      </c>
      <c r="I420" s="21">
        <v>36</v>
      </c>
      <c r="J420" s="21">
        <v>30</v>
      </c>
      <c r="K420" s="21">
        <v>0</v>
      </c>
      <c r="L420" s="68">
        <v>36</v>
      </c>
      <c r="M420" s="206">
        <v>0.76400000000000001</v>
      </c>
      <c r="N420" s="206">
        <v>0.02</v>
      </c>
      <c r="O420" s="83">
        <v>9.5500000000000007</v>
      </c>
      <c r="P420" s="84">
        <v>8.15</v>
      </c>
      <c r="Q420" s="146">
        <v>5.52</v>
      </c>
      <c r="R420" s="167">
        <v>0.28547615277078203</v>
      </c>
      <c r="S420" s="78">
        <v>0</v>
      </c>
      <c r="T420" s="78">
        <v>0</v>
      </c>
      <c r="U420" s="167">
        <v>0.15663555192941619</v>
      </c>
    </row>
    <row r="421" spans="1:21" x14ac:dyDescent="0.15">
      <c r="A421" s="78">
        <v>92</v>
      </c>
      <c r="B421" s="16" t="s">
        <v>124</v>
      </c>
      <c r="C421" s="19">
        <v>14.5</v>
      </c>
      <c r="D421" s="27">
        <v>1067</v>
      </c>
      <c r="E421" s="27">
        <v>1433</v>
      </c>
      <c r="F421" s="16" t="s">
        <v>2947</v>
      </c>
      <c r="G421" s="19">
        <v>17.653218877567205</v>
      </c>
      <c r="H421" s="16">
        <v>1</v>
      </c>
      <c r="I421" s="16">
        <v>36</v>
      </c>
      <c r="J421" s="16">
        <v>30</v>
      </c>
      <c r="K421" s="16">
        <v>0</v>
      </c>
      <c r="L421" s="68">
        <v>36</v>
      </c>
      <c r="M421" s="207">
        <v>0.53700000000000003</v>
      </c>
      <c r="N421" s="207">
        <v>1.4999999999999999E-2</v>
      </c>
      <c r="O421" s="71">
        <v>8.2899999999999991</v>
      </c>
      <c r="P421" s="75">
        <v>6.85</v>
      </c>
      <c r="Q421" s="146">
        <v>5.4499999999999993</v>
      </c>
      <c r="R421" s="167">
        <v>0.27779550275773196</v>
      </c>
      <c r="S421" s="78">
        <v>0</v>
      </c>
      <c r="T421" s="78">
        <v>0</v>
      </c>
      <c r="U421" s="167">
        <v>0.36326211149690607</v>
      </c>
    </row>
    <row r="422" spans="1:21" x14ac:dyDescent="0.15">
      <c r="A422" s="78">
        <v>92</v>
      </c>
      <c r="B422" s="16" t="s">
        <v>124</v>
      </c>
      <c r="C422" s="19">
        <v>14.5</v>
      </c>
      <c r="D422" s="27">
        <v>1433</v>
      </c>
      <c r="E422" s="27">
        <v>1798</v>
      </c>
      <c r="F422" s="16" t="s">
        <v>2947</v>
      </c>
      <c r="G422" s="19">
        <v>17.653218877567205</v>
      </c>
      <c r="H422" s="16">
        <v>1</v>
      </c>
      <c r="I422" s="16">
        <v>36</v>
      </c>
      <c r="J422" s="16">
        <v>30</v>
      </c>
      <c r="K422" s="16">
        <v>0</v>
      </c>
      <c r="L422" s="68">
        <v>36</v>
      </c>
      <c r="M422" s="207">
        <v>0.92300000000000004</v>
      </c>
      <c r="N422" s="207">
        <v>1.6E-2</v>
      </c>
      <c r="O422" s="71">
        <v>7.38</v>
      </c>
      <c r="P422" s="75">
        <v>6.03</v>
      </c>
      <c r="Q422" s="146">
        <v>6.16</v>
      </c>
      <c r="R422" s="167">
        <v>-5.4849413820347394E-2</v>
      </c>
      <c r="S422" s="78">
        <v>0</v>
      </c>
      <c r="T422" s="78">
        <v>0</v>
      </c>
      <c r="U422" s="167">
        <v>0.21714415782437937</v>
      </c>
    </row>
    <row r="423" spans="1:21" x14ac:dyDescent="0.15">
      <c r="A423" s="78">
        <v>92</v>
      </c>
      <c r="B423" s="24" t="s">
        <v>124</v>
      </c>
      <c r="C423" s="25">
        <v>14.5</v>
      </c>
      <c r="D423" s="27">
        <v>1798</v>
      </c>
      <c r="E423" s="27">
        <v>2078</v>
      </c>
      <c r="F423" s="24" t="s">
        <v>2947</v>
      </c>
      <c r="G423" s="25">
        <v>17.653218877567205</v>
      </c>
      <c r="H423" s="24">
        <v>1</v>
      </c>
      <c r="I423" s="24">
        <v>36</v>
      </c>
      <c r="J423" s="24">
        <v>30</v>
      </c>
      <c r="K423" s="24">
        <v>0</v>
      </c>
      <c r="L423" s="68">
        <v>36</v>
      </c>
      <c r="M423" s="208">
        <v>0.58899999999999997</v>
      </c>
      <c r="N423" s="208">
        <v>1.4999999999999999E-2</v>
      </c>
      <c r="O423" s="87">
        <v>6.84</v>
      </c>
      <c r="P423" s="85">
        <v>5.7</v>
      </c>
      <c r="Q423" s="146">
        <v>8.0399999999999991</v>
      </c>
      <c r="R423" s="167">
        <v>0.11866885948640538</v>
      </c>
      <c r="S423" s="78">
        <v>0</v>
      </c>
      <c r="T423" s="78">
        <v>0</v>
      </c>
      <c r="U423" s="167">
        <v>4.7760412903606803E-2</v>
      </c>
    </row>
    <row r="424" spans="1:21" x14ac:dyDescent="0.15">
      <c r="A424" s="78">
        <v>93</v>
      </c>
      <c r="B424" s="21" t="s">
        <v>2076</v>
      </c>
      <c r="C424" s="22">
        <v>14.25</v>
      </c>
      <c r="D424" s="27">
        <v>1065</v>
      </c>
      <c r="E424" s="27">
        <v>1067</v>
      </c>
      <c r="F424" s="21" t="s">
        <v>2959</v>
      </c>
      <c r="G424" s="22">
        <v>17.088248728380311</v>
      </c>
      <c r="H424" s="21">
        <v>1</v>
      </c>
      <c r="I424" s="21">
        <v>36</v>
      </c>
      <c r="J424" s="21">
        <v>10</v>
      </c>
      <c r="K424" s="21">
        <v>0</v>
      </c>
      <c r="L424" s="68">
        <v>35.901369863013699</v>
      </c>
      <c r="M424" s="205">
        <v>0.22</v>
      </c>
      <c r="N424" s="205">
        <v>7.0000000000000001E-3</v>
      </c>
      <c r="O424" s="83">
        <v>3.26</v>
      </c>
      <c r="P424" s="84">
        <v>1.28</v>
      </c>
      <c r="Q424" s="146">
        <v>4.8800000000000008</v>
      </c>
      <c r="R424" s="167">
        <v>0.28547615277078203</v>
      </c>
      <c r="S424" s="78">
        <v>0</v>
      </c>
      <c r="T424" s="78">
        <v>0</v>
      </c>
      <c r="U424" s="167">
        <v>0.15663555192941619</v>
      </c>
    </row>
    <row r="425" spans="1:21" x14ac:dyDescent="0.15">
      <c r="A425" s="78">
        <v>93</v>
      </c>
      <c r="B425" s="16" t="s">
        <v>2076</v>
      </c>
      <c r="C425" s="19">
        <v>14.25</v>
      </c>
      <c r="D425" s="27">
        <v>1067</v>
      </c>
      <c r="E425" s="27">
        <v>1433</v>
      </c>
      <c r="F425" s="16" t="s">
        <v>2959</v>
      </c>
      <c r="G425" s="19">
        <v>17.088248728380311</v>
      </c>
      <c r="H425" s="16">
        <v>1</v>
      </c>
      <c r="I425" s="16">
        <v>36</v>
      </c>
      <c r="J425" s="16">
        <v>10</v>
      </c>
      <c r="K425" s="16">
        <v>0</v>
      </c>
      <c r="L425" s="68">
        <v>35.901369863013699</v>
      </c>
      <c r="M425" s="205">
        <v>0.187</v>
      </c>
      <c r="N425" s="205">
        <v>1.2E-2</v>
      </c>
      <c r="O425" s="71">
        <v>3.33</v>
      </c>
      <c r="P425" s="75">
        <v>1.36</v>
      </c>
      <c r="Q425" s="146">
        <v>5.1999999999999993</v>
      </c>
      <c r="R425" s="167">
        <v>0.27779550275773196</v>
      </c>
      <c r="S425" s="78">
        <v>0</v>
      </c>
      <c r="T425" s="78">
        <v>0</v>
      </c>
      <c r="U425" s="167">
        <v>0.36326211149690607</v>
      </c>
    </row>
    <row r="426" spans="1:21" x14ac:dyDescent="0.15">
      <c r="A426" s="78">
        <v>93</v>
      </c>
      <c r="B426" s="16" t="s">
        <v>2076</v>
      </c>
      <c r="C426" s="19">
        <v>14.25</v>
      </c>
      <c r="D426" s="27">
        <v>1433</v>
      </c>
      <c r="E426" s="27">
        <v>1798</v>
      </c>
      <c r="F426" s="16" t="s">
        <v>2959</v>
      </c>
      <c r="G426" s="19">
        <v>17.088248728380311</v>
      </c>
      <c r="H426" s="16">
        <v>1</v>
      </c>
      <c r="I426" s="16">
        <v>36</v>
      </c>
      <c r="J426" s="16">
        <v>10</v>
      </c>
      <c r="K426" s="16">
        <v>0</v>
      </c>
      <c r="L426" s="68">
        <v>35.901369863013699</v>
      </c>
      <c r="M426" s="205">
        <v>0.2</v>
      </c>
      <c r="N426" s="205">
        <v>4.0000000000000001E-3</v>
      </c>
      <c r="O426" s="71">
        <v>2.8</v>
      </c>
      <c r="P426" s="75">
        <v>1.17</v>
      </c>
      <c r="Q426" s="146">
        <v>5.91</v>
      </c>
      <c r="R426" s="167">
        <v>-5.4849413820347394E-2</v>
      </c>
      <c r="S426" s="78">
        <v>0</v>
      </c>
      <c r="T426" s="78">
        <v>0</v>
      </c>
      <c r="U426" s="167">
        <v>0.21714415782437937</v>
      </c>
    </row>
    <row r="427" spans="1:21" x14ac:dyDescent="0.15">
      <c r="A427" s="78">
        <v>93</v>
      </c>
      <c r="B427" s="16" t="s">
        <v>2076</v>
      </c>
      <c r="C427" s="19">
        <v>14.25</v>
      </c>
      <c r="D427" s="27">
        <v>1798</v>
      </c>
      <c r="E427" s="27">
        <v>2157</v>
      </c>
      <c r="F427" s="16" t="s">
        <v>2959</v>
      </c>
      <c r="G427" s="19">
        <v>17.088248728380311</v>
      </c>
      <c r="H427" s="16">
        <v>1</v>
      </c>
      <c r="I427" s="16">
        <v>36</v>
      </c>
      <c r="J427" s="16">
        <v>10</v>
      </c>
      <c r="K427" s="16">
        <v>0</v>
      </c>
      <c r="L427" s="68">
        <v>35.901369863013699</v>
      </c>
      <c r="M427" s="205">
        <v>0.17</v>
      </c>
      <c r="N427" s="205">
        <v>5.0000000000000001E-3</v>
      </c>
      <c r="O427" s="71">
        <v>2.67</v>
      </c>
      <c r="P427" s="75">
        <v>1.1399999999999999</v>
      </c>
      <c r="Q427" s="146">
        <v>7.79</v>
      </c>
      <c r="R427" s="167">
        <v>0.11866885948640538</v>
      </c>
      <c r="S427" s="78">
        <v>0</v>
      </c>
      <c r="T427" s="78">
        <v>0</v>
      </c>
      <c r="U427" s="167">
        <v>4.7760412903606803E-2</v>
      </c>
    </row>
    <row r="428" spans="1:21" x14ac:dyDescent="0.15">
      <c r="A428" s="78">
        <v>94</v>
      </c>
      <c r="B428" s="21" t="s">
        <v>1102</v>
      </c>
      <c r="C428" s="22">
        <v>15</v>
      </c>
      <c r="D428" s="27">
        <v>1087</v>
      </c>
      <c r="E428" s="27">
        <v>1433</v>
      </c>
      <c r="F428" s="21" t="s">
        <v>2960</v>
      </c>
      <c r="G428" s="22">
        <v>15.345279309614178</v>
      </c>
      <c r="H428" s="21">
        <v>1</v>
      </c>
      <c r="I428" s="21">
        <v>36</v>
      </c>
      <c r="J428" s="21">
        <v>5</v>
      </c>
      <c r="K428" s="21">
        <v>0</v>
      </c>
      <c r="L428" s="68">
        <v>35.901369863013699</v>
      </c>
      <c r="M428" s="82">
        <v>0.36199999999999999</v>
      </c>
      <c r="N428" s="206">
        <v>7.0000000000000007E-2</v>
      </c>
      <c r="O428" s="83">
        <v>2.54</v>
      </c>
      <c r="P428" s="84">
        <v>1.44</v>
      </c>
      <c r="Q428" s="146">
        <v>5.6199999999999992</v>
      </c>
      <c r="R428" s="167">
        <v>0.27779550275773196</v>
      </c>
      <c r="S428" s="78">
        <v>0</v>
      </c>
      <c r="T428" s="78">
        <v>0</v>
      </c>
      <c r="U428" s="167">
        <v>0.36326211149690607</v>
      </c>
    </row>
    <row r="429" spans="1:21" x14ac:dyDescent="0.15">
      <c r="A429" s="78">
        <v>94</v>
      </c>
      <c r="B429" s="16" t="s">
        <v>1102</v>
      </c>
      <c r="C429" s="19">
        <v>15</v>
      </c>
      <c r="D429" s="27">
        <v>1433</v>
      </c>
      <c r="E429" s="27">
        <v>1798</v>
      </c>
      <c r="F429" s="16" t="s">
        <v>2960</v>
      </c>
      <c r="G429" s="19">
        <v>15.345279309614178</v>
      </c>
      <c r="H429" s="16">
        <v>1</v>
      </c>
      <c r="I429" s="16">
        <v>36</v>
      </c>
      <c r="J429" s="16">
        <v>5</v>
      </c>
      <c r="K429" s="16">
        <v>0</v>
      </c>
      <c r="L429" s="68">
        <v>35.901369863013699</v>
      </c>
      <c r="M429" s="94">
        <v>0.20599999999999999</v>
      </c>
      <c r="N429" s="207">
        <v>3.4000000000000002E-2</v>
      </c>
      <c r="O429" s="71">
        <v>2.58</v>
      </c>
      <c r="P429" s="75">
        <v>1.53</v>
      </c>
      <c r="Q429" s="146">
        <v>6.66</v>
      </c>
      <c r="R429" s="167">
        <v>-5.4849413820347394E-2</v>
      </c>
      <c r="S429" s="78">
        <v>0</v>
      </c>
      <c r="T429" s="78">
        <v>0</v>
      </c>
      <c r="U429" s="167">
        <v>0.21714415782437937</v>
      </c>
    </row>
    <row r="430" spans="1:21" x14ac:dyDescent="0.15">
      <c r="A430" s="78">
        <v>94</v>
      </c>
      <c r="B430" s="16" t="s">
        <v>1102</v>
      </c>
      <c r="C430" s="19">
        <v>15</v>
      </c>
      <c r="D430" s="27">
        <v>1798</v>
      </c>
      <c r="E430" s="27">
        <v>2163</v>
      </c>
      <c r="F430" s="16" t="s">
        <v>2960</v>
      </c>
      <c r="G430" s="19">
        <v>15.345279309614178</v>
      </c>
      <c r="H430" s="16">
        <v>1</v>
      </c>
      <c r="I430" s="16">
        <v>36</v>
      </c>
      <c r="J430" s="16">
        <v>5</v>
      </c>
      <c r="K430" s="16">
        <v>0</v>
      </c>
      <c r="L430" s="68">
        <v>35.901369863013699</v>
      </c>
      <c r="M430" s="94">
        <v>0.25700000000000001</v>
      </c>
      <c r="N430" s="207">
        <v>7.2999999999999995E-2</v>
      </c>
      <c r="O430" s="71">
        <v>1.68</v>
      </c>
      <c r="P430" s="75">
        <v>0.6</v>
      </c>
      <c r="Q430" s="146">
        <v>8.5399999999999991</v>
      </c>
      <c r="R430" s="167">
        <v>0.11866885948640538</v>
      </c>
      <c r="S430" s="78">
        <v>0</v>
      </c>
      <c r="T430" s="78">
        <v>0</v>
      </c>
      <c r="U430" s="167">
        <v>4.7760412903606803E-2</v>
      </c>
    </row>
    <row r="431" spans="1:21" x14ac:dyDescent="0.15">
      <c r="A431" s="78">
        <v>94</v>
      </c>
      <c r="B431" s="24" t="s">
        <v>1102</v>
      </c>
      <c r="C431" s="25">
        <v>15</v>
      </c>
      <c r="D431" s="27">
        <v>2163</v>
      </c>
      <c r="E431" s="27">
        <v>2179</v>
      </c>
      <c r="F431" s="24" t="s">
        <v>2960</v>
      </c>
      <c r="G431" s="25">
        <v>15.345279309614178</v>
      </c>
      <c r="H431" s="24">
        <v>1</v>
      </c>
      <c r="I431" s="24">
        <v>36</v>
      </c>
      <c r="J431" s="24">
        <v>5</v>
      </c>
      <c r="K431" s="24">
        <v>0</v>
      </c>
      <c r="L431" s="68">
        <v>35.901369863013699</v>
      </c>
      <c r="M431" s="86">
        <v>0.31900000000000001</v>
      </c>
      <c r="N431" s="208">
        <v>0.218</v>
      </c>
      <c r="O431" s="87">
        <v>1.8</v>
      </c>
      <c r="P431" s="85">
        <v>0.61</v>
      </c>
      <c r="Q431" s="146">
        <v>7.88</v>
      </c>
      <c r="R431" s="167">
        <v>0.26082232879164408</v>
      </c>
      <c r="S431" s="78">
        <v>0</v>
      </c>
      <c r="T431" s="78">
        <v>0</v>
      </c>
      <c r="U431" s="167">
        <v>0.2042960986766986</v>
      </c>
    </row>
    <row r="432" spans="1:21" x14ac:dyDescent="0.15">
      <c r="A432" s="78">
        <v>95</v>
      </c>
      <c r="B432" s="21" t="s">
        <v>878</v>
      </c>
      <c r="C432" s="22">
        <v>23.96304348</v>
      </c>
      <c r="D432" s="27">
        <v>1151</v>
      </c>
      <c r="E432" s="27">
        <v>1433</v>
      </c>
      <c r="F432" s="21" t="s">
        <v>880</v>
      </c>
      <c r="G432" s="22">
        <v>15.137171726798755</v>
      </c>
      <c r="H432" s="21">
        <v>1</v>
      </c>
      <c r="I432" s="21">
        <v>333</v>
      </c>
      <c r="J432" s="21">
        <v>30</v>
      </c>
      <c r="K432" s="21">
        <v>0</v>
      </c>
      <c r="L432" s="68">
        <v>58.849315068493148</v>
      </c>
      <c r="M432" s="206">
        <v>-0.04</v>
      </c>
      <c r="N432" s="98">
        <v>-1.1323300771509901E-2</v>
      </c>
      <c r="O432" s="210">
        <v>88.313471502590673</v>
      </c>
      <c r="P432" s="101">
        <v>88.748704663212422</v>
      </c>
      <c r="Q432" s="146">
        <v>14.303043479999999</v>
      </c>
      <c r="R432" s="167">
        <v>0.27779550275773196</v>
      </c>
      <c r="S432" s="78">
        <v>0</v>
      </c>
      <c r="T432" s="78">
        <v>0</v>
      </c>
      <c r="U432" s="167">
        <v>0.36326211149690607</v>
      </c>
    </row>
    <row r="433" spans="1:21" x14ac:dyDescent="0.15">
      <c r="A433" s="78">
        <v>95</v>
      </c>
      <c r="B433" s="16" t="s">
        <v>878</v>
      </c>
      <c r="C433" s="19">
        <v>23.96304348</v>
      </c>
      <c r="D433" s="27">
        <v>1433</v>
      </c>
      <c r="E433" s="27">
        <v>1798</v>
      </c>
      <c r="F433" s="16" t="s">
        <v>880</v>
      </c>
      <c r="G433" s="19">
        <v>15.137171726798755</v>
      </c>
      <c r="H433" s="16">
        <v>1</v>
      </c>
      <c r="I433" s="16">
        <v>333</v>
      </c>
      <c r="J433" s="16">
        <v>30</v>
      </c>
      <c r="K433" s="16">
        <v>0</v>
      </c>
      <c r="L433" s="68">
        <v>58.849315068493148</v>
      </c>
      <c r="M433" s="207">
        <v>0.121</v>
      </c>
      <c r="N433" s="207">
        <v>0.06</v>
      </c>
      <c r="O433" s="71">
        <v>18.84</v>
      </c>
      <c r="P433" s="75">
        <v>17.82</v>
      </c>
      <c r="Q433" s="146">
        <v>15.62304348</v>
      </c>
      <c r="R433" s="167">
        <v>-5.4849413820347394E-2</v>
      </c>
      <c r="S433" s="78">
        <v>0</v>
      </c>
      <c r="T433" s="78">
        <v>0</v>
      </c>
      <c r="U433" s="167">
        <v>0.21714415782437937</v>
      </c>
    </row>
    <row r="434" spans="1:21" x14ac:dyDescent="0.15">
      <c r="A434" s="78">
        <v>95</v>
      </c>
      <c r="B434" s="16" t="s">
        <v>878</v>
      </c>
      <c r="C434" s="19">
        <v>23.96304348</v>
      </c>
      <c r="D434" s="27">
        <v>1798</v>
      </c>
      <c r="E434" s="27">
        <v>2163</v>
      </c>
      <c r="F434" s="16" t="s">
        <v>880</v>
      </c>
      <c r="G434" s="19">
        <v>15.137171726798755</v>
      </c>
      <c r="H434" s="16">
        <v>1</v>
      </c>
      <c r="I434" s="16">
        <v>333</v>
      </c>
      <c r="J434" s="16">
        <v>30</v>
      </c>
      <c r="K434" s="16">
        <v>0</v>
      </c>
      <c r="L434" s="68">
        <v>58.849315068493148</v>
      </c>
      <c r="M434" s="207">
        <v>1.6E-2</v>
      </c>
      <c r="N434" s="207">
        <v>8.9999999999999993E-3</v>
      </c>
      <c r="O434" s="71">
        <v>12.2</v>
      </c>
      <c r="P434" s="75">
        <v>11.05</v>
      </c>
      <c r="Q434" s="146">
        <v>17.503043479999999</v>
      </c>
      <c r="R434" s="167">
        <v>0.11866885948640538</v>
      </c>
      <c r="S434" s="78">
        <v>0</v>
      </c>
      <c r="T434" s="78">
        <v>0</v>
      </c>
      <c r="U434" s="167">
        <v>4.7760412903606803E-2</v>
      </c>
    </row>
    <row r="435" spans="1:21" x14ac:dyDescent="0.15">
      <c r="A435" s="78">
        <v>95</v>
      </c>
      <c r="B435" s="16" t="s">
        <v>878</v>
      </c>
      <c r="C435" s="19">
        <v>23.96304348</v>
      </c>
      <c r="D435" s="27">
        <v>2163</v>
      </c>
      <c r="E435" s="27">
        <v>2528</v>
      </c>
      <c r="F435" s="16" t="s">
        <v>880</v>
      </c>
      <c r="G435" s="19">
        <v>15.137171726798755</v>
      </c>
      <c r="H435" s="16">
        <v>1</v>
      </c>
      <c r="I435" s="16">
        <v>333</v>
      </c>
      <c r="J435" s="16">
        <v>30</v>
      </c>
      <c r="K435" s="16">
        <v>0</v>
      </c>
      <c r="L435" s="68">
        <v>58.849315068493148</v>
      </c>
      <c r="M435" s="207">
        <v>-9.2999999999999999E-2</v>
      </c>
      <c r="N435" s="207">
        <v>-4.4999999999999998E-2</v>
      </c>
      <c r="O435" s="71">
        <v>14.04</v>
      </c>
      <c r="P435" s="75">
        <v>12.97</v>
      </c>
      <c r="Q435" s="146">
        <v>16.843043479999999</v>
      </c>
      <c r="R435" s="167">
        <v>0.26082232879164408</v>
      </c>
      <c r="S435" s="78">
        <v>0</v>
      </c>
      <c r="T435" s="78">
        <v>0</v>
      </c>
      <c r="U435" s="167">
        <v>0.2042960986766986</v>
      </c>
    </row>
    <row r="436" spans="1:21" x14ac:dyDescent="0.15">
      <c r="A436" s="78">
        <v>95</v>
      </c>
      <c r="B436" s="16" t="s">
        <v>878</v>
      </c>
      <c r="C436" s="19">
        <v>23.96304348</v>
      </c>
      <c r="D436" s="27">
        <v>2528</v>
      </c>
      <c r="E436" s="27">
        <v>2894</v>
      </c>
      <c r="F436" s="16" t="s">
        <v>880</v>
      </c>
      <c r="G436" s="19">
        <v>15.137171726798755</v>
      </c>
      <c r="H436" s="16">
        <v>1</v>
      </c>
      <c r="I436" s="16">
        <v>333</v>
      </c>
      <c r="J436" s="16">
        <v>30</v>
      </c>
      <c r="K436" s="16">
        <v>0</v>
      </c>
      <c r="L436" s="68">
        <v>58.849315068493148</v>
      </c>
      <c r="M436" s="207">
        <v>-0.05</v>
      </c>
      <c r="N436" s="207">
        <v>-2.1000000000000001E-2</v>
      </c>
      <c r="O436" s="71">
        <v>13.97</v>
      </c>
      <c r="P436" s="75">
        <v>12.95</v>
      </c>
      <c r="Q436" s="146">
        <v>19.17304348</v>
      </c>
      <c r="R436" s="167">
        <v>8.3801563751449079E-2</v>
      </c>
      <c r="S436" s="78">
        <v>0</v>
      </c>
      <c r="T436" s="78">
        <v>0</v>
      </c>
      <c r="U436" s="167">
        <v>0.47229392294217887</v>
      </c>
    </row>
    <row r="437" spans="1:21" x14ac:dyDescent="0.15">
      <c r="A437" s="78">
        <v>95</v>
      </c>
      <c r="B437" s="24" t="s">
        <v>878</v>
      </c>
      <c r="C437" s="25">
        <v>23.96304348</v>
      </c>
      <c r="D437" s="27">
        <v>2894</v>
      </c>
      <c r="E437" s="27">
        <v>2941</v>
      </c>
      <c r="F437" s="24" t="s">
        <v>880</v>
      </c>
      <c r="G437" s="25">
        <v>15.137171726798755</v>
      </c>
      <c r="H437" s="24">
        <v>1</v>
      </c>
      <c r="I437" s="24">
        <v>333</v>
      </c>
      <c r="J437" s="24">
        <v>30</v>
      </c>
      <c r="K437" s="24">
        <v>0</v>
      </c>
      <c r="L437" s="68">
        <v>58.849315068493148</v>
      </c>
      <c r="M437" s="208">
        <v>-2.4E-2</v>
      </c>
      <c r="N437" s="208">
        <v>-8.9999999999999993E-3</v>
      </c>
      <c r="O437" s="87">
        <v>11.4</v>
      </c>
      <c r="P437" s="85">
        <v>10.33</v>
      </c>
      <c r="Q437" s="146">
        <v>20.28304348</v>
      </c>
      <c r="R437" s="167">
        <v>8.3801563751449079E-2</v>
      </c>
      <c r="S437" s="78">
        <v>0</v>
      </c>
      <c r="T437" s="78">
        <v>0</v>
      </c>
      <c r="U437" s="167">
        <v>0.47229392294217887</v>
      </c>
    </row>
    <row r="438" spans="1:21" x14ac:dyDescent="0.15">
      <c r="A438" s="78">
        <v>96</v>
      </c>
      <c r="B438" s="16" t="s">
        <v>535</v>
      </c>
      <c r="C438" s="19">
        <v>15</v>
      </c>
      <c r="D438" s="27">
        <v>1152</v>
      </c>
      <c r="E438" s="27">
        <v>1433</v>
      </c>
      <c r="F438" s="16" t="s">
        <v>536</v>
      </c>
      <c r="G438" s="19">
        <v>15.718621759615111</v>
      </c>
      <c r="H438" s="16">
        <v>1</v>
      </c>
      <c r="I438" s="16">
        <v>114</v>
      </c>
      <c r="J438" s="16">
        <v>10</v>
      </c>
      <c r="K438" s="16">
        <v>0</v>
      </c>
      <c r="L438" s="68">
        <v>58.816438356164383</v>
      </c>
      <c r="M438" s="99">
        <v>0.25878671439098855</v>
      </c>
      <c r="N438" s="205">
        <v>1.4999999999999999E-2</v>
      </c>
      <c r="O438" s="71">
        <v>13.39</v>
      </c>
      <c r="P438" s="76">
        <v>0.86250999200639489</v>
      </c>
      <c r="Q438" s="146">
        <v>5.33</v>
      </c>
      <c r="R438" s="167">
        <v>0.27779550275773196</v>
      </c>
      <c r="S438" s="78">
        <v>0</v>
      </c>
      <c r="T438" s="78">
        <v>0</v>
      </c>
      <c r="U438" s="167">
        <v>0.36326211149690607</v>
      </c>
    </row>
    <row r="439" spans="1:21" x14ac:dyDescent="0.15">
      <c r="A439" s="78">
        <v>96</v>
      </c>
      <c r="B439" s="16" t="s">
        <v>535</v>
      </c>
      <c r="C439" s="19">
        <v>15</v>
      </c>
      <c r="D439" s="27">
        <v>1433</v>
      </c>
      <c r="E439" s="27">
        <v>1798</v>
      </c>
      <c r="F439" s="16" t="s">
        <v>536</v>
      </c>
      <c r="G439" s="19">
        <v>15.718621759615111</v>
      </c>
      <c r="H439" s="16">
        <v>1</v>
      </c>
      <c r="I439" s="16">
        <v>114</v>
      </c>
      <c r="J439" s="16">
        <v>10</v>
      </c>
      <c r="K439" s="16">
        <v>0</v>
      </c>
      <c r="L439" s="68">
        <v>58.816438356164383</v>
      </c>
      <c r="M439" s="99">
        <v>0.23302563507713725</v>
      </c>
      <c r="N439" s="205">
        <v>2.1999999999999999E-2</v>
      </c>
      <c r="O439" s="71">
        <v>5.57</v>
      </c>
      <c r="P439" s="76">
        <v>0.27033412082348973</v>
      </c>
      <c r="Q439" s="146">
        <v>6.66</v>
      </c>
      <c r="R439" s="167">
        <v>-5.4849413820347394E-2</v>
      </c>
      <c r="S439" s="78">
        <v>0</v>
      </c>
      <c r="T439" s="78">
        <v>0</v>
      </c>
      <c r="U439" s="167">
        <v>0.21714415782437937</v>
      </c>
    </row>
    <row r="440" spans="1:21" x14ac:dyDescent="0.15">
      <c r="A440" s="78">
        <v>96</v>
      </c>
      <c r="B440" s="16" t="s">
        <v>535</v>
      </c>
      <c r="C440" s="19">
        <v>15</v>
      </c>
      <c r="D440" s="27">
        <v>1798</v>
      </c>
      <c r="E440" s="27">
        <v>2163</v>
      </c>
      <c r="F440" s="16" t="s">
        <v>536</v>
      </c>
      <c r="G440" s="19">
        <v>15.718621759615111</v>
      </c>
      <c r="H440" s="16">
        <v>1</v>
      </c>
      <c r="I440" s="16">
        <v>114</v>
      </c>
      <c r="J440" s="16">
        <v>10</v>
      </c>
      <c r="K440" s="16">
        <v>0</v>
      </c>
      <c r="L440" s="68">
        <v>58.816438356164383</v>
      </c>
      <c r="M440" s="99">
        <v>0.57109871422646208</v>
      </c>
      <c r="N440" s="205">
        <v>6.7000000000000004E-2</v>
      </c>
      <c r="O440" s="71">
        <v>4.78</v>
      </c>
      <c r="P440" s="76">
        <v>0.31935081148564293</v>
      </c>
      <c r="Q440" s="146">
        <v>8.5399999999999991</v>
      </c>
      <c r="R440" s="167">
        <v>0.11866885948640538</v>
      </c>
      <c r="S440" s="78">
        <v>0</v>
      </c>
      <c r="T440" s="78">
        <v>0</v>
      </c>
      <c r="U440" s="167">
        <v>4.7760412903606803E-2</v>
      </c>
    </row>
    <row r="441" spans="1:21" x14ac:dyDescent="0.15">
      <c r="A441" s="78">
        <v>96</v>
      </c>
      <c r="B441" s="16" t="s">
        <v>535</v>
      </c>
      <c r="C441" s="19">
        <v>15</v>
      </c>
      <c r="D441" s="27">
        <v>2163</v>
      </c>
      <c r="E441" s="27">
        <v>2528</v>
      </c>
      <c r="F441" s="16" t="s">
        <v>536</v>
      </c>
      <c r="G441" s="19">
        <v>15.718621759615111</v>
      </c>
      <c r="H441" s="16">
        <v>1</v>
      </c>
      <c r="I441" s="16">
        <v>114</v>
      </c>
      <c r="J441" s="16">
        <v>10</v>
      </c>
      <c r="K441" s="16">
        <v>0</v>
      </c>
      <c r="L441" s="68">
        <v>58.816438356164383</v>
      </c>
      <c r="M441" s="99">
        <v>0.48566378127309201</v>
      </c>
      <c r="N441" s="205">
        <v>6.4000000000000001E-2</v>
      </c>
      <c r="O441" s="71">
        <v>4.3899999999999997</v>
      </c>
      <c r="P441" s="76">
        <v>0.33085580802718201</v>
      </c>
      <c r="Q441" s="146">
        <v>7.88</v>
      </c>
      <c r="R441" s="167">
        <v>0.26082232879164408</v>
      </c>
      <c r="S441" s="78">
        <v>0</v>
      </c>
      <c r="T441" s="78">
        <v>0</v>
      </c>
      <c r="U441" s="167">
        <v>0.2042960986766986</v>
      </c>
    </row>
    <row r="442" spans="1:21" x14ac:dyDescent="0.15">
      <c r="A442" s="78">
        <v>96</v>
      </c>
      <c r="B442" s="16" t="s">
        <v>535</v>
      </c>
      <c r="C442" s="19">
        <v>15</v>
      </c>
      <c r="D442" s="27">
        <v>2528</v>
      </c>
      <c r="E442" s="27">
        <v>2894</v>
      </c>
      <c r="F442" s="16" t="s">
        <v>536</v>
      </c>
      <c r="G442" s="19">
        <v>15.718621759615111</v>
      </c>
      <c r="H442" s="16">
        <v>1</v>
      </c>
      <c r="I442" s="16">
        <v>114</v>
      </c>
      <c r="J442" s="16">
        <v>10</v>
      </c>
      <c r="K442" s="16">
        <v>0</v>
      </c>
      <c r="L442" s="68">
        <v>58.816438356164383</v>
      </c>
      <c r="M442" s="99">
        <v>0.59765913331951059</v>
      </c>
      <c r="N442" s="205">
        <v>0.05</v>
      </c>
      <c r="O442" s="71">
        <v>6.11</v>
      </c>
      <c r="P442" s="76">
        <v>0.35806293820316326</v>
      </c>
      <c r="Q442" s="146">
        <v>10.210000000000001</v>
      </c>
      <c r="R442" s="167">
        <v>8.3801563751449079E-2</v>
      </c>
      <c r="S442" s="78">
        <v>0</v>
      </c>
      <c r="T442" s="78">
        <v>0</v>
      </c>
      <c r="U442" s="167">
        <v>0.47229392294217887</v>
      </c>
    </row>
    <row r="443" spans="1:21" x14ac:dyDescent="0.15">
      <c r="A443" s="78">
        <v>96</v>
      </c>
      <c r="B443" s="16" t="s">
        <v>535</v>
      </c>
      <c r="C443" s="19">
        <v>15</v>
      </c>
      <c r="D443" s="27">
        <v>2894</v>
      </c>
      <c r="E443" s="27">
        <v>2941</v>
      </c>
      <c r="F443" s="16" t="s">
        <v>536</v>
      </c>
      <c r="G443" s="19">
        <v>15.718621759615111</v>
      </c>
      <c r="H443" s="16">
        <v>1</v>
      </c>
      <c r="I443" s="16">
        <v>114</v>
      </c>
      <c r="J443" s="16">
        <v>10</v>
      </c>
      <c r="K443" s="16">
        <v>0</v>
      </c>
      <c r="L443" s="68">
        <v>58.816438356164383</v>
      </c>
      <c r="M443" s="99">
        <v>1.1285505530456459</v>
      </c>
      <c r="N443" s="94">
        <v>3.8666666666666662E-2</v>
      </c>
      <c r="O443" s="209">
        <v>4.26</v>
      </c>
      <c r="P443" s="76">
        <v>0.29478120738812447</v>
      </c>
      <c r="Q443" s="146">
        <v>11.32</v>
      </c>
      <c r="R443" s="167">
        <v>8.3801563751449079E-2</v>
      </c>
      <c r="S443" s="78">
        <v>0</v>
      </c>
      <c r="T443" s="78">
        <v>0</v>
      </c>
      <c r="U443" s="167">
        <v>0.47229392294217887</v>
      </c>
    </row>
    <row r="444" spans="1:21" x14ac:dyDescent="0.15">
      <c r="A444" s="78">
        <v>97</v>
      </c>
      <c r="B444" s="21" t="s">
        <v>2881</v>
      </c>
      <c r="C444" s="22">
        <v>16</v>
      </c>
      <c r="D444" s="27">
        <v>1179</v>
      </c>
      <c r="E444" s="27">
        <v>1433</v>
      </c>
      <c r="F444" s="21" t="s">
        <v>2990</v>
      </c>
      <c r="G444" s="22">
        <v>17.088974563116878</v>
      </c>
      <c r="H444" s="21">
        <v>1</v>
      </c>
      <c r="I444" s="21">
        <v>60</v>
      </c>
      <c r="J444" s="21">
        <v>5</v>
      </c>
      <c r="K444" s="21">
        <v>0</v>
      </c>
      <c r="L444" s="68">
        <v>11.967123287671233</v>
      </c>
      <c r="M444" s="206">
        <v>4.0000000000000001E-3</v>
      </c>
      <c r="N444" s="206">
        <v>2E-3</v>
      </c>
      <c r="O444" s="83">
        <v>1.22</v>
      </c>
      <c r="P444" s="84">
        <v>0.21</v>
      </c>
      <c r="Q444" s="146">
        <v>5.99</v>
      </c>
      <c r="R444" s="167">
        <v>0.27779550275773196</v>
      </c>
      <c r="S444" s="224">
        <v>1</v>
      </c>
      <c r="T444" s="78">
        <v>0</v>
      </c>
      <c r="U444" s="167">
        <v>0.36326211149690607</v>
      </c>
    </row>
    <row r="445" spans="1:21" x14ac:dyDescent="0.15">
      <c r="A445" s="78">
        <v>97</v>
      </c>
      <c r="B445" s="24" t="s">
        <v>2881</v>
      </c>
      <c r="C445" s="25">
        <v>16</v>
      </c>
      <c r="D445" s="27">
        <v>1433</v>
      </c>
      <c r="E445" s="27">
        <v>1543</v>
      </c>
      <c r="F445" s="24" t="s">
        <v>2990</v>
      </c>
      <c r="G445" s="25">
        <v>17.088974563116878</v>
      </c>
      <c r="H445" s="24">
        <v>1</v>
      </c>
      <c r="I445" s="24">
        <v>60</v>
      </c>
      <c r="J445" s="24">
        <v>5</v>
      </c>
      <c r="K445" s="24">
        <v>0</v>
      </c>
      <c r="L445" s="68">
        <v>11.967123287671233</v>
      </c>
      <c r="M445" s="208">
        <v>-2E-3</v>
      </c>
      <c r="N445" s="208">
        <v>6.9999999999999993E-3</v>
      </c>
      <c r="O445" s="87">
        <v>1.34</v>
      </c>
      <c r="P445" s="85">
        <v>0.31</v>
      </c>
      <c r="Q445" s="146">
        <v>7.66</v>
      </c>
      <c r="R445" s="167">
        <v>-5.4849413820347394E-2</v>
      </c>
      <c r="S445" s="224">
        <v>1</v>
      </c>
      <c r="T445" s="78">
        <v>0</v>
      </c>
      <c r="U445" s="167">
        <v>0.21714415782437937</v>
      </c>
    </row>
    <row r="446" spans="1:21" x14ac:dyDescent="0.15">
      <c r="A446" s="78">
        <v>98</v>
      </c>
      <c r="B446" s="16" t="s">
        <v>177</v>
      </c>
      <c r="C446" s="19">
        <v>14.5</v>
      </c>
      <c r="D446" s="27">
        <v>1187</v>
      </c>
      <c r="E446" s="27">
        <v>1433</v>
      </c>
      <c r="F446" s="16" t="s">
        <v>178</v>
      </c>
      <c r="G446" s="19">
        <v>18.009893815043064</v>
      </c>
      <c r="H446" s="16">
        <v>1</v>
      </c>
      <c r="I446" s="16">
        <v>66</v>
      </c>
      <c r="J446" s="16">
        <v>5</v>
      </c>
      <c r="K446" s="16">
        <v>0</v>
      </c>
      <c r="L446" s="68">
        <v>57.665753424657531</v>
      </c>
      <c r="M446" s="99">
        <v>-0.33595673703414131</v>
      </c>
      <c r="N446" s="205">
        <v>-1.7000000000000001E-2</v>
      </c>
      <c r="O446" s="71">
        <v>11.98</v>
      </c>
      <c r="P446" s="76">
        <v>1.1597730449798536</v>
      </c>
      <c r="Q446" s="146">
        <v>4.6099999999999994</v>
      </c>
      <c r="R446" s="167">
        <v>0.27779550275773196</v>
      </c>
      <c r="S446" s="78">
        <v>0</v>
      </c>
      <c r="T446" s="78">
        <v>0</v>
      </c>
      <c r="U446" s="167">
        <v>0.36326211149690607</v>
      </c>
    </row>
    <row r="447" spans="1:21" x14ac:dyDescent="0.15">
      <c r="A447" s="78">
        <v>98</v>
      </c>
      <c r="B447" s="16" t="s">
        <v>177</v>
      </c>
      <c r="C447" s="19">
        <v>14.5</v>
      </c>
      <c r="D447" s="27">
        <v>1433</v>
      </c>
      <c r="E447" s="27">
        <v>1798</v>
      </c>
      <c r="F447" s="16" t="s">
        <v>178</v>
      </c>
      <c r="G447" s="19">
        <v>18.009893815043064</v>
      </c>
      <c r="H447" s="16">
        <v>1</v>
      </c>
      <c r="I447" s="16">
        <v>66</v>
      </c>
      <c r="J447" s="16">
        <v>5</v>
      </c>
      <c r="K447" s="16">
        <v>0</v>
      </c>
      <c r="L447" s="68">
        <v>57.665753424657531</v>
      </c>
      <c r="M447" s="99">
        <v>-0.10487304049969776</v>
      </c>
      <c r="N447" s="205">
        <v>-7.0000000000000001E-3</v>
      </c>
      <c r="O447" s="71">
        <v>9.66</v>
      </c>
      <c r="P447" s="76">
        <v>0.57745319156553176</v>
      </c>
      <c r="Q447" s="146">
        <v>6.16</v>
      </c>
      <c r="R447" s="167">
        <v>-5.4849413820347394E-2</v>
      </c>
      <c r="S447" s="78">
        <v>0</v>
      </c>
      <c r="T447" s="78">
        <v>0</v>
      </c>
      <c r="U447" s="167">
        <v>0.21714415782437937</v>
      </c>
    </row>
    <row r="448" spans="1:21" x14ac:dyDescent="0.15">
      <c r="A448" s="78">
        <v>98</v>
      </c>
      <c r="B448" s="16" t="s">
        <v>177</v>
      </c>
      <c r="C448" s="19">
        <v>14.5</v>
      </c>
      <c r="D448" s="27">
        <v>1798</v>
      </c>
      <c r="E448" s="27">
        <v>2163</v>
      </c>
      <c r="F448" s="16" t="s">
        <v>178</v>
      </c>
      <c r="G448" s="19">
        <v>18.009893815043064</v>
      </c>
      <c r="H448" s="16">
        <v>1</v>
      </c>
      <c r="I448" s="16">
        <v>66</v>
      </c>
      <c r="J448" s="16">
        <v>5</v>
      </c>
      <c r="K448" s="16">
        <v>0</v>
      </c>
      <c r="L448" s="68">
        <v>57.665753424657531</v>
      </c>
      <c r="M448" s="99">
        <v>7.0562932790224034E-2</v>
      </c>
      <c r="N448" s="205">
        <v>3.0000000000000001E-3</v>
      </c>
      <c r="O448" s="71">
        <v>16.25</v>
      </c>
      <c r="P448" s="76">
        <v>1.0427265170407314</v>
      </c>
      <c r="Q448" s="146">
        <v>8.0399999999999991</v>
      </c>
      <c r="R448" s="167">
        <v>0.11866885948640538</v>
      </c>
      <c r="S448" s="78">
        <v>0</v>
      </c>
      <c r="T448" s="78">
        <v>0</v>
      </c>
      <c r="U448" s="167">
        <v>4.7760412903606803E-2</v>
      </c>
    </row>
    <row r="449" spans="1:21" x14ac:dyDescent="0.15">
      <c r="A449" s="78">
        <v>98</v>
      </c>
      <c r="B449" s="16" t="s">
        <v>177</v>
      </c>
      <c r="C449" s="19">
        <v>14.5</v>
      </c>
      <c r="D449" s="27">
        <v>2163</v>
      </c>
      <c r="E449" s="27">
        <v>2528</v>
      </c>
      <c r="F449" s="16" t="s">
        <v>178</v>
      </c>
      <c r="G449" s="19">
        <v>18.009893815043064</v>
      </c>
      <c r="H449" s="16">
        <v>1</v>
      </c>
      <c r="I449" s="16">
        <v>66</v>
      </c>
      <c r="J449" s="16">
        <v>5</v>
      </c>
      <c r="K449" s="16">
        <v>0</v>
      </c>
      <c r="L449" s="68">
        <v>57.665753424657531</v>
      </c>
      <c r="M449" s="99">
        <v>-3.0163142389525367E-2</v>
      </c>
      <c r="N449" s="205">
        <v>-1.7000000000000001E-2</v>
      </c>
      <c r="O449" s="71">
        <v>221.66</v>
      </c>
      <c r="P449" s="76">
        <v>9.4570093457943916</v>
      </c>
      <c r="Q449" s="146">
        <v>7.38</v>
      </c>
      <c r="R449" s="167">
        <v>0.26082232879164408</v>
      </c>
      <c r="S449" s="78">
        <v>0</v>
      </c>
      <c r="T449" s="78">
        <v>0</v>
      </c>
      <c r="U449" s="167">
        <v>0.2042960986766986</v>
      </c>
    </row>
    <row r="450" spans="1:21" x14ac:dyDescent="0.15">
      <c r="A450" s="78">
        <v>98</v>
      </c>
      <c r="B450" s="16" t="s">
        <v>177</v>
      </c>
      <c r="C450" s="19">
        <v>14.5</v>
      </c>
      <c r="D450" s="27">
        <v>2528</v>
      </c>
      <c r="E450" s="27">
        <v>2894</v>
      </c>
      <c r="F450" s="16" t="s">
        <v>178</v>
      </c>
      <c r="G450" s="19">
        <v>18.009893815043064</v>
      </c>
      <c r="H450" s="16">
        <v>1</v>
      </c>
      <c r="I450" s="16">
        <v>66</v>
      </c>
      <c r="J450" s="16">
        <v>5</v>
      </c>
      <c r="K450" s="16">
        <v>0</v>
      </c>
      <c r="L450" s="68">
        <v>57.665753424657531</v>
      </c>
      <c r="M450" s="99">
        <v>-0.2751313383890141</v>
      </c>
      <c r="N450" s="205">
        <v>-1.2E-2</v>
      </c>
      <c r="O450" s="71">
        <v>7.78</v>
      </c>
      <c r="P450" s="76">
        <v>0.21855676994551956</v>
      </c>
      <c r="Q450" s="146">
        <v>9.7100000000000009</v>
      </c>
      <c r="R450" s="167">
        <v>8.3801563751449079E-2</v>
      </c>
      <c r="S450" s="78">
        <v>0</v>
      </c>
      <c r="T450" s="78">
        <v>0</v>
      </c>
      <c r="U450" s="167">
        <v>0.47229392294217887</v>
      </c>
    </row>
    <row r="451" spans="1:21" x14ac:dyDescent="0.15">
      <c r="A451" s="78">
        <v>98</v>
      </c>
      <c r="B451" s="24" t="s">
        <v>177</v>
      </c>
      <c r="C451" s="25">
        <v>14.5</v>
      </c>
      <c r="D451" s="27">
        <v>2894</v>
      </c>
      <c r="E451" s="27">
        <v>2941</v>
      </c>
      <c r="F451" s="24" t="s">
        <v>178</v>
      </c>
      <c r="G451" s="25">
        <v>18.009893815043064</v>
      </c>
      <c r="H451" s="24">
        <v>1</v>
      </c>
      <c r="I451" s="24">
        <v>66</v>
      </c>
      <c r="J451" s="24">
        <v>5</v>
      </c>
      <c r="K451" s="24">
        <v>0</v>
      </c>
      <c r="L451" s="68">
        <v>57.665753424657531</v>
      </c>
      <c r="M451" s="100">
        <v>0.36569282868525899</v>
      </c>
      <c r="N451" s="86">
        <v>2E-3</v>
      </c>
      <c r="O451" s="87">
        <v>34.31</v>
      </c>
      <c r="P451" s="102">
        <v>1.4307557885539537</v>
      </c>
      <c r="Q451" s="146">
        <v>10.82</v>
      </c>
      <c r="R451" s="167">
        <v>8.3801563751449079E-2</v>
      </c>
      <c r="S451" s="78">
        <v>0</v>
      </c>
      <c r="T451" s="78">
        <v>0</v>
      </c>
      <c r="U451" s="167">
        <v>0.47229392294217887</v>
      </c>
    </row>
    <row r="452" spans="1:21" x14ac:dyDescent="0.15">
      <c r="A452" s="78">
        <v>99</v>
      </c>
      <c r="B452" s="21" t="s">
        <v>1360</v>
      </c>
      <c r="C452" s="22">
        <v>14</v>
      </c>
      <c r="D452" s="27">
        <v>1208</v>
      </c>
      <c r="E452" s="27">
        <v>1433</v>
      </c>
      <c r="F452" s="21" t="s">
        <v>2997</v>
      </c>
      <c r="G452" s="22">
        <v>17.312118114431087</v>
      </c>
      <c r="H452" s="21">
        <v>1</v>
      </c>
      <c r="I452" s="21">
        <v>120</v>
      </c>
      <c r="J452" s="21">
        <v>5</v>
      </c>
      <c r="K452" s="21">
        <v>0</v>
      </c>
      <c r="L452" s="68">
        <v>11.967123287671233</v>
      </c>
      <c r="M452" s="205">
        <v>0.106</v>
      </c>
      <c r="N452" s="205">
        <v>1E-3</v>
      </c>
      <c r="O452" s="83">
        <v>3.39</v>
      </c>
      <c r="P452" s="84">
        <v>1.07</v>
      </c>
      <c r="Q452" s="146">
        <v>4.43</v>
      </c>
      <c r="R452" s="167">
        <v>0.27779550275773196</v>
      </c>
      <c r="S452" s="224">
        <v>1</v>
      </c>
      <c r="T452" s="78">
        <v>0</v>
      </c>
      <c r="U452" s="167">
        <v>0.36326211149690607</v>
      </c>
    </row>
    <row r="453" spans="1:21" x14ac:dyDescent="0.15">
      <c r="A453" s="78">
        <v>99</v>
      </c>
      <c r="B453" s="16" t="s">
        <v>1360</v>
      </c>
      <c r="C453" s="19">
        <v>14</v>
      </c>
      <c r="D453" s="27">
        <v>1433</v>
      </c>
      <c r="E453" s="27">
        <v>1572</v>
      </c>
      <c r="F453" s="16" t="s">
        <v>2997</v>
      </c>
      <c r="G453" s="19">
        <v>17.312118114431087</v>
      </c>
      <c r="H453" s="16">
        <v>1</v>
      </c>
      <c r="I453" s="16">
        <v>120</v>
      </c>
      <c r="J453" s="16">
        <v>5</v>
      </c>
      <c r="K453" s="16">
        <v>0</v>
      </c>
      <c r="L453" s="68">
        <v>11.967123287671233</v>
      </c>
      <c r="M453" s="205">
        <v>-6.4000000000000001E-2</v>
      </c>
      <c r="N453" s="205">
        <v>-0.20799999999999999</v>
      </c>
      <c r="O453" s="71">
        <v>7.94</v>
      </c>
      <c r="P453" s="75">
        <v>3.66</v>
      </c>
      <c r="Q453" s="146">
        <v>5.66</v>
      </c>
      <c r="R453" s="167">
        <v>-5.4849413820347394E-2</v>
      </c>
      <c r="S453" s="224">
        <v>1</v>
      </c>
      <c r="T453" s="78">
        <v>0</v>
      </c>
      <c r="U453" s="167">
        <v>0.21714415782437937</v>
      </c>
    </row>
    <row r="454" spans="1:21" x14ac:dyDescent="0.15">
      <c r="A454" s="78">
        <v>100</v>
      </c>
      <c r="B454" s="21" t="s">
        <v>2076</v>
      </c>
      <c r="C454" s="22">
        <v>13.1</v>
      </c>
      <c r="D454" s="27">
        <v>1229</v>
      </c>
      <c r="E454" s="27">
        <v>1433</v>
      </c>
      <c r="F454" s="21" t="s">
        <v>3002</v>
      </c>
      <c r="G454" s="22">
        <v>16.800566643294363</v>
      </c>
      <c r="H454" s="21">
        <v>1</v>
      </c>
      <c r="I454" s="21">
        <v>36</v>
      </c>
      <c r="J454" s="21">
        <v>5</v>
      </c>
      <c r="K454" s="21">
        <v>0</v>
      </c>
      <c r="L454" s="68">
        <v>35.901369863013699</v>
      </c>
      <c r="M454" s="206">
        <v>0.187</v>
      </c>
      <c r="N454" s="206">
        <v>1.2E-2</v>
      </c>
      <c r="O454" s="83">
        <v>3.33</v>
      </c>
      <c r="P454" s="84">
        <v>1.36</v>
      </c>
      <c r="Q454" s="146">
        <v>3.1399999999999988</v>
      </c>
      <c r="R454" s="167">
        <v>0.27779550275773196</v>
      </c>
      <c r="S454" s="78">
        <v>0</v>
      </c>
      <c r="T454" s="78">
        <v>0</v>
      </c>
      <c r="U454" s="167">
        <v>0.36326211149690607</v>
      </c>
    </row>
    <row r="455" spans="1:21" x14ac:dyDescent="0.15">
      <c r="A455" s="78">
        <v>100</v>
      </c>
      <c r="B455" s="16" t="s">
        <v>2076</v>
      </c>
      <c r="C455" s="19">
        <v>13.1</v>
      </c>
      <c r="D455" s="27">
        <v>1433</v>
      </c>
      <c r="E455" s="27">
        <v>1798</v>
      </c>
      <c r="F455" s="16" t="s">
        <v>3002</v>
      </c>
      <c r="G455" s="19">
        <v>16.800566643294363</v>
      </c>
      <c r="H455" s="16">
        <v>1</v>
      </c>
      <c r="I455" s="16">
        <v>36</v>
      </c>
      <c r="J455" s="16">
        <v>5</v>
      </c>
      <c r="K455" s="16">
        <v>0</v>
      </c>
      <c r="L455" s="68">
        <v>35.901369863013699</v>
      </c>
      <c r="M455" s="207">
        <v>0.2</v>
      </c>
      <c r="N455" s="207">
        <v>4.0000000000000001E-3</v>
      </c>
      <c r="O455" s="71">
        <v>2.8</v>
      </c>
      <c r="P455" s="75">
        <v>1.17</v>
      </c>
      <c r="Q455" s="146">
        <v>4.76</v>
      </c>
      <c r="R455" s="167">
        <v>-5.4849413820347394E-2</v>
      </c>
      <c r="S455" s="78">
        <v>0</v>
      </c>
      <c r="T455" s="78">
        <v>0</v>
      </c>
      <c r="U455" s="167">
        <v>0.21714415782437937</v>
      </c>
    </row>
    <row r="456" spans="1:21" x14ac:dyDescent="0.15">
      <c r="A456" s="78">
        <v>100</v>
      </c>
      <c r="B456" s="16" t="s">
        <v>2076</v>
      </c>
      <c r="C456" s="19">
        <v>13.1</v>
      </c>
      <c r="D456" s="27">
        <v>1798</v>
      </c>
      <c r="E456" s="27">
        <v>2163</v>
      </c>
      <c r="F456" s="16" t="s">
        <v>3002</v>
      </c>
      <c r="G456" s="19">
        <v>16.800566643294363</v>
      </c>
      <c r="H456" s="16">
        <v>1</v>
      </c>
      <c r="I456" s="16">
        <v>36</v>
      </c>
      <c r="J456" s="16">
        <v>5</v>
      </c>
      <c r="K456" s="16">
        <v>0</v>
      </c>
      <c r="L456" s="68">
        <v>35.901369863013699</v>
      </c>
      <c r="M456" s="207">
        <v>0.17</v>
      </c>
      <c r="N456" s="207">
        <v>5.0000000000000001E-3</v>
      </c>
      <c r="O456" s="71">
        <v>2.67</v>
      </c>
      <c r="P456" s="75">
        <v>1.1399999999999999</v>
      </c>
      <c r="Q456" s="146">
        <v>6.64</v>
      </c>
      <c r="R456" s="167">
        <v>0.11866885948640538</v>
      </c>
      <c r="S456" s="78">
        <v>0</v>
      </c>
      <c r="T456" s="78">
        <v>0</v>
      </c>
      <c r="U456" s="167">
        <v>4.7760412903606803E-2</v>
      </c>
    </row>
    <row r="457" spans="1:21" x14ac:dyDescent="0.15">
      <c r="A457" s="78">
        <v>100</v>
      </c>
      <c r="B457" s="24" t="s">
        <v>2076</v>
      </c>
      <c r="C457" s="25">
        <v>13.1</v>
      </c>
      <c r="D457" s="27">
        <v>2163</v>
      </c>
      <c r="E457" s="27">
        <v>2321</v>
      </c>
      <c r="F457" s="24" t="s">
        <v>3002</v>
      </c>
      <c r="G457" s="25">
        <v>16.800566643294363</v>
      </c>
      <c r="H457" s="24">
        <v>1</v>
      </c>
      <c r="I457" s="24">
        <v>36</v>
      </c>
      <c r="J457" s="24">
        <v>5</v>
      </c>
      <c r="K457" s="24">
        <v>0</v>
      </c>
      <c r="L457" s="68">
        <v>35.901369863013699</v>
      </c>
      <c r="M457" s="86">
        <v>0.112</v>
      </c>
      <c r="N457" s="86">
        <v>0.01</v>
      </c>
      <c r="O457" s="211">
        <v>2.68</v>
      </c>
      <c r="P457" s="85">
        <v>1.25</v>
      </c>
      <c r="Q457" s="146">
        <v>5.9799999999999995</v>
      </c>
      <c r="R457" s="167">
        <v>0.26082232879164408</v>
      </c>
      <c r="S457" s="78">
        <v>0</v>
      </c>
      <c r="T457" s="78">
        <v>0</v>
      </c>
      <c r="U457" s="167">
        <v>0.2042960986766986</v>
      </c>
    </row>
    <row r="458" spans="1:21" x14ac:dyDescent="0.15">
      <c r="A458" s="78">
        <v>101</v>
      </c>
      <c r="B458" s="21" t="s">
        <v>850</v>
      </c>
      <c r="C458" s="22">
        <v>20.46</v>
      </c>
      <c r="D458" s="27">
        <v>1234</v>
      </c>
      <c r="E458" s="27">
        <v>1433</v>
      </c>
      <c r="F458" s="21" t="s">
        <v>853</v>
      </c>
      <c r="G458" s="22">
        <v>14.076197262268064</v>
      </c>
      <c r="H458" s="21">
        <v>1</v>
      </c>
      <c r="I458" s="21">
        <v>291</v>
      </c>
      <c r="J458" s="21">
        <v>20</v>
      </c>
      <c r="K458" s="21">
        <v>0</v>
      </c>
      <c r="L458" s="68">
        <v>56.12054794520548</v>
      </c>
      <c r="M458" s="77">
        <v>-2.0710000000000002</v>
      </c>
      <c r="N458" s="98">
        <v>-7.2354800043587228E-2</v>
      </c>
      <c r="O458" s="210">
        <v>-13.820783132530121</v>
      </c>
      <c r="P458" s="101">
        <v>-14.721385542168674</v>
      </c>
      <c r="Q458" s="146">
        <v>10.200000000000001</v>
      </c>
      <c r="R458" s="167">
        <v>0.27779550275773196</v>
      </c>
      <c r="S458" s="78">
        <v>0</v>
      </c>
      <c r="T458" s="78">
        <v>0</v>
      </c>
      <c r="U458" s="167">
        <v>0.36326211149690607</v>
      </c>
    </row>
    <row r="459" spans="1:21" x14ac:dyDescent="0.15">
      <c r="A459" s="78">
        <v>101</v>
      </c>
      <c r="B459" s="16" t="s">
        <v>850</v>
      </c>
      <c r="C459" s="19">
        <v>20.46</v>
      </c>
      <c r="D459" s="27">
        <v>1433</v>
      </c>
      <c r="E459" s="27">
        <v>1798</v>
      </c>
      <c r="F459" s="16" t="s">
        <v>853</v>
      </c>
      <c r="G459" s="19">
        <v>14.076197262268064</v>
      </c>
      <c r="H459" s="16">
        <v>1</v>
      </c>
      <c r="I459" s="16">
        <v>291</v>
      </c>
      <c r="J459" s="16">
        <v>20</v>
      </c>
      <c r="K459" s="16">
        <v>0</v>
      </c>
      <c r="L459" s="68">
        <v>56.12054794520548</v>
      </c>
      <c r="M459" s="77">
        <v>0.24</v>
      </c>
      <c r="N459" s="77">
        <v>0.11600000000000001</v>
      </c>
      <c r="O459" s="71">
        <v>19.760000000000002</v>
      </c>
      <c r="P459" s="75">
        <v>18.739999999999998</v>
      </c>
      <c r="Q459" s="146">
        <v>12.120000000000001</v>
      </c>
      <c r="R459" s="167">
        <v>-5.4849413820347394E-2</v>
      </c>
      <c r="S459" s="78">
        <v>0</v>
      </c>
      <c r="T459" s="78">
        <v>0</v>
      </c>
      <c r="U459" s="167">
        <v>0.21714415782437937</v>
      </c>
    </row>
    <row r="460" spans="1:21" x14ac:dyDescent="0.15">
      <c r="A460" s="78">
        <v>101</v>
      </c>
      <c r="B460" s="16" t="s">
        <v>850</v>
      </c>
      <c r="C460" s="19">
        <v>20.46</v>
      </c>
      <c r="D460" s="27">
        <v>1798</v>
      </c>
      <c r="E460" s="27">
        <v>2163</v>
      </c>
      <c r="F460" s="16" t="s">
        <v>853</v>
      </c>
      <c r="G460" s="19">
        <v>14.076197262268064</v>
      </c>
      <c r="H460" s="16">
        <v>1</v>
      </c>
      <c r="I460" s="16">
        <v>291</v>
      </c>
      <c r="J460" s="16">
        <v>20</v>
      </c>
      <c r="K460" s="16">
        <v>0</v>
      </c>
      <c r="L460" s="68">
        <v>56.12054794520548</v>
      </c>
      <c r="M460" s="77">
        <v>-8.9999999999999993E-3</v>
      </c>
      <c r="N460" s="77">
        <v>-4.0000000000000001E-3</v>
      </c>
      <c r="O460" s="71">
        <v>14.88</v>
      </c>
      <c r="P460" s="75">
        <v>13.8</v>
      </c>
      <c r="Q460" s="146">
        <v>14</v>
      </c>
      <c r="R460" s="167">
        <v>0.11866885948640538</v>
      </c>
      <c r="S460" s="78">
        <v>0</v>
      </c>
      <c r="T460" s="78">
        <v>0</v>
      </c>
      <c r="U460" s="167">
        <v>4.7760412903606803E-2</v>
      </c>
    </row>
    <row r="461" spans="1:21" x14ac:dyDescent="0.15">
      <c r="A461" s="78">
        <v>101</v>
      </c>
      <c r="B461" s="16" t="s">
        <v>850</v>
      </c>
      <c r="C461" s="19">
        <v>20.46</v>
      </c>
      <c r="D461" s="27">
        <v>2163</v>
      </c>
      <c r="E461" s="27">
        <v>2528</v>
      </c>
      <c r="F461" s="16" t="s">
        <v>853</v>
      </c>
      <c r="G461" s="19">
        <v>14.076197262268064</v>
      </c>
      <c r="H461" s="16">
        <v>1</v>
      </c>
      <c r="I461" s="16">
        <v>291</v>
      </c>
      <c r="J461" s="16">
        <v>20</v>
      </c>
      <c r="K461" s="16">
        <v>0</v>
      </c>
      <c r="L461" s="68">
        <v>56.12054794520548</v>
      </c>
      <c r="M461" s="77">
        <v>-7.6999999999999999E-2</v>
      </c>
      <c r="N461" s="77">
        <v>-3.6999999999999998E-2</v>
      </c>
      <c r="O461" s="71">
        <v>17.399999999999999</v>
      </c>
      <c r="P461" s="75">
        <v>16.37</v>
      </c>
      <c r="Q461" s="146">
        <v>13.34</v>
      </c>
      <c r="R461" s="167">
        <v>0.26082232879164408</v>
      </c>
      <c r="S461" s="78">
        <v>0</v>
      </c>
      <c r="T461" s="78">
        <v>0</v>
      </c>
      <c r="U461" s="167">
        <v>0.2042960986766986</v>
      </c>
    </row>
    <row r="462" spans="1:21" x14ac:dyDescent="0.15">
      <c r="A462" s="78">
        <v>101</v>
      </c>
      <c r="B462" s="16" t="s">
        <v>850</v>
      </c>
      <c r="C462" s="19">
        <v>20.46</v>
      </c>
      <c r="D462" s="27">
        <v>2528</v>
      </c>
      <c r="E462" s="27">
        <v>2894</v>
      </c>
      <c r="F462" s="16" t="s">
        <v>853</v>
      </c>
      <c r="G462" s="19">
        <v>14.076197262268064</v>
      </c>
      <c r="H462" s="16">
        <v>1</v>
      </c>
      <c r="I462" s="16">
        <v>291</v>
      </c>
      <c r="J462" s="16">
        <v>20</v>
      </c>
      <c r="K462" s="16">
        <v>0</v>
      </c>
      <c r="L462" s="68">
        <v>56.12054794520548</v>
      </c>
      <c r="M462" s="77">
        <v>-8.0000000000000002E-3</v>
      </c>
      <c r="N462" s="77">
        <v>-3.0000000000000001E-3</v>
      </c>
      <c r="O462" s="71">
        <v>13.81</v>
      </c>
      <c r="P462" s="75">
        <v>12.75</v>
      </c>
      <c r="Q462" s="146">
        <v>15.670000000000002</v>
      </c>
      <c r="R462" s="167">
        <v>8.3801563751449079E-2</v>
      </c>
      <c r="S462" s="78">
        <v>0</v>
      </c>
      <c r="T462" s="78">
        <v>0</v>
      </c>
      <c r="U462" s="167">
        <v>0.47229392294217887</v>
      </c>
    </row>
    <row r="463" spans="1:21" x14ac:dyDescent="0.15">
      <c r="A463" s="78">
        <v>101</v>
      </c>
      <c r="B463" s="16" t="s">
        <v>850</v>
      </c>
      <c r="C463" s="19">
        <v>20.46</v>
      </c>
      <c r="D463" s="27">
        <v>2894</v>
      </c>
      <c r="E463" s="27">
        <v>2941</v>
      </c>
      <c r="F463" s="16" t="s">
        <v>853</v>
      </c>
      <c r="G463" s="19">
        <v>14.076197262268064</v>
      </c>
      <c r="H463" s="16">
        <v>1</v>
      </c>
      <c r="I463" s="16">
        <v>291</v>
      </c>
      <c r="J463" s="16">
        <v>20</v>
      </c>
      <c r="K463" s="16">
        <v>0</v>
      </c>
      <c r="L463" s="68">
        <v>56.12054794520548</v>
      </c>
      <c r="M463" s="94">
        <v>-1E-3</v>
      </c>
      <c r="N463" s="170">
        <v>0</v>
      </c>
      <c r="O463" s="209">
        <v>11.2</v>
      </c>
      <c r="P463" s="75">
        <v>10.16</v>
      </c>
      <c r="Q463" s="146">
        <v>16.78</v>
      </c>
      <c r="R463" s="167">
        <v>8.3801563751449079E-2</v>
      </c>
      <c r="S463" s="78">
        <v>0</v>
      </c>
      <c r="T463" s="78">
        <v>0</v>
      </c>
      <c r="U463" s="167">
        <v>0.47229392294217887</v>
      </c>
    </row>
    <row r="464" spans="1:21" x14ac:dyDescent="0.15">
      <c r="A464" s="78">
        <v>102</v>
      </c>
      <c r="B464" s="21" t="s">
        <v>857</v>
      </c>
      <c r="C464" s="22">
        <v>27.211379310000002</v>
      </c>
      <c r="D464" s="27">
        <v>1234</v>
      </c>
      <c r="E464" s="27">
        <v>1433</v>
      </c>
      <c r="F464" s="21" t="s">
        <v>860</v>
      </c>
      <c r="G464" s="22">
        <v>13.88245960893893</v>
      </c>
      <c r="H464" s="21">
        <v>1</v>
      </c>
      <c r="I464" s="21">
        <v>301</v>
      </c>
      <c r="J464" s="21">
        <v>20</v>
      </c>
      <c r="K464" s="21">
        <v>0</v>
      </c>
      <c r="L464" s="68">
        <v>56.12054794520548</v>
      </c>
      <c r="M464" s="82">
        <v>-1.748</v>
      </c>
      <c r="N464" s="98">
        <v>-6.4801945795691443E-2</v>
      </c>
      <c r="O464" s="210">
        <v>-15.431635388739949</v>
      </c>
      <c r="P464" s="101">
        <v>-16.3686327077748</v>
      </c>
      <c r="Q464" s="146">
        <v>16.95137931</v>
      </c>
      <c r="R464" s="167">
        <v>0.27779550275773196</v>
      </c>
      <c r="S464" s="78">
        <v>0</v>
      </c>
      <c r="T464" s="78">
        <v>0</v>
      </c>
      <c r="U464" s="167">
        <v>0.36326211149690607</v>
      </c>
    </row>
    <row r="465" spans="1:21" x14ac:dyDescent="0.15">
      <c r="A465" s="78">
        <v>102</v>
      </c>
      <c r="B465" s="16" t="s">
        <v>857</v>
      </c>
      <c r="C465" s="19">
        <v>27.211379310000002</v>
      </c>
      <c r="D465" s="27">
        <v>1433</v>
      </c>
      <c r="E465" s="27">
        <v>1798</v>
      </c>
      <c r="F465" s="16" t="s">
        <v>860</v>
      </c>
      <c r="G465" s="19">
        <v>13.88245960893893</v>
      </c>
      <c r="H465" s="16">
        <v>1</v>
      </c>
      <c r="I465" s="16">
        <v>301</v>
      </c>
      <c r="J465" s="16">
        <v>20</v>
      </c>
      <c r="K465" s="16">
        <v>0</v>
      </c>
      <c r="L465" s="68">
        <v>56.12054794520548</v>
      </c>
      <c r="M465" s="94">
        <v>0.628</v>
      </c>
      <c r="N465" s="94">
        <v>0.11799999999999999</v>
      </c>
      <c r="O465" s="71">
        <v>18.600000000000001</v>
      </c>
      <c r="P465" s="75">
        <v>17.579999999999998</v>
      </c>
      <c r="Q465" s="146">
        <v>18.871379310000002</v>
      </c>
      <c r="R465" s="167">
        <v>-5.4849413820347394E-2</v>
      </c>
      <c r="S465" s="78">
        <v>0</v>
      </c>
      <c r="T465" s="78">
        <v>0</v>
      </c>
      <c r="U465" s="167">
        <v>0.21714415782437937</v>
      </c>
    </row>
    <row r="466" spans="1:21" x14ac:dyDescent="0.15">
      <c r="A466" s="78">
        <v>102</v>
      </c>
      <c r="B466" s="16" t="s">
        <v>857</v>
      </c>
      <c r="C466" s="19">
        <v>27.211379310000002</v>
      </c>
      <c r="D466" s="27">
        <v>1798</v>
      </c>
      <c r="E466" s="27">
        <v>2163</v>
      </c>
      <c r="F466" s="16" t="s">
        <v>860</v>
      </c>
      <c r="G466" s="19">
        <v>13.88245960893893</v>
      </c>
      <c r="H466" s="16">
        <v>1</v>
      </c>
      <c r="I466" s="16">
        <v>301</v>
      </c>
      <c r="J466" s="16">
        <v>20</v>
      </c>
      <c r="K466" s="16">
        <v>0</v>
      </c>
      <c r="L466" s="68">
        <v>56.12054794520548</v>
      </c>
      <c r="M466" s="94">
        <v>-5.5E-2</v>
      </c>
      <c r="N466" s="94">
        <v>-3.0000000000000001E-3</v>
      </c>
      <c r="O466" s="71">
        <v>14.39</v>
      </c>
      <c r="P466" s="75">
        <v>13.34</v>
      </c>
      <c r="Q466" s="146">
        <v>20.751379310000001</v>
      </c>
      <c r="R466" s="167">
        <v>0.11866885948640538</v>
      </c>
      <c r="S466" s="78">
        <v>0</v>
      </c>
      <c r="T466" s="78">
        <v>0</v>
      </c>
      <c r="U466" s="167">
        <v>4.7760412903606803E-2</v>
      </c>
    </row>
    <row r="467" spans="1:21" x14ac:dyDescent="0.15">
      <c r="A467" s="78">
        <v>102</v>
      </c>
      <c r="B467" s="16" t="s">
        <v>857</v>
      </c>
      <c r="C467" s="19">
        <v>27.211379310000002</v>
      </c>
      <c r="D467" s="27">
        <v>2163</v>
      </c>
      <c r="E467" s="27">
        <v>2528</v>
      </c>
      <c r="F467" s="16" t="s">
        <v>860</v>
      </c>
      <c r="G467" s="19">
        <v>13.88245960893893</v>
      </c>
      <c r="H467" s="16">
        <v>1</v>
      </c>
      <c r="I467" s="16">
        <v>301</v>
      </c>
      <c r="J467" s="16">
        <v>20</v>
      </c>
      <c r="K467" s="16">
        <v>0</v>
      </c>
      <c r="L467" s="68">
        <v>56.12054794520548</v>
      </c>
      <c r="M467" s="94">
        <v>-0.27100000000000002</v>
      </c>
      <c r="N467" s="94">
        <v>-3.5000000000000003E-2</v>
      </c>
      <c r="O467" s="71">
        <v>16.73</v>
      </c>
      <c r="P467" s="75">
        <v>15.65</v>
      </c>
      <c r="Q467" s="146">
        <v>20.091379310000001</v>
      </c>
      <c r="R467" s="167">
        <v>0.26082232879164408</v>
      </c>
      <c r="S467" s="78">
        <v>0</v>
      </c>
      <c r="T467" s="78">
        <v>0</v>
      </c>
      <c r="U467" s="167">
        <v>0.2042960986766986</v>
      </c>
    </row>
    <row r="468" spans="1:21" x14ac:dyDescent="0.15">
      <c r="A468" s="78">
        <v>102</v>
      </c>
      <c r="B468" s="16" t="s">
        <v>857</v>
      </c>
      <c r="C468" s="19">
        <v>27.211379310000002</v>
      </c>
      <c r="D468" s="27">
        <v>2528</v>
      </c>
      <c r="E468" s="27">
        <v>2894</v>
      </c>
      <c r="F468" s="16" t="s">
        <v>860</v>
      </c>
      <c r="G468" s="19">
        <v>13.88245960893893</v>
      </c>
      <c r="H468" s="16">
        <v>1</v>
      </c>
      <c r="I468" s="16">
        <v>301</v>
      </c>
      <c r="J468" s="16">
        <v>20</v>
      </c>
      <c r="K468" s="16">
        <v>0</v>
      </c>
      <c r="L468" s="68">
        <v>56.12054794520548</v>
      </c>
      <c r="M468" s="94">
        <v>-7.0000000000000007E-2</v>
      </c>
      <c r="N468" s="94">
        <v>-6.0000000000000001E-3</v>
      </c>
      <c r="O468" s="71">
        <v>12.45</v>
      </c>
      <c r="P468" s="75">
        <v>11.44</v>
      </c>
      <c r="Q468" s="146">
        <v>22.421379310000003</v>
      </c>
      <c r="R468" s="167">
        <v>8.3801563751449079E-2</v>
      </c>
      <c r="S468" s="78">
        <v>0</v>
      </c>
      <c r="T468" s="78">
        <v>0</v>
      </c>
      <c r="U468" s="167">
        <v>0.47229392294217887</v>
      </c>
    </row>
    <row r="469" spans="1:21" x14ac:dyDescent="0.15">
      <c r="A469" s="78">
        <v>102</v>
      </c>
      <c r="B469" s="16" t="s">
        <v>857</v>
      </c>
      <c r="C469" s="19">
        <v>27.211379310000002</v>
      </c>
      <c r="D469" s="27">
        <v>2894</v>
      </c>
      <c r="E469" s="27">
        <v>2941</v>
      </c>
      <c r="F469" s="16" t="s">
        <v>860</v>
      </c>
      <c r="G469" s="19">
        <v>13.88245960893893</v>
      </c>
      <c r="H469" s="16">
        <v>1</v>
      </c>
      <c r="I469" s="16">
        <v>301</v>
      </c>
      <c r="J469" s="16">
        <v>20</v>
      </c>
      <c r="K469" s="16">
        <v>0</v>
      </c>
      <c r="L469" s="68">
        <v>56.12054794520548</v>
      </c>
      <c r="M469" s="94">
        <v>-6.3E-2</v>
      </c>
      <c r="N469" s="94">
        <v>-2E-3</v>
      </c>
      <c r="O469" s="209">
        <v>10.33</v>
      </c>
      <c r="P469" s="75">
        <v>9.16</v>
      </c>
      <c r="Q469" s="146">
        <v>23.531379310000002</v>
      </c>
      <c r="R469" s="167">
        <v>8.3801563751449079E-2</v>
      </c>
      <c r="S469" s="78">
        <v>0</v>
      </c>
      <c r="T469" s="78">
        <v>0</v>
      </c>
      <c r="U469" s="167">
        <v>0.47229392294217887</v>
      </c>
    </row>
    <row r="470" spans="1:21" x14ac:dyDescent="0.15">
      <c r="A470" s="78">
        <v>103</v>
      </c>
      <c r="B470" s="21" t="s">
        <v>2040</v>
      </c>
      <c r="C470" s="22">
        <v>17</v>
      </c>
      <c r="D470" s="27">
        <v>1239</v>
      </c>
      <c r="E470" s="27">
        <v>1433</v>
      </c>
      <c r="F470" s="21" t="s">
        <v>3007</v>
      </c>
      <c r="G470" s="22">
        <v>18.009893815043064</v>
      </c>
      <c r="H470" s="21">
        <v>1</v>
      </c>
      <c r="I470" s="21">
        <v>61</v>
      </c>
      <c r="J470" s="21">
        <v>10</v>
      </c>
      <c r="K470" s="21">
        <v>0</v>
      </c>
      <c r="L470" s="68">
        <v>24.032876712328768</v>
      </c>
      <c r="M470" s="82">
        <v>2.1000000000000001E-2</v>
      </c>
      <c r="N470" s="82">
        <v>3.4000000000000002E-2</v>
      </c>
      <c r="O470" s="83">
        <v>37.4</v>
      </c>
      <c r="P470" s="84">
        <v>32.78</v>
      </c>
      <c r="Q470" s="146">
        <v>6.6999999999999993</v>
      </c>
      <c r="R470" s="167">
        <v>0.27779550275773196</v>
      </c>
      <c r="S470" s="224">
        <v>1</v>
      </c>
      <c r="T470" s="78">
        <v>0</v>
      </c>
      <c r="U470" s="167">
        <v>0.36326211149690607</v>
      </c>
    </row>
    <row r="471" spans="1:21" x14ac:dyDescent="0.15">
      <c r="A471" s="78">
        <v>103</v>
      </c>
      <c r="B471" s="16" t="s">
        <v>2040</v>
      </c>
      <c r="C471" s="19">
        <v>17</v>
      </c>
      <c r="D471" s="27">
        <v>1433</v>
      </c>
      <c r="E471" s="27">
        <v>1798</v>
      </c>
      <c r="F471" s="16" t="s">
        <v>3007</v>
      </c>
      <c r="G471" s="19">
        <v>18.009893815043064</v>
      </c>
      <c r="H471" s="16">
        <v>1</v>
      </c>
      <c r="I471" s="16">
        <v>61</v>
      </c>
      <c r="J471" s="16">
        <v>10</v>
      </c>
      <c r="K471" s="16">
        <v>0</v>
      </c>
      <c r="L471" s="68">
        <v>24.032876712328768</v>
      </c>
      <c r="M471" s="99">
        <v>0.124</v>
      </c>
      <c r="N471" s="99">
        <v>8.0000000000000002E-3</v>
      </c>
      <c r="O471" s="213">
        <v>-4.429071191184188</v>
      </c>
      <c r="P471" s="76">
        <v>-4.6799020465278991</v>
      </c>
      <c r="Q471" s="146">
        <v>8.66</v>
      </c>
      <c r="R471" s="167">
        <v>-5.4849413820347394E-2</v>
      </c>
      <c r="S471" s="224">
        <v>1</v>
      </c>
      <c r="T471" s="78">
        <v>0</v>
      </c>
      <c r="U471" s="167">
        <v>0.21714415782437937</v>
      </c>
    </row>
    <row r="472" spans="1:21" x14ac:dyDescent="0.15">
      <c r="A472" s="78">
        <v>103</v>
      </c>
      <c r="B472" s="24" t="s">
        <v>2040</v>
      </c>
      <c r="C472" s="25">
        <v>17</v>
      </c>
      <c r="D472" s="27">
        <v>1798</v>
      </c>
      <c r="E472" s="27">
        <v>1970</v>
      </c>
      <c r="F472" s="24" t="s">
        <v>3007</v>
      </c>
      <c r="G472" s="25">
        <v>18.009893815043064</v>
      </c>
      <c r="H472" s="24">
        <v>1</v>
      </c>
      <c r="I472" s="24">
        <v>61</v>
      </c>
      <c r="J472" s="24">
        <v>10</v>
      </c>
      <c r="K472" s="24">
        <v>0</v>
      </c>
      <c r="L472" s="68">
        <v>24.032876712328768</v>
      </c>
      <c r="M472" s="100">
        <v>4.5999999999999999E-2</v>
      </c>
      <c r="N472" s="100">
        <v>4.0000000000000001E-3</v>
      </c>
      <c r="O472" s="212">
        <v>-5.2563326429823158</v>
      </c>
      <c r="P472" s="102">
        <v>-4.960172056714991</v>
      </c>
      <c r="Q472" s="146">
        <v>10.54</v>
      </c>
      <c r="R472" s="167">
        <v>0.11866885948640538</v>
      </c>
      <c r="S472" s="224">
        <v>1</v>
      </c>
      <c r="T472" s="78">
        <v>0</v>
      </c>
      <c r="U472" s="167">
        <v>4.7760412903606803E-2</v>
      </c>
    </row>
    <row r="473" spans="1:21" x14ac:dyDescent="0.15">
      <c r="A473" s="78">
        <v>104</v>
      </c>
      <c r="B473" s="45" t="s">
        <v>1935</v>
      </c>
      <c r="C473" s="46">
        <v>15</v>
      </c>
      <c r="D473" s="27">
        <v>1246</v>
      </c>
      <c r="E473" s="27">
        <v>1433</v>
      </c>
      <c r="F473" s="45" t="s">
        <v>3011</v>
      </c>
      <c r="G473" s="46">
        <v>15.207795937043763</v>
      </c>
      <c r="H473" s="45">
        <v>1</v>
      </c>
      <c r="I473" s="45">
        <v>120</v>
      </c>
      <c r="J473" s="45">
        <v>30</v>
      </c>
      <c r="K473" s="45">
        <v>0</v>
      </c>
      <c r="L473" s="68">
        <v>11.967123287671233</v>
      </c>
      <c r="M473" s="108">
        <v>-0.5204528603775932</v>
      </c>
      <c r="N473" s="108">
        <v>8.0000000000000002E-3</v>
      </c>
      <c r="O473" s="225">
        <v>10.050000000000001</v>
      </c>
      <c r="P473" s="222">
        <v>0.74122807017543857</v>
      </c>
      <c r="Q473" s="146">
        <v>4.82</v>
      </c>
      <c r="R473" s="167">
        <v>0.27779550275773196</v>
      </c>
      <c r="S473" s="224">
        <v>1</v>
      </c>
      <c r="T473" s="78">
        <v>0</v>
      </c>
      <c r="U473" s="167">
        <v>0.36326211149690607</v>
      </c>
    </row>
    <row r="474" spans="1:21" x14ac:dyDescent="0.15">
      <c r="A474" s="78">
        <v>104</v>
      </c>
      <c r="B474" s="50" t="s">
        <v>1935</v>
      </c>
      <c r="C474" s="51">
        <v>15</v>
      </c>
      <c r="D474" s="27">
        <v>1433</v>
      </c>
      <c r="E474" s="27">
        <v>1610</v>
      </c>
      <c r="F474" s="50" t="s">
        <v>3011</v>
      </c>
      <c r="G474" s="51">
        <v>15.207795937043763</v>
      </c>
      <c r="H474" s="50">
        <v>1</v>
      </c>
      <c r="I474" s="50">
        <v>120</v>
      </c>
      <c r="J474" s="50">
        <v>30</v>
      </c>
      <c r="K474" s="50">
        <v>0</v>
      </c>
      <c r="L474" s="68">
        <v>11.967123287671233</v>
      </c>
      <c r="M474" s="221">
        <v>0.17902179922534847</v>
      </c>
      <c r="N474" s="221">
        <v>-1E-3</v>
      </c>
      <c r="O474" s="173">
        <v>8.44</v>
      </c>
      <c r="P474" s="223">
        <v>1.0930513595166162</v>
      </c>
      <c r="Q474" s="146">
        <v>6.66</v>
      </c>
      <c r="R474" s="167">
        <v>-5.4849413820347394E-2</v>
      </c>
      <c r="S474" s="224">
        <v>1</v>
      </c>
      <c r="T474" s="78">
        <v>0</v>
      </c>
      <c r="U474" s="167">
        <v>0.21714415782437937</v>
      </c>
    </row>
    <row r="475" spans="1:21" x14ac:dyDescent="0.15">
      <c r="A475" s="78">
        <v>105</v>
      </c>
      <c r="B475" s="21" t="s">
        <v>2030</v>
      </c>
      <c r="C475" s="22">
        <v>17</v>
      </c>
      <c r="D475" s="27">
        <v>1248</v>
      </c>
      <c r="E475" s="27">
        <v>1433</v>
      </c>
      <c r="F475" s="21" t="s">
        <v>3013</v>
      </c>
      <c r="G475" s="22">
        <v>14.786389470122833</v>
      </c>
      <c r="H475" s="21">
        <v>1</v>
      </c>
      <c r="I475" s="21">
        <v>36</v>
      </c>
      <c r="J475" s="21">
        <v>3</v>
      </c>
      <c r="K475" s="21">
        <v>0</v>
      </c>
      <c r="L475" s="68">
        <v>17.983561643835618</v>
      </c>
      <c r="M475" s="82">
        <v>0.80400000000000005</v>
      </c>
      <c r="N475" s="82">
        <v>-0.11600000000000001</v>
      </c>
      <c r="O475" s="83">
        <v>1.03</v>
      </c>
      <c r="P475" s="84">
        <v>0.01</v>
      </c>
      <c r="Q475" s="146">
        <v>6.9399999999999995</v>
      </c>
      <c r="R475" s="167">
        <v>0.27779550275773196</v>
      </c>
      <c r="S475" s="224">
        <v>1</v>
      </c>
      <c r="T475" s="78">
        <v>0</v>
      </c>
      <c r="U475" s="167">
        <v>0.36326211149690607</v>
      </c>
    </row>
    <row r="476" spans="1:21" x14ac:dyDescent="0.15">
      <c r="A476" s="78">
        <v>105</v>
      </c>
      <c r="B476" s="16" t="s">
        <v>2030</v>
      </c>
      <c r="C476" s="19">
        <v>17</v>
      </c>
      <c r="D476" s="27">
        <v>1433</v>
      </c>
      <c r="E476" s="27">
        <v>1795</v>
      </c>
      <c r="F476" s="16" t="s">
        <v>3013</v>
      </c>
      <c r="G476" s="19">
        <v>14.786389470122833</v>
      </c>
      <c r="H476" s="16">
        <v>1</v>
      </c>
      <c r="I476" s="16">
        <v>36</v>
      </c>
      <c r="J476" s="16">
        <v>3</v>
      </c>
      <c r="K476" s="16">
        <v>0</v>
      </c>
      <c r="L476" s="68">
        <v>17.983561643835618</v>
      </c>
      <c r="M476" s="94">
        <v>39.195999999999998</v>
      </c>
      <c r="N476" s="94">
        <v>-0.19600000000000001</v>
      </c>
      <c r="O476" s="71">
        <v>2.57</v>
      </c>
      <c r="P476" s="75">
        <v>1.53</v>
      </c>
      <c r="Q476" s="146">
        <v>8.66</v>
      </c>
      <c r="R476" s="167">
        <v>-5.4849413820347394E-2</v>
      </c>
      <c r="S476" s="224">
        <v>1</v>
      </c>
      <c r="T476" s="78">
        <v>0</v>
      </c>
      <c r="U476" s="167">
        <v>0.21714415782437937</v>
      </c>
    </row>
    <row r="477" spans="1:21" x14ac:dyDescent="0.15">
      <c r="A477" s="78">
        <v>106</v>
      </c>
      <c r="B477" s="21" t="s">
        <v>215</v>
      </c>
      <c r="C477" s="22">
        <v>15</v>
      </c>
      <c r="D477" s="27">
        <v>1302</v>
      </c>
      <c r="E477" s="27">
        <v>1433</v>
      </c>
      <c r="F477" s="21" t="s">
        <v>216</v>
      </c>
      <c r="G477" s="22">
        <v>16.805920995637088</v>
      </c>
      <c r="H477" s="21">
        <v>1</v>
      </c>
      <c r="I477" s="21">
        <v>66</v>
      </c>
      <c r="J477" s="21">
        <v>5</v>
      </c>
      <c r="K477" s="21">
        <v>0</v>
      </c>
      <c r="L477" s="68">
        <v>53.884931506849313</v>
      </c>
      <c r="M477" s="215">
        <v>9.6930263433722325E-2</v>
      </c>
      <c r="N477" s="77">
        <v>5.0000000000000001E-3</v>
      </c>
      <c r="O477" s="83">
        <v>11.42</v>
      </c>
      <c r="P477" s="84">
        <v>2.1335651243648033</v>
      </c>
      <c r="Q477" s="146">
        <v>5.5299999999999994</v>
      </c>
      <c r="R477" s="167">
        <v>0.27779550275773196</v>
      </c>
      <c r="S477" s="78">
        <v>0</v>
      </c>
      <c r="T477" s="78">
        <v>0</v>
      </c>
      <c r="U477" s="167">
        <v>0.36326211149690607</v>
      </c>
    </row>
    <row r="478" spans="1:21" x14ac:dyDescent="0.15">
      <c r="A478" s="78">
        <v>106</v>
      </c>
      <c r="B478" s="16" t="s">
        <v>215</v>
      </c>
      <c r="C478" s="19">
        <v>15</v>
      </c>
      <c r="D478" s="27">
        <v>1433</v>
      </c>
      <c r="E478" s="27">
        <v>1798</v>
      </c>
      <c r="F478" s="16" t="s">
        <v>216</v>
      </c>
      <c r="G478" s="19">
        <v>16.805920995637088</v>
      </c>
      <c r="H478" s="16">
        <v>1</v>
      </c>
      <c r="I478" s="16">
        <v>66</v>
      </c>
      <c r="J478" s="16">
        <v>5</v>
      </c>
      <c r="K478" s="16">
        <v>0</v>
      </c>
      <c r="L478" s="68">
        <v>53.884931506849313</v>
      </c>
      <c r="M478" s="96">
        <v>0.31971940203898369</v>
      </c>
      <c r="N478" s="77">
        <v>0.02</v>
      </c>
      <c r="O478" s="71">
        <v>10.52</v>
      </c>
      <c r="P478" s="75">
        <v>2.1215793918918919</v>
      </c>
      <c r="Q478" s="146">
        <v>6.66</v>
      </c>
      <c r="R478" s="167">
        <v>-5.4849413820347394E-2</v>
      </c>
      <c r="S478" s="78">
        <v>0</v>
      </c>
      <c r="T478" s="78">
        <v>0</v>
      </c>
      <c r="U478" s="167">
        <v>0.21714415782437937</v>
      </c>
    </row>
    <row r="479" spans="1:21" x14ac:dyDescent="0.15">
      <c r="A479" s="78">
        <v>106</v>
      </c>
      <c r="B479" s="16" t="s">
        <v>215</v>
      </c>
      <c r="C479" s="19">
        <v>15</v>
      </c>
      <c r="D479" s="27">
        <v>1798</v>
      </c>
      <c r="E479" s="27">
        <v>2163</v>
      </c>
      <c r="F479" s="16" t="s">
        <v>216</v>
      </c>
      <c r="G479" s="19">
        <v>16.805920995637088</v>
      </c>
      <c r="H479" s="16">
        <v>1</v>
      </c>
      <c r="I479" s="16">
        <v>66</v>
      </c>
      <c r="J479" s="16">
        <v>5</v>
      </c>
      <c r="K479" s="16">
        <v>0</v>
      </c>
      <c r="L479" s="68">
        <v>53.884931506849313</v>
      </c>
      <c r="M479" s="96">
        <v>-0.22190560115886043</v>
      </c>
      <c r="N479" s="77">
        <v>-1.4999999999999999E-2</v>
      </c>
      <c r="O479" s="71">
        <v>12.39</v>
      </c>
      <c r="P479" s="75">
        <v>2.8101058279922491</v>
      </c>
      <c r="Q479" s="146">
        <v>8.5399999999999991</v>
      </c>
      <c r="R479" s="167">
        <v>0.11866885948640538</v>
      </c>
      <c r="S479" s="78">
        <v>0</v>
      </c>
      <c r="T479" s="78">
        <v>0</v>
      </c>
      <c r="U479" s="167">
        <v>4.7760412903606803E-2</v>
      </c>
    </row>
    <row r="480" spans="1:21" x14ac:dyDescent="0.15">
      <c r="A480" s="78">
        <v>106</v>
      </c>
      <c r="B480" s="16" t="s">
        <v>215</v>
      </c>
      <c r="C480" s="19">
        <v>15</v>
      </c>
      <c r="D480" s="27">
        <v>2163</v>
      </c>
      <c r="E480" s="27">
        <v>2528</v>
      </c>
      <c r="F480" s="16" t="s">
        <v>216</v>
      </c>
      <c r="G480" s="19">
        <v>16.805920995637088</v>
      </c>
      <c r="H480" s="16">
        <v>1</v>
      </c>
      <c r="I480" s="16">
        <v>66</v>
      </c>
      <c r="J480" s="16">
        <v>5</v>
      </c>
      <c r="K480" s="16">
        <v>0</v>
      </c>
      <c r="L480" s="68">
        <v>53.884931506849313</v>
      </c>
      <c r="M480" s="96">
        <v>0.16377646364842943</v>
      </c>
      <c r="N480" s="77">
        <v>0.01</v>
      </c>
      <c r="O480" s="71">
        <v>15.18</v>
      </c>
      <c r="P480" s="75">
        <v>2.5415633486834337</v>
      </c>
      <c r="Q480" s="146">
        <v>7.88</v>
      </c>
      <c r="R480" s="167">
        <v>0.26082232879164408</v>
      </c>
      <c r="S480" s="78">
        <v>0</v>
      </c>
      <c r="T480" s="78">
        <v>0</v>
      </c>
      <c r="U480" s="167">
        <v>0.2042960986766986</v>
      </c>
    </row>
    <row r="481" spans="1:21" x14ac:dyDescent="0.15">
      <c r="A481" s="78">
        <v>106</v>
      </c>
      <c r="B481" s="16" t="s">
        <v>215</v>
      </c>
      <c r="C481" s="19">
        <v>15</v>
      </c>
      <c r="D481" s="27">
        <v>2528</v>
      </c>
      <c r="E481" s="27">
        <v>2894</v>
      </c>
      <c r="F481" s="16" t="s">
        <v>216</v>
      </c>
      <c r="G481" s="19">
        <v>16.805920995637088</v>
      </c>
      <c r="H481" s="16">
        <v>1</v>
      </c>
      <c r="I481" s="16">
        <v>66</v>
      </c>
      <c r="J481" s="16">
        <v>5</v>
      </c>
      <c r="K481" s="16">
        <v>0</v>
      </c>
      <c r="L481" s="68">
        <v>53.884931506849313</v>
      </c>
      <c r="M481" s="96">
        <v>0.18161286419359973</v>
      </c>
      <c r="N481" s="77">
        <v>-5.0000000000000001E-3</v>
      </c>
      <c r="O481" s="71">
        <v>13.91</v>
      </c>
      <c r="P481" s="75">
        <v>2.0597354069884872</v>
      </c>
      <c r="Q481" s="146">
        <v>10.210000000000001</v>
      </c>
      <c r="R481" s="167">
        <v>8.3801563751449079E-2</v>
      </c>
      <c r="S481" s="78">
        <v>0</v>
      </c>
      <c r="T481" s="78">
        <v>0</v>
      </c>
      <c r="U481" s="167">
        <v>0.47229392294217887</v>
      </c>
    </row>
    <row r="482" spans="1:21" x14ac:dyDescent="0.15">
      <c r="A482" s="78">
        <v>106</v>
      </c>
      <c r="B482" s="24" t="s">
        <v>215</v>
      </c>
      <c r="C482" s="25">
        <v>15</v>
      </c>
      <c r="D482" s="27">
        <v>2894</v>
      </c>
      <c r="E482" s="27">
        <v>2941</v>
      </c>
      <c r="F482" s="24" t="s">
        <v>216</v>
      </c>
      <c r="G482" s="25">
        <v>16.805920995637088</v>
      </c>
      <c r="H482" s="24">
        <v>1</v>
      </c>
      <c r="I482" s="24">
        <v>66</v>
      </c>
      <c r="J482" s="24">
        <v>5</v>
      </c>
      <c r="K482" s="24">
        <v>0</v>
      </c>
      <c r="L482" s="68">
        <v>53.884931506849313</v>
      </c>
      <c r="M482" s="97">
        <v>0.15721124940916967</v>
      </c>
      <c r="N482" s="86">
        <v>4.0000000000000001E-3</v>
      </c>
      <c r="O482" s="87">
        <v>10.199999999999999</v>
      </c>
      <c r="P482" s="85">
        <v>1.2624259410366481</v>
      </c>
      <c r="Q482" s="146">
        <v>11.32</v>
      </c>
      <c r="R482" s="167">
        <v>8.3801563751449079E-2</v>
      </c>
      <c r="S482" s="78">
        <v>0</v>
      </c>
      <c r="T482" s="78">
        <v>0</v>
      </c>
      <c r="U482" s="167">
        <v>0.47229392294217887</v>
      </c>
    </row>
    <row r="483" spans="1:21" x14ac:dyDescent="0.15">
      <c r="A483" s="78">
        <v>107</v>
      </c>
      <c r="B483" s="21" t="s">
        <v>2620</v>
      </c>
      <c r="C483" s="22">
        <v>12.5</v>
      </c>
      <c r="D483" s="27">
        <v>1331</v>
      </c>
      <c r="E483" s="27">
        <v>1433</v>
      </c>
      <c r="F483" s="27" t="s">
        <v>3038</v>
      </c>
      <c r="G483" s="22">
        <v>17.312118114431087</v>
      </c>
      <c r="H483" s="21">
        <v>1</v>
      </c>
      <c r="I483" s="21">
        <v>60</v>
      </c>
      <c r="J483" s="21">
        <v>10</v>
      </c>
      <c r="K483" s="21">
        <v>0</v>
      </c>
      <c r="L483" s="68">
        <v>11.967123287671233</v>
      </c>
      <c r="M483" s="82">
        <v>0.84199999999999997</v>
      </c>
      <c r="N483" s="82">
        <v>2.8000000000000001E-2</v>
      </c>
      <c r="O483" s="83">
        <v>14.87</v>
      </c>
      <c r="P483" s="84">
        <v>13.21</v>
      </c>
      <c r="Q483" s="146">
        <v>2.9600000000000009</v>
      </c>
      <c r="R483" s="167">
        <v>0.27779550275773196</v>
      </c>
      <c r="S483" s="224">
        <v>1</v>
      </c>
      <c r="T483" s="78">
        <v>0</v>
      </c>
      <c r="U483" s="167">
        <v>0.36326211149690607</v>
      </c>
    </row>
    <row r="484" spans="1:21" x14ac:dyDescent="0.15">
      <c r="A484" s="78">
        <v>107</v>
      </c>
      <c r="B484" s="16" t="s">
        <v>2620</v>
      </c>
      <c r="C484" s="19">
        <v>12.5</v>
      </c>
      <c r="D484" s="27">
        <v>1433</v>
      </c>
      <c r="E484" s="27">
        <v>1695</v>
      </c>
      <c r="F484" s="30" t="s">
        <v>3038</v>
      </c>
      <c r="G484" s="19">
        <v>17.312118114431087</v>
      </c>
      <c r="H484" s="16">
        <v>1</v>
      </c>
      <c r="I484" s="16">
        <v>60</v>
      </c>
      <c r="J484" s="16">
        <v>10</v>
      </c>
      <c r="K484" s="16">
        <v>0</v>
      </c>
      <c r="L484" s="68">
        <v>11.967123287671233</v>
      </c>
      <c r="M484" s="94">
        <v>-0.183</v>
      </c>
      <c r="N484" s="94">
        <v>-1.2E-2</v>
      </c>
      <c r="O484" s="71">
        <v>18.32</v>
      </c>
      <c r="P484" s="75">
        <v>16.829999999999998</v>
      </c>
      <c r="Q484" s="146">
        <v>4.16</v>
      </c>
      <c r="R484" s="167">
        <v>-5.4849413820347394E-2</v>
      </c>
      <c r="S484" s="224">
        <v>1</v>
      </c>
      <c r="T484" s="78">
        <v>0</v>
      </c>
      <c r="U484" s="167">
        <v>0.21714415782437937</v>
      </c>
    </row>
    <row r="485" spans="1:21" x14ac:dyDescent="0.15">
      <c r="A485" s="78">
        <v>108</v>
      </c>
      <c r="B485" s="21" t="s">
        <v>404</v>
      </c>
      <c r="C485" s="22">
        <v>12.6</v>
      </c>
      <c r="D485" s="27">
        <v>1355</v>
      </c>
      <c r="E485" s="27">
        <v>1433</v>
      </c>
      <c r="F485" s="21" t="s">
        <v>661</v>
      </c>
      <c r="G485" s="22">
        <v>17.493304999717395</v>
      </c>
      <c r="H485" s="21">
        <v>1</v>
      </c>
      <c r="I485" s="21">
        <v>120</v>
      </c>
      <c r="J485" s="21">
        <v>10</v>
      </c>
      <c r="K485" s="21">
        <v>0</v>
      </c>
      <c r="L485" s="68">
        <v>52.142465753424659</v>
      </c>
      <c r="M485" s="82">
        <v>0.48399999999999999</v>
      </c>
      <c r="N485" s="215">
        <v>0.08</v>
      </c>
      <c r="O485" s="83">
        <v>3.09</v>
      </c>
      <c r="P485" s="84">
        <v>1.92</v>
      </c>
      <c r="Q485" s="146">
        <v>2.6799999999999997</v>
      </c>
      <c r="R485" s="167">
        <v>0.27779550275773196</v>
      </c>
      <c r="S485" s="78">
        <v>0</v>
      </c>
      <c r="T485" s="78">
        <v>0</v>
      </c>
      <c r="U485" s="167">
        <v>0.36326211149690607</v>
      </c>
    </row>
    <row r="486" spans="1:21" x14ac:dyDescent="0.15">
      <c r="A486" s="78">
        <v>108</v>
      </c>
      <c r="B486" s="16" t="s">
        <v>404</v>
      </c>
      <c r="C486" s="19">
        <v>12.6</v>
      </c>
      <c r="D486" s="27">
        <v>1433</v>
      </c>
      <c r="E486" s="27">
        <v>1798</v>
      </c>
      <c r="F486" s="16" t="s">
        <v>661</v>
      </c>
      <c r="G486" s="19">
        <v>17.493304999717395</v>
      </c>
      <c r="H486" s="16">
        <v>1</v>
      </c>
      <c r="I486" s="16">
        <v>120</v>
      </c>
      <c r="J486" s="16">
        <v>10</v>
      </c>
      <c r="K486" s="16">
        <v>0</v>
      </c>
      <c r="L486" s="68">
        <v>52.142465753424659</v>
      </c>
      <c r="M486" s="94">
        <v>0.45</v>
      </c>
      <c r="N486" s="96">
        <v>9.8000000000000004E-2</v>
      </c>
      <c r="O486" s="71">
        <v>2.61</v>
      </c>
      <c r="P486" s="75">
        <v>1.44</v>
      </c>
      <c r="Q486" s="146">
        <v>4.26</v>
      </c>
      <c r="R486" s="167">
        <v>-5.4849413820347394E-2</v>
      </c>
      <c r="S486" s="78">
        <v>0</v>
      </c>
      <c r="T486" s="78">
        <v>0</v>
      </c>
      <c r="U486" s="167">
        <v>0.21714415782437937</v>
      </c>
    </row>
    <row r="487" spans="1:21" x14ac:dyDescent="0.15">
      <c r="A487" s="78">
        <v>108</v>
      </c>
      <c r="B487" s="16" t="s">
        <v>404</v>
      </c>
      <c r="C487" s="19">
        <v>12.6</v>
      </c>
      <c r="D487" s="27">
        <v>1798</v>
      </c>
      <c r="E487" s="27">
        <v>2163</v>
      </c>
      <c r="F487" s="16" t="s">
        <v>661</v>
      </c>
      <c r="G487" s="19">
        <v>17.493304999717395</v>
      </c>
      <c r="H487" s="16">
        <v>1</v>
      </c>
      <c r="I487" s="16">
        <v>120</v>
      </c>
      <c r="J487" s="16">
        <v>10</v>
      </c>
      <c r="K487" s="16">
        <v>0</v>
      </c>
      <c r="L487" s="68">
        <v>52.142465753424659</v>
      </c>
      <c r="M487" s="94">
        <v>0.499</v>
      </c>
      <c r="N487" s="96">
        <v>0.107</v>
      </c>
      <c r="O487" s="71">
        <v>2.76</v>
      </c>
      <c r="P487" s="75">
        <v>1.6</v>
      </c>
      <c r="Q487" s="146">
        <v>6.14</v>
      </c>
      <c r="R487" s="167">
        <v>0.11866885948640538</v>
      </c>
      <c r="S487" s="78">
        <v>0</v>
      </c>
      <c r="T487" s="78">
        <v>0</v>
      </c>
      <c r="U487" s="167">
        <v>4.7760412903606803E-2</v>
      </c>
    </row>
    <row r="488" spans="1:21" x14ac:dyDescent="0.15">
      <c r="A488" s="78">
        <v>108</v>
      </c>
      <c r="B488" s="16" t="s">
        <v>404</v>
      </c>
      <c r="C488" s="19">
        <v>12.6</v>
      </c>
      <c r="D488" s="27">
        <v>2163</v>
      </c>
      <c r="E488" s="27">
        <v>2528</v>
      </c>
      <c r="F488" s="16" t="s">
        <v>661</v>
      </c>
      <c r="G488" s="19">
        <v>17.493304999717395</v>
      </c>
      <c r="H488" s="16">
        <v>1</v>
      </c>
      <c r="I488" s="16">
        <v>120</v>
      </c>
      <c r="J488" s="16">
        <v>10</v>
      </c>
      <c r="K488" s="16">
        <v>0</v>
      </c>
      <c r="L488" s="68">
        <v>52.142465753424659</v>
      </c>
      <c r="M488" s="94">
        <v>0.47099999999999997</v>
      </c>
      <c r="N488" s="96">
        <v>0.10100000000000001</v>
      </c>
      <c r="O488" s="71">
        <v>3.51</v>
      </c>
      <c r="P488" s="75">
        <v>2.34</v>
      </c>
      <c r="Q488" s="146">
        <v>5.4799999999999995</v>
      </c>
      <c r="R488" s="167">
        <v>0.26082232879164408</v>
      </c>
      <c r="S488" s="78">
        <v>0</v>
      </c>
      <c r="T488" s="78">
        <v>0</v>
      </c>
      <c r="U488" s="167">
        <v>0.2042960986766986</v>
      </c>
    </row>
    <row r="489" spans="1:21" x14ac:dyDescent="0.15">
      <c r="A489" s="78">
        <v>108</v>
      </c>
      <c r="B489" s="16" t="s">
        <v>404</v>
      </c>
      <c r="C489" s="19">
        <v>12.6</v>
      </c>
      <c r="D489" s="27">
        <v>2528</v>
      </c>
      <c r="E489" s="27">
        <v>2894</v>
      </c>
      <c r="F489" s="16" t="s">
        <v>661</v>
      </c>
      <c r="G489" s="19">
        <v>17.493304999717395</v>
      </c>
      <c r="H489" s="16">
        <v>1</v>
      </c>
      <c r="I489" s="16">
        <v>120</v>
      </c>
      <c r="J489" s="16">
        <v>10</v>
      </c>
      <c r="K489" s="16">
        <v>0</v>
      </c>
      <c r="L489" s="68">
        <v>52.142465753424659</v>
      </c>
      <c r="M489" s="94">
        <v>0.748</v>
      </c>
      <c r="N489" s="96">
        <v>8.5000000000000006E-2</v>
      </c>
      <c r="O489" s="71">
        <v>4.7699999999999996</v>
      </c>
      <c r="P489" s="75">
        <v>3.57</v>
      </c>
      <c r="Q489" s="146">
        <v>7.81</v>
      </c>
      <c r="R489" s="167">
        <v>8.3801563751449079E-2</v>
      </c>
      <c r="S489" s="78">
        <v>0</v>
      </c>
      <c r="T489" s="78">
        <v>0</v>
      </c>
      <c r="U489" s="167">
        <v>0.47229392294217887</v>
      </c>
    </row>
    <row r="490" spans="1:21" x14ac:dyDescent="0.15">
      <c r="A490" s="78">
        <v>108</v>
      </c>
      <c r="B490" s="16" t="s">
        <v>404</v>
      </c>
      <c r="C490" s="19">
        <v>12.6</v>
      </c>
      <c r="D490" s="27">
        <v>2894</v>
      </c>
      <c r="E490" s="27">
        <v>2941</v>
      </c>
      <c r="F490" s="16" t="s">
        <v>661</v>
      </c>
      <c r="G490" s="19">
        <v>17.493304999717395</v>
      </c>
      <c r="H490" s="16">
        <v>1</v>
      </c>
      <c r="I490" s="16">
        <v>120</v>
      </c>
      <c r="J490" s="16">
        <v>10</v>
      </c>
      <c r="K490" s="16">
        <v>0</v>
      </c>
      <c r="L490" s="68">
        <v>52.142465753424659</v>
      </c>
      <c r="M490" s="94">
        <v>0.59099999999999997</v>
      </c>
      <c r="N490" s="170">
        <v>0.03</v>
      </c>
      <c r="O490" s="209">
        <v>4.34</v>
      </c>
      <c r="P490" s="75">
        <v>3.19</v>
      </c>
      <c r="Q490" s="146">
        <v>8.92</v>
      </c>
      <c r="R490" s="167">
        <v>8.3801563751449079E-2</v>
      </c>
      <c r="S490" s="78">
        <v>0</v>
      </c>
      <c r="T490" s="78">
        <v>0</v>
      </c>
      <c r="U490" s="167">
        <v>0.47229392294217887</v>
      </c>
    </row>
    <row r="491" spans="1:21" x14ac:dyDescent="0.15">
      <c r="A491" s="78">
        <v>109</v>
      </c>
      <c r="B491" s="45" t="s">
        <v>112</v>
      </c>
      <c r="C491" s="46">
        <v>14</v>
      </c>
      <c r="D491" s="27">
        <v>1373</v>
      </c>
      <c r="E491" s="27">
        <v>1433</v>
      </c>
      <c r="F491" s="45" t="s">
        <v>3046</v>
      </c>
      <c r="G491" s="46">
        <v>17.493713849122642</v>
      </c>
      <c r="H491" s="45">
        <v>1</v>
      </c>
      <c r="I491" s="45">
        <v>36</v>
      </c>
      <c r="J491" s="45">
        <v>5</v>
      </c>
      <c r="K491" s="45">
        <v>0</v>
      </c>
      <c r="L491" s="68">
        <v>17.950684931506849</v>
      </c>
      <c r="M491" s="82">
        <v>9.8000000000000004E-2</v>
      </c>
      <c r="N491" s="217">
        <v>0.06</v>
      </c>
      <c r="O491" s="216">
        <v>12.72</v>
      </c>
      <c r="P491" s="84">
        <v>3.43</v>
      </c>
      <c r="Q491" s="146">
        <v>4.07</v>
      </c>
      <c r="R491" s="167">
        <v>0.27779550275773196</v>
      </c>
      <c r="S491" s="78">
        <v>0</v>
      </c>
      <c r="T491" s="78">
        <v>0</v>
      </c>
      <c r="U491" s="167">
        <v>0.36326211149690607</v>
      </c>
    </row>
    <row r="492" spans="1:21" x14ac:dyDescent="0.15">
      <c r="A492" s="78">
        <v>109</v>
      </c>
      <c r="B492" s="48" t="s">
        <v>112</v>
      </c>
      <c r="C492" s="49">
        <v>14</v>
      </c>
      <c r="D492" s="27">
        <v>1433</v>
      </c>
      <c r="E492" s="27">
        <v>1798</v>
      </c>
      <c r="F492" s="48" t="s">
        <v>3046</v>
      </c>
      <c r="G492" s="49">
        <v>17.493713849122642</v>
      </c>
      <c r="H492" s="48">
        <v>1</v>
      </c>
      <c r="I492" s="48">
        <v>36</v>
      </c>
      <c r="J492" s="48">
        <v>5</v>
      </c>
      <c r="K492" s="48">
        <v>0</v>
      </c>
      <c r="L492" s="68">
        <v>17.950684931506849</v>
      </c>
      <c r="M492" s="94">
        <v>0.154</v>
      </c>
      <c r="N492" s="94">
        <v>0.10199999999999999</v>
      </c>
      <c r="O492" s="104">
        <v>10.59</v>
      </c>
      <c r="P492" s="106">
        <v>3.62</v>
      </c>
      <c r="Q492" s="146">
        <v>5.66</v>
      </c>
      <c r="R492" s="167">
        <v>-5.4849413820347394E-2</v>
      </c>
      <c r="S492" s="78">
        <v>0</v>
      </c>
      <c r="T492" s="78">
        <v>0</v>
      </c>
      <c r="U492" s="167">
        <v>0.21714415782437937</v>
      </c>
    </row>
    <row r="493" spans="1:21" x14ac:dyDescent="0.15">
      <c r="A493" s="78">
        <v>109</v>
      </c>
      <c r="B493" s="50" t="s">
        <v>112</v>
      </c>
      <c r="C493" s="51">
        <v>14</v>
      </c>
      <c r="D493" s="27">
        <v>1798</v>
      </c>
      <c r="E493" s="27">
        <v>1919</v>
      </c>
      <c r="F493" s="50" t="s">
        <v>3046</v>
      </c>
      <c r="G493" s="51">
        <v>17.493713849122642</v>
      </c>
      <c r="H493" s="50">
        <v>1</v>
      </c>
      <c r="I493" s="50">
        <v>36</v>
      </c>
      <c r="J493" s="50">
        <v>5</v>
      </c>
      <c r="K493" s="50">
        <v>0</v>
      </c>
      <c r="L493" s="68">
        <v>17.950684931506849</v>
      </c>
      <c r="M493" s="86">
        <v>0.16900000000000001</v>
      </c>
      <c r="N493" s="86">
        <v>0.14499999999999999</v>
      </c>
      <c r="O493" s="173">
        <v>5.0199999999999996</v>
      </c>
      <c r="P493" s="176">
        <v>1.55</v>
      </c>
      <c r="Q493" s="146">
        <v>7.54</v>
      </c>
      <c r="R493" s="167">
        <v>0.11866885948640538</v>
      </c>
      <c r="S493" s="78">
        <v>0</v>
      </c>
      <c r="T493" s="78">
        <v>0</v>
      </c>
      <c r="U493" s="167">
        <v>4.7760412903606803E-2</v>
      </c>
    </row>
    <row r="494" spans="1:21" x14ac:dyDescent="0.15">
      <c r="A494" s="78">
        <v>110</v>
      </c>
      <c r="B494" s="21" t="s">
        <v>2541</v>
      </c>
      <c r="C494" s="22">
        <v>13.5</v>
      </c>
      <c r="D494" s="27">
        <v>1431</v>
      </c>
      <c r="E494" s="27">
        <v>1433</v>
      </c>
      <c r="F494" s="21" t="s">
        <v>3082</v>
      </c>
      <c r="G494" s="22">
        <v>16.805920995637088</v>
      </c>
      <c r="H494" s="21">
        <v>1</v>
      </c>
      <c r="I494" s="21">
        <v>36</v>
      </c>
      <c r="J494" s="21">
        <v>5</v>
      </c>
      <c r="K494" s="21">
        <v>0</v>
      </c>
      <c r="L494" s="68">
        <v>35.901369863013699</v>
      </c>
      <c r="M494" s="77">
        <v>0</v>
      </c>
      <c r="N494" s="77">
        <v>0</v>
      </c>
      <c r="O494" s="83">
        <v>2327.48</v>
      </c>
      <c r="P494" s="84">
        <v>2326.4699999999998</v>
      </c>
      <c r="Q494" s="146">
        <v>5</v>
      </c>
      <c r="R494" s="167">
        <v>0.27779550275773196</v>
      </c>
      <c r="S494" s="78">
        <v>0</v>
      </c>
      <c r="T494" s="78">
        <v>0</v>
      </c>
      <c r="U494" s="167">
        <v>0.36326211149690607</v>
      </c>
    </row>
    <row r="495" spans="1:21" x14ac:dyDescent="0.15">
      <c r="A495" s="78">
        <v>110</v>
      </c>
      <c r="B495" s="16" t="s">
        <v>2541</v>
      </c>
      <c r="C495" s="19">
        <v>13.5</v>
      </c>
      <c r="D495" s="27">
        <v>1433</v>
      </c>
      <c r="E495" s="27">
        <v>1798</v>
      </c>
      <c r="F495" s="16" t="s">
        <v>3082</v>
      </c>
      <c r="G495" s="19">
        <v>16.805920995637088</v>
      </c>
      <c r="H495" s="16">
        <v>1</v>
      </c>
      <c r="I495" s="16">
        <v>36</v>
      </c>
      <c r="J495" s="16">
        <v>5</v>
      </c>
      <c r="K495" s="16">
        <v>0</v>
      </c>
      <c r="L495" s="68">
        <v>35.901369863013699</v>
      </c>
      <c r="M495" s="77">
        <v>1.9E-2</v>
      </c>
      <c r="N495" s="77">
        <v>3.0000000000000001E-3</v>
      </c>
      <c r="O495" s="71">
        <v>65.459999999999994</v>
      </c>
      <c r="P495" s="75">
        <v>64.25</v>
      </c>
      <c r="Q495" s="146">
        <v>5.16</v>
      </c>
      <c r="R495" s="167">
        <v>-5.4849413820347394E-2</v>
      </c>
      <c r="S495" s="78">
        <v>0</v>
      </c>
      <c r="T495" s="78">
        <v>0</v>
      </c>
      <c r="U495" s="167">
        <v>0.21714415782437937</v>
      </c>
    </row>
    <row r="496" spans="1:21" x14ac:dyDescent="0.15">
      <c r="A496" s="78">
        <v>110</v>
      </c>
      <c r="B496" s="16" t="s">
        <v>2541</v>
      </c>
      <c r="C496" s="19">
        <v>13.5</v>
      </c>
      <c r="D496" s="27">
        <v>1798</v>
      </c>
      <c r="E496" s="27">
        <v>2163</v>
      </c>
      <c r="F496" s="16" t="s">
        <v>3082</v>
      </c>
      <c r="G496" s="19">
        <v>16.805920995637088</v>
      </c>
      <c r="H496" s="16">
        <v>1</v>
      </c>
      <c r="I496" s="16">
        <v>36</v>
      </c>
      <c r="J496" s="16">
        <v>5</v>
      </c>
      <c r="K496" s="16">
        <v>0</v>
      </c>
      <c r="L496" s="68">
        <v>35.901369863013699</v>
      </c>
      <c r="M496" s="77">
        <v>-3.5000000000000003E-2</v>
      </c>
      <c r="N496" s="77">
        <v>-6.0000000000000001E-3</v>
      </c>
      <c r="O496" s="71">
        <v>561.13</v>
      </c>
      <c r="P496" s="75">
        <v>559.49</v>
      </c>
      <c r="Q496" s="146">
        <v>7.04</v>
      </c>
      <c r="R496" s="167">
        <v>0.11866885948640538</v>
      </c>
      <c r="S496" s="78">
        <v>0</v>
      </c>
      <c r="T496" s="78">
        <v>0</v>
      </c>
      <c r="U496" s="167">
        <v>4.7760412903606803E-2</v>
      </c>
    </row>
    <row r="497" spans="1:21" x14ac:dyDescent="0.15">
      <c r="A497" s="78">
        <v>110</v>
      </c>
      <c r="B497" s="16" t="s">
        <v>2541</v>
      </c>
      <c r="C497" s="19">
        <v>13.5</v>
      </c>
      <c r="D497" s="27">
        <v>2163</v>
      </c>
      <c r="E497" s="27">
        <v>2523</v>
      </c>
      <c r="F497" s="16" t="s">
        <v>3082</v>
      </c>
      <c r="G497" s="19">
        <v>16.805920995637088</v>
      </c>
      <c r="H497" s="16">
        <v>1</v>
      </c>
      <c r="I497" s="16">
        <v>36</v>
      </c>
      <c r="J497" s="16">
        <v>5</v>
      </c>
      <c r="K497" s="16">
        <v>0</v>
      </c>
      <c r="L497" s="68">
        <v>35.901369863013699</v>
      </c>
      <c r="M497" s="77">
        <v>6.0000000000000001E-3</v>
      </c>
      <c r="N497" s="77">
        <v>1E-3</v>
      </c>
      <c r="O497" s="71">
        <v>950.76</v>
      </c>
      <c r="P497" s="75">
        <v>943.65</v>
      </c>
      <c r="Q497" s="146">
        <v>6.38</v>
      </c>
      <c r="R497" s="167">
        <v>0.26082232879164408</v>
      </c>
      <c r="S497" s="78">
        <v>0</v>
      </c>
      <c r="T497" s="78">
        <v>0</v>
      </c>
      <c r="U497" s="167">
        <v>0.2042960986766986</v>
      </c>
    </row>
    <row r="498" spans="1:21" x14ac:dyDescent="0.15">
      <c r="A498" s="78">
        <v>111</v>
      </c>
      <c r="B498" s="21" t="s">
        <v>151</v>
      </c>
      <c r="C498" s="22">
        <v>14.5</v>
      </c>
      <c r="D498" s="27">
        <v>1502</v>
      </c>
      <c r="E498" s="27">
        <v>1798</v>
      </c>
      <c r="F498" s="21" t="s">
        <v>738</v>
      </c>
      <c r="G498" s="22">
        <v>16.411768940175058</v>
      </c>
      <c r="H498" s="21">
        <v>1</v>
      </c>
      <c r="I498" s="21">
        <v>132</v>
      </c>
      <c r="J498" s="21">
        <v>10</v>
      </c>
      <c r="K498" s="21">
        <v>0</v>
      </c>
      <c r="L498" s="68">
        <v>47.30958904109589</v>
      </c>
      <c r="M498" s="98">
        <v>0.95134558238591882</v>
      </c>
      <c r="N498" s="82">
        <v>8.1000000000000003E-2</v>
      </c>
      <c r="O498" s="83">
        <v>8.86</v>
      </c>
      <c r="P498" s="101">
        <v>0.40676239144747162</v>
      </c>
      <c r="Q498" s="146">
        <v>4.83</v>
      </c>
      <c r="R498" s="167">
        <v>-5.4849413820347394E-2</v>
      </c>
      <c r="S498" s="78">
        <v>0</v>
      </c>
      <c r="T498" s="78">
        <v>0</v>
      </c>
      <c r="U498" s="167">
        <v>0.21714415782437937</v>
      </c>
    </row>
    <row r="499" spans="1:21" x14ac:dyDescent="0.15">
      <c r="A499" s="78">
        <v>111</v>
      </c>
      <c r="B499" s="16" t="s">
        <v>151</v>
      </c>
      <c r="C499" s="19">
        <v>14.5</v>
      </c>
      <c r="D499" s="27">
        <v>1798</v>
      </c>
      <c r="E499" s="27">
        <v>2163</v>
      </c>
      <c r="F499" s="16" t="s">
        <v>738</v>
      </c>
      <c r="G499" s="19">
        <v>16.411768940175058</v>
      </c>
      <c r="H499" s="16">
        <v>1</v>
      </c>
      <c r="I499" s="16">
        <v>132</v>
      </c>
      <c r="J499" s="16">
        <v>10</v>
      </c>
      <c r="K499" s="16">
        <v>0</v>
      </c>
      <c r="L499" s="68">
        <v>47.30958904109589</v>
      </c>
      <c r="M499" s="99">
        <v>0.62971384056015567</v>
      </c>
      <c r="N499" s="94">
        <v>5.8000000000000003E-2</v>
      </c>
      <c r="O499" s="71">
        <v>8.23</v>
      </c>
      <c r="P499" s="76">
        <v>0.45256450034607032</v>
      </c>
      <c r="Q499" s="146">
        <v>8.0399999999999991</v>
      </c>
      <c r="R499" s="167">
        <v>0.11866885948640538</v>
      </c>
      <c r="S499" s="78">
        <v>0</v>
      </c>
      <c r="T499" s="78">
        <v>0</v>
      </c>
      <c r="U499" s="167">
        <v>4.7760412903606803E-2</v>
      </c>
    </row>
    <row r="500" spans="1:21" x14ac:dyDescent="0.15">
      <c r="A500" s="78">
        <v>111</v>
      </c>
      <c r="B500" s="16" t="s">
        <v>151</v>
      </c>
      <c r="C500" s="19">
        <v>14.5</v>
      </c>
      <c r="D500" s="27">
        <v>2163</v>
      </c>
      <c r="E500" s="27">
        <v>2528</v>
      </c>
      <c r="F500" s="16" t="s">
        <v>738</v>
      </c>
      <c r="G500" s="19">
        <v>16.411768940175058</v>
      </c>
      <c r="H500" s="16">
        <v>1</v>
      </c>
      <c r="I500" s="16">
        <v>132</v>
      </c>
      <c r="J500" s="16">
        <v>10</v>
      </c>
      <c r="K500" s="16">
        <v>0</v>
      </c>
      <c r="L500" s="68">
        <v>47.30958904109589</v>
      </c>
      <c r="M500" s="99">
        <v>0.93832183363103694</v>
      </c>
      <c r="N500" s="94">
        <v>2.5000000000000001E-2</v>
      </c>
      <c r="O500" s="71">
        <v>8.6300000000000008</v>
      </c>
      <c r="P500" s="76">
        <v>0.27268021917221436</v>
      </c>
      <c r="Q500" s="146">
        <v>7.38</v>
      </c>
      <c r="R500" s="167">
        <v>0.26082232879164408</v>
      </c>
      <c r="S500" s="78">
        <v>0</v>
      </c>
      <c r="T500" s="78">
        <v>0</v>
      </c>
      <c r="U500" s="167">
        <v>0.2042960986766986</v>
      </c>
    </row>
    <row r="501" spans="1:21" x14ac:dyDescent="0.15">
      <c r="A501" s="78">
        <v>111</v>
      </c>
      <c r="B501" s="16" t="s">
        <v>151</v>
      </c>
      <c r="C501" s="19">
        <v>14.5</v>
      </c>
      <c r="D501" s="27">
        <v>2528</v>
      </c>
      <c r="E501" s="27">
        <v>2894</v>
      </c>
      <c r="F501" s="16" t="s">
        <v>738</v>
      </c>
      <c r="G501" s="19">
        <v>16.411768940175058</v>
      </c>
      <c r="H501" s="16">
        <v>1</v>
      </c>
      <c r="I501" s="16">
        <v>132</v>
      </c>
      <c r="J501" s="16">
        <v>10</v>
      </c>
      <c r="K501" s="16">
        <v>0</v>
      </c>
      <c r="L501" s="68">
        <v>47.30958904109589</v>
      </c>
      <c r="M501" s="99">
        <v>0.52364225908214113</v>
      </c>
      <c r="N501" s="94">
        <v>3.5999999999999997E-2</v>
      </c>
      <c r="O501" s="71">
        <v>8.2799999999999994</v>
      </c>
      <c r="P501" s="76">
        <v>0.46880403931325842</v>
      </c>
      <c r="Q501" s="146">
        <v>9.7100000000000009</v>
      </c>
      <c r="R501" s="167">
        <v>8.3801563751449079E-2</v>
      </c>
      <c r="S501" s="78">
        <v>0</v>
      </c>
      <c r="T501" s="78">
        <v>0</v>
      </c>
      <c r="U501" s="167">
        <v>0.47229392294217887</v>
      </c>
    </row>
    <row r="502" spans="1:21" x14ac:dyDescent="0.15">
      <c r="A502" s="78">
        <v>111</v>
      </c>
      <c r="B502" s="16" t="s">
        <v>151</v>
      </c>
      <c r="C502" s="19">
        <v>14.5</v>
      </c>
      <c r="D502" s="27">
        <v>2894</v>
      </c>
      <c r="E502" s="27">
        <v>2941</v>
      </c>
      <c r="F502" s="16" t="s">
        <v>738</v>
      </c>
      <c r="G502" s="19">
        <v>16.411768940175058</v>
      </c>
      <c r="H502" s="16">
        <v>1</v>
      </c>
      <c r="I502" s="16">
        <v>132</v>
      </c>
      <c r="J502" s="16">
        <v>10</v>
      </c>
      <c r="K502" s="16">
        <v>0</v>
      </c>
      <c r="L502" s="68">
        <v>47.30958904109589</v>
      </c>
      <c r="M502" s="99">
        <v>0.47470724963244348</v>
      </c>
      <c r="N502" s="94">
        <v>3.6999999999999998E-2</v>
      </c>
      <c r="O502" s="71">
        <v>7.96</v>
      </c>
      <c r="P502" s="76">
        <v>0.47998754422605089</v>
      </c>
      <c r="Q502" s="146">
        <v>10.82</v>
      </c>
      <c r="R502" s="167">
        <v>8.3801563751449079E-2</v>
      </c>
      <c r="S502" s="78">
        <v>0</v>
      </c>
      <c r="T502" s="78">
        <v>0</v>
      </c>
      <c r="U502" s="167">
        <v>0.47229392294217887</v>
      </c>
    </row>
    <row r="503" spans="1:21" x14ac:dyDescent="0.15">
      <c r="A503" s="78">
        <v>112</v>
      </c>
      <c r="B503" s="21" t="s">
        <v>850</v>
      </c>
      <c r="C503" s="22">
        <v>18.00667</v>
      </c>
      <c r="D503" s="27">
        <v>1506</v>
      </c>
      <c r="E503" s="27">
        <v>1798</v>
      </c>
      <c r="F503" s="21" t="s">
        <v>854</v>
      </c>
      <c r="G503" s="22">
        <v>12.272450099793302</v>
      </c>
      <c r="H503" s="21">
        <v>1</v>
      </c>
      <c r="I503" s="21">
        <v>282</v>
      </c>
      <c r="J503" s="21">
        <v>20</v>
      </c>
      <c r="K503" s="21">
        <v>0</v>
      </c>
      <c r="L503" s="68">
        <v>47.178082191780824</v>
      </c>
      <c r="M503" s="82">
        <v>0.24</v>
      </c>
      <c r="N503" s="82">
        <v>0.11600000000000001</v>
      </c>
      <c r="O503" s="83">
        <v>19.760000000000002</v>
      </c>
      <c r="P503" s="84">
        <v>18.739999999999998</v>
      </c>
      <c r="Q503" s="146">
        <v>8.2966699999999989</v>
      </c>
      <c r="R503" s="167">
        <v>-5.4849413820347394E-2</v>
      </c>
      <c r="S503" s="78">
        <v>0</v>
      </c>
      <c r="T503" s="78">
        <v>0</v>
      </c>
      <c r="U503" s="167">
        <v>0.21714415782437937</v>
      </c>
    </row>
    <row r="504" spans="1:21" x14ac:dyDescent="0.15">
      <c r="A504" s="78">
        <v>112</v>
      </c>
      <c r="B504" s="16" t="s">
        <v>850</v>
      </c>
      <c r="C504" s="19">
        <v>18.00667</v>
      </c>
      <c r="D504" s="27">
        <v>1798</v>
      </c>
      <c r="E504" s="27">
        <v>2163</v>
      </c>
      <c r="F504" s="16" t="s">
        <v>854</v>
      </c>
      <c r="G504" s="19">
        <v>12.272450099793302</v>
      </c>
      <c r="H504" s="16">
        <v>1</v>
      </c>
      <c r="I504" s="16">
        <v>282</v>
      </c>
      <c r="J504" s="16">
        <v>20</v>
      </c>
      <c r="K504" s="16">
        <v>0</v>
      </c>
      <c r="L504" s="68">
        <v>47.178082191780824</v>
      </c>
      <c r="M504" s="94">
        <v>-8.9999999999999993E-3</v>
      </c>
      <c r="N504" s="94">
        <v>-4.0000000000000001E-3</v>
      </c>
      <c r="O504" s="71">
        <v>14.88</v>
      </c>
      <c r="P504" s="75">
        <v>13.8</v>
      </c>
      <c r="Q504" s="146">
        <v>11.546669999999999</v>
      </c>
      <c r="R504" s="167">
        <v>0.11866885948640538</v>
      </c>
      <c r="S504" s="78">
        <v>0</v>
      </c>
      <c r="T504" s="78">
        <v>0</v>
      </c>
      <c r="U504" s="167">
        <v>4.7760412903606803E-2</v>
      </c>
    </row>
    <row r="505" spans="1:21" x14ac:dyDescent="0.15">
      <c r="A505" s="78">
        <v>112</v>
      </c>
      <c r="B505" s="16" t="s">
        <v>850</v>
      </c>
      <c r="C505" s="19">
        <v>18.00667</v>
      </c>
      <c r="D505" s="27">
        <v>2163</v>
      </c>
      <c r="E505" s="27">
        <v>2528</v>
      </c>
      <c r="F505" s="16" t="s">
        <v>854</v>
      </c>
      <c r="G505" s="19">
        <v>12.272450099793302</v>
      </c>
      <c r="H505" s="16">
        <v>1</v>
      </c>
      <c r="I505" s="16">
        <v>282</v>
      </c>
      <c r="J505" s="16">
        <v>20</v>
      </c>
      <c r="K505" s="16">
        <v>0</v>
      </c>
      <c r="L505" s="68">
        <v>47.178082191780824</v>
      </c>
      <c r="M505" s="94">
        <v>-7.6999999999999999E-2</v>
      </c>
      <c r="N505" s="94">
        <v>-3.6999999999999998E-2</v>
      </c>
      <c r="O505" s="71">
        <v>17.399999999999999</v>
      </c>
      <c r="P505" s="75">
        <v>16.37</v>
      </c>
      <c r="Q505" s="146">
        <v>10.886669999999999</v>
      </c>
      <c r="R505" s="167">
        <v>0.26082232879164408</v>
      </c>
      <c r="S505" s="78">
        <v>0</v>
      </c>
      <c r="T505" s="78">
        <v>0</v>
      </c>
      <c r="U505" s="167">
        <v>0.2042960986766986</v>
      </c>
    </row>
    <row r="506" spans="1:21" x14ac:dyDescent="0.15">
      <c r="A506" s="78">
        <v>112</v>
      </c>
      <c r="B506" s="16" t="s">
        <v>850</v>
      </c>
      <c r="C506" s="19">
        <v>18.00667</v>
      </c>
      <c r="D506" s="27">
        <v>2528</v>
      </c>
      <c r="E506" s="27">
        <v>2894</v>
      </c>
      <c r="F506" s="16" t="s">
        <v>854</v>
      </c>
      <c r="G506" s="19">
        <v>12.272450099793302</v>
      </c>
      <c r="H506" s="16">
        <v>1</v>
      </c>
      <c r="I506" s="16">
        <v>282</v>
      </c>
      <c r="J506" s="16">
        <v>20</v>
      </c>
      <c r="K506" s="16">
        <v>0</v>
      </c>
      <c r="L506" s="68">
        <v>47.178082191780824</v>
      </c>
      <c r="M506" s="94">
        <v>-8.0000000000000002E-3</v>
      </c>
      <c r="N506" s="94">
        <v>-3.0000000000000001E-3</v>
      </c>
      <c r="O506" s="71">
        <v>13.81</v>
      </c>
      <c r="P506" s="75">
        <v>12.75</v>
      </c>
      <c r="Q506" s="146">
        <v>13.216670000000001</v>
      </c>
      <c r="R506" s="167">
        <v>8.3801563751449079E-2</v>
      </c>
      <c r="S506" s="78">
        <v>0</v>
      </c>
      <c r="T506" s="78">
        <v>0</v>
      </c>
      <c r="U506" s="167">
        <v>0.47229392294217887</v>
      </c>
    </row>
    <row r="507" spans="1:21" x14ac:dyDescent="0.15">
      <c r="A507" s="78">
        <v>112</v>
      </c>
      <c r="B507" s="24" t="s">
        <v>850</v>
      </c>
      <c r="C507" s="25">
        <v>18.00667</v>
      </c>
      <c r="D507" s="27">
        <v>2894</v>
      </c>
      <c r="E507" s="27">
        <v>2941</v>
      </c>
      <c r="F507" s="24" t="s">
        <v>854</v>
      </c>
      <c r="G507" s="25">
        <v>12.272450099793302</v>
      </c>
      <c r="H507" s="24">
        <v>1</v>
      </c>
      <c r="I507" s="24">
        <v>282</v>
      </c>
      <c r="J507" s="24">
        <v>20</v>
      </c>
      <c r="K507" s="24">
        <v>0</v>
      </c>
      <c r="L507" s="68">
        <v>47.178082191780824</v>
      </c>
      <c r="M507" s="86">
        <v>-1E-3</v>
      </c>
      <c r="N507" s="214">
        <v>0</v>
      </c>
      <c r="O507" s="211">
        <v>11.2</v>
      </c>
      <c r="P507" s="85">
        <v>10.16</v>
      </c>
      <c r="Q507" s="146">
        <v>14.32667</v>
      </c>
      <c r="R507" s="167">
        <v>8.3801563751449079E-2</v>
      </c>
      <c r="S507" s="78">
        <v>0</v>
      </c>
      <c r="T507" s="78">
        <v>0</v>
      </c>
      <c r="U507" s="167">
        <v>0.47229392294217887</v>
      </c>
    </row>
    <row r="508" spans="1:21" x14ac:dyDescent="0.15">
      <c r="A508" s="78">
        <v>113</v>
      </c>
      <c r="B508" s="21" t="s">
        <v>857</v>
      </c>
      <c r="C508" s="22">
        <v>20.999669999999998</v>
      </c>
      <c r="D508" s="27">
        <v>1506</v>
      </c>
      <c r="E508" s="27">
        <v>1798</v>
      </c>
      <c r="F508" s="21" t="s">
        <v>861</v>
      </c>
      <c r="G508" s="22">
        <v>12.036185460516396</v>
      </c>
      <c r="H508" s="21">
        <v>1</v>
      </c>
      <c r="I508" s="21">
        <v>292</v>
      </c>
      <c r="J508" s="21">
        <v>30</v>
      </c>
      <c r="K508" s="21">
        <v>0</v>
      </c>
      <c r="L508" s="68">
        <v>47.178082191780824</v>
      </c>
      <c r="M508" s="82">
        <v>0.628</v>
      </c>
      <c r="N508" s="82">
        <v>0.11799999999999999</v>
      </c>
      <c r="O508" s="83">
        <v>18.600000000000001</v>
      </c>
      <c r="P508" s="84">
        <v>17.579999999999998</v>
      </c>
      <c r="Q508" s="146">
        <v>11.289669999999997</v>
      </c>
      <c r="R508" s="167">
        <v>-5.4849413820347394E-2</v>
      </c>
      <c r="S508" s="78">
        <v>0</v>
      </c>
      <c r="T508" s="78">
        <v>0</v>
      </c>
      <c r="U508" s="167">
        <v>0.21714415782437937</v>
      </c>
    </row>
    <row r="509" spans="1:21" x14ac:dyDescent="0.15">
      <c r="A509" s="78">
        <v>113</v>
      </c>
      <c r="B509" s="16" t="s">
        <v>857</v>
      </c>
      <c r="C509" s="19">
        <v>20.999669999999998</v>
      </c>
      <c r="D509" s="27">
        <v>1798</v>
      </c>
      <c r="E509" s="27">
        <v>2163</v>
      </c>
      <c r="F509" s="16" t="s">
        <v>861</v>
      </c>
      <c r="G509" s="19">
        <v>12.036185460516396</v>
      </c>
      <c r="H509" s="16">
        <v>1</v>
      </c>
      <c r="I509" s="16">
        <v>292</v>
      </c>
      <c r="J509" s="16">
        <v>30</v>
      </c>
      <c r="K509" s="16">
        <v>0</v>
      </c>
      <c r="L509" s="68">
        <v>47.178082191780824</v>
      </c>
      <c r="M509" s="94">
        <v>-5.5E-2</v>
      </c>
      <c r="N509" s="94">
        <v>-3.0000000000000001E-3</v>
      </c>
      <c r="O509" s="71">
        <v>14.39</v>
      </c>
      <c r="P509" s="75">
        <v>13.34</v>
      </c>
      <c r="Q509" s="146">
        <v>14.539669999999997</v>
      </c>
      <c r="R509" s="167">
        <v>0.11866885948640538</v>
      </c>
      <c r="S509" s="78">
        <v>0</v>
      </c>
      <c r="T509" s="78">
        <v>0</v>
      </c>
      <c r="U509" s="167">
        <v>4.7760412903606803E-2</v>
      </c>
    </row>
    <row r="510" spans="1:21" x14ac:dyDescent="0.15">
      <c r="A510" s="78">
        <v>113</v>
      </c>
      <c r="B510" s="16" t="s">
        <v>857</v>
      </c>
      <c r="C510" s="19">
        <v>20.999669999999998</v>
      </c>
      <c r="D510" s="27">
        <v>2163</v>
      </c>
      <c r="E510" s="27">
        <v>2528</v>
      </c>
      <c r="F510" s="16" t="s">
        <v>861</v>
      </c>
      <c r="G510" s="19">
        <v>12.036185460516396</v>
      </c>
      <c r="H510" s="16">
        <v>1</v>
      </c>
      <c r="I510" s="16">
        <v>292</v>
      </c>
      <c r="J510" s="16">
        <v>30</v>
      </c>
      <c r="K510" s="16">
        <v>0</v>
      </c>
      <c r="L510" s="68">
        <v>47.178082191780824</v>
      </c>
      <c r="M510" s="94">
        <v>-0.27100000000000002</v>
      </c>
      <c r="N510" s="94">
        <v>-3.5000000000000003E-2</v>
      </c>
      <c r="O510" s="71">
        <v>16.73</v>
      </c>
      <c r="P510" s="75">
        <v>15.65</v>
      </c>
      <c r="Q510" s="146">
        <v>13.879669999999997</v>
      </c>
      <c r="R510" s="167">
        <v>0.26082232879164408</v>
      </c>
      <c r="S510" s="78">
        <v>0</v>
      </c>
      <c r="T510" s="78">
        <v>0</v>
      </c>
      <c r="U510" s="167">
        <v>0.2042960986766986</v>
      </c>
    </row>
    <row r="511" spans="1:21" x14ac:dyDescent="0.15">
      <c r="A511" s="78">
        <v>113</v>
      </c>
      <c r="B511" s="16" t="s">
        <v>857</v>
      </c>
      <c r="C511" s="19">
        <v>20.999669999999998</v>
      </c>
      <c r="D511" s="27">
        <v>2528</v>
      </c>
      <c r="E511" s="27">
        <v>2894</v>
      </c>
      <c r="F511" s="16" t="s">
        <v>861</v>
      </c>
      <c r="G511" s="19">
        <v>12.036185460516396</v>
      </c>
      <c r="H511" s="16">
        <v>1</v>
      </c>
      <c r="I511" s="16">
        <v>292</v>
      </c>
      <c r="J511" s="16">
        <v>30</v>
      </c>
      <c r="K511" s="16">
        <v>0</v>
      </c>
      <c r="L511" s="68">
        <v>47.178082191780824</v>
      </c>
      <c r="M511" s="94">
        <v>-7.0000000000000007E-2</v>
      </c>
      <c r="N511" s="94">
        <v>-6.0000000000000001E-3</v>
      </c>
      <c r="O511" s="71">
        <v>12.45</v>
      </c>
      <c r="P511" s="75">
        <v>11.44</v>
      </c>
      <c r="Q511" s="146">
        <v>16.209669999999999</v>
      </c>
      <c r="R511" s="167">
        <v>8.3801563751449079E-2</v>
      </c>
      <c r="S511" s="78">
        <v>0</v>
      </c>
      <c r="T511" s="78">
        <v>0</v>
      </c>
      <c r="U511" s="167">
        <v>0.47229392294217887</v>
      </c>
    </row>
    <row r="512" spans="1:21" x14ac:dyDescent="0.15">
      <c r="A512" s="78">
        <v>113</v>
      </c>
      <c r="B512" s="24" t="s">
        <v>857</v>
      </c>
      <c r="C512" s="25">
        <v>20.999669999999998</v>
      </c>
      <c r="D512" s="27">
        <v>2894</v>
      </c>
      <c r="E512" s="27">
        <v>2941</v>
      </c>
      <c r="F512" s="24" t="s">
        <v>861</v>
      </c>
      <c r="G512" s="25">
        <v>12.036185460516396</v>
      </c>
      <c r="H512" s="24">
        <v>1</v>
      </c>
      <c r="I512" s="24">
        <v>292</v>
      </c>
      <c r="J512" s="24">
        <v>30</v>
      </c>
      <c r="K512" s="24">
        <v>0</v>
      </c>
      <c r="L512" s="68">
        <v>47.178082191780824</v>
      </c>
      <c r="M512" s="86">
        <v>-6.3E-2</v>
      </c>
      <c r="N512" s="86">
        <v>-2E-3</v>
      </c>
      <c r="O512" s="211">
        <v>10.33</v>
      </c>
      <c r="P512" s="85">
        <v>9.16</v>
      </c>
      <c r="Q512" s="146">
        <v>17.319669999999999</v>
      </c>
      <c r="R512" s="167">
        <v>8.3801563751449079E-2</v>
      </c>
      <c r="S512" s="78">
        <v>0</v>
      </c>
      <c r="T512" s="78">
        <v>0</v>
      </c>
      <c r="U512" s="167">
        <v>0.47229392294217887</v>
      </c>
    </row>
    <row r="513" spans="1:21" x14ac:dyDescent="0.15">
      <c r="A513" s="78">
        <v>114</v>
      </c>
      <c r="B513" s="16" t="s">
        <v>890</v>
      </c>
      <c r="C513" s="19">
        <v>27.727830000000001</v>
      </c>
      <c r="D513" s="27">
        <v>1506</v>
      </c>
      <c r="E513" s="27">
        <v>1798</v>
      </c>
      <c r="F513" s="16" t="s">
        <v>893</v>
      </c>
      <c r="G513" s="19">
        <v>12.058952195624116</v>
      </c>
      <c r="H513" s="16">
        <v>1</v>
      </c>
      <c r="I513" s="16">
        <v>338</v>
      </c>
      <c r="J513" s="16">
        <v>30</v>
      </c>
      <c r="K513" s="16">
        <v>0</v>
      </c>
      <c r="L513" s="68">
        <v>47.178082191780824</v>
      </c>
      <c r="M513" s="126">
        <v>6.8000000000000005E-2</v>
      </c>
      <c r="N513" s="126">
        <v>2.7E-2</v>
      </c>
      <c r="O513" s="127">
        <v>32.15</v>
      </c>
      <c r="P513" s="129">
        <v>31.04</v>
      </c>
      <c r="Q513" s="146">
        <v>18.01783</v>
      </c>
      <c r="R513" s="167">
        <v>-5.4849413820347394E-2</v>
      </c>
      <c r="S513" s="78">
        <v>0</v>
      </c>
      <c r="T513" s="78">
        <v>0</v>
      </c>
      <c r="U513" s="167">
        <v>0.21714415782437937</v>
      </c>
    </row>
    <row r="514" spans="1:21" x14ac:dyDescent="0.15">
      <c r="A514" s="78">
        <v>114</v>
      </c>
      <c r="B514" s="16" t="s">
        <v>890</v>
      </c>
      <c r="C514" s="19">
        <v>27.727830000000001</v>
      </c>
      <c r="D514" s="27">
        <v>1798</v>
      </c>
      <c r="E514" s="27">
        <v>2163</v>
      </c>
      <c r="F514" s="16" t="s">
        <v>893</v>
      </c>
      <c r="G514" s="19">
        <v>12.058952195624116</v>
      </c>
      <c r="H514" s="16">
        <v>1</v>
      </c>
      <c r="I514" s="16">
        <v>338</v>
      </c>
      <c r="J514" s="16">
        <v>30</v>
      </c>
      <c r="K514" s="16">
        <v>0</v>
      </c>
      <c r="L514" s="68">
        <v>47.178082191780824</v>
      </c>
      <c r="M514" s="126">
        <v>4.7E-2</v>
      </c>
      <c r="N514" s="126">
        <v>1.7999999999999999E-2</v>
      </c>
      <c r="O514" s="127">
        <v>16.989999999999998</v>
      </c>
      <c r="P514" s="129">
        <v>15.93</v>
      </c>
      <c r="Q514" s="146">
        <v>21.26783</v>
      </c>
      <c r="R514" s="167">
        <v>0.11866885948640538</v>
      </c>
      <c r="S514" s="78">
        <v>0</v>
      </c>
      <c r="T514" s="78">
        <v>0</v>
      </c>
      <c r="U514" s="167">
        <v>4.7760412903606803E-2</v>
      </c>
    </row>
    <row r="515" spans="1:21" x14ac:dyDescent="0.15">
      <c r="A515" s="78">
        <v>114</v>
      </c>
      <c r="B515" s="16" t="s">
        <v>890</v>
      </c>
      <c r="C515" s="19">
        <v>27.727830000000001</v>
      </c>
      <c r="D515" s="27">
        <v>2163</v>
      </c>
      <c r="E515" s="27">
        <v>2528</v>
      </c>
      <c r="F515" s="16" t="s">
        <v>893</v>
      </c>
      <c r="G515" s="19">
        <v>12.058952195624116</v>
      </c>
      <c r="H515" s="16">
        <v>1</v>
      </c>
      <c r="I515" s="16">
        <v>338</v>
      </c>
      <c r="J515" s="16">
        <v>30</v>
      </c>
      <c r="K515" s="16">
        <v>0</v>
      </c>
      <c r="L515" s="68">
        <v>47.178082191780824</v>
      </c>
      <c r="M515" s="126">
        <v>-2.3E-2</v>
      </c>
      <c r="N515" s="126">
        <v>-1.0999999999999999E-2</v>
      </c>
      <c r="O515" s="127">
        <v>13.35</v>
      </c>
      <c r="P515" s="129">
        <v>12.28</v>
      </c>
      <c r="Q515" s="146">
        <v>20.60783</v>
      </c>
      <c r="R515" s="167">
        <v>0.26082232879164408</v>
      </c>
      <c r="S515" s="78">
        <v>0</v>
      </c>
      <c r="T515" s="78">
        <v>0</v>
      </c>
      <c r="U515" s="167">
        <v>0.2042960986766986</v>
      </c>
    </row>
    <row r="516" spans="1:21" x14ac:dyDescent="0.15">
      <c r="A516" s="78">
        <v>114</v>
      </c>
      <c r="B516" s="16" t="s">
        <v>890</v>
      </c>
      <c r="C516" s="19">
        <v>27.727830000000001</v>
      </c>
      <c r="D516" s="27">
        <v>2528</v>
      </c>
      <c r="E516" s="27">
        <v>2894</v>
      </c>
      <c r="F516" s="16" t="s">
        <v>893</v>
      </c>
      <c r="G516" s="19">
        <v>12.058952195624116</v>
      </c>
      <c r="H516" s="16">
        <v>1</v>
      </c>
      <c r="I516" s="16">
        <v>338</v>
      </c>
      <c r="J516" s="16">
        <v>30</v>
      </c>
      <c r="K516" s="16">
        <v>0</v>
      </c>
      <c r="L516" s="68">
        <v>47.178082191780824</v>
      </c>
      <c r="M516" s="126">
        <v>8.0000000000000002E-3</v>
      </c>
      <c r="N516" s="126">
        <v>3.0000000000000001E-3</v>
      </c>
      <c r="O516" s="127">
        <v>9.65</v>
      </c>
      <c r="P516" s="129">
        <v>8.6300000000000008</v>
      </c>
      <c r="Q516" s="146">
        <v>22.937830000000002</v>
      </c>
      <c r="R516" s="167">
        <v>8.3801563751449079E-2</v>
      </c>
      <c r="S516" s="78">
        <v>0</v>
      </c>
      <c r="T516" s="78">
        <v>0</v>
      </c>
      <c r="U516" s="167">
        <v>0.47229392294217887</v>
      </c>
    </row>
    <row r="517" spans="1:21" x14ac:dyDescent="0.15">
      <c r="A517" s="78">
        <v>114</v>
      </c>
      <c r="B517" s="24" t="s">
        <v>890</v>
      </c>
      <c r="C517" s="25">
        <v>27.727830000000001</v>
      </c>
      <c r="D517" s="27">
        <v>2894</v>
      </c>
      <c r="E517" s="27">
        <v>2941</v>
      </c>
      <c r="F517" s="24" t="s">
        <v>893</v>
      </c>
      <c r="G517" s="25">
        <v>12.058952195624116</v>
      </c>
      <c r="H517" s="24">
        <v>1</v>
      </c>
      <c r="I517" s="24">
        <v>338</v>
      </c>
      <c r="J517" s="24">
        <v>30</v>
      </c>
      <c r="K517" s="24">
        <v>0</v>
      </c>
      <c r="L517" s="68">
        <v>47.178082191780824</v>
      </c>
      <c r="M517" s="151">
        <v>2.8000000000000001E-2</v>
      </c>
      <c r="N517" s="151">
        <v>1.0999999999999999E-2</v>
      </c>
      <c r="O517" s="112">
        <v>6.37</v>
      </c>
      <c r="P517" s="130">
        <v>5.36</v>
      </c>
      <c r="Q517" s="146">
        <v>24.047830000000001</v>
      </c>
      <c r="R517" s="167">
        <v>8.3801563751449079E-2</v>
      </c>
      <c r="S517" s="78">
        <v>0</v>
      </c>
      <c r="T517" s="78">
        <v>0</v>
      </c>
      <c r="U517" s="167">
        <v>0.47229392294217887</v>
      </c>
    </row>
    <row r="518" spans="1:21" x14ac:dyDescent="0.15">
      <c r="A518" s="78">
        <v>115</v>
      </c>
      <c r="B518" s="16" t="s">
        <v>845</v>
      </c>
      <c r="C518" s="19">
        <v>21.46435</v>
      </c>
      <c r="D518" s="27">
        <v>1506</v>
      </c>
      <c r="E518" s="27">
        <v>1798</v>
      </c>
      <c r="F518" s="16" t="s">
        <v>943</v>
      </c>
      <c r="G518" s="19">
        <v>11.759136895075232</v>
      </c>
      <c r="H518" s="16">
        <v>1</v>
      </c>
      <c r="I518" s="16">
        <v>250</v>
      </c>
      <c r="J518" s="16">
        <v>5</v>
      </c>
      <c r="K518" s="16">
        <v>0</v>
      </c>
      <c r="L518" s="68">
        <v>47.178082191780824</v>
      </c>
      <c r="M518" s="177">
        <v>-5.1999999999999998E-2</v>
      </c>
      <c r="N518" s="177">
        <v>-0.01</v>
      </c>
      <c r="O518" s="127">
        <v>22.59</v>
      </c>
      <c r="P518" s="129">
        <v>21.46</v>
      </c>
      <c r="Q518" s="146">
        <v>11.754349999999999</v>
      </c>
      <c r="R518" s="167">
        <v>-5.4849413820347394E-2</v>
      </c>
      <c r="S518" s="78">
        <v>0</v>
      </c>
      <c r="T518" s="78">
        <v>0</v>
      </c>
      <c r="U518" s="167">
        <v>0.21714415782437937</v>
      </c>
    </row>
    <row r="519" spans="1:21" x14ac:dyDescent="0.15">
      <c r="A519" s="78">
        <v>115</v>
      </c>
      <c r="B519" s="16" t="s">
        <v>845</v>
      </c>
      <c r="C519" s="19">
        <v>21.46435</v>
      </c>
      <c r="D519" s="27">
        <v>1798</v>
      </c>
      <c r="E519" s="27">
        <v>2163</v>
      </c>
      <c r="F519" s="16" t="s">
        <v>943</v>
      </c>
      <c r="G519" s="19">
        <v>11.759136895075232</v>
      </c>
      <c r="H519" s="16">
        <v>1</v>
      </c>
      <c r="I519" s="16">
        <v>250</v>
      </c>
      <c r="J519" s="16">
        <v>5</v>
      </c>
      <c r="K519" s="16">
        <v>0</v>
      </c>
      <c r="L519" s="68">
        <v>47.178082191780824</v>
      </c>
      <c r="M519" s="177">
        <v>-6.9000000000000006E-2</v>
      </c>
      <c r="N519" s="177">
        <v>-1.7000000000000001E-2</v>
      </c>
      <c r="O519" s="127">
        <v>26.4</v>
      </c>
      <c r="P519" s="129">
        <v>24.93</v>
      </c>
      <c r="Q519" s="146">
        <v>15.004349999999999</v>
      </c>
      <c r="R519" s="167">
        <v>0.11866885948640538</v>
      </c>
      <c r="S519" s="78">
        <v>0</v>
      </c>
      <c r="T519" s="78">
        <v>0</v>
      </c>
      <c r="U519" s="167">
        <v>4.7760412903606803E-2</v>
      </c>
    </row>
    <row r="520" spans="1:21" x14ac:dyDescent="0.15">
      <c r="A520" s="78">
        <v>115</v>
      </c>
      <c r="B520" s="16" t="s">
        <v>845</v>
      </c>
      <c r="C520" s="19">
        <v>21.46435</v>
      </c>
      <c r="D520" s="27">
        <v>2163</v>
      </c>
      <c r="E520" s="27">
        <v>2528</v>
      </c>
      <c r="F520" s="16" t="s">
        <v>943</v>
      </c>
      <c r="G520" s="19">
        <v>11.759136895075232</v>
      </c>
      <c r="H520" s="16">
        <v>1</v>
      </c>
      <c r="I520" s="16">
        <v>250</v>
      </c>
      <c r="J520" s="16">
        <v>5</v>
      </c>
      <c r="K520" s="16">
        <v>0</v>
      </c>
      <c r="L520" s="68">
        <v>47.178082191780824</v>
      </c>
      <c r="M520" s="177">
        <v>-1.7999999999999999E-2</v>
      </c>
      <c r="N520" s="177">
        <v>-4.0000000000000001E-3</v>
      </c>
      <c r="O520" s="127">
        <v>19.649999999999999</v>
      </c>
      <c r="P520" s="129">
        <v>18.62</v>
      </c>
      <c r="Q520" s="146">
        <v>14.344349999999999</v>
      </c>
      <c r="R520" s="167">
        <v>0.26082232879164408</v>
      </c>
      <c r="S520" s="78">
        <v>0</v>
      </c>
      <c r="T520" s="78">
        <v>0</v>
      </c>
      <c r="U520" s="167">
        <v>0.2042960986766986</v>
      </c>
    </row>
    <row r="521" spans="1:21" x14ac:dyDescent="0.15">
      <c r="A521" s="78">
        <v>115</v>
      </c>
      <c r="B521" s="16" t="s">
        <v>845</v>
      </c>
      <c r="C521" s="19">
        <v>21.46435</v>
      </c>
      <c r="D521" s="27">
        <v>2528</v>
      </c>
      <c r="E521" s="27">
        <v>2894</v>
      </c>
      <c r="F521" s="16" t="s">
        <v>943</v>
      </c>
      <c r="G521" s="19">
        <v>11.759136895075232</v>
      </c>
      <c r="H521" s="16">
        <v>1</v>
      </c>
      <c r="I521" s="16">
        <v>250</v>
      </c>
      <c r="J521" s="16">
        <v>5</v>
      </c>
      <c r="K521" s="16">
        <v>0</v>
      </c>
      <c r="L521" s="68">
        <v>47.178082191780824</v>
      </c>
      <c r="M521" s="177">
        <v>-2.9000000000000001E-2</v>
      </c>
      <c r="N521" s="177">
        <v>-6.0000000000000001E-3</v>
      </c>
      <c r="O521" s="127">
        <v>16.649999999999999</v>
      </c>
      <c r="P521" s="129">
        <v>15.44</v>
      </c>
      <c r="Q521" s="146">
        <v>16.67435</v>
      </c>
      <c r="R521" s="167">
        <v>8.3801563751449079E-2</v>
      </c>
      <c r="S521" s="78">
        <v>0</v>
      </c>
      <c r="T521" s="78">
        <v>0</v>
      </c>
      <c r="U521" s="167">
        <v>0.47229392294217887</v>
      </c>
    </row>
    <row r="522" spans="1:21" x14ac:dyDescent="0.15">
      <c r="A522" s="78">
        <v>115</v>
      </c>
      <c r="B522" s="24" t="s">
        <v>845</v>
      </c>
      <c r="C522" s="25">
        <v>21.46435</v>
      </c>
      <c r="D522" s="27">
        <v>2894</v>
      </c>
      <c r="E522" s="27">
        <v>2941</v>
      </c>
      <c r="F522" s="24" t="s">
        <v>943</v>
      </c>
      <c r="G522" s="25">
        <v>11.759136895075232</v>
      </c>
      <c r="H522" s="24">
        <v>1</v>
      </c>
      <c r="I522" s="24">
        <v>250</v>
      </c>
      <c r="J522" s="24">
        <v>5</v>
      </c>
      <c r="K522" s="24">
        <v>0</v>
      </c>
      <c r="L522" s="68">
        <v>47.178082191780824</v>
      </c>
      <c r="M522" s="153">
        <v>-1.7000000000000001E-2</v>
      </c>
      <c r="N522" s="153">
        <v>-1E-3</v>
      </c>
      <c r="O522" s="112">
        <v>13.82</v>
      </c>
      <c r="P522" s="130">
        <v>12.8</v>
      </c>
      <c r="Q522" s="146">
        <v>17.78435</v>
      </c>
      <c r="R522" s="167">
        <v>8.3801563751449079E-2</v>
      </c>
      <c r="S522" s="78">
        <v>0</v>
      </c>
      <c r="T522" s="78">
        <v>0</v>
      </c>
      <c r="U522" s="167">
        <v>0.47229392294217887</v>
      </c>
    </row>
    <row r="523" spans="1:21" x14ac:dyDescent="0.15">
      <c r="A523" s="78">
        <v>116</v>
      </c>
      <c r="B523" s="16" t="s">
        <v>883</v>
      </c>
      <c r="C523" s="19">
        <v>13.943</v>
      </c>
      <c r="D523" s="27">
        <v>1516</v>
      </c>
      <c r="E523" s="27">
        <v>1798</v>
      </c>
      <c r="F523" s="16" t="s">
        <v>885</v>
      </c>
      <c r="G523" s="19">
        <v>11.25141783348791</v>
      </c>
      <c r="H523" s="16">
        <v>1</v>
      </c>
      <c r="I523" s="16">
        <v>329</v>
      </c>
      <c r="J523" s="16">
        <v>30</v>
      </c>
      <c r="K523" s="16">
        <v>0</v>
      </c>
      <c r="L523" s="68">
        <v>46.849315068493148</v>
      </c>
      <c r="M523" s="77">
        <v>-6.9000000000000006E-2</v>
      </c>
      <c r="N523" s="77">
        <v>-0.01</v>
      </c>
      <c r="O523" s="71">
        <v>19.989999999999998</v>
      </c>
      <c r="P523" s="75">
        <v>18.95</v>
      </c>
      <c r="Q523" s="146">
        <v>4.302999999999999</v>
      </c>
      <c r="R523" s="167">
        <v>-5.4849413820347394E-2</v>
      </c>
      <c r="S523" s="78">
        <v>0</v>
      </c>
      <c r="T523" s="78">
        <v>0</v>
      </c>
      <c r="U523" s="167">
        <v>0.21714415782437937</v>
      </c>
    </row>
    <row r="524" spans="1:21" x14ac:dyDescent="0.15">
      <c r="A524" s="78">
        <v>116</v>
      </c>
      <c r="B524" s="16" t="s">
        <v>883</v>
      </c>
      <c r="C524" s="19">
        <v>13.943</v>
      </c>
      <c r="D524" s="27">
        <v>1798</v>
      </c>
      <c r="E524" s="27">
        <v>2163</v>
      </c>
      <c r="F524" s="16" t="s">
        <v>885</v>
      </c>
      <c r="G524" s="19">
        <v>11.25141783348791</v>
      </c>
      <c r="H524" s="16">
        <v>1</v>
      </c>
      <c r="I524" s="16">
        <v>329</v>
      </c>
      <c r="J524" s="16">
        <v>30</v>
      </c>
      <c r="K524" s="16">
        <v>0</v>
      </c>
      <c r="L524" s="68">
        <v>46.849315068493148</v>
      </c>
      <c r="M524" s="77">
        <v>-1.7999999999999999E-2</v>
      </c>
      <c r="N524" s="77">
        <v>-8.0000000000000002E-3</v>
      </c>
      <c r="O524" s="71">
        <v>17.68</v>
      </c>
      <c r="P524" s="75">
        <v>16.63</v>
      </c>
      <c r="Q524" s="146">
        <v>7.4829999999999997</v>
      </c>
      <c r="R524" s="167">
        <v>0.11866885948640538</v>
      </c>
      <c r="S524" s="78">
        <v>0</v>
      </c>
      <c r="T524" s="78">
        <v>0</v>
      </c>
      <c r="U524" s="167">
        <v>4.7760412903606803E-2</v>
      </c>
    </row>
    <row r="525" spans="1:21" x14ac:dyDescent="0.15">
      <c r="A525" s="78">
        <v>116</v>
      </c>
      <c r="B525" s="16" t="s">
        <v>883</v>
      </c>
      <c r="C525" s="19">
        <v>13.943</v>
      </c>
      <c r="D525" s="27">
        <v>2163</v>
      </c>
      <c r="E525" s="27">
        <v>2528</v>
      </c>
      <c r="F525" s="16" t="s">
        <v>885</v>
      </c>
      <c r="G525" s="19">
        <v>11.25141783348791</v>
      </c>
      <c r="H525" s="16">
        <v>1</v>
      </c>
      <c r="I525" s="16">
        <v>329</v>
      </c>
      <c r="J525" s="16">
        <v>30</v>
      </c>
      <c r="K525" s="16">
        <v>0</v>
      </c>
      <c r="L525" s="68">
        <v>46.849315068493148</v>
      </c>
      <c r="M525" s="77">
        <v>-1.2E-2</v>
      </c>
      <c r="N525" s="77">
        <v>-5.0000000000000001E-3</v>
      </c>
      <c r="O525" s="71">
        <v>14.36</v>
      </c>
      <c r="P525" s="75">
        <v>13.27</v>
      </c>
      <c r="Q525" s="146">
        <v>6.8229999999999995</v>
      </c>
      <c r="R525" s="167">
        <v>0.26082232879164408</v>
      </c>
      <c r="S525" s="78">
        <v>0</v>
      </c>
      <c r="T525" s="78">
        <v>0</v>
      </c>
      <c r="U525" s="167">
        <v>0.2042960986766986</v>
      </c>
    </row>
    <row r="526" spans="1:21" x14ac:dyDescent="0.15">
      <c r="A526" s="78">
        <v>116</v>
      </c>
      <c r="B526" s="16" t="s">
        <v>883</v>
      </c>
      <c r="C526" s="19">
        <v>13.943</v>
      </c>
      <c r="D526" s="27">
        <v>2528</v>
      </c>
      <c r="E526" s="27">
        <v>2894</v>
      </c>
      <c r="F526" s="16" t="s">
        <v>885</v>
      </c>
      <c r="G526" s="19">
        <v>11.25141783348791</v>
      </c>
      <c r="H526" s="16">
        <v>1</v>
      </c>
      <c r="I526" s="16">
        <v>329</v>
      </c>
      <c r="J526" s="16">
        <v>30</v>
      </c>
      <c r="K526" s="16">
        <v>0</v>
      </c>
      <c r="L526" s="68">
        <v>46.849315068493148</v>
      </c>
      <c r="M526" s="77">
        <v>-6.0000000000000001E-3</v>
      </c>
      <c r="N526" s="77">
        <v>-2E-3</v>
      </c>
      <c r="O526" s="71">
        <v>10.54</v>
      </c>
      <c r="P526" s="75">
        <v>9.52</v>
      </c>
      <c r="Q526" s="146">
        <v>9.1529999999999987</v>
      </c>
      <c r="R526" s="167">
        <v>8.3801563751449079E-2</v>
      </c>
      <c r="S526" s="78">
        <v>0</v>
      </c>
      <c r="T526" s="78">
        <v>0</v>
      </c>
      <c r="U526" s="167">
        <v>0.47229392294217887</v>
      </c>
    </row>
    <row r="527" spans="1:21" x14ac:dyDescent="0.15">
      <c r="A527" s="78">
        <v>116</v>
      </c>
      <c r="B527" s="24" t="s">
        <v>883</v>
      </c>
      <c r="C527" s="25">
        <v>13.943</v>
      </c>
      <c r="D527" s="27">
        <v>2894</v>
      </c>
      <c r="E527" s="27">
        <v>2941</v>
      </c>
      <c r="F527" s="24" t="s">
        <v>885</v>
      </c>
      <c r="G527" s="25">
        <v>11.25141783348791</v>
      </c>
      <c r="H527" s="24">
        <v>1</v>
      </c>
      <c r="I527" s="24">
        <v>329</v>
      </c>
      <c r="J527" s="24">
        <v>30</v>
      </c>
      <c r="K527" s="24">
        <v>0</v>
      </c>
      <c r="L527" s="68">
        <v>46.849315068493148</v>
      </c>
      <c r="M527" s="86">
        <v>-3.2000000000000001E-2</v>
      </c>
      <c r="N527" s="86">
        <v>-4.0000000000000001E-3</v>
      </c>
      <c r="O527" s="87">
        <v>8.75</v>
      </c>
      <c r="P527" s="85">
        <v>7.74</v>
      </c>
      <c r="Q527" s="146">
        <v>10.263</v>
      </c>
      <c r="R527" s="167">
        <v>8.3801563751449079E-2</v>
      </c>
      <c r="S527" s="78">
        <v>0</v>
      </c>
      <c r="T527" s="78">
        <v>0</v>
      </c>
      <c r="U527" s="167">
        <v>0.47229392294217887</v>
      </c>
    </row>
    <row r="528" spans="1:21" x14ac:dyDescent="0.15">
      <c r="A528" s="78">
        <v>117</v>
      </c>
      <c r="B528" s="16" t="s">
        <v>1215</v>
      </c>
      <c r="C528" s="19">
        <v>12.15</v>
      </c>
      <c r="D528" s="27">
        <v>1519</v>
      </c>
      <c r="E528" s="27">
        <v>1798</v>
      </c>
      <c r="F528" s="16" t="s">
        <v>3093</v>
      </c>
      <c r="G528" s="19">
        <v>17.510381253693833</v>
      </c>
      <c r="H528" s="16">
        <v>1</v>
      </c>
      <c r="I528" s="16">
        <v>12</v>
      </c>
      <c r="J528" s="16">
        <v>10</v>
      </c>
      <c r="K528" s="16">
        <v>0</v>
      </c>
      <c r="L528" s="68">
        <v>12</v>
      </c>
      <c r="M528" s="218">
        <v>-2.4623019274254334</v>
      </c>
      <c r="N528" s="94">
        <v>1.0999999999999999E-2</v>
      </c>
      <c r="O528" s="209">
        <v>13.45</v>
      </c>
      <c r="P528" s="75">
        <v>1.6028891437495425</v>
      </c>
      <c r="Q528" s="146">
        <v>2.4500000000000011</v>
      </c>
      <c r="R528" s="167">
        <v>-5.4849413820347394E-2</v>
      </c>
      <c r="S528" s="78">
        <v>0</v>
      </c>
      <c r="T528" s="78">
        <v>0</v>
      </c>
      <c r="U528" s="167">
        <v>0.21714415782437937</v>
      </c>
    </row>
    <row r="529" spans="1:21" x14ac:dyDescent="0.15">
      <c r="A529" s="78">
        <v>117</v>
      </c>
      <c r="B529" s="24" t="s">
        <v>1215</v>
      </c>
      <c r="C529" s="25">
        <v>12.15</v>
      </c>
      <c r="D529" s="27">
        <v>1798</v>
      </c>
      <c r="E529" s="27">
        <v>1884</v>
      </c>
      <c r="F529" s="24" t="s">
        <v>3093</v>
      </c>
      <c r="G529" s="25">
        <v>17.510381253693833</v>
      </c>
      <c r="H529" s="24">
        <v>1</v>
      </c>
      <c r="I529" s="24">
        <v>12</v>
      </c>
      <c r="J529" s="24">
        <v>10</v>
      </c>
      <c r="K529" s="24">
        <v>0</v>
      </c>
      <c r="L529" s="68">
        <v>12</v>
      </c>
      <c r="M529" s="218">
        <v>0.2106200133845639</v>
      </c>
      <c r="N529" s="86">
        <v>-5.0000000000000001E-3</v>
      </c>
      <c r="O529" s="87">
        <v>15.07</v>
      </c>
      <c r="P529" s="85">
        <v>1.7049456544256771</v>
      </c>
      <c r="Q529" s="146">
        <v>5.69</v>
      </c>
      <c r="R529" s="167">
        <v>0.11866885948640538</v>
      </c>
      <c r="S529" s="78">
        <v>0</v>
      </c>
      <c r="T529" s="78">
        <v>0</v>
      </c>
      <c r="U529" s="167">
        <v>4.7760412903606803E-2</v>
      </c>
    </row>
    <row r="530" spans="1:21" x14ac:dyDescent="0.15">
      <c r="A530" s="78">
        <v>118</v>
      </c>
      <c r="B530" s="45" t="s">
        <v>112</v>
      </c>
      <c r="C530" s="46">
        <v>13.5</v>
      </c>
      <c r="D530" s="27">
        <v>1536</v>
      </c>
      <c r="E530" s="27">
        <v>1798</v>
      </c>
      <c r="F530" s="45" t="s">
        <v>3098</v>
      </c>
      <c r="G530" s="46">
        <v>17.088248728380311</v>
      </c>
      <c r="H530" s="45">
        <v>1</v>
      </c>
      <c r="I530" s="45">
        <v>36</v>
      </c>
      <c r="J530" s="45">
        <v>5</v>
      </c>
      <c r="K530" s="45">
        <v>0</v>
      </c>
      <c r="L530" s="68">
        <v>17.950684931506849</v>
      </c>
      <c r="M530" s="77">
        <v>0.154</v>
      </c>
      <c r="N530" s="77">
        <v>0.10199999999999999</v>
      </c>
      <c r="O530" s="105">
        <v>10.59</v>
      </c>
      <c r="P530" s="107">
        <v>3.62</v>
      </c>
      <c r="Q530" s="146">
        <v>4.3699999999999992</v>
      </c>
      <c r="R530" s="167">
        <v>-5.4849413820347394E-2</v>
      </c>
      <c r="S530" s="78">
        <v>0</v>
      </c>
      <c r="T530" s="78">
        <v>1</v>
      </c>
      <c r="U530" s="167">
        <v>0.21714415782437937</v>
      </c>
    </row>
    <row r="531" spans="1:21" x14ac:dyDescent="0.15">
      <c r="A531" s="78">
        <v>118</v>
      </c>
      <c r="B531" s="50" t="s">
        <v>112</v>
      </c>
      <c r="C531" s="51">
        <v>13.5</v>
      </c>
      <c r="D531" s="27">
        <v>1798</v>
      </c>
      <c r="E531" s="27">
        <v>2082</v>
      </c>
      <c r="F531" s="50" t="s">
        <v>3098</v>
      </c>
      <c r="G531" s="51">
        <v>17.088248728380311</v>
      </c>
      <c r="H531" s="50">
        <v>1</v>
      </c>
      <c r="I531" s="50">
        <v>36</v>
      </c>
      <c r="J531" s="50">
        <v>5</v>
      </c>
      <c r="K531" s="50">
        <v>0</v>
      </c>
      <c r="L531" s="68">
        <v>17.950684931506849</v>
      </c>
      <c r="M531" s="77">
        <v>0.16900000000000001</v>
      </c>
      <c r="N531" s="77">
        <v>0.14499999999999999</v>
      </c>
      <c r="O531" s="173">
        <v>5.0199999999999996</v>
      </c>
      <c r="P531" s="176">
        <v>1.55</v>
      </c>
      <c r="Q531" s="146">
        <v>7.04</v>
      </c>
      <c r="R531" s="167">
        <v>0.11866885948640538</v>
      </c>
      <c r="S531" s="78">
        <v>0</v>
      </c>
      <c r="T531" s="78">
        <v>0</v>
      </c>
      <c r="U531" s="167">
        <v>4.7760412903606803E-2</v>
      </c>
    </row>
    <row r="532" spans="1:21" x14ac:dyDescent="0.15">
      <c r="A532" s="78">
        <v>119</v>
      </c>
      <c r="B532" s="21" t="s">
        <v>1954</v>
      </c>
      <c r="C532" s="22">
        <v>18</v>
      </c>
      <c r="D532" s="27">
        <v>1548</v>
      </c>
      <c r="E532" s="27">
        <v>1798</v>
      </c>
      <c r="F532" s="21" t="s">
        <v>3101</v>
      </c>
      <c r="G532" s="22">
        <v>16.623599438843133</v>
      </c>
      <c r="H532" s="21">
        <v>1</v>
      </c>
      <c r="I532" s="21">
        <v>60</v>
      </c>
      <c r="J532" s="21">
        <v>5</v>
      </c>
      <c r="K532" s="21">
        <v>0</v>
      </c>
      <c r="L532" s="68">
        <v>12.032876712328767</v>
      </c>
      <c r="M532" s="82">
        <v>-6.0000000000000001E-3</v>
      </c>
      <c r="N532" s="82">
        <v>4.0000000000000001E-3</v>
      </c>
      <c r="O532" s="83">
        <v>6.65</v>
      </c>
      <c r="P532" s="84">
        <v>4.9400000000000004</v>
      </c>
      <c r="Q532" s="146">
        <v>9.5399999999999991</v>
      </c>
      <c r="R532" s="167">
        <v>-5.4849413820347394E-2</v>
      </c>
      <c r="S532" s="224">
        <v>1</v>
      </c>
      <c r="T532" s="78">
        <v>1</v>
      </c>
      <c r="U532" s="167">
        <v>0.21714415782437937</v>
      </c>
    </row>
    <row r="533" spans="1:21" x14ac:dyDescent="0.15">
      <c r="A533" s="78">
        <v>119</v>
      </c>
      <c r="B533" s="24" t="s">
        <v>1954</v>
      </c>
      <c r="C533" s="25">
        <v>18</v>
      </c>
      <c r="D533" s="27">
        <v>1798</v>
      </c>
      <c r="E533" s="27">
        <v>1914</v>
      </c>
      <c r="F533" s="24" t="s">
        <v>3101</v>
      </c>
      <c r="G533" s="25">
        <v>16.623599438843133</v>
      </c>
      <c r="H533" s="24">
        <v>1</v>
      </c>
      <c r="I533" s="24">
        <v>60</v>
      </c>
      <c r="J533" s="24">
        <v>5</v>
      </c>
      <c r="K533" s="24">
        <v>0</v>
      </c>
      <c r="L533" s="68">
        <v>12.032876712328767</v>
      </c>
      <c r="M533" s="86">
        <v>2.5000000000000001E-2</v>
      </c>
      <c r="N533" s="214">
        <v>0.01</v>
      </c>
      <c r="O533" s="87">
        <v>16.059999999999999</v>
      </c>
      <c r="P533" s="85">
        <v>12.18</v>
      </c>
      <c r="Q533" s="146">
        <v>11.54</v>
      </c>
      <c r="R533" s="167">
        <v>0.11866885948640538</v>
      </c>
      <c r="S533" s="224">
        <v>1</v>
      </c>
      <c r="T533" s="78">
        <v>0</v>
      </c>
      <c r="U533" s="167">
        <v>4.7760412903606803E-2</v>
      </c>
    </row>
    <row r="534" spans="1:21" x14ac:dyDescent="0.15">
      <c r="A534" s="78">
        <v>120</v>
      </c>
      <c r="B534" s="21" t="s">
        <v>2040</v>
      </c>
      <c r="C534" s="22">
        <v>12</v>
      </c>
      <c r="D534" s="27">
        <v>1550</v>
      </c>
      <c r="E534" s="27">
        <v>1798</v>
      </c>
      <c r="F534" s="21" t="s">
        <v>3102</v>
      </c>
      <c r="G534" s="22">
        <v>17.093603068088871</v>
      </c>
      <c r="H534" s="21">
        <v>1</v>
      </c>
      <c r="I534" s="21">
        <v>61</v>
      </c>
      <c r="J534" s="21">
        <v>5</v>
      </c>
      <c r="K534" s="21">
        <v>0</v>
      </c>
      <c r="L534" s="68">
        <v>18.016438356164382</v>
      </c>
      <c r="M534" s="139">
        <v>0.124</v>
      </c>
      <c r="N534" s="139">
        <v>8.0000000000000002E-3</v>
      </c>
      <c r="O534" s="147">
        <v>-4.429071191184188</v>
      </c>
      <c r="P534" s="143">
        <v>-4.6799020465278991</v>
      </c>
      <c r="Q534" s="146">
        <v>3.59</v>
      </c>
      <c r="R534" s="167">
        <v>-5.4849413820347394E-2</v>
      </c>
      <c r="S534" s="224">
        <v>1</v>
      </c>
      <c r="T534" s="78">
        <v>1</v>
      </c>
      <c r="U534" s="167">
        <v>0.21714415782437937</v>
      </c>
    </row>
    <row r="535" spans="1:21" x14ac:dyDescent="0.15">
      <c r="A535" s="78">
        <v>120</v>
      </c>
      <c r="B535" s="24" t="s">
        <v>2040</v>
      </c>
      <c r="C535" s="25">
        <v>12</v>
      </c>
      <c r="D535" s="27">
        <v>1798</v>
      </c>
      <c r="E535" s="27">
        <v>2098</v>
      </c>
      <c r="F535" s="24" t="s">
        <v>3102</v>
      </c>
      <c r="G535" s="25">
        <v>17.093603068088871</v>
      </c>
      <c r="H535" s="24">
        <v>1</v>
      </c>
      <c r="I535" s="24">
        <v>61</v>
      </c>
      <c r="J535" s="24">
        <v>5</v>
      </c>
      <c r="K535" s="24">
        <v>0</v>
      </c>
      <c r="L535" s="68">
        <v>18.016438356164382</v>
      </c>
      <c r="M535" s="125">
        <v>4.5999999999999999E-2</v>
      </c>
      <c r="N535" s="125">
        <v>4.0000000000000001E-3</v>
      </c>
      <c r="O535" s="149">
        <v>-5.2563326429823158</v>
      </c>
      <c r="P535" s="132">
        <v>-4.960172056714991</v>
      </c>
      <c r="Q535" s="146">
        <v>5.54</v>
      </c>
      <c r="R535" s="167">
        <v>0.11866885948640538</v>
      </c>
      <c r="S535" s="224">
        <v>1</v>
      </c>
      <c r="T535" s="78">
        <v>0</v>
      </c>
      <c r="U535" s="167">
        <v>4.7760412903606803E-2</v>
      </c>
    </row>
    <row r="536" spans="1:21" x14ac:dyDescent="0.15">
      <c r="A536" s="78">
        <v>121</v>
      </c>
      <c r="B536" s="21" t="s">
        <v>878</v>
      </c>
      <c r="C536" s="22">
        <v>19.404510869999999</v>
      </c>
      <c r="D536" s="27">
        <v>1551</v>
      </c>
      <c r="E536" s="27">
        <v>1798</v>
      </c>
      <c r="F536" s="21" t="s">
        <v>881</v>
      </c>
      <c r="G536" s="22">
        <v>12.403742479270928</v>
      </c>
      <c r="H536" s="21">
        <v>1</v>
      </c>
      <c r="I536" s="21">
        <v>320</v>
      </c>
      <c r="J536" s="21">
        <v>30</v>
      </c>
      <c r="K536" s="21">
        <v>0</v>
      </c>
      <c r="L536" s="68">
        <v>45.698630136986303</v>
      </c>
      <c r="M536" s="82">
        <v>0.121</v>
      </c>
      <c r="N536" s="82">
        <v>0.06</v>
      </c>
      <c r="O536" s="83">
        <v>18.84</v>
      </c>
      <c r="P536" s="84">
        <v>17.82</v>
      </c>
      <c r="Q536" s="146">
        <v>10.904510869999999</v>
      </c>
      <c r="R536" s="167">
        <v>-5.4849413820347394E-2</v>
      </c>
      <c r="S536" s="78">
        <v>0</v>
      </c>
      <c r="T536" s="78">
        <v>1</v>
      </c>
      <c r="U536" s="167">
        <v>0.21714415782437937</v>
      </c>
    </row>
    <row r="537" spans="1:21" x14ac:dyDescent="0.15">
      <c r="A537" s="78">
        <v>121</v>
      </c>
      <c r="B537" s="16" t="s">
        <v>878</v>
      </c>
      <c r="C537" s="19">
        <v>19.404510869999999</v>
      </c>
      <c r="D537" s="27">
        <v>1798</v>
      </c>
      <c r="E537" s="27">
        <v>2163</v>
      </c>
      <c r="F537" s="16" t="s">
        <v>881</v>
      </c>
      <c r="G537" s="19">
        <v>12.403742479270928</v>
      </c>
      <c r="H537" s="16">
        <v>1</v>
      </c>
      <c r="I537" s="16">
        <v>320</v>
      </c>
      <c r="J537" s="16">
        <v>30</v>
      </c>
      <c r="K537" s="16">
        <v>0</v>
      </c>
      <c r="L537" s="68">
        <v>45.698630136986303</v>
      </c>
      <c r="M537" s="94">
        <v>1.6E-2</v>
      </c>
      <c r="N537" s="94">
        <v>8.9999999999999993E-3</v>
      </c>
      <c r="O537" s="71">
        <v>12.2</v>
      </c>
      <c r="P537" s="75">
        <v>11.05</v>
      </c>
      <c r="Q537" s="146">
        <v>12.944510869999998</v>
      </c>
      <c r="R537" s="167">
        <v>0.11866885948640538</v>
      </c>
      <c r="S537" s="78">
        <v>0</v>
      </c>
      <c r="T537" s="78">
        <v>0</v>
      </c>
      <c r="U537" s="167">
        <v>4.7760412903606803E-2</v>
      </c>
    </row>
    <row r="538" spans="1:21" x14ac:dyDescent="0.15">
      <c r="A538" s="78">
        <v>121</v>
      </c>
      <c r="B538" s="16" t="s">
        <v>878</v>
      </c>
      <c r="C538" s="19">
        <v>19.404510869999999</v>
      </c>
      <c r="D538" s="27">
        <v>2163</v>
      </c>
      <c r="E538" s="27">
        <v>2528</v>
      </c>
      <c r="F538" s="16" t="s">
        <v>881</v>
      </c>
      <c r="G538" s="19">
        <v>12.403742479270928</v>
      </c>
      <c r="H538" s="16">
        <v>1</v>
      </c>
      <c r="I538" s="16">
        <v>320</v>
      </c>
      <c r="J538" s="16">
        <v>30</v>
      </c>
      <c r="K538" s="16">
        <v>0</v>
      </c>
      <c r="L538" s="68">
        <v>45.698630136986303</v>
      </c>
      <c r="M538" s="94">
        <v>-9.2999999999999999E-2</v>
      </c>
      <c r="N538" s="94">
        <v>-4.4999999999999998E-2</v>
      </c>
      <c r="O538" s="71">
        <v>14.04</v>
      </c>
      <c r="P538" s="75">
        <v>12.97</v>
      </c>
      <c r="Q538" s="146">
        <v>12.284510869999998</v>
      </c>
      <c r="R538" s="167">
        <v>0.26082232879164408</v>
      </c>
      <c r="S538" s="78">
        <v>0</v>
      </c>
      <c r="T538" s="78">
        <v>0</v>
      </c>
      <c r="U538" s="167">
        <v>0.2042960986766986</v>
      </c>
    </row>
    <row r="539" spans="1:21" x14ac:dyDescent="0.15">
      <c r="A539" s="78">
        <v>121</v>
      </c>
      <c r="B539" s="16" t="s">
        <v>878</v>
      </c>
      <c r="C539" s="19">
        <v>19.404510869999999</v>
      </c>
      <c r="D539" s="27">
        <v>2528</v>
      </c>
      <c r="E539" s="27">
        <v>2894</v>
      </c>
      <c r="F539" s="16" t="s">
        <v>881</v>
      </c>
      <c r="G539" s="19">
        <v>12.403742479270928</v>
      </c>
      <c r="H539" s="16">
        <v>1</v>
      </c>
      <c r="I539" s="16">
        <v>320</v>
      </c>
      <c r="J539" s="16">
        <v>30</v>
      </c>
      <c r="K539" s="16">
        <v>0</v>
      </c>
      <c r="L539" s="68">
        <v>45.698630136986303</v>
      </c>
      <c r="M539" s="94">
        <v>-0.05</v>
      </c>
      <c r="N539" s="94">
        <v>-2.1000000000000001E-2</v>
      </c>
      <c r="O539" s="71">
        <v>13.97</v>
      </c>
      <c r="P539" s="75">
        <v>12.95</v>
      </c>
      <c r="Q539" s="146">
        <v>14.61451087</v>
      </c>
      <c r="R539" s="167">
        <v>8.3801563751449079E-2</v>
      </c>
      <c r="S539" s="78">
        <v>0</v>
      </c>
      <c r="T539" s="78">
        <v>0</v>
      </c>
      <c r="U539" s="167">
        <v>0.47229392294217887</v>
      </c>
    </row>
    <row r="540" spans="1:21" x14ac:dyDescent="0.15">
      <c r="A540" s="78">
        <v>121</v>
      </c>
      <c r="B540" s="24" t="s">
        <v>878</v>
      </c>
      <c r="C540" s="25">
        <v>19.404510869999999</v>
      </c>
      <c r="D540" s="27">
        <v>2894</v>
      </c>
      <c r="E540" s="27">
        <v>2941</v>
      </c>
      <c r="F540" s="24" t="s">
        <v>881</v>
      </c>
      <c r="G540" s="25">
        <v>12.403742479270928</v>
      </c>
      <c r="H540" s="24">
        <v>1</v>
      </c>
      <c r="I540" s="24">
        <v>320</v>
      </c>
      <c r="J540" s="24">
        <v>30</v>
      </c>
      <c r="K540" s="24">
        <v>0</v>
      </c>
      <c r="L540" s="68">
        <v>45.698630136986303</v>
      </c>
      <c r="M540" s="86">
        <v>-2.4E-2</v>
      </c>
      <c r="N540" s="86">
        <v>-8.9999999999999993E-3</v>
      </c>
      <c r="O540" s="87">
        <v>11.4</v>
      </c>
      <c r="P540" s="85">
        <v>10.33</v>
      </c>
      <c r="Q540" s="146">
        <v>15.72451087</v>
      </c>
      <c r="R540" s="167">
        <v>8.3801563751449079E-2</v>
      </c>
      <c r="S540" s="78">
        <v>0</v>
      </c>
      <c r="T540" s="78">
        <v>0</v>
      </c>
      <c r="U540" s="167">
        <v>0.47229392294217887</v>
      </c>
    </row>
    <row r="541" spans="1:21" x14ac:dyDescent="0.15">
      <c r="A541" s="78">
        <v>122</v>
      </c>
      <c r="B541" s="21" t="s">
        <v>1844</v>
      </c>
      <c r="C541" s="22">
        <v>13.5</v>
      </c>
      <c r="D541" s="27">
        <v>1598</v>
      </c>
      <c r="E541" s="27">
        <v>1798</v>
      </c>
      <c r="F541" s="21" t="s">
        <v>3126</v>
      </c>
      <c r="G541" s="22">
        <v>17.31674661940308</v>
      </c>
      <c r="H541" s="21">
        <v>1</v>
      </c>
      <c r="I541" s="21">
        <v>36</v>
      </c>
      <c r="J541" s="21">
        <v>3</v>
      </c>
      <c r="K541" s="21">
        <v>0</v>
      </c>
      <c r="L541" s="68">
        <v>35.901369863013699</v>
      </c>
      <c r="M541" s="206">
        <v>6.0999999999999999E-2</v>
      </c>
      <c r="N541" s="206">
        <v>6.0000000000000001E-3</v>
      </c>
      <c r="O541" s="83">
        <v>4.17</v>
      </c>
      <c r="P541" s="84">
        <v>1.76</v>
      </c>
      <c r="Q541" s="146">
        <v>5.43</v>
      </c>
      <c r="R541" s="167">
        <v>-5.4849413820347394E-2</v>
      </c>
      <c r="S541" s="78">
        <v>0</v>
      </c>
      <c r="T541" s="78">
        <v>1</v>
      </c>
      <c r="U541" s="167">
        <v>0.21714415782437937</v>
      </c>
    </row>
    <row r="542" spans="1:21" x14ac:dyDescent="0.15">
      <c r="A542" s="78">
        <v>122</v>
      </c>
      <c r="B542" s="16" t="s">
        <v>1844</v>
      </c>
      <c r="C542" s="19">
        <v>13.5</v>
      </c>
      <c r="D542" s="27">
        <v>1798</v>
      </c>
      <c r="E542" s="27">
        <v>2163</v>
      </c>
      <c r="F542" s="16" t="s">
        <v>3126</v>
      </c>
      <c r="G542" s="19">
        <v>17.31674661940308</v>
      </c>
      <c r="H542" s="16">
        <v>1</v>
      </c>
      <c r="I542" s="16">
        <v>36</v>
      </c>
      <c r="J542" s="16">
        <v>3</v>
      </c>
      <c r="K542" s="16">
        <v>0</v>
      </c>
      <c r="L542" s="68">
        <v>35.901369863013699</v>
      </c>
      <c r="M542" s="207">
        <v>0.10299999999999999</v>
      </c>
      <c r="N542" s="207">
        <v>1.4E-2</v>
      </c>
      <c r="O542" s="71">
        <v>4.26</v>
      </c>
      <c r="P542" s="75">
        <v>1.93</v>
      </c>
      <c r="Q542" s="146">
        <v>7.04</v>
      </c>
      <c r="R542" s="167">
        <v>0.11866885948640538</v>
      </c>
      <c r="S542" s="78">
        <v>0</v>
      </c>
      <c r="T542" s="78">
        <v>0</v>
      </c>
      <c r="U542" s="167">
        <v>4.7760412903606803E-2</v>
      </c>
    </row>
    <row r="543" spans="1:21" x14ac:dyDescent="0.15">
      <c r="A543" s="78">
        <v>122</v>
      </c>
      <c r="B543" s="16" t="s">
        <v>1844</v>
      </c>
      <c r="C543" s="19">
        <v>13.5</v>
      </c>
      <c r="D543" s="27">
        <v>2163</v>
      </c>
      <c r="E543" s="27">
        <v>2528</v>
      </c>
      <c r="F543" s="16" t="s">
        <v>3126</v>
      </c>
      <c r="G543" s="19">
        <v>17.31674661940308</v>
      </c>
      <c r="H543" s="16">
        <v>1</v>
      </c>
      <c r="I543" s="16">
        <v>36</v>
      </c>
      <c r="J543" s="16">
        <v>3</v>
      </c>
      <c r="K543" s="16">
        <v>0</v>
      </c>
      <c r="L543" s="68">
        <v>35.901369863013699</v>
      </c>
      <c r="M543" s="207">
        <v>0.26400000000000001</v>
      </c>
      <c r="N543" s="207">
        <v>3.6999999999999998E-2</v>
      </c>
      <c r="O543" s="71">
        <v>5.59</v>
      </c>
      <c r="P543" s="75">
        <v>3.8</v>
      </c>
      <c r="Q543" s="146">
        <v>6.38</v>
      </c>
      <c r="R543" s="167">
        <v>0.26082232879164408</v>
      </c>
      <c r="S543" s="78">
        <v>0</v>
      </c>
      <c r="T543" s="78">
        <v>0</v>
      </c>
      <c r="U543" s="167">
        <v>0.2042960986766986</v>
      </c>
    </row>
    <row r="544" spans="1:21" x14ac:dyDescent="0.15">
      <c r="A544" s="78">
        <v>122</v>
      </c>
      <c r="B544" s="24" t="s">
        <v>1844</v>
      </c>
      <c r="C544" s="25">
        <v>13.5</v>
      </c>
      <c r="D544" s="27">
        <v>2528</v>
      </c>
      <c r="E544" s="27">
        <v>2690</v>
      </c>
      <c r="F544" s="24" t="s">
        <v>3126</v>
      </c>
      <c r="G544" s="25">
        <v>17.31674661940308</v>
      </c>
      <c r="H544" s="24">
        <v>1</v>
      </c>
      <c r="I544" s="24">
        <v>36</v>
      </c>
      <c r="J544" s="24">
        <v>3</v>
      </c>
      <c r="K544" s="24">
        <v>0</v>
      </c>
      <c r="L544" s="68">
        <v>35.901369863013699</v>
      </c>
      <c r="M544" s="208">
        <v>0.28299999999999997</v>
      </c>
      <c r="N544" s="208">
        <v>3.6999999999999998E-2</v>
      </c>
      <c r="O544" s="87">
        <v>6.61</v>
      </c>
      <c r="P544" s="85">
        <v>5.17</v>
      </c>
      <c r="Q544" s="146">
        <v>8.7100000000000009</v>
      </c>
      <c r="R544" s="167">
        <v>8.3801563751449079E-2</v>
      </c>
      <c r="S544" s="78">
        <v>0</v>
      </c>
      <c r="T544" s="78">
        <v>0</v>
      </c>
      <c r="U544" s="167">
        <v>0.47229392294217887</v>
      </c>
    </row>
    <row r="545" spans="1:21" x14ac:dyDescent="0.15">
      <c r="A545" s="78">
        <v>123</v>
      </c>
      <c r="B545" s="21" t="s">
        <v>47</v>
      </c>
      <c r="C545" s="22">
        <v>12.15</v>
      </c>
      <c r="D545" s="27">
        <v>1599</v>
      </c>
      <c r="E545" s="27">
        <v>1798</v>
      </c>
      <c r="F545" s="21" t="s">
        <v>3127</v>
      </c>
      <c r="G545" s="22">
        <v>17.510381253693833</v>
      </c>
      <c r="H545" s="21">
        <v>1</v>
      </c>
      <c r="I545" s="21">
        <v>37</v>
      </c>
      <c r="J545" s="21">
        <v>3</v>
      </c>
      <c r="K545" s="21">
        <v>0</v>
      </c>
      <c r="L545" s="68">
        <v>36.098630136986301</v>
      </c>
      <c r="M545" s="215">
        <v>1.1258954756562127</v>
      </c>
      <c r="N545" s="82">
        <v>1E-3</v>
      </c>
      <c r="O545" s="83">
        <v>11.65</v>
      </c>
      <c r="P545" s="101">
        <v>1.615289881542556</v>
      </c>
      <c r="Q545" s="146">
        <v>4.01</v>
      </c>
      <c r="R545" s="167">
        <v>-5.4849413820347394E-2</v>
      </c>
      <c r="S545" s="78">
        <v>0</v>
      </c>
      <c r="T545" s="78">
        <v>1</v>
      </c>
      <c r="U545" s="167">
        <v>0.21714415782437937</v>
      </c>
    </row>
    <row r="546" spans="1:21" x14ac:dyDescent="0.15">
      <c r="A546" s="78">
        <v>123</v>
      </c>
      <c r="B546" s="16" t="s">
        <v>47</v>
      </c>
      <c r="C546" s="19">
        <v>12.15</v>
      </c>
      <c r="D546" s="27">
        <v>1798</v>
      </c>
      <c r="E546" s="27">
        <v>2163</v>
      </c>
      <c r="F546" s="16" t="s">
        <v>3127</v>
      </c>
      <c r="G546" s="19">
        <v>17.510381253693833</v>
      </c>
      <c r="H546" s="16">
        <v>1</v>
      </c>
      <c r="I546" s="16">
        <v>37</v>
      </c>
      <c r="J546" s="16">
        <v>3</v>
      </c>
      <c r="K546" s="16">
        <v>0</v>
      </c>
      <c r="L546" s="68">
        <v>36.098630136986301</v>
      </c>
      <c r="M546" s="96">
        <v>-0.8040586700771456</v>
      </c>
      <c r="N546" s="94">
        <v>-0.16600000000000001</v>
      </c>
      <c r="O546" s="71">
        <v>16.940000000000001</v>
      </c>
      <c r="P546" s="76">
        <v>0.25194913795223689</v>
      </c>
      <c r="Q546" s="146">
        <v>5.69</v>
      </c>
      <c r="R546" s="167">
        <v>0.11866885948640538</v>
      </c>
      <c r="S546" s="78">
        <v>0</v>
      </c>
      <c r="T546" s="78">
        <v>0</v>
      </c>
      <c r="U546" s="167">
        <v>4.7760412903606803E-2</v>
      </c>
    </row>
    <row r="547" spans="1:21" x14ac:dyDescent="0.15">
      <c r="A547" s="78">
        <v>123</v>
      </c>
      <c r="B547" s="16" t="s">
        <v>47</v>
      </c>
      <c r="C547" s="19">
        <v>12.15</v>
      </c>
      <c r="D547" s="27">
        <v>2163</v>
      </c>
      <c r="E547" s="27">
        <v>2528</v>
      </c>
      <c r="F547" s="16" t="s">
        <v>3127</v>
      </c>
      <c r="G547" s="19">
        <v>17.510381253693833</v>
      </c>
      <c r="H547" s="16">
        <v>1</v>
      </c>
      <c r="I547" s="16">
        <v>37</v>
      </c>
      <c r="J547" s="16">
        <v>3</v>
      </c>
      <c r="K547" s="16">
        <v>0</v>
      </c>
      <c r="L547" s="68">
        <v>36.098630136986301</v>
      </c>
      <c r="M547" s="96">
        <v>0.36471202785840778</v>
      </c>
      <c r="N547" s="94">
        <v>1.9E-2</v>
      </c>
      <c r="O547" s="71">
        <v>7.07</v>
      </c>
      <c r="P547" s="76">
        <v>0.32321047154827753</v>
      </c>
      <c r="Q547" s="146">
        <v>5.03</v>
      </c>
      <c r="R547" s="167">
        <v>0.26082232879164408</v>
      </c>
      <c r="S547" s="78">
        <v>0</v>
      </c>
      <c r="T547" s="78">
        <v>0</v>
      </c>
      <c r="U547" s="167">
        <v>0.2042960986766986</v>
      </c>
    </row>
    <row r="548" spans="1:21" x14ac:dyDescent="0.15">
      <c r="A548" s="78">
        <v>123</v>
      </c>
      <c r="B548" s="24" t="s">
        <v>47</v>
      </c>
      <c r="C548" s="25">
        <v>12.15</v>
      </c>
      <c r="D548" s="27">
        <v>2528</v>
      </c>
      <c r="E548" s="27">
        <v>2697</v>
      </c>
      <c r="F548" s="24" t="s">
        <v>3127</v>
      </c>
      <c r="G548" s="25">
        <v>17.510381253693833</v>
      </c>
      <c r="H548" s="24">
        <v>1</v>
      </c>
      <c r="I548" s="24">
        <v>37</v>
      </c>
      <c r="J548" s="24">
        <v>3</v>
      </c>
      <c r="K548" s="24">
        <v>0</v>
      </c>
      <c r="L548" s="68">
        <v>36.098630136986301</v>
      </c>
      <c r="M548" s="97">
        <v>0.36567190593365018</v>
      </c>
      <c r="N548" s="86">
        <v>0.02</v>
      </c>
      <c r="O548" s="87">
        <v>6.92</v>
      </c>
      <c r="P548" s="102">
        <v>0.11177993475629794</v>
      </c>
      <c r="Q548" s="146">
        <v>7.36</v>
      </c>
      <c r="R548" s="167">
        <v>8.3801563751449079E-2</v>
      </c>
      <c r="S548" s="78">
        <v>0</v>
      </c>
      <c r="T548" s="78">
        <v>0</v>
      </c>
      <c r="U548" s="167">
        <v>0.47229392294217887</v>
      </c>
    </row>
    <row r="549" spans="1:21" x14ac:dyDescent="0.15">
      <c r="A549" s="78">
        <v>124</v>
      </c>
      <c r="B549" s="48" t="s">
        <v>1748</v>
      </c>
      <c r="C549" s="49">
        <v>15</v>
      </c>
      <c r="D549" s="27">
        <v>1633</v>
      </c>
      <c r="E549" s="27">
        <v>1798</v>
      </c>
      <c r="F549" s="48" t="s">
        <v>2017</v>
      </c>
      <c r="G549" s="49">
        <v>16.805920995637088</v>
      </c>
      <c r="H549" s="48">
        <v>1</v>
      </c>
      <c r="I549" s="48">
        <v>36</v>
      </c>
      <c r="J549" s="48">
        <v>7</v>
      </c>
      <c r="K549" s="48">
        <v>0</v>
      </c>
      <c r="L549" s="68">
        <v>23.934246575342467</v>
      </c>
      <c r="M549" s="174">
        <v>0.13800000000000001</v>
      </c>
      <c r="N549" s="174">
        <v>1.2999999999999999E-2</v>
      </c>
      <c r="O549" s="104">
        <v>3.93</v>
      </c>
      <c r="P549" s="106">
        <v>2.57</v>
      </c>
      <c r="Q549" s="146">
        <v>6.92</v>
      </c>
      <c r="R549" s="167">
        <v>-5.4849413820347394E-2</v>
      </c>
      <c r="S549" s="78">
        <v>0</v>
      </c>
      <c r="T549" s="78">
        <v>1</v>
      </c>
      <c r="U549" s="167">
        <v>0.21714415782437937</v>
      </c>
    </row>
    <row r="550" spans="1:21" x14ac:dyDescent="0.15">
      <c r="A550" s="78">
        <v>124</v>
      </c>
      <c r="B550" s="48" t="s">
        <v>1748</v>
      </c>
      <c r="C550" s="49">
        <v>15</v>
      </c>
      <c r="D550" s="27">
        <v>1798</v>
      </c>
      <c r="E550" s="27">
        <v>2163</v>
      </c>
      <c r="F550" s="48" t="s">
        <v>2017</v>
      </c>
      <c r="G550" s="49">
        <v>16.805920995637088</v>
      </c>
      <c r="H550" s="48">
        <v>1</v>
      </c>
      <c r="I550" s="48">
        <v>36</v>
      </c>
      <c r="J550" s="48">
        <v>7</v>
      </c>
      <c r="K550" s="48">
        <v>0</v>
      </c>
      <c r="L550" s="68">
        <v>23.934246575342467</v>
      </c>
      <c r="M550" s="174">
        <v>0.21199999999999999</v>
      </c>
      <c r="N550" s="174">
        <v>1.7000000000000001E-2</v>
      </c>
      <c r="O550" s="104">
        <v>5.28</v>
      </c>
      <c r="P550" s="106">
        <v>4.1900000000000004</v>
      </c>
      <c r="Q550" s="146">
        <v>8.5399999999999991</v>
      </c>
      <c r="R550" s="167">
        <v>0.11866885948640538</v>
      </c>
      <c r="S550" s="78">
        <v>0</v>
      </c>
      <c r="T550" s="78">
        <v>0</v>
      </c>
      <c r="U550" s="167">
        <v>4.7760412903606803E-2</v>
      </c>
    </row>
    <row r="551" spans="1:21" x14ac:dyDescent="0.15">
      <c r="A551" s="78">
        <v>124</v>
      </c>
      <c r="B551" s="50" t="s">
        <v>1748</v>
      </c>
      <c r="C551" s="51">
        <v>15</v>
      </c>
      <c r="D551" s="27">
        <v>2163</v>
      </c>
      <c r="E551" s="27">
        <v>2361</v>
      </c>
      <c r="F551" s="50" t="s">
        <v>2017</v>
      </c>
      <c r="G551" s="51">
        <v>16.805920995637088</v>
      </c>
      <c r="H551" s="50">
        <v>1</v>
      </c>
      <c r="I551" s="50">
        <v>36</v>
      </c>
      <c r="J551" s="50">
        <v>7</v>
      </c>
      <c r="K551" s="50">
        <v>0</v>
      </c>
      <c r="L551" s="68">
        <v>23.934246575342467</v>
      </c>
      <c r="M551" s="175">
        <v>0.23400000000000001</v>
      </c>
      <c r="N551" s="175">
        <v>2.9000000000000001E-2</v>
      </c>
      <c r="O551" s="173">
        <v>5.3</v>
      </c>
      <c r="P551" s="176">
        <v>3.8</v>
      </c>
      <c r="Q551" s="146">
        <v>7.88</v>
      </c>
      <c r="R551" s="167">
        <v>0.26082232879164408</v>
      </c>
      <c r="S551" s="78">
        <v>0</v>
      </c>
      <c r="T551" s="78">
        <v>0</v>
      </c>
      <c r="U551" s="167">
        <v>0.2042960986766986</v>
      </c>
    </row>
    <row r="552" spans="1:21" x14ac:dyDescent="0.15">
      <c r="A552" s="78">
        <v>125</v>
      </c>
      <c r="B552" s="21" t="s">
        <v>2040</v>
      </c>
      <c r="C552" s="22">
        <v>12</v>
      </c>
      <c r="D552" s="27">
        <v>1702</v>
      </c>
      <c r="E552" s="27">
        <v>1798</v>
      </c>
      <c r="F552" s="21" t="s">
        <v>2041</v>
      </c>
      <c r="G552" s="22">
        <v>17.493304999717395</v>
      </c>
      <c r="H552" s="21">
        <v>1</v>
      </c>
      <c r="I552" s="21">
        <v>60</v>
      </c>
      <c r="J552" s="21">
        <v>3</v>
      </c>
      <c r="K552" s="21">
        <v>0</v>
      </c>
      <c r="L552" s="68">
        <v>11.967123287671233</v>
      </c>
      <c r="M552" s="139">
        <v>0.124</v>
      </c>
      <c r="N552" s="139">
        <v>8.0000000000000002E-3</v>
      </c>
      <c r="O552" s="147">
        <v>-4.429071191184188</v>
      </c>
      <c r="P552" s="143">
        <v>-4.6799020465278991</v>
      </c>
      <c r="Q552" s="146">
        <v>4.33</v>
      </c>
      <c r="R552" s="167">
        <v>-5.4849413820347394E-2</v>
      </c>
      <c r="S552" s="224">
        <v>1</v>
      </c>
      <c r="T552" s="78">
        <v>1</v>
      </c>
      <c r="U552" s="167">
        <v>0.21714415782437937</v>
      </c>
    </row>
    <row r="553" spans="1:21" x14ac:dyDescent="0.15">
      <c r="A553" s="78">
        <v>125</v>
      </c>
      <c r="B553" s="24" t="s">
        <v>2040</v>
      </c>
      <c r="C553" s="25">
        <v>12</v>
      </c>
      <c r="D553" s="27">
        <v>1798</v>
      </c>
      <c r="E553" s="27">
        <v>2066</v>
      </c>
      <c r="F553" s="24" t="s">
        <v>2041</v>
      </c>
      <c r="G553" s="25">
        <v>17.493304999717395</v>
      </c>
      <c r="H553" s="24">
        <v>1</v>
      </c>
      <c r="I553" s="24">
        <v>60</v>
      </c>
      <c r="J553" s="24">
        <v>3</v>
      </c>
      <c r="K553" s="24">
        <v>0</v>
      </c>
      <c r="L553" s="68">
        <v>11.967123287671233</v>
      </c>
      <c r="M553" s="125">
        <v>4.5999999999999999E-2</v>
      </c>
      <c r="N553" s="125">
        <v>4.0000000000000001E-3</v>
      </c>
      <c r="O553" s="149">
        <v>-5.2563326429823158</v>
      </c>
      <c r="P553" s="132">
        <v>-4.960172056714991</v>
      </c>
      <c r="Q553" s="146">
        <v>5.54</v>
      </c>
      <c r="R553" s="167">
        <v>0.11866885948640538</v>
      </c>
      <c r="S553" s="224">
        <v>1</v>
      </c>
      <c r="T553" s="78">
        <v>0</v>
      </c>
      <c r="U553" s="167">
        <v>4.7760412903606803E-2</v>
      </c>
    </row>
    <row r="554" spans="1:21" x14ac:dyDescent="0.15">
      <c r="A554" s="78">
        <v>126</v>
      </c>
      <c r="B554" s="21" t="s">
        <v>2040</v>
      </c>
      <c r="C554" s="22">
        <v>12</v>
      </c>
      <c r="D554" s="27">
        <v>1787</v>
      </c>
      <c r="E554" s="27">
        <v>1798</v>
      </c>
      <c r="F554" s="21" t="s">
        <v>2070</v>
      </c>
      <c r="G554" s="22">
        <v>16.731164944059259</v>
      </c>
      <c r="H554" s="21">
        <v>1</v>
      </c>
      <c r="I554" s="21">
        <v>60</v>
      </c>
      <c r="J554" s="21">
        <v>3</v>
      </c>
      <c r="K554" s="21">
        <v>0</v>
      </c>
      <c r="L554" s="68">
        <v>11.967123287671233</v>
      </c>
      <c r="M554" s="139">
        <v>0.124</v>
      </c>
      <c r="N554" s="139">
        <v>8.0000000000000002E-3</v>
      </c>
      <c r="O554" s="147">
        <v>-4.429071191184188</v>
      </c>
      <c r="P554" s="143">
        <v>-4.6799020465278991</v>
      </c>
      <c r="Q554" s="146">
        <v>5.1100000000000003</v>
      </c>
      <c r="R554" s="167">
        <v>-5.4849413820347394E-2</v>
      </c>
      <c r="S554" s="224">
        <v>1</v>
      </c>
      <c r="T554" s="78">
        <v>0</v>
      </c>
      <c r="U554" s="167">
        <v>0.21714415782437937</v>
      </c>
    </row>
    <row r="555" spans="1:21" x14ac:dyDescent="0.15">
      <c r="A555" s="78">
        <v>126</v>
      </c>
      <c r="B555" s="24" t="s">
        <v>2040</v>
      </c>
      <c r="C555" s="25">
        <v>12</v>
      </c>
      <c r="D555" s="27">
        <v>1798</v>
      </c>
      <c r="E555" s="27">
        <v>2151</v>
      </c>
      <c r="F555" s="24" t="s">
        <v>2070</v>
      </c>
      <c r="G555" s="25">
        <v>16.731164944059259</v>
      </c>
      <c r="H555" s="24">
        <v>1</v>
      </c>
      <c r="I555" s="24">
        <v>60</v>
      </c>
      <c r="J555" s="24">
        <v>3</v>
      </c>
      <c r="K555" s="24">
        <v>0</v>
      </c>
      <c r="L555" s="68">
        <v>11.967123287671233</v>
      </c>
      <c r="M555" s="125">
        <v>4.5999999999999999E-2</v>
      </c>
      <c r="N555" s="125">
        <v>4.0000000000000001E-3</v>
      </c>
      <c r="O555" s="149">
        <v>-5.2563326429823158</v>
      </c>
      <c r="P555" s="132">
        <v>-4.960172056714991</v>
      </c>
      <c r="Q555" s="146">
        <v>5.54</v>
      </c>
      <c r="R555" s="167">
        <v>0.11866885948640538</v>
      </c>
      <c r="S555" s="224">
        <v>1</v>
      </c>
      <c r="T555" s="78">
        <v>0</v>
      </c>
      <c r="U555" s="167">
        <v>4.7760412903606803E-2</v>
      </c>
    </row>
    <row r="556" spans="1:21" x14ac:dyDescent="0.15">
      <c r="R556" s="167"/>
      <c r="U556" s="167"/>
    </row>
  </sheetData>
  <autoFilter ref="A1:S555" xr:uid="{9AFD00AD-92F8-B34A-88D3-8E218901EC9E}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0"/>
  <sheetViews>
    <sheetView zoomScale="125" workbookViewId="0">
      <selection activeCell="O10" sqref="O10"/>
    </sheetView>
  </sheetViews>
  <sheetFormatPr baseColWidth="10" defaultColWidth="9.25" defaultRowHeight="16" x14ac:dyDescent="0.2"/>
  <cols>
    <col min="1" max="4" width="12.5" style="159" customWidth="1"/>
    <col min="5" max="5" width="26.75" style="159" customWidth="1"/>
    <col min="6" max="6" width="9.25" style="159" customWidth="1"/>
    <col min="7" max="8" width="18.5" style="159" customWidth="1"/>
    <col min="9" max="9" width="5.25" customWidth="1"/>
    <col min="10" max="10" width="17.5" style="159" customWidth="1"/>
    <col min="11" max="12" width="9.25" style="159" customWidth="1"/>
    <col min="13" max="13" width="28.5" style="159" bestFit="1" customWidth="1"/>
    <col min="14" max="14" width="8.25" style="159" bestFit="1" customWidth="1"/>
    <col min="15" max="15" width="38.5" style="159" bestFit="1" customWidth="1"/>
    <col min="16" max="16" width="10.5" style="159" bestFit="1" customWidth="1"/>
    <col min="17" max="18" width="9.25" style="159"/>
    <col min="19" max="19" width="9.75" style="159" bestFit="1" customWidth="1"/>
    <col min="20" max="16384" width="9.25" style="159"/>
  </cols>
  <sheetData>
    <row r="1" spans="1:16" x14ac:dyDescent="0.2">
      <c r="A1" s="159" t="s">
        <v>3195</v>
      </c>
      <c r="B1" s="159" t="s">
        <v>3194</v>
      </c>
      <c r="C1" s="159" t="s">
        <v>3193</v>
      </c>
      <c r="D1" s="159" t="s">
        <v>3192</v>
      </c>
      <c r="E1" s="159" t="s">
        <v>3191</v>
      </c>
      <c r="F1" s="159" t="s">
        <v>3190</v>
      </c>
      <c r="G1" s="159" t="s">
        <v>3189</v>
      </c>
      <c r="H1" s="159" t="s">
        <v>3188</v>
      </c>
      <c r="N1" s="165" t="s">
        <v>3196</v>
      </c>
      <c r="O1" s="165" t="s">
        <v>3197</v>
      </c>
      <c r="P1" s="159" t="s">
        <v>3198</v>
      </c>
    </row>
    <row r="2" spans="1:16" x14ac:dyDescent="0.2">
      <c r="A2" s="161">
        <v>3306.12</v>
      </c>
      <c r="B2" s="161">
        <v>3277.08</v>
      </c>
      <c r="C2" s="161">
        <v>3520.66</v>
      </c>
      <c r="D2" s="161">
        <v>3272.53</v>
      </c>
      <c r="E2" s="161">
        <v>1879823413166.3401</v>
      </c>
      <c r="F2" s="159">
        <v>0</v>
      </c>
      <c r="G2" s="160">
        <v>44197</v>
      </c>
      <c r="H2" s="160">
        <v>44227</v>
      </c>
      <c r="I2">
        <f>YEAR(H2)</f>
        <v>2021</v>
      </c>
      <c r="N2" s="159">
        <v>2012</v>
      </c>
      <c r="O2" s="163">
        <f>12*SUMIF(I$3:I$110,N2,J$3:J$110)/SUMIF(I$3:I$110, N2, E$3:E$110)</f>
        <v>3.2816002856658241E-2</v>
      </c>
      <c r="P2" s="166">
        <f>INDEX(B$3:B$110,MATCH(12&amp;"."&amp;N2,L$3:L$110,0))/INDEX(B$3:B$110,MATCH(1&amp;"."&amp;N2,L$3:L$110,0))-1</f>
        <v>-2.5963818418393236E-2</v>
      </c>
    </row>
    <row r="3" spans="1:16" x14ac:dyDescent="0.2">
      <c r="A3" s="161">
        <v>3113.06</v>
      </c>
      <c r="B3" s="161">
        <v>3289.02</v>
      </c>
      <c r="C3" s="161">
        <v>3318.39</v>
      </c>
      <c r="D3" s="161">
        <v>3113.06</v>
      </c>
      <c r="E3" s="161">
        <v>2013720370442.6499</v>
      </c>
      <c r="F3" s="159">
        <v>0</v>
      </c>
      <c r="G3" s="160">
        <v>44166</v>
      </c>
      <c r="H3" s="160">
        <v>44196</v>
      </c>
      <c r="I3">
        <f t="shared" ref="I3:I66" si="0">YEAR(H3)</f>
        <v>2020</v>
      </c>
      <c r="J3" s="164">
        <f>(B3/A3-1)*E3</f>
        <v>113821846152.36755</v>
      </c>
      <c r="L3" s="160" t="str">
        <f>MONTH(H3)&amp;"."&amp;YEAR(H3)</f>
        <v>12.2020</v>
      </c>
      <c r="N3" s="159">
        <v>2013</v>
      </c>
      <c r="O3" s="163">
        <f t="shared" ref="O3:O10" si="1">12*SUMIF(I$3:I$110,N3,J$3:J$110)/SUMIF(I$3:I$110, N3, E$3:E$110)</f>
        <v>3.9211240017564895E-2</v>
      </c>
      <c r="P3" s="166">
        <f t="shared" ref="P3:P10" si="2">INDEX(B$3:B$98,MATCH(12&amp;"."&amp;N3,L$3:L$98,0))/INDEX(B$3:B$98,MATCH(1&amp;"."&amp;N3,L$3:L$98,0))-1</f>
        <v>-2.7593162481574396E-2</v>
      </c>
    </row>
    <row r="4" spans="1:16" x14ac:dyDescent="0.2">
      <c r="A4" s="161">
        <v>2681.19</v>
      </c>
      <c r="B4" s="161">
        <v>3107.58</v>
      </c>
      <c r="C4" s="161">
        <v>3150.78</v>
      </c>
      <c r="D4" s="161">
        <v>2658.49</v>
      </c>
      <c r="E4" s="161">
        <v>2138949045766.3</v>
      </c>
      <c r="F4" s="159">
        <v>0</v>
      </c>
      <c r="G4" s="160">
        <v>44136</v>
      </c>
      <c r="H4" s="160">
        <v>44165</v>
      </c>
      <c r="I4">
        <f t="shared" si="0"/>
        <v>2020</v>
      </c>
      <c r="J4" s="164">
        <f t="shared" ref="J4:J67" si="3">(B4/A4-1)*E4</f>
        <v>340157349394.96735</v>
      </c>
      <c r="L4" s="160" t="str">
        <f t="shared" ref="L4:L67" si="4">MONTH(H4)&amp;"."&amp;YEAR(H4)</f>
        <v>11.2020</v>
      </c>
      <c r="N4" s="159">
        <v>2014</v>
      </c>
      <c r="O4" s="163">
        <f t="shared" si="1"/>
        <v>-0.12706808638599779</v>
      </c>
      <c r="P4" s="162">
        <f t="shared" si="2"/>
        <v>-3.9767609749389865E-2</v>
      </c>
    </row>
    <row r="5" spans="1:16" x14ac:dyDescent="0.2">
      <c r="A5" s="161">
        <v>2911.08</v>
      </c>
      <c r="B5" s="161">
        <v>2690.59</v>
      </c>
      <c r="C5" s="161">
        <v>2919.25</v>
      </c>
      <c r="D5" s="161">
        <v>2664.44</v>
      </c>
      <c r="E5" s="161">
        <v>1438640035237.95</v>
      </c>
      <c r="F5" s="159">
        <v>0</v>
      </c>
      <c r="G5" s="160">
        <v>44105</v>
      </c>
      <c r="H5" s="160">
        <v>44135</v>
      </c>
      <c r="I5">
        <f t="shared" si="0"/>
        <v>2020</v>
      </c>
      <c r="J5" s="164">
        <f t="shared" si="3"/>
        <v>-108964968798.38927</v>
      </c>
      <c r="L5" s="160" t="str">
        <f t="shared" si="4"/>
        <v>10.2020</v>
      </c>
      <c r="N5" s="159">
        <v>2015</v>
      </c>
      <c r="O5" s="163">
        <f t="shared" si="1"/>
        <v>0.28547615277078203</v>
      </c>
      <c r="P5" s="162">
        <f t="shared" si="2"/>
        <v>6.8987491579119764E-2</v>
      </c>
    </row>
    <row r="6" spans="1:16" x14ac:dyDescent="0.2">
      <c r="A6" s="161">
        <v>2976.07</v>
      </c>
      <c r="B6" s="161">
        <v>2905.81</v>
      </c>
      <c r="C6" s="161">
        <v>3002.25</v>
      </c>
      <c r="D6" s="161">
        <v>2857.78</v>
      </c>
      <c r="E6" s="161">
        <v>1719870419023.3899</v>
      </c>
      <c r="F6" s="159">
        <v>0</v>
      </c>
      <c r="G6" s="160">
        <v>44075</v>
      </c>
      <c r="H6" s="160">
        <v>44104</v>
      </c>
      <c r="I6">
        <f t="shared" si="0"/>
        <v>2020</v>
      </c>
      <c r="J6" s="164">
        <f t="shared" si="3"/>
        <v>-40603243754.543335</v>
      </c>
      <c r="L6" s="160" t="str">
        <f t="shared" si="4"/>
        <v>9.2020</v>
      </c>
      <c r="N6" s="159">
        <v>2016</v>
      </c>
      <c r="O6" s="163">
        <f t="shared" si="1"/>
        <v>0.27779550275773196</v>
      </c>
      <c r="P6" s="162">
        <f t="shared" si="2"/>
        <v>0.2508795912421844</v>
      </c>
    </row>
    <row r="7" spans="1:16" x14ac:dyDescent="0.2">
      <c r="A7" s="161">
        <v>2917.68</v>
      </c>
      <c r="B7" s="161">
        <v>2966.2</v>
      </c>
      <c r="C7" s="161">
        <v>3090.42</v>
      </c>
      <c r="D7" s="161">
        <v>2911.19</v>
      </c>
      <c r="E7" s="161">
        <v>1577685254253.2</v>
      </c>
      <c r="F7" s="159">
        <v>0</v>
      </c>
      <c r="G7" s="160">
        <v>44044</v>
      </c>
      <c r="H7" s="160">
        <v>44074</v>
      </c>
      <c r="I7">
        <f t="shared" si="0"/>
        <v>2020</v>
      </c>
      <c r="J7" s="164">
        <f t="shared" si="3"/>
        <v>26236355095.954689</v>
      </c>
      <c r="L7" s="160" t="str">
        <f t="shared" si="4"/>
        <v>8.2020</v>
      </c>
      <c r="N7" s="159">
        <v>2017</v>
      </c>
      <c r="O7" s="163">
        <f t="shared" si="1"/>
        <v>-5.4849413820347394E-2</v>
      </c>
      <c r="P7" s="162">
        <f t="shared" si="2"/>
        <v>-4.8548067773373282E-2</v>
      </c>
    </row>
    <row r="8" spans="1:16" x14ac:dyDescent="0.2">
      <c r="A8" s="161">
        <v>2762.56</v>
      </c>
      <c r="B8" s="161">
        <v>2911.57</v>
      </c>
      <c r="C8" s="161">
        <v>2919.35</v>
      </c>
      <c r="D8" s="161">
        <v>2703.35</v>
      </c>
      <c r="E8" s="161">
        <v>1316694150158.3</v>
      </c>
      <c r="F8" s="159">
        <v>0</v>
      </c>
      <c r="G8" s="160">
        <v>44013</v>
      </c>
      <c r="H8" s="160">
        <v>44043</v>
      </c>
      <c r="I8">
        <f t="shared" si="0"/>
        <v>2020</v>
      </c>
      <c r="J8" s="164">
        <f t="shared" si="3"/>
        <v>71021297389.047897</v>
      </c>
      <c r="L8" s="160" t="str">
        <f t="shared" si="4"/>
        <v>7.2020</v>
      </c>
      <c r="N8" s="159">
        <v>2018</v>
      </c>
      <c r="O8" s="163">
        <f t="shared" si="1"/>
        <v>0.11866885948640538</v>
      </c>
      <c r="P8" s="162">
        <f t="shared" si="2"/>
        <v>3.4646439504102622E-2</v>
      </c>
    </row>
    <row r="9" spans="1:16" x14ac:dyDescent="0.2">
      <c r="A9" s="161">
        <v>2761.23</v>
      </c>
      <c r="B9" s="161">
        <v>2743.2</v>
      </c>
      <c r="C9" s="161">
        <v>2835.06</v>
      </c>
      <c r="D9" s="161">
        <v>2670.41</v>
      </c>
      <c r="E9" s="161">
        <v>1659571982034.3999</v>
      </c>
      <c r="F9" s="159">
        <v>0</v>
      </c>
      <c r="G9" s="160">
        <v>43983</v>
      </c>
      <c r="H9" s="160">
        <v>44012</v>
      </c>
      <c r="I9">
        <f t="shared" si="0"/>
        <v>2020</v>
      </c>
      <c r="J9" s="164">
        <f t="shared" si="3"/>
        <v>-10836505048.866064</v>
      </c>
      <c r="L9" s="160" t="str">
        <f t="shared" si="4"/>
        <v>6.2020</v>
      </c>
      <c r="N9" s="159">
        <v>2019</v>
      </c>
      <c r="O9" s="163">
        <f t="shared" si="1"/>
        <v>0.26082232879164408</v>
      </c>
      <c r="P9" s="162">
        <f t="shared" si="2"/>
        <v>0.20815120383959385</v>
      </c>
    </row>
    <row r="10" spans="1:16" x14ac:dyDescent="0.2">
      <c r="A10" s="161">
        <v>2623.89</v>
      </c>
      <c r="B10" s="161">
        <v>2734.83</v>
      </c>
      <c r="C10" s="161">
        <v>2796.85</v>
      </c>
      <c r="D10" s="161">
        <v>2564.44</v>
      </c>
      <c r="E10" s="161">
        <v>1477517199590</v>
      </c>
      <c r="F10" s="159">
        <v>0</v>
      </c>
      <c r="G10" s="160">
        <v>43952</v>
      </c>
      <c r="H10" s="160">
        <v>43982</v>
      </c>
      <c r="I10">
        <f t="shared" si="0"/>
        <v>2020</v>
      </c>
      <c r="J10" s="164">
        <f t="shared" si="3"/>
        <v>62470514435.633568</v>
      </c>
      <c r="L10" s="160" t="str">
        <f t="shared" si="4"/>
        <v>5.2020</v>
      </c>
      <c r="N10" s="159">
        <v>2020</v>
      </c>
      <c r="O10" s="163">
        <f t="shared" si="1"/>
        <v>8.3801563751449079E-2</v>
      </c>
      <c r="P10" s="162">
        <f t="shared" si="2"/>
        <v>6.9026376090878028E-2</v>
      </c>
    </row>
    <row r="11" spans="1:16" x14ac:dyDescent="0.2">
      <c r="A11" s="161">
        <v>2465.56</v>
      </c>
      <c r="B11" s="161">
        <v>2650.56</v>
      </c>
      <c r="C11" s="161">
        <v>2713.5</v>
      </c>
      <c r="D11" s="161">
        <v>2431.98</v>
      </c>
      <c r="E11" s="161">
        <v>1941558026771.49</v>
      </c>
      <c r="F11" s="159">
        <v>0</v>
      </c>
      <c r="G11" s="160">
        <v>43922</v>
      </c>
      <c r="H11" s="160">
        <v>43951</v>
      </c>
      <c r="I11">
        <f t="shared" si="0"/>
        <v>2020</v>
      </c>
      <c r="J11" s="164">
        <f t="shared" si="3"/>
        <v>145682212135.46841</v>
      </c>
      <c r="L11" s="160" t="str">
        <f t="shared" si="4"/>
        <v>4.2020</v>
      </c>
      <c r="O11" s="168">
        <f>MEDIAN(O2:O10)</f>
        <v>8.3801563751449079E-2</v>
      </c>
      <c r="P11" s="168">
        <f>MEDIAN(P2:P10)</f>
        <v>3.4646439504102622E-2</v>
      </c>
    </row>
    <row r="12" spans="1:16" x14ac:dyDescent="0.2">
      <c r="A12" s="161">
        <v>2829.47</v>
      </c>
      <c r="B12" s="161">
        <v>2508.81</v>
      </c>
      <c r="C12" s="161">
        <v>2875.3</v>
      </c>
      <c r="D12" s="161">
        <v>2073.87</v>
      </c>
      <c r="E12" s="161">
        <v>2870917798378.8999</v>
      </c>
      <c r="F12" s="159">
        <v>0</v>
      </c>
      <c r="G12" s="160">
        <v>43891</v>
      </c>
      <c r="H12" s="160">
        <v>43921</v>
      </c>
      <c r="I12">
        <f t="shared" si="0"/>
        <v>2020</v>
      </c>
      <c r="J12" s="164">
        <f t="shared" si="3"/>
        <v>-325357222811.40192</v>
      </c>
      <c r="L12" s="160" t="str">
        <f t="shared" si="4"/>
        <v>3.2020</v>
      </c>
    </row>
    <row r="13" spans="1:16" x14ac:dyDescent="0.2">
      <c r="A13" s="161">
        <v>3062.27</v>
      </c>
      <c r="B13" s="161">
        <v>2785.08</v>
      </c>
      <c r="C13" s="161">
        <v>3145.15</v>
      </c>
      <c r="D13" s="161">
        <v>2744.18</v>
      </c>
      <c r="E13" s="161">
        <v>1488709616158.8</v>
      </c>
      <c r="F13" s="159">
        <v>0</v>
      </c>
      <c r="G13" s="160">
        <v>43862</v>
      </c>
      <c r="H13" s="160">
        <v>43890</v>
      </c>
      <c r="I13">
        <f t="shared" si="0"/>
        <v>2020</v>
      </c>
      <c r="J13" s="164">
        <f t="shared" si="3"/>
        <v>-134754746806.47292</v>
      </c>
      <c r="L13" s="160" t="str">
        <f t="shared" si="4"/>
        <v>2.2020</v>
      </c>
    </row>
    <row r="14" spans="1:16" x14ac:dyDescent="0.2">
      <c r="A14" s="161">
        <v>3059.2</v>
      </c>
      <c r="B14" s="161">
        <v>3076.65</v>
      </c>
      <c r="C14" s="161">
        <v>3226.89</v>
      </c>
      <c r="D14" s="161">
        <v>3057.36</v>
      </c>
      <c r="E14" s="161">
        <v>1321668754659.3999</v>
      </c>
      <c r="F14" s="159">
        <v>0</v>
      </c>
      <c r="G14" s="160">
        <v>43831</v>
      </c>
      <c r="H14" s="160">
        <v>43861</v>
      </c>
      <c r="I14">
        <f t="shared" si="0"/>
        <v>2020</v>
      </c>
      <c r="J14" s="164">
        <f t="shared" si="3"/>
        <v>7538938208.9457331</v>
      </c>
      <c r="L14" s="160" t="str">
        <f t="shared" si="4"/>
        <v>1.2020</v>
      </c>
    </row>
    <row r="15" spans="1:16" x14ac:dyDescent="0.2">
      <c r="A15" s="161">
        <v>2937.69</v>
      </c>
      <c r="B15" s="161">
        <v>3045.87</v>
      </c>
      <c r="C15" s="161">
        <v>3060.2</v>
      </c>
      <c r="D15" s="161">
        <v>2875.5</v>
      </c>
      <c r="E15" s="161">
        <v>1001879519641.89</v>
      </c>
      <c r="F15" s="159">
        <v>0</v>
      </c>
      <c r="G15" s="160">
        <v>43800</v>
      </c>
      <c r="H15" s="160">
        <v>43830</v>
      </c>
      <c r="I15">
        <f t="shared" si="0"/>
        <v>2019</v>
      </c>
      <c r="J15" s="164">
        <f t="shared" si="3"/>
        <v>36894065212.755409</v>
      </c>
      <c r="L15" s="160" t="str">
        <f t="shared" si="4"/>
        <v>12.2019</v>
      </c>
    </row>
    <row r="16" spans="1:16" x14ac:dyDescent="0.2">
      <c r="A16" s="161">
        <v>2895.47</v>
      </c>
      <c r="B16" s="161">
        <v>2935.37</v>
      </c>
      <c r="C16" s="161">
        <v>3009.11</v>
      </c>
      <c r="D16" s="161">
        <v>2886.59</v>
      </c>
      <c r="E16" s="161">
        <v>1166564510180.49</v>
      </c>
      <c r="F16" s="159">
        <v>0</v>
      </c>
      <c r="G16" s="160">
        <v>43770</v>
      </c>
      <c r="H16" s="160">
        <v>43799</v>
      </c>
      <c r="I16">
        <f t="shared" si="0"/>
        <v>2019</v>
      </c>
      <c r="J16" s="164">
        <f t="shared" si="3"/>
        <v>16075429535.170942</v>
      </c>
      <c r="L16" s="160" t="str">
        <f t="shared" si="4"/>
        <v>11.2019</v>
      </c>
      <c r="O16" s="159" t="s">
        <v>3205</v>
      </c>
    </row>
    <row r="17" spans="1:15" x14ac:dyDescent="0.2">
      <c r="A17" s="161">
        <v>2749.83</v>
      </c>
      <c r="B17" s="161">
        <v>2893.98</v>
      </c>
      <c r="C17" s="161">
        <v>2936.26</v>
      </c>
      <c r="D17" s="161">
        <v>2686.15</v>
      </c>
      <c r="E17" s="161">
        <v>1161194480148.8</v>
      </c>
      <c r="F17" s="159">
        <v>0</v>
      </c>
      <c r="G17" s="160">
        <v>43739</v>
      </c>
      <c r="H17" s="160">
        <v>43769</v>
      </c>
      <c r="I17">
        <f t="shared" si="0"/>
        <v>2019</v>
      </c>
      <c r="J17" s="164">
        <f t="shared" si="3"/>
        <v>60871466350.083435</v>
      </c>
      <c r="L17" s="160" t="str">
        <f t="shared" si="4"/>
        <v>10.2019</v>
      </c>
    </row>
    <row r="18" spans="1:15" x14ac:dyDescent="0.2">
      <c r="A18" s="161">
        <v>2742.3</v>
      </c>
      <c r="B18" s="161">
        <v>2747.18</v>
      </c>
      <c r="C18" s="161">
        <v>2847.01</v>
      </c>
      <c r="D18" s="161">
        <v>2735.11</v>
      </c>
      <c r="E18" s="161">
        <v>981251765181.79895</v>
      </c>
      <c r="F18" s="159">
        <v>0</v>
      </c>
      <c r="G18" s="160">
        <v>43709</v>
      </c>
      <c r="H18" s="160">
        <v>43738</v>
      </c>
      <c r="I18">
        <f t="shared" si="0"/>
        <v>2019</v>
      </c>
      <c r="J18" s="164">
        <f t="shared" si="3"/>
        <v>1746165122.0095563</v>
      </c>
      <c r="L18" s="160" t="str">
        <f t="shared" si="4"/>
        <v>9.2019</v>
      </c>
      <c r="O18" s="159" t="s">
        <v>3206</v>
      </c>
    </row>
    <row r="19" spans="1:15" x14ac:dyDescent="0.2">
      <c r="A19" s="161">
        <v>2727.68</v>
      </c>
      <c r="B19" s="161">
        <v>2740.04</v>
      </c>
      <c r="C19" s="161">
        <v>2740.04</v>
      </c>
      <c r="D19" s="161">
        <v>2615.1999999999998</v>
      </c>
      <c r="E19" s="161">
        <v>971158401137.19995</v>
      </c>
      <c r="F19" s="159">
        <v>0</v>
      </c>
      <c r="G19" s="160">
        <v>43678</v>
      </c>
      <c r="H19" s="160">
        <v>43708</v>
      </c>
      <c r="I19">
        <f t="shared" si="0"/>
        <v>2019</v>
      </c>
      <c r="J19" s="164">
        <f t="shared" si="3"/>
        <v>4400632712.8019733</v>
      </c>
      <c r="L19" s="160" t="str">
        <f t="shared" si="4"/>
        <v>8.2019</v>
      </c>
    </row>
    <row r="20" spans="1:15" x14ac:dyDescent="0.2">
      <c r="A20" s="161">
        <v>2777.08</v>
      </c>
      <c r="B20" s="161">
        <v>2739.5</v>
      </c>
      <c r="C20" s="161">
        <v>2848.4</v>
      </c>
      <c r="D20" s="161">
        <v>2665.21</v>
      </c>
      <c r="E20" s="161">
        <v>983824369337.5</v>
      </c>
      <c r="F20" s="159">
        <v>0</v>
      </c>
      <c r="G20" s="160">
        <v>43647</v>
      </c>
      <c r="H20" s="160">
        <v>43677</v>
      </c>
      <c r="I20">
        <f t="shared" si="0"/>
        <v>2019</v>
      </c>
      <c r="J20" s="164">
        <f t="shared" si="3"/>
        <v>-13313307430.719782</v>
      </c>
      <c r="L20" s="160" t="str">
        <f t="shared" si="4"/>
        <v>7.2019</v>
      </c>
    </row>
    <row r="21" spans="1:15" x14ac:dyDescent="0.2">
      <c r="A21" s="161">
        <v>2660.64</v>
      </c>
      <c r="B21" s="161">
        <v>2765.85</v>
      </c>
      <c r="C21" s="161">
        <v>2790.59</v>
      </c>
      <c r="D21" s="161">
        <v>2649.78</v>
      </c>
      <c r="E21" s="161">
        <v>980420181428.59998</v>
      </c>
      <c r="F21" s="159">
        <v>0</v>
      </c>
      <c r="G21" s="160">
        <v>43617</v>
      </c>
      <c r="H21" s="160">
        <v>43646</v>
      </c>
      <c r="I21">
        <f t="shared" si="0"/>
        <v>2019</v>
      </c>
      <c r="J21" s="164">
        <f t="shared" si="3"/>
        <v>38768870380.097588</v>
      </c>
      <c r="L21" s="160" t="str">
        <f t="shared" si="4"/>
        <v>6.2019</v>
      </c>
    </row>
    <row r="22" spans="1:15" x14ac:dyDescent="0.2">
      <c r="A22" s="161">
        <v>2558.81</v>
      </c>
      <c r="B22" s="161">
        <v>2665.33</v>
      </c>
      <c r="C22" s="161">
        <v>2665.42</v>
      </c>
      <c r="D22" s="161">
        <v>2506.4699999999998</v>
      </c>
      <c r="E22" s="161">
        <v>967806510633.99902</v>
      </c>
      <c r="F22" s="159">
        <v>0</v>
      </c>
      <c r="G22" s="160">
        <v>43586</v>
      </c>
      <c r="H22" s="160">
        <v>43616</v>
      </c>
      <c r="I22">
        <f t="shared" si="0"/>
        <v>2019</v>
      </c>
      <c r="J22" s="164">
        <f t="shared" si="3"/>
        <v>40288551909.96344</v>
      </c>
      <c r="L22" s="160" t="str">
        <f t="shared" si="4"/>
        <v>5.2019</v>
      </c>
    </row>
    <row r="23" spans="1:15" x14ac:dyDescent="0.2">
      <c r="A23" s="161">
        <v>2498.73</v>
      </c>
      <c r="B23" s="161">
        <v>2559.3200000000002</v>
      </c>
      <c r="C23" s="161">
        <v>2599.58</v>
      </c>
      <c r="D23" s="161">
        <v>2498.73</v>
      </c>
      <c r="E23" s="161">
        <v>855288789396.09998</v>
      </c>
      <c r="F23" s="159">
        <v>0</v>
      </c>
      <c r="G23" s="160">
        <v>43556</v>
      </c>
      <c r="H23" s="160">
        <v>43585</v>
      </c>
      <c r="I23">
        <f t="shared" si="0"/>
        <v>2019</v>
      </c>
      <c r="J23" s="164">
        <f t="shared" si="3"/>
        <v>20739314671.657204</v>
      </c>
      <c r="L23" s="160" t="str">
        <f t="shared" si="4"/>
        <v>4.2019</v>
      </c>
    </row>
    <row r="24" spans="1:15" x14ac:dyDescent="0.2">
      <c r="A24" s="161">
        <v>2487.44</v>
      </c>
      <c r="B24" s="161">
        <v>2497.1</v>
      </c>
      <c r="C24" s="161">
        <v>2520.02</v>
      </c>
      <c r="D24" s="161">
        <v>2452.09</v>
      </c>
      <c r="E24" s="161">
        <v>715189755796.30005</v>
      </c>
      <c r="F24" s="159">
        <v>0</v>
      </c>
      <c r="G24" s="160">
        <v>43525</v>
      </c>
      <c r="H24" s="160">
        <v>43555</v>
      </c>
      <c r="I24">
        <f t="shared" si="0"/>
        <v>2019</v>
      </c>
      <c r="J24" s="164">
        <f t="shared" si="3"/>
        <v>2777447110.6809254</v>
      </c>
      <c r="L24" s="160" t="str">
        <f t="shared" si="4"/>
        <v>3.2019</v>
      </c>
    </row>
    <row r="25" spans="1:15" x14ac:dyDescent="0.2">
      <c r="A25" s="161">
        <v>2520.08</v>
      </c>
      <c r="B25" s="161">
        <v>2485.27</v>
      </c>
      <c r="C25" s="161">
        <v>2551.9699999999998</v>
      </c>
      <c r="D25" s="161">
        <v>2448.41</v>
      </c>
      <c r="E25" s="161">
        <v>714324393201.80005</v>
      </c>
      <c r="F25" s="159">
        <v>0</v>
      </c>
      <c r="G25" s="160">
        <v>43497</v>
      </c>
      <c r="H25" s="160">
        <v>43524</v>
      </c>
      <c r="I25">
        <f t="shared" si="0"/>
        <v>2019</v>
      </c>
      <c r="J25" s="164">
        <f t="shared" si="3"/>
        <v>-9867001098.1217442</v>
      </c>
      <c r="L25" s="160" t="str">
        <f t="shared" si="4"/>
        <v>2.2019</v>
      </c>
    </row>
    <row r="26" spans="1:15" x14ac:dyDescent="0.2">
      <c r="A26" s="161">
        <v>2370.56</v>
      </c>
      <c r="B26" s="161">
        <v>2521.1</v>
      </c>
      <c r="C26" s="161">
        <v>2536.2800000000002</v>
      </c>
      <c r="D26" s="161">
        <v>2350.41</v>
      </c>
      <c r="E26" s="161">
        <v>689846509034.59998</v>
      </c>
      <c r="F26" s="159">
        <v>0</v>
      </c>
      <c r="G26" s="160">
        <v>43466</v>
      </c>
      <c r="H26" s="160">
        <v>43496</v>
      </c>
      <c r="I26">
        <f t="shared" si="0"/>
        <v>2019</v>
      </c>
      <c r="J26" s="164">
        <f t="shared" si="3"/>
        <v>43808000417.651749</v>
      </c>
      <c r="L26" s="160" t="str">
        <f t="shared" si="4"/>
        <v>1.2019</v>
      </c>
    </row>
    <row r="27" spans="1:15" x14ac:dyDescent="0.2">
      <c r="A27" s="161">
        <v>2405.1799999999998</v>
      </c>
      <c r="B27" s="161">
        <v>2369.33</v>
      </c>
      <c r="C27" s="161">
        <v>2449.92</v>
      </c>
      <c r="D27" s="161">
        <v>2258.27</v>
      </c>
      <c r="E27" s="161">
        <v>689427394777.92004</v>
      </c>
      <c r="F27" s="159">
        <v>0</v>
      </c>
      <c r="G27" s="160">
        <v>43435</v>
      </c>
      <c r="H27" s="160">
        <v>43465</v>
      </c>
      <c r="I27">
        <f t="shared" si="0"/>
        <v>2018</v>
      </c>
      <c r="J27" s="164">
        <f t="shared" si="3"/>
        <v>-10276142368.882322</v>
      </c>
      <c r="L27" s="160" t="str">
        <f t="shared" si="4"/>
        <v>12.2018</v>
      </c>
    </row>
    <row r="28" spans="1:15" x14ac:dyDescent="0.2">
      <c r="A28" s="161">
        <v>2352.94</v>
      </c>
      <c r="B28" s="161">
        <v>2392.5</v>
      </c>
      <c r="C28" s="161">
        <v>2454.84</v>
      </c>
      <c r="D28" s="161">
        <v>2284.3000000000002</v>
      </c>
      <c r="E28" s="161">
        <v>872458011570.29895</v>
      </c>
      <c r="F28" s="159">
        <v>0</v>
      </c>
      <c r="G28" s="160">
        <v>43405</v>
      </c>
      <c r="H28" s="160">
        <v>43434</v>
      </c>
      <c r="I28">
        <f t="shared" si="0"/>
        <v>2018</v>
      </c>
      <c r="J28" s="164">
        <f t="shared" si="3"/>
        <v>14668643882.85331</v>
      </c>
      <c r="L28" s="160" t="str">
        <f t="shared" si="4"/>
        <v>11.2018</v>
      </c>
    </row>
    <row r="29" spans="1:15" x14ac:dyDescent="0.2">
      <c r="A29" s="161">
        <v>2481.4499999999998</v>
      </c>
      <c r="B29" s="161">
        <v>2352.71</v>
      </c>
      <c r="C29" s="161">
        <v>2501.7800000000002</v>
      </c>
      <c r="D29" s="161">
        <v>2275.58</v>
      </c>
      <c r="E29" s="161">
        <v>978180660947.30005</v>
      </c>
      <c r="F29" s="159">
        <v>0</v>
      </c>
      <c r="G29" s="160">
        <v>43374</v>
      </c>
      <c r="H29" s="160">
        <v>43404</v>
      </c>
      <c r="I29">
        <f t="shared" si="0"/>
        <v>2018</v>
      </c>
      <c r="J29" s="164">
        <f t="shared" si="3"/>
        <v>-50748948514.116821</v>
      </c>
      <c r="L29" s="160" t="str">
        <f t="shared" si="4"/>
        <v>10.2018</v>
      </c>
    </row>
    <row r="30" spans="1:15" x14ac:dyDescent="0.2">
      <c r="A30" s="161">
        <v>2344.3000000000002</v>
      </c>
      <c r="B30" s="161">
        <v>2475.36</v>
      </c>
      <c r="C30" s="161">
        <v>2476.86</v>
      </c>
      <c r="D30" s="161">
        <v>2305.27</v>
      </c>
      <c r="E30" s="161">
        <v>843950442327.39905</v>
      </c>
      <c r="F30" s="159">
        <v>0</v>
      </c>
      <c r="G30" s="160">
        <v>43344</v>
      </c>
      <c r="H30" s="160">
        <v>43373</v>
      </c>
      <c r="I30">
        <f t="shared" si="0"/>
        <v>2018</v>
      </c>
      <c r="J30" s="164">
        <f t="shared" si="3"/>
        <v>47181736540.301468</v>
      </c>
      <c r="L30" s="160" t="str">
        <f t="shared" si="4"/>
        <v>9.2018</v>
      </c>
    </row>
    <row r="31" spans="1:15" x14ac:dyDescent="0.2">
      <c r="A31" s="161">
        <v>2317.83</v>
      </c>
      <c r="B31" s="161">
        <v>2345.85</v>
      </c>
      <c r="C31" s="161">
        <v>2359.58</v>
      </c>
      <c r="D31" s="161">
        <v>2240.71</v>
      </c>
      <c r="E31" s="161">
        <v>853105290851.29895</v>
      </c>
      <c r="F31" s="159">
        <v>0</v>
      </c>
      <c r="G31" s="160">
        <v>43313</v>
      </c>
      <c r="H31" s="160">
        <v>43343</v>
      </c>
      <c r="I31">
        <f t="shared" si="0"/>
        <v>2018</v>
      </c>
      <c r="J31" s="164">
        <f t="shared" si="3"/>
        <v>10313098997.619911</v>
      </c>
      <c r="L31" s="160" t="str">
        <f t="shared" si="4"/>
        <v>8.2018</v>
      </c>
    </row>
    <row r="32" spans="1:15" x14ac:dyDescent="0.2">
      <c r="A32" s="161">
        <v>2294.1</v>
      </c>
      <c r="B32" s="161">
        <v>2321.11</v>
      </c>
      <c r="C32" s="161">
        <v>2379.33</v>
      </c>
      <c r="D32" s="161">
        <v>2239.77</v>
      </c>
      <c r="E32" s="161">
        <v>734637176730.79895</v>
      </c>
      <c r="F32" s="159">
        <v>0</v>
      </c>
      <c r="G32" s="160">
        <v>43282</v>
      </c>
      <c r="H32" s="160">
        <v>43312</v>
      </c>
      <c r="I32">
        <f t="shared" si="0"/>
        <v>2018</v>
      </c>
      <c r="J32" s="164">
        <f t="shared" si="3"/>
        <v>8649383262.9349041</v>
      </c>
      <c r="L32" s="160" t="str">
        <f t="shared" si="4"/>
        <v>7.2018</v>
      </c>
    </row>
    <row r="33" spans="1:12" x14ac:dyDescent="0.2">
      <c r="A33" s="161">
        <v>2297.13</v>
      </c>
      <c r="B33" s="161">
        <v>2295.9499999999998</v>
      </c>
      <c r="C33" s="161">
        <v>2329.0300000000002</v>
      </c>
      <c r="D33" s="161">
        <v>2192.63</v>
      </c>
      <c r="E33" s="161">
        <v>720838878597.55005</v>
      </c>
      <c r="F33" s="159">
        <v>0</v>
      </c>
      <c r="G33" s="160">
        <v>43252</v>
      </c>
      <c r="H33" s="160">
        <v>43281</v>
      </c>
      <c r="I33">
        <f t="shared" si="0"/>
        <v>2018</v>
      </c>
      <c r="J33" s="164">
        <f t="shared" si="3"/>
        <v>-370283735.24582297</v>
      </c>
      <c r="L33" s="160" t="str">
        <f t="shared" si="4"/>
        <v>6.2018</v>
      </c>
    </row>
    <row r="34" spans="1:12" x14ac:dyDescent="0.2">
      <c r="A34" s="161">
        <v>2304.2800000000002</v>
      </c>
      <c r="B34" s="161">
        <v>2302.88</v>
      </c>
      <c r="C34" s="161">
        <v>2358.59</v>
      </c>
      <c r="D34" s="161">
        <v>2274.0700000000002</v>
      </c>
      <c r="E34" s="161">
        <v>764273682544.99902</v>
      </c>
      <c r="F34" s="159">
        <v>0</v>
      </c>
      <c r="G34" s="160">
        <v>43221</v>
      </c>
      <c r="H34" s="160">
        <v>43251</v>
      </c>
      <c r="I34">
        <f t="shared" si="0"/>
        <v>2018</v>
      </c>
      <c r="J34" s="164">
        <f t="shared" si="3"/>
        <v>-464345980.33357924</v>
      </c>
      <c r="L34" s="160" t="str">
        <f t="shared" si="4"/>
        <v>5.2018</v>
      </c>
    </row>
    <row r="35" spans="1:12" x14ac:dyDescent="0.2">
      <c r="A35" s="161">
        <v>2271.91</v>
      </c>
      <c r="B35" s="161">
        <v>2307.02</v>
      </c>
      <c r="C35" s="161">
        <v>2322.38</v>
      </c>
      <c r="D35" s="161">
        <v>2065.3200000000002</v>
      </c>
      <c r="E35" s="161">
        <v>1256468004283.2</v>
      </c>
      <c r="F35" s="159">
        <v>0</v>
      </c>
      <c r="G35" s="160">
        <v>43191</v>
      </c>
      <c r="H35" s="160">
        <v>43220</v>
      </c>
      <c r="I35">
        <f t="shared" si="0"/>
        <v>2018</v>
      </c>
      <c r="J35" s="164">
        <f t="shared" si="3"/>
        <v>19417402815.420975</v>
      </c>
      <c r="L35" s="160" t="str">
        <f t="shared" si="4"/>
        <v>4.2018</v>
      </c>
    </row>
    <row r="36" spans="1:12" x14ac:dyDescent="0.2">
      <c r="A36" s="161">
        <v>2286.41</v>
      </c>
      <c r="B36" s="161">
        <v>2270.98</v>
      </c>
      <c r="C36" s="161">
        <v>2326.41</v>
      </c>
      <c r="D36" s="161">
        <v>2240.85</v>
      </c>
      <c r="E36" s="161">
        <v>810190991918.19995</v>
      </c>
      <c r="F36" s="159">
        <v>0</v>
      </c>
      <c r="G36" s="160">
        <v>43160</v>
      </c>
      <c r="H36" s="160">
        <v>43190</v>
      </c>
      <c r="I36">
        <f t="shared" si="0"/>
        <v>2018</v>
      </c>
      <c r="J36" s="164">
        <f t="shared" si="3"/>
        <v>-5467631354.5242472</v>
      </c>
      <c r="L36" s="160" t="str">
        <f t="shared" si="4"/>
        <v>3.2018</v>
      </c>
    </row>
    <row r="37" spans="1:12" x14ac:dyDescent="0.2">
      <c r="A37" s="161">
        <v>2292.2199999999998</v>
      </c>
      <c r="B37" s="161">
        <v>2296.8000000000002</v>
      </c>
      <c r="C37" s="161">
        <v>2376.96</v>
      </c>
      <c r="D37" s="161">
        <v>2181.96</v>
      </c>
      <c r="E37" s="161">
        <v>870335545954.30005</v>
      </c>
      <c r="F37" s="159">
        <v>0</v>
      </c>
      <c r="G37" s="160">
        <v>43132</v>
      </c>
      <c r="H37" s="160">
        <v>43159</v>
      </c>
      <c r="I37">
        <f t="shared" si="0"/>
        <v>2018</v>
      </c>
      <c r="J37" s="164">
        <f t="shared" si="3"/>
        <v>1738985263.4002047</v>
      </c>
      <c r="L37" s="160" t="str">
        <f t="shared" si="4"/>
        <v>2.2018</v>
      </c>
    </row>
    <row r="38" spans="1:12" x14ac:dyDescent="0.2">
      <c r="A38" s="161">
        <v>2111.2399999999998</v>
      </c>
      <c r="B38" s="161">
        <v>2289.9899999999998</v>
      </c>
      <c r="C38" s="161">
        <v>2328.48</v>
      </c>
      <c r="D38" s="161">
        <v>2111.2399999999998</v>
      </c>
      <c r="E38" s="161">
        <v>779047864973.19995</v>
      </c>
      <c r="F38" s="159">
        <v>0</v>
      </c>
      <c r="G38" s="160">
        <v>43101</v>
      </c>
      <c r="H38" s="160">
        <v>43131</v>
      </c>
      <c r="I38">
        <f t="shared" si="0"/>
        <v>2018</v>
      </c>
      <c r="J38" s="164">
        <f t="shared" si="3"/>
        <v>65958775820.825371</v>
      </c>
      <c r="L38" s="160" t="str">
        <f t="shared" si="4"/>
        <v>1.2018</v>
      </c>
    </row>
    <row r="39" spans="1:12" x14ac:dyDescent="0.2">
      <c r="A39" s="161">
        <v>2102.54</v>
      </c>
      <c r="B39" s="161">
        <v>2109.7399999999998</v>
      </c>
      <c r="C39" s="161">
        <v>2160.75</v>
      </c>
      <c r="D39" s="161">
        <v>2082.29</v>
      </c>
      <c r="E39" s="161">
        <v>553568472207</v>
      </c>
      <c r="F39" s="159">
        <v>0</v>
      </c>
      <c r="G39" s="160">
        <v>43070</v>
      </c>
      <c r="H39" s="160">
        <v>43098</v>
      </c>
      <c r="I39">
        <f t="shared" si="0"/>
        <v>2017</v>
      </c>
      <c r="J39" s="164">
        <f t="shared" si="3"/>
        <v>1895656206.2506647</v>
      </c>
      <c r="L39" s="160" t="str">
        <f t="shared" si="4"/>
        <v>12.2017</v>
      </c>
    </row>
    <row r="40" spans="1:12" x14ac:dyDescent="0.2">
      <c r="A40" s="161">
        <v>2070.6799999999998</v>
      </c>
      <c r="B40" s="161">
        <v>2100.62</v>
      </c>
      <c r="C40" s="161">
        <v>2191.71</v>
      </c>
      <c r="D40" s="161">
        <v>2065.69</v>
      </c>
      <c r="E40" s="161">
        <v>916148128903.39905</v>
      </c>
      <c r="F40" s="159">
        <v>0</v>
      </c>
      <c r="G40" s="160">
        <v>43040</v>
      </c>
      <c r="H40" s="160">
        <v>43069</v>
      </c>
      <c r="I40">
        <f t="shared" si="0"/>
        <v>2017</v>
      </c>
      <c r="J40" s="164">
        <f t="shared" si="3"/>
        <v>13246602555.376801</v>
      </c>
      <c r="L40" s="160" t="str">
        <f t="shared" si="4"/>
        <v>11.2017</v>
      </c>
    </row>
    <row r="41" spans="1:12" x14ac:dyDescent="0.2">
      <c r="A41" s="161">
        <v>2077.16</v>
      </c>
      <c r="B41" s="161">
        <v>2064.31</v>
      </c>
      <c r="C41" s="161">
        <v>2106.4899999999998</v>
      </c>
      <c r="D41" s="161">
        <v>2038.26</v>
      </c>
      <c r="E41" s="161">
        <v>610190618582</v>
      </c>
      <c r="F41" s="159">
        <v>0</v>
      </c>
      <c r="G41" s="160">
        <v>43009</v>
      </c>
      <c r="H41" s="160">
        <v>43039</v>
      </c>
      <c r="I41">
        <f t="shared" si="0"/>
        <v>2017</v>
      </c>
      <c r="J41" s="164">
        <f t="shared" si="3"/>
        <v>-3774841345.2881312</v>
      </c>
      <c r="L41" s="160" t="str">
        <f t="shared" si="4"/>
        <v>10.2017</v>
      </c>
    </row>
    <row r="42" spans="1:12" x14ac:dyDescent="0.2">
      <c r="A42" s="161">
        <v>2021.93</v>
      </c>
      <c r="B42" s="161">
        <v>2077.19</v>
      </c>
      <c r="C42" s="161">
        <v>2086.65</v>
      </c>
      <c r="D42" s="161">
        <v>1992.68</v>
      </c>
      <c r="E42" s="161">
        <v>670255148011</v>
      </c>
      <c r="F42" s="159">
        <v>0</v>
      </c>
      <c r="G42" s="160">
        <v>42979</v>
      </c>
      <c r="H42" s="160">
        <v>43007</v>
      </c>
      <c r="I42">
        <f t="shared" si="0"/>
        <v>2017</v>
      </c>
      <c r="J42" s="164">
        <f t="shared" si="3"/>
        <v>18318289693.059528</v>
      </c>
      <c r="L42" s="160" t="str">
        <f t="shared" si="4"/>
        <v>9.2017</v>
      </c>
    </row>
    <row r="43" spans="1:12" x14ac:dyDescent="0.2">
      <c r="A43" s="161">
        <v>1924.77</v>
      </c>
      <c r="B43" s="161">
        <v>2022.22</v>
      </c>
      <c r="C43" s="161">
        <v>2030.86</v>
      </c>
      <c r="D43" s="161">
        <v>1921.34</v>
      </c>
      <c r="E43" s="161">
        <v>630143855720</v>
      </c>
      <c r="F43" s="159">
        <v>0</v>
      </c>
      <c r="G43" s="160">
        <v>42948</v>
      </c>
      <c r="H43" s="160">
        <v>42978</v>
      </c>
      <c r="I43">
        <f t="shared" si="0"/>
        <v>2017</v>
      </c>
      <c r="J43" s="164">
        <f t="shared" si="3"/>
        <v>31903821620.200802</v>
      </c>
      <c r="L43" s="160" t="str">
        <f t="shared" si="4"/>
        <v>8.2017</v>
      </c>
    </row>
    <row r="44" spans="1:12" x14ac:dyDescent="0.2">
      <c r="A44" s="161">
        <v>1886.72</v>
      </c>
      <c r="B44" s="161">
        <v>1919.53</v>
      </c>
      <c r="C44" s="161">
        <v>1972.49</v>
      </c>
      <c r="D44" s="161">
        <v>1881.98</v>
      </c>
      <c r="E44" s="161">
        <v>597858120438</v>
      </c>
      <c r="F44" s="159">
        <v>0</v>
      </c>
      <c r="G44" s="160">
        <v>42917</v>
      </c>
      <c r="H44" s="160">
        <v>42947</v>
      </c>
      <c r="I44">
        <f t="shared" si="0"/>
        <v>2017</v>
      </c>
      <c r="J44" s="164">
        <f t="shared" si="3"/>
        <v>10396733448.296854</v>
      </c>
      <c r="L44" s="160" t="str">
        <f t="shared" si="4"/>
        <v>7.2017</v>
      </c>
    </row>
    <row r="45" spans="1:12" x14ac:dyDescent="0.2">
      <c r="A45" s="161">
        <v>1900.89</v>
      </c>
      <c r="B45" s="161">
        <v>1879.5</v>
      </c>
      <c r="C45" s="161">
        <v>1904.82</v>
      </c>
      <c r="D45" s="161">
        <v>1774.56</v>
      </c>
      <c r="E45" s="161">
        <v>689595190228</v>
      </c>
      <c r="F45" s="159">
        <v>0</v>
      </c>
      <c r="G45" s="160">
        <v>42887</v>
      </c>
      <c r="H45" s="160">
        <v>42916</v>
      </c>
      <c r="I45">
        <f t="shared" si="0"/>
        <v>2017</v>
      </c>
      <c r="J45" s="164">
        <f t="shared" si="3"/>
        <v>-7759755229.906497</v>
      </c>
      <c r="L45" s="160" t="str">
        <f t="shared" si="4"/>
        <v>6.2017</v>
      </c>
    </row>
    <row r="46" spans="1:12" x14ac:dyDescent="0.2">
      <c r="A46" s="161">
        <v>2022.19</v>
      </c>
      <c r="B46" s="161">
        <v>1900.38</v>
      </c>
      <c r="C46" s="161">
        <v>2044.24</v>
      </c>
      <c r="D46" s="161">
        <v>1893.39</v>
      </c>
      <c r="E46" s="161">
        <v>624125928680</v>
      </c>
      <c r="F46" s="159">
        <v>0</v>
      </c>
      <c r="G46" s="160">
        <v>42856</v>
      </c>
      <c r="H46" s="160">
        <v>42886</v>
      </c>
      <c r="I46">
        <f t="shared" si="0"/>
        <v>2017</v>
      </c>
      <c r="J46" s="164">
        <f t="shared" si="3"/>
        <v>-37595270163.788124</v>
      </c>
      <c r="L46" s="160" t="str">
        <f t="shared" si="4"/>
        <v>5.2017</v>
      </c>
    </row>
    <row r="47" spans="1:12" x14ac:dyDescent="0.2">
      <c r="A47" s="161">
        <v>1998.55</v>
      </c>
      <c r="B47" s="161">
        <v>2016.71</v>
      </c>
      <c r="C47" s="161">
        <v>2058.11</v>
      </c>
      <c r="D47" s="161">
        <v>1900.72</v>
      </c>
      <c r="E47" s="161">
        <v>605157742023</v>
      </c>
      <c r="F47" s="159">
        <v>0</v>
      </c>
      <c r="G47" s="160">
        <v>42826</v>
      </c>
      <c r="H47" s="160">
        <v>42853</v>
      </c>
      <c r="I47">
        <f t="shared" si="0"/>
        <v>2017</v>
      </c>
      <c r="J47" s="164">
        <f t="shared" si="3"/>
        <v>5498818941.3012772</v>
      </c>
      <c r="L47" s="160" t="str">
        <f t="shared" si="4"/>
        <v>4.2017</v>
      </c>
    </row>
    <row r="48" spans="1:12" x14ac:dyDescent="0.2">
      <c r="A48" s="161">
        <v>2034.28</v>
      </c>
      <c r="B48" s="161">
        <v>1995.9</v>
      </c>
      <c r="C48" s="161">
        <v>2076.71</v>
      </c>
      <c r="D48" s="161">
        <v>1965.23</v>
      </c>
      <c r="E48" s="161">
        <v>722282156394</v>
      </c>
      <c r="F48" s="159">
        <v>0</v>
      </c>
      <c r="G48" s="160">
        <v>42795</v>
      </c>
      <c r="H48" s="160">
        <v>42825</v>
      </c>
      <c r="I48">
        <f t="shared" si="0"/>
        <v>2017</v>
      </c>
      <c r="J48" s="164">
        <f t="shared" si="3"/>
        <v>-13627027332.718033</v>
      </c>
      <c r="L48" s="160" t="str">
        <f t="shared" si="4"/>
        <v>3.2017</v>
      </c>
    </row>
    <row r="49" spans="1:12" x14ac:dyDescent="0.2">
      <c r="A49" s="161">
        <v>2219.19</v>
      </c>
      <c r="B49" s="161">
        <v>2035.77</v>
      </c>
      <c r="C49" s="161">
        <v>2236.8000000000002</v>
      </c>
      <c r="D49" s="161">
        <v>2027.05</v>
      </c>
      <c r="E49" s="161">
        <v>609004966260</v>
      </c>
      <c r="F49" s="159">
        <v>0</v>
      </c>
      <c r="G49" s="160">
        <v>42767</v>
      </c>
      <c r="H49" s="160">
        <v>42794</v>
      </c>
      <c r="I49">
        <f t="shared" si="0"/>
        <v>2017</v>
      </c>
      <c r="J49" s="164">
        <f t="shared" si="3"/>
        <v>-50335343486.321274</v>
      </c>
      <c r="L49" s="160" t="str">
        <f t="shared" si="4"/>
        <v>2.2017</v>
      </c>
    </row>
    <row r="50" spans="1:12" x14ac:dyDescent="0.2">
      <c r="A50" s="161">
        <v>2231.52</v>
      </c>
      <c r="B50" s="161">
        <v>2217.39</v>
      </c>
      <c r="C50" s="161">
        <v>2293.9899999999998</v>
      </c>
      <c r="D50" s="161">
        <v>2136.35</v>
      </c>
      <c r="E50" s="161">
        <v>685220118182</v>
      </c>
      <c r="F50" s="159">
        <v>0</v>
      </c>
      <c r="G50" s="160">
        <v>42736</v>
      </c>
      <c r="H50" s="160">
        <v>42766</v>
      </c>
      <c r="I50">
        <f t="shared" si="0"/>
        <v>2017</v>
      </c>
      <c r="J50" s="164">
        <f t="shared" si="3"/>
        <v>-4338818504.8360834</v>
      </c>
      <c r="L50" s="160" t="str">
        <f t="shared" si="4"/>
        <v>1.2017</v>
      </c>
    </row>
    <row r="51" spans="1:12" x14ac:dyDescent="0.2">
      <c r="A51" s="161">
        <v>2110.69</v>
      </c>
      <c r="B51" s="161">
        <v>2232.7199999999998</v>
      </c>
      <c r="C51" s="161">
        <v>2258.1</v>
      </c>
      <c r="D51" s="161">
        <v>2110.69</v>
      </c>
      <c r="E51" s="161">
        <v>813899344961</v>
      </c>
      <c r="F51" s="159">
        <v>0</v>
      </c>
      <c r="G51" s="160">
        <v>42705</v>
      </c>
      <c r="H51" s="160">
        <v>42734</v>
      </c>
      <c r="I51">
        <f t="shared" si="0"/>
        <v>2016</v>
      </c>
      <c r="J51" s="164">
        <f t="shared" si="3"/>
        <v>47055767102.506996</v>
      </c>
      <c r="L51" s="160" t="str">
        <f t="shared" si="4"/>
        <v>12.2016</v>
      </c>
    </row>
    <row r="52" spans="1:12" x14ac:dyDescent="0.2">
      <c r="A52" s="161">
        <v>1991.7</v>
      </c>
      <c r="B52" s="161">
        <v>2104.91</v>
      </c>
      <c r="C52" s="161">
        <v>2116.38</v>
      </c>
      <c r="D52" s="161">
        <v>1939.66</v>
      </c>
      <c r="E52" s="161">
        <v>728756920209</v>
      </c>
      <c r="F52" s="159">
        <v>0</v>
      </c>
      <c r="G52" s="160">
        <v>42675</v>
      </c>
      <c r="H52" s="160">
        <v>42704</v>
      </c>
      <c r="I52">
        <f t="shared" si="0"/>
        <v>2016</v>
      </c>
      <c r="J52" s="164">
        <f t="shared" si="3"/>
        <v>41423191714.04361</v>
      </c>
      <c r="L52" s="160" t="str">
        <f t="shared" si="4"/>
        <v>11.2016</v>
      </c>
    </row>
    <row r="53" spans="1:12" x14ac:dyDescent="0.2">
      <c r="A53" s="161">
        <v>1981.02</v>
      </c>
      <c r="B53" s="161">
        <v>1989.64</v>
      </c>
      <c r="C53" s="161">
        <v>2006.66</v>
      </c>
      <c r="D53" s="161">
        <v>1946.78</v>
      </c>
      <c r="E53" s="161">
        <v>478608589517</v>
      </c>
      <c r="F53" s="159">
        <v>0</v>
      </c>
      <c r="G53" s="160">
        <v>42644</v>
      </c>
      <c r="H53" s="160">
        <v>42674</v>
      </c>
      <c r="I53">
        <f t="shared" si="0"/>
        <v>2016</v>
      </c>
      <c r="J53" s="164">
        <f t="shared" si="3"/>
        <v>2082566577.6401103</v>
      </c>
      <c r="L53" s="160" t="str">
        <f t="shared" si="4"/>
        <v>10.2016</v>
      </c>
    </row>
    <row r="54" spans="1:12" x14ac:dyDescent="0.2">
      <c r="A54" s="161">
        <v>1976.26</v>
      </c>
      <c r="B54" s="161">
        <v>1978</v>
      </c>
      <c r="C54" s="161">
        <v>2063.13</v>
      </c>
      <c r="D54" s="161">
        <v>1967.31</v>
      </c>
      <c r="E54" s="161">
        <v>594930677738</v>
      </c>
      <c r="F54" s="159">
        <v>0</v>
      </c>
      <c r="G54" s="160">
        <v>42614</v>
      </c>
      <c r="H54" s="160">
        <v>42643</v>
      </c>
      <c r="I54">
        <f t="shared" si="0"/>
        <v>2016</v>
      </c>
      <c r="J54" s="164">
        <f t="shared" si="3"/>
        <v>523807282.07017398</v>
      </c>
      <c r="L54" s="160" t="str">
        <f t="shared" si="4"/>
        <v>9.2016</v>
      </c>
    </row>
    <row r="55" spans="1:12" x14ac:dyDescent="0.2">
      <c r="A55" s="161">
        <v>1950.49</v>
      </c>
      <c r="B55" s="161">
        <v>1971.59</v>
      </c>
      <c r="C55" s="161">
        <v>1999.14</v>
      </c>
      <c r="D55" s="161">
        <v>1902.74</v>
      </c>
      <c r="E55" s="161">
        <v>551413581288</v>
      </c>
      <c r="F55" s="159">
        <v>0</v>
      </c>
      <c r="G55" s="160">
        <v>42583</v>
      </c>
      <c r="H55" s="160">
        <v>42613</v>
      </c>
      <c r="I55">
        <f t="shared" si="0"/>
        <v>2016</v>
      </c>
      <c r="J55" s="164">
        <f t="shared" si="3"/>
        <v>5965078808.4926205</v>
      </c>
      <c r="L55" s="160" t="str">
        <f t="shared" si="4"/>
        <v>8.2016</v>
      </c>
    </row>
    <row r="56" spans="1:12" x14ac:dyDescent="0.2">
      <c r="A56" s="161">
        <v>1891.03</v>
      </c>
      <c r="B56" s="161">
        <v>1944.62</v>
      </c>
      <c r="C56" s="161">
        <v>1959.86</v>
      </c>
      <c r="D56" s="161">
        <v>1860.55</v>
      </c>
      <c r="E56" s="161">
        <v>600710535274</v>
      </c>
      <c r="F56" s="159">
        <v>0</v>
      </c>
      <c r="G56" s="160">
        <v>42552</v>
      </c>
      <c r="H56" s="160">
        <v>42580</v>
      </c>
      <c r="I56">
        <f t="shared" si="0"/>
        <v>2016</v>
      </c>
      <c r="J56" s="164">
        <f t="shared" si="3"/>
        <v>17023567889.104645</v>
      </c>
      <c r="L56" s="160" t="str">
        <f t="shared" si="4"/>
        <v>7.2016</v>
      </c>
    </row>
    <row r="57" spans="1:12" x14ac:dyDescent="0.2">
      <c r="A57" s="161">
        <v>1899.14</v>
      </c>
      <c r="B57" s="161">
        <v>1891.09</v>
      </c>
      <c r="C57" s="161">
        <v>1960.75</v>
      </c>
      <c r="D57" s="161">
        <v>1841.73</v>
      </c>
      <c r="E57" s="161">
        <v>664466168247</v>
      </c>
      <c r="F57" s="159">
        <v>0</v>
      </c>
      <c r="G57" s="160">
        <v>42522</v>
      </c>
      <c r="H57" s="160">
        <v>42551</v>
      </c>
      <c r="I57">
        <f t="shared" si="0"/>
        <v>2016</v>
      </c>
      <c r="J57" s="164">
        <f t="shared" si="3"/>
        <v>-2816513081.9151888</v>
      </c>
      <c r="L57" s="160" t="str">
        <f t="shared" si="4"/>
        <v>6.2016</v>
      </c>
    </row>
    <row r="58" spans="1:12" x14ac:dyDescent="0.2">
      <c r="A58" s="161">
        <v>1932.92</v>
      </c>
      <c r="B58" s="161">
        <v>1899.01</v>
      </c>
      <c r="C58" s="161">
        <v>1957.18</v>
      </c>
      <c r="D58" s="161">
        <v>1861.64</v>
      </c>
      <c r="E58" s="161">
        <v>629811369056</v>
      </c>
      <c r="F58" s="159">
        <v>0</v>
      </c>
      <c r="G58" s="160">
        <v>42491</v>
      </c>
      <c r="H58" s="160">
        <v>42521</v>
      </c>
      <c r="I58">
        <f t="shared" si="0"/>
        <v>2016</v>
      </c>
      <c r="J58" s="164">
        <f t="shared" si="3"/>
        <v>-11049036444.699745</v>
      </c>
      <c r="L58" s="160" t="str">
        <f t="shared" si="4"/>
        <v>5.2016</v>
      </c>
    </row>
    <row r="59" spans="1:12" x14ac:dyDescent="0.2">
      <c r="A59" s="161">
        <v>1860.53</v>
      </c>
      <c r="B59" s="161">
        <v>1953.05</v>
      </c>
      <c r="C59" s="161">
        <v>1976.69</v>
      </c>
      <c r="D59" s="161">
        <v>1833.61</v>
      </c>
      <c r="E59" s="161">
        <v>882179528506</v>
      </c>
      <c r="F59" s="159">
        <v>0</v>
      </c>
      <c r="G59" s="160">
        <v>42461</v>
      </c>
      <c r="H59" s="160">
        <v>42489</v>
      </c>
      <c r="I59">
        <f t="shared" si="0"/>
        <v>2016</v>
      </c>
      <c r="J59" s="164">
        <f t="shared" si="3"/>
        <v>43868816937.84845</v>
      </c>
      <c r="L59" s="160" t="str">
        <f t="shared" si="4"/>
        <v>4.2016</v>
      </c>
    </row>
    <row r="60" spans="1:12" x14ac:dyDescent="0.2">
      <c r="A60" s="161">
        <v>1841.43</v>
      </c>
      <c r="B60" s="161">
        <v>1871.15</v>
      </c>
      <c r="C60" s="161">
        <v>1923.5</v>
      </c>
      <c r="D60" s="161">
        <v>1825.99</v>
      </c>
      <c r="E60" s="161">
        <v>788735226868</v>
      </c>
      <c r="F60" s="159">
        <v>0</v>
      </c>
      <c r="G60" s="160">
        <v>42430</v>
      </c>
      <c r="H60" s="160">
        <v>42460</v>
      </c>
      <c r="I60">
        <f t="shared" si="0"/>
        <v>2016</v>
      </c>
      <c r="J60" s="164">
        <f t="shared" si="3"/>
        <v>12729895213.240179</v>
      </c>
      <c r="L60" s="160" t="str">
        <f t="shared" si="4"/>
        <v>3.2016</v>
      </c>
    </row>
    <row r="61" spans="1:12" x14ac:dyDescent="0.2">
      <c r="A61" s="161">
        <v>1785.01</v>
      </c>
      <c r="B61" s="161">
        <v>1840.17</v>
      </c>
      <c r="C61" s="161">
        <v>1841.56</v>
      </c>
      <c r="D61" s="161">
        <v>1688.06</v>
      </c>
      <c r="E61" s="161">
        <v>693912168064</v>
      </c>
      <c r="F61" s="159">
        <v>0</v>
      </c>
      <c r="G61" s="160">
        <v>42401</v>
      </c>
      <c r="H61" s="160">
        <v>42429</v>
      </c>
      <c r="I61">
        <f t="shared" si="0"/>
        <v>2016</v>
      </c>
      <c r="J61" s="164">
        <f t="shared" si="3"/>
        <v>21443126475.711857</v>
      </c>
      <c r="L61" s="160" t="str">
        <f t="shared" si="4"/>
        <v>2.2016</v>
      </c>
    </row>
    <row r="62" spans="1:12" x14ac:dyDescent="0.2">
      <c r="A62" s="161">
        <v>1761.42</v>
      </c>
      <c r="B62" s="161">
        <v>1784.92</v>
      </c>
      <c r="C62" s="161">
        <v>1788.29</v>
      </c>
      <c r="D62" s="161">
        <v>1583.02</v>
      </c>
      <c r="E62" s="161">
        <v>643159550453</v>
      </c>
      <c r="F62" s="159">
        <v>0</v>
      </c>
      <c r="G62" s="160">
        <v>42370</v>
      </c>
      <c r="H62" s="160">
        <v>42400</v>
      </c>
      <c r="I62">
        <f t="shared" si="0"/>
        <v>2016</v>
      </c>
      <c r="J62" s="164">
        <f t="shared" si="3"/>
        <v>8580718644.9827719</v>
      </c>
      <c r="L62" s="160" t="str">
        <f t="shared" si="4"/>
        <v>1.2016</v>
      </c>
    </row>
    <row r="63" spans="1:12" x14ac:dyDescent="0.2">
      <c r="A63" s="161">
        <v>1771.05</v>
      </c>
      <c r="B63" s="161">
        <v>1761.36</v>
      </c>
      <c r="C63" s="161">
        <v>1798.91</v>
      </c>
      <c r="D63" s="161">
        <v>1698.9</v>
      </c>
      <c r="E63" s="161">
        <v>645586222983</v>
      </c>
      <c r="F63" s="159">
        <v>0</v>
      </c>
      <c r="G63" s="160">
        <v>42339</v>
      </c>
      <c r="H63" s="160">
        <v>42369</v>
      </c>
      <c r="I63">
        <f t="shared" si="0"/>
        <v>2015</v>
      </c>
      <c r="J63" s="164">
        <f t="shared" si="3"/>
        <v>-3532215635.1911798</v>
      </c>
      <c r="L63" s="160" t="str">
        <f t="shared" si="4"/>
        <v>12.2015</v>
      </c>
    </row>
    <row r="64" spans="1:12" x14ac:dyDescent="0.2">
      <c r="A64" s="161">
        <v>1710.9</v>
      </c>
      <c r="B64" s="161">
        <v>1771.05</v>
      </c>
      <c r="C64" s="161">
        <v>1873.53</v>
      </c>
      <c r="D64" s="161">
        <v>1701.25</v>
      </c>
      <c r="E64" s="161">
        <v>723488266876</v>
      </c>
      <c r="F64" s="159">
        <v>0</v>
      </c>
      <c r="G64" s="160">
        <v>42309</v>
      </c>
      <c r="H64" s="160">
        <v>42338</v>
      </c>
      <c r="I64">
        <f t="shared" si="0"/>
        <v>2015</v>
      </c>
      <c r="J64" s="164">
        <f t="shared" si="3"/>
        <v>25435629933.129513</v>
      </c>
      <c r="L64" s="160" t="str">
        <f t="shared" si="4"/>
        <v>11.2015</v>
      </c>
    </row>
    <row r="65" spans="1:12" x14ac:dyDescent="0.2">
      <c r="A65" s="161">
        <v>1644.52</v>
      </c>
      <c r="B65" s="161">
        <v>1711.53</v>
      </c>
      <c r="C65" s="161">
        <v>1746.67</v>
      </c>
      <c r="D65" s="161">
        <v>1603.46</v>
      </c>
      <c r="E65" s="161">
        <v>770901921962</v>
      </c>
      <c r="F65" s="159">
        <v>0</v>
      </c>
      <c r="G65" s="160">
        <v>42278</v>
      </c>
      <c r="H65" s="160">
        <v>42308</v>
      </c>
      <c r="I65">
        <f t="shared" si="0"/>
        <v>2015</v>
      </c>
      <c r="J65" s="164">
        <f t="shared" si="3"/>
        <v>31412289172.934139</v>
      </c>
      <c r="L65" s="160" t="str">
        <f t="shared" si="4"/>
        <v>10.2015</v>
      </c>
    </row>
    <row r="66" spans="1:12" x14ac:dyDescent="0.2">
      <c r="A66" s="161">
        <v>1732.9</v>
      </c>
      <c r="B66" s="161">
        <v>1642.97</v>
      </c>
      <c r="C66" s="161">
        <v>1740.22</v>
      </c>
      <c r="D66" s="161">
        <v>1606.83</v>
      </c>
      <c r="E66" s="161">
        <v>611322339144</v>
      </c>
      <c r="F66" s="159">
        <v>0</v>
      </c>
      <c r="G66" s="160">
        <v>42248</v>
      </c>
      <c r="H66" s="160">
        <v>42277</v>
      </c>
      <c r="I66">
        <f t="shared" si="0"/>
        <v>2015</v>
      </c>
      <c r="J66" s="164">
        <f t="shared" si="3"/>
        <v>-31724980067.643776</v>
      </c>
      <c r="L66" s="160" t="str">
        <f t="shared" si="4"/>
        <v>9.2015</v>
      </c>
    </row>
    <row r="67" spans="1:12" x14ac:dyDescent="0.2">
      <c r="A67" s="161">
        <v>1668.13</v>
      </c>
      <c r="B67" s="161">
        <v>1733.17</v>
      </c>
      <c r="C67" s="161">
        <v>1733.17</v>
      </c>
      <c r="D67" s="161">
        <v>1603.72</v>
      </c>
      <c r="E67" s="161">
        <v>658019892165</v>
      </c>
      <c r="F67" s="159">
        <v>0</v>
      </c>
      <c r="G67" s="160">
        <v>42217</v>
      </c>
      <c r="H67" s="160">
        <v>42247</v>
      </c>
      <c r="I67">
        <f t="shared" ref="I67:I110" si="5">YEAR(H67)</f>
        <v>2015</v>
      </c>
      <c r="J67" s="164">
        <f t="shared" si="3"/>
        <v>25656042266.736782</v>
      </c>
      <c r="L67" s="160" t="str">
        <f t="shared" si="4"/>
        <v>8.2015</v>
      </c>
    </row>
    <row r="68" spans="1:12" x14ac:dyDescent="0.2">
      <c r="A68" s="161">
        <v>1654.57</v>
      </c>
      <c r="B68" s="161">
        <v>1669</v>
      </c>
      <c r="C68" s="161">
        <v>1669</v>
      </c>
      <c r="D68" s="161">
        <v>1570.46</v>
      </c>
      <c r="E68" s="161">
        <v>633718833580</v>
      </c>
      <c r="F68" s="159">
        <v>0</v>
      </c>
      <c r="G68" s="160">
        <v>42186</v>
      </c>
      <c r="H68" s="160">
        <v>42216</v>
      </c>
      <c r="I68">
        <f t="shared" si="5"/>
        <v>2015</v>
      </c>
      <c r="J68" s="164">
        <f t="shared" ref="J68:J110" si="6">(B68/A68-1)*E68</f>
        <v>5526851549.6832829</v>
      </c>
      <c r="L68" s="160" t="str">
        <f t="shared" ref="L68:L110" si="7">MONTH(H68)&amp;"."&amp;YEAR(H68)</f>
        <v>7.2015</v>
      </c>
    </row>
    <row r="69" spans="1:12" x14ac:dyDescent="0.2">
      <c r="A69" s="161">
        <v>1610.07</v>
      </c>
      <c r="B69" s="161">
        <v>1654.55</v>
      </c>
      <c r="C69" s="161">
        <v>1679.42</v>
      </c>
      <c r="D69" s="161">
        <v>1610.07</v>
      </c>
      <c r="E69" s="161">
        <v>568328028049</v>
      </c>
      <c r="F69" s="159">
        <v>0</v>
      </c>
      <c r="G69" s="160">
        <v>42156</v>
      </c>
      <c r="H69" s="160">
        <v>42185</v>
      </c>
      <c r="I69">
        <f t="shared" si="5"/>
        <v>2015</v>
      </c>
      <c r="J69" s="164">
        <f t="shared" si="6"/>
        <v>15700702881.00491</v>
      </c>
      <c r="L69" s="160" t="str">
        <f t="shared" si="7"/>
        <v>6.2015</v>
      </c>
    </row>
    <row r="70" spans="1:12" x14ac:dyDescent="0.2">
      <c r="A70" s="161">
        <v>1689.55</v>
      </c>
      <c r="B70" s="161">
        <v>1609.19</v>
      </c>
      <c r="C70" s="161">
        <v>1734.34</v>
      </c>
      <c r="D70" s="161">
        <v>1609.19</v>
      </c>
      <c r="E70" s="161">
        <v>574351365251</v>
      </c>
      <c r="F70" s="159">
        <v>0</v>
      </c>
      <c r="G70" s="160">
        <v>42125</v>
      </c>
      <c r="H70" s="160">
        <v>42155</v>
      </c>
      <c r="I70">
        <f t="shared" si="5"/>
        <v>2015</v>
      </c>
      <c r="J70" s="164">
        <f t="shared" si="6"/>
        <v>-27317851328.205917</v>
      </c>
      <c r="L70" s="160" t="str">
        <f t="shared" si="7"/>
        <v>5.2015</v>
      </c>
    </row>
    <row r="71" spans="1:12" x14ac:dyDescent="0.2">
      <c r="A71" s="161">
        <v>1625.21</v>
      </c>
      <c r="B71" s="161">
        <v>1688.34</v>
      </c>
      <c r="C71" s="161">
        <v>1712.91</v>
      </c>
      <c r="D71" s="161">
        <v>1613.77</v>
      </c>
      <c r="E71" s="161">
        <v>819421164908</v>
      </c>
      <c r="F71" s="159">
        <v>0</v>
      </c>
      <c r="G71" s="160">
        <v>42095</v>
      </c>
      <c r="H71" s="160">
        <v>42124</v>
      </c>
      <c r="I71">
        <f t="shared" si="5"/>
        <v>2015</v>
      </c>
      <c r="J71" s="164">
        <f t="shared" si="6"/>
        <v>31829768547.229012</v>
      </c>
      <c r="L71" s="160" t="str">
        <f t="shared" si="7"/>
        <v>4.2015</v>
      </c>
    </row>
    <row r="72" spans="1:12" x14ac:dyDescent="0.2">
      <c r="A72" s="161">
        <v>1759.25</v>
      </c>
      <c r="B72" s="161">
        <v>1626.18</v>
      </c>
      <c r="C72" s="161">
        <v>1825.94</v>
      </c>
      <c r="D72" s="161">
        <v>1569.61</v>
      </c>
      <c r="E72" s="161">
        <v>720053006059</v>
      </c>
      <c r="F72" s="159">
        <v>0</v>
      </c>
      <c r="G72" s="160">
        <v>42064</v>
      </c>
      <c r="H72" s="160">
        <v>42094</v>
      </c>
      <c r="I72">
        <f t="shared" si="5"/>
        <v>2015</v>
      </c>
      <c r="J72" s="164">
        <f t="shared" si="6"/>
        <v>-54464944445.798561</v>
      </c>
      <c r="L72" s="160" t="str">
        <f t="shared" si="7"/>
        <v>3.2015</v>
      </c>
    </row>
    <row r="73" spans="1:12" x14ac:dyDescent="0.2">
      <c r="A73" s="161">
        <v>1647.74</v>
      </c>
      <c r="B73" s="161">
        <v>1758.97</v>
      </c>
      <c r="C73" s="161">
        <v>1848.15</v>
      </c>
      <c r="D73" s="161">
        <v>1616.27</v>
      </c>
      <c r="E73" s="161">
        <v>863540995349</v>
      </c>
      <c r="F73" s="159">
        <v>0</v>
      </c>
      <c r="G73" s="160">
        <v>42036</v>
      </c>
      <c r="H73" s="160">
        <v>42063</v>
      </c>
      <c r="I73">
        <f t="shared" si="5"/>
        <v>2015</v>
      </c>
      <c r="J73" s="164">
        <f t="shared" si="6"/>
        <v>58292973959.890152</v>
      </c>
      <c r="L73" s="160" t="str">
        <f t="shared" si="7"/>
        <v>2.2015</v>
      </c>
    </row>
    <row r="74" spans="1:12" x14ac:dyDescent="0.2">
      <c r="A74" s="161">
        <v>1394.66</v>
      </c>
      <c r="B74" s="161">
        <v>1647.69</v>
      </c>
      <c r="C74" s="161">
        <v>1706.39</v>
      </c>
      <c r="D74" s="161">
        <v>1390.53</v>
      </c>
      <c r="E74" s="161">
        <v>657958113334</v>
      </c>
      <c r="F74" s="159">
        <v>0</v>
      </c>
      <c r="G74" s="160">
        <v>42005</v>
      </c>
      <c r="H74" s="160">
        <v>42035</v>
      </c>
      <c r="I74">
        <f t="shared" si="5"/>
        <v>2015</v>
      </c>
      <c r="J74" s="164">
        <f t="shared" si="6"/>
        <v>119371847917.70181</v>
      </c>
      <c r="L74" s="160" t="str">
        <f t="shared" si="7"/>
        <v>1.2015</v>
      </c>
    </row>
    <row r="75" spans="1:12" x14ac:dyDescent="0.2">
      <c r="A75" s="161">
        <v>1532.89</v>
      </c>
      <c r="B75" s="161">
        <v>1396.61</v>
      </c>
      <c r="C75" s="161">
        <v>1623.02</v>
      </c>
      <c r="D75" s="161">
        <v>1309.5999999999999</v>
      </c>
      <c r="E75" s="161">
        <v>1092193788048</v>
      </c>
      <c r="F75" s="159">
        <v>0</v>
      </c>
      <c r="G75" s="160">
        <v>41974</v>
      </c>
      <c r="H75" s="160">
        <v>42004</v>
      </c>
      <c r="I75">
        <f t="shared" si="5"/>
        <v>2014</v>
      </c>
      <c r="J75" s="164">
        <f t="shared" si="6"/>
        <v>-97100359083.288162</v>
      </c>
      <c r="L75" s="160" t="str">
        <f t="shared" si="7"/>
        <v>12.2014</v>
      </c>
    </row>
    <row r="76" spans="1:12" x14ac:dyDescent="0.2">
      <c r="A76" s="161">
        <v>1488.15</v>
      </c>
      <c r="B76" s="161">
        <v>1533.68</v>
      </c>
      <c r="C76" s="161">
        <v>1548.17</v>
      </c>
      <c r="D76" s="161">
        <v>1471.25</v>
      </c>
      <c r="E76" s="161">
        <v>680566648392</v>
      </c>
      <c r="F76" s="159">
        <v>0</v>
      </c>
      <c r="G76" s="160">
        <v>41944</v>
      </c>
      <c r="H76" s="160">
        <v>41973</v>
      </c>
      <c r="I76">
        <f t="shared" si="5"/>
        <v>2014</v>
      </c>
      <c r="J76" s="164">
        <f t="shared" si="6"/>
        <v>20821959816.744106</v>
      </c>
      <c r="L76" s="160" t="str">
        <f t="shared" si="7"/>
        <v>11.2014</v>
      </c>
    </row>
    <row r="77" spans="1:12" x14ac:dyDescent="0.2">
      <c r="A77" s="161">
        <v>1410.33</v>
      </c>
      <c r="B77" s="161">
        <v>1488.47</v>
      </c>
      <c r="C77" s="161">
        <v>1488.47</v>
      </c>
      <c r="D77" s="161">
        <v>1354.6</v>
      </c>
      <c r="E77" s="161">
        <v>736479848114</v>
      </c>
      <c r="F77" s="159">
        <v>0</v>
      </c>
      <c r="G77" s="160">
        <v>41913</v>
      </c>
      <c r="H77" s="160">
        <v>41943</v>
      </c>
      <c r="I77">
        <f t="shared" si="5"/>
        <v>2014</v>
      </c>
      <c r="J77" s="164">
        <f t="shared" si="6"/>
        <v>40805013955.335312</v>
      </c>
      <c r="L77" s="160" t="str">
        <f t="shared" si="7"/>
        <v>10.2014</v>
      </c>
    </row>
    <row r="78" spans="1:12" x14ac:dyDescent="0.2">
      <c r="A78" s="161">
        <v>1401.34</v>
      </c>
      <c r="B78" s="161">
        <v>1411.07</v>
      </c>
      <c r="C78" s="161">
        <v>1483.66</v>
      </c>
      <c r="D78" s="161">
        <v>1386.31</v>
      </c>
      <c r="E78" s="161">
        <v>692459849512</v>
      </c>
      <c r="F78" s="159">
        <v>0</v>
      </c>
      <c r="G78" s="160">
        <v>41883</v>
      </c>
      <c r="H78" s="160">
        <v>41912</v>
      </c>
      <c r="I78">
        <f t="shared" si="5"/>
        <v>2014</v>
      </c>
      <c r="J78" s="164">
        <f t="shared" si="6"/>
        <v>4807994016.9778004</v>
      </c>
      <c r="L78" s="160" t="str">
        <f t="shared" si="7"/>
        <v>9.2014</v>
      </c>
    </row>
    <row r="79" spans="1:12" x14ac:dyDescent="0.2">
      <c r="A79" s="161">
        <v>1378.03</v>
      </c>
      <c r="B79" s="161">
        <v>1400.71</v>
      </c>
      <c r="C79" s="161">
        <v>1469.44</v>
      </c>
      <c r="D79" s="161">
        <v>1306.8</v>
      </c>
      <c r="E79" s="161">
        <v>627923409169</v>
      </c>
      <c r="F79" s="159">
        <v>0</v>
      </c>
      <c r="G79" s="160">
        <v>41852</v>
      </c>
      <c r="H79" s="160">
        <v>41882</v>
      </c>
      <c r="I79">
        <f t="shared" si="5"/>
        <v>2014</v>
      </c>
      <c r="J79" s="164">
        <f t="shared" si="6"/>
        <v>10334537651.54097</v>
      </c>
      <c r="L79" s="160" t="str">
        <f t="shared" si="7"/>
        <v>8.2014</v>
      </c>
    </row>
    <row r="80" spans="1:12" x14ac:dyDescent="0.2">
      <c r="A80" s="161">
        <v>1476.28</v>
      </c>
      <c r="B80" s="161">
        <v>1379.61</v>
      </c>
      <c r="C80" s="161">
        <v>1532.08</v>
      </c>
      <c r="D80" s="161">
        <v>1356.62</v>
      </c>
      <c r="E80" s="161">
        <v>743925873178</v>
      </c>
      <c r="F80" s="159">
        <v>0</v>
      </c>
      <c r="G80" s="160">
        <v>41821</v>
      </c>
      <c r="H80" s="160">
        <v>41851</v>
      </c>
      <c r="I80">
        <f t="shared" si="5"/>
        <v>2014</v>
      </c>
      <c r="J80" s="164">
        <f t="shared" si="6"/>
        <v>-48713871460.777946</v>
      </c>
      <c r="L80" s="160" t="str">
        <f t="shared" si="7"/>
        <v>7.2014</v>
      </c>
    </row>
    <row r="81" spans="1:12" x14ac:dyDescent="0.2">
      <c r="A81" s="161">
        <v>1432.67</v>
      </c>
      <c r="B81" s="161">
        <v>1476.38</v>
      </c>
      <c r="C81" s="161">
        <v>1519.09</v>
      </c>
      <c r="D81" s="161">
        <v>1432.67</v>
      </c>
      <c r="E81" s="161">
        <v>663186721541</v>
      </c>
      <c r="F81" s="159">
        <v>0</v>
      </c>
      <c r="G81" s="160">
        <v>41791</v>
      </c>
      <c r="H81" s="160">
        <v>41820</v>
      </c>
      <c r="I81">
        <f t="shared" si="5"/>
        <v>2014</v>
      </c>
      <c r="J81" s="164">
        <f t="shared" si="6"/>
        <v>20233474281.277035</v>
      </c>
      <c r="L81" s="160" t="str">
        <f t="shared" si="7"/>
        <v>6.2014</v>
      </c>
    </row>
    <row r="82" spans="1:12" x14ac:dyDescent="0.2">
      <c r="A82" s="161">
        <v>1304.93</v>
      </c>
      <c r="B82" s="161">
        <v>1432.03</v>
      </c>
      <c r="C82" s="161">
        <v>1456.7</v>
      </c>
      <c r="D82" s="161">
        <v>1289.8</v>
      </c>
      <c r="E82" s="161">
        <v>764373075077</v>
      </c>
      <c r="F82" s="159">
        <v>0</v>
      </c>
      <c r="G82" s="160">
        <v>41760</v>
      </c>
      <c r="H82" s="160">
        <v>41790</v>
      </c>
      <c r="I82">
        <f t="shared" si="5"/>
        <v>2014</v>
      </c>
      <c r="J82" s="164">
        <f t="shared" si="6"/>
        <v>74449830904.559387</v>
      </c>
      <c r="L82" s="160" t="str">
        <f t="shared" si="7"/>
        <v>5.2014</v>
      </c>
    </row>
    <row r="83" spans="1:12" x14ac:dyDescent="0.2">
      <c r="A83" s="161">
        <v>1369.32</v>
      </c>
      <c r="B83" s="161">
        <v>1306.01</v>
      </c>
      <c r="C83" s="161">
        <v>1388</v>
      </c>
      <c r="D83" s="161">
        <v>1260.3900000000001</v>
      </c>
      <c r="E83" s="161">
        <v>881968386126</v>
      </c>
      <c r="F83" s="159">
        <v>0</v>
      </c>
      <c r="G83" s="160">
        <v>41730</v>
      </c>
      <c r="H83" s="160">
        <v>41759</v>
      </c>
      <c r="I83">
        <f t="shared" si="5"/>
        <v>2014</v>
      </c>
      <c r="J83" s="164">
        <f t="shared" si="6"/>
        <v>-40777479716.67469</v>
      </c>
      <c r="L83" s="160" t="str">
        <f t="shared" si="7"/>
        <v>4.2014</v>
      </c>
    </row>
    <row r="84" spans="1:12" x14ac:dyDescent="0.2">
      <c r="A84" s="161">
        <v>1438.02</v>
      </c>
      <c r="B84" s="161">
        <v>1369.29</v>
      </c>
      <c r="C84" s="161">
        <v>1438.02</v>
      </c>
      <c r="D84" s="161">
        <v>1182.8599999999999</v>
      </c>
      <c r="E84" s="161">
        <v>1231987751785</v>
      </c>
      <c r="F84" s="159">
        <v>0</v>
      </c>
      <c r="G84" s="160">
        <v>41699</v>
      </c>
      <c r="H84" s="160">
        <v>41729</v>
      </c>
      <c r="I84">
        <f t="shared" si="5"/>
        <v>2014</v>
      </c>
      <c r="J84" s="164">
        <f t="shared" si="6"/>
        <v>-58882712465.878899</v>
      </c>
      <c r="L84" s="160" t="str">
        <f t="shared" si="7"/>
        <v>3.2014</v>
      </c>
    </row>
    <row r="85" spans="1:12" x14ac:dyDescent="0.2">
      <c r="A85" s="161">
        <v>1453.55</v>
      </c>
      <c r="B85" s="161">
        <v>1444.71</v>
      </c>
      <c r="C85" s="161">
        <v>1518.13</v>
      </c>
      <c r="D85" s="161">
        <v>1426.29</v>
      </c>
      <c r="E85" s="161">
        <v>640643617905</v>
      </c>
      <c r="F85" s="159">
        <v>0</v>
      </c>
      <c r="G85" s="160">
        <v>41671</v>
      </c>
      <c r="H85" s="160">
        <v>41698</v>
      </c>
      <c r="I85">
        <f t="shared" si="5"/>
        <v>2014</v>
      </c>
      <c r="J85" s="164">
        <f t="shared" si="6"/>
        <v>-3896178034.6601071</v>
      </c>
      <c r="L85" s="160" t="str">
        <f t="shared" si="7"/>
        <v>2.2014</v>
      </c>
    </row>
    <row r="86" spans="1:12" x14ac:dyDescent="0.2">
      <c r="A86" s="161">
        <v>1504.14</v>
      </c>
      <c r="B86" s="161">
        <v>1454.45</v>
      </c>
      <c r="C86" s="161">
        <v>1511.7</v>
      </c>
      <c r="D86" s="161">
        <v>1444.39</v>
      </c>
      <c r="E86" s="161">
        <v>659189065095</v>
      </c>
      <c r="F86" s="159">
        <v>0</v>
      </c>
      <c r="G86" s="160">
        <v>41640</v>
      </c>
      <c r="H86" s="160">
        <v>41670</v>
      </c>
      <c r="I86">
        <f t="shared" si="5"/>
        <v>2014</v>
      </c>
      <c r="J86" s="164">
        <f t="shared" si="6"/>
        <v>-21776632922.846691</v>
      </c>
      <c r="L86" s="160" t="str">
        <f t="shared" si="7"/>
        <v>1.2014</v>
      </c>
    </row>
    <row r="87" spans="1:12" x14ac:dyDescent="0.2">
      <c r="A87" s="161">
        <v>1479.32</v>
      </c>
      <c r="B87" s="161">
        <v>1504.08</v>
      </c>
      <c r="C87" s="161">
        <v>1510.9</v>
      </c>
      <c r="D87" s="161">
        <v>1425.31</v>
      </c>
      <c r="E87" s="161">
        <v>658820297472</v>
      </c>
      <c r="F87" s="159">
        <v>0</v>
      </c>
      <c r="G87" s="160">
        <v>41609</v>
      </c>
      <c r="H87" s="160">
        <v>41638</v>
      </c>
      <c r="I87">
        <f t="shared" si="5"/>
        <v>2013</v>
      </c>
      <c r="J87" s="164">
        <f t="shared" si="6"/>
        <v>11026951954.551294</v>
      </c>
      <c r="L87" s="160" t="str">
        <f t="shared" si="7"/>
        <v>12.2013</v>
      </c>
    </row>
    <row r="88" spans="1:12" x14ac:dyDescent="0.2">
      <c r="A88" s="161">
        <v>1509.58</v>
      </c>
      <c r="B88" s="161">
        <v>1479.35</v>
      </c>
      <c r="C88" s="161">
        <v>1521.02</v>
      </c>
      <c r="D88" s="161">
        <v>1464.59</v>
      </c>
      <c r="E88" s="161">
        <v>663564499189</v>
      </c>
      <c r="F88" s="159">
        <v>0</v>
      </c>
      <c r="G88" s="160">
        <v>41579</v>
      </c>
      <c r="H88" s="160">
        <v>41608</v>
      </c>
      <c r="I88">
        <f t="shared" si="5"/>
        <v>2013</v>
      </c>
      <c r="J88" s="164">
        <f t="shared" si="6"/>
        <v>-13288169431.552834</v>
      </c>
      <c r="L88" s="160" t="str">
        <f t="shared" si="7"/>
        <v>11.2013</v>
      </c>
    </row>
    <row r="89" spans="1:12" x14ac:dyDescent="0.2">
      <c r="A89" s="161">
        <v>1462.82</v>
      </c>
      <c r="B89" s="161">
        <v>1510.21</v>
      </c>
      <c r="C89" s="161">
        <v>1538.75</v>
      </c>
      <c r="D89" s="161">
        <v>1449.76</v>
      </c>
      <c r="E89" s="161">
        <v>739374494636</v>
      </c>
      <c r="F89" s="159">
        <v>0</v>
      </c>
      <c r="G89" s="160">
        <v>41548</v>
      </c>
      <c r="H89" s="160">
        <v>41578</v>
      </c>
      <c r="I89">
        <f t="shared" si="5"/>
        <v>2013</v>
      </c>
      <c r="J89" s="164">
        <f t="shared" si="6"/>
        <v>23953020399.502476</v>
      </c>
      <c r="L89" s="160" t="str">
        <f t="shared" si="7"/>
        <v>10.2013</v>
      </c>
    </row>
    <row r="90" spans="1:12" x14ac:dyDescent="0.2">
      <c r="A90" s="161">
        <v>1364.75</v>
      </c>
      <c r="B90" s="161">
        <v>1462.82</v>
      </c>
      <c r="C90" s="161">
        <v>1501.32</v>
      </c>
      <c r="D90" s="161">
        <v>1364.27</v>
      </c>
      <c r="E90" s="161">
        <v>675774272131</v>
      </c>
      <c r="F90" s="159">
        <v>0</v>
      </c>
      <c r="G90" s="160">
        <v>41518</v>
      </c>
      <c r="H90" s="160">
        <v>41547</v>
      </c>
      <c r="I90">
        <f t="shared" si="5"/>
        <v>2013</v>
      </c>
      <c r="J90" s="164">
        <f t="shared" si="6"/>
        <v>48560676217.539574</v>
      </c>
      <c r="L90" s="160" t="str">
        <f t="shared" si="7"/>
        <v>9.2013</v>
      </c>
    </row>
    <row r="91" spans="1:12" x14ac:dyDescent="0.2">
      <c r="A91" s="161">
        <v>1376.31</v>
      </c>
      <c r="B91" s="161">
        <v>1364.65</v>
      </c>
      <c r="C91" s="161">
        <v>1425.1</v>
      </c>
      <c r="D91" s="161">
        <v>1353.71</v>
      </c>
      <c r="E91" s="161">
        <v>481022327296</v>
      </c>
      <c r="F91" s="159">
        <v>0</v>
      </c>
      <c r="G91" s="160">
        <v>41487</v>
      </c>
      <c r="H91" s="160">
        <v>41517</v>
      </c>
      <c r="I91">
        <f t="shared" si="5"/>
        <v>2013</v>
      </c>
      <c r="J91" s="164">
        <f t="shared" si="6"/>
        <v>-4075186793.8700509</v>
      </c>
      <c r="L91" s="160" t="str">
        <f t="shared" si="7"/>
        <v>8.2013</v>
      </c>
    </row>
    <row r="92" spans="1:12" x14ac:dyDescent="0.2">
      <c r="A92" s="161">
        <v>1330.46</v>
      </c>
      <c r="B92" s="161">
        <v>1375.79</v>
      </c>
      <c r="C92" s="161">
        <v>1439.6</v>
      </c>
      <c r="D92" s="161">
        <v>1319.81</v>
      </c>
      <c r="E92" s="161">
        <v>578442716266</v>
      </c>
      <c r="F92" s="159">
        <v>0</v>
      </c>
      <c r="G92" s="160">
        <v>41456</v>
      </c>
      <c r="H92" s="160">
        <v>41486</v>
      </c>
      <c r="I92">
        <f t="shared" si="5"/>
        <v>2013</v>
      </c>
      <c r="J92" s="164">
        <f t="shared" si="6"/>
        <v>19708077152.51704</v>
      </c>
      <c r="L92" s="160" t="str">
        <f t="shared" si="7"/>
        <v>7.2013</v>
      </c>
    </row>
    <row r="93" spans="1:12" x14ac:dyDescent="0.2">
      <c r="A93" s="161">
        <v>1350.17</v>
      </c>
      <c r="B93" s="161">
        <v>1330.46</v>
      </c>
      <c r="C93" s="161">
        <v>1358.05</v>
      </c>
      <c r="D93" s="161">
        <v>1271.3900000000001</v>
      </c>
      <c r="E93" s="161">
        <v>559651072859</v>
      </c>
      <c r="F93" s="159">
        <v>0</v>
      </c>
      <c r="G93" s="160">
        <v>41426</v>
      </c>
      <c r="H93" s="160">
        <v>41455</v>
      </c>
      <c r="I93">
        <f t="shared" si="5"/>
        <v>2013</v>
      </c>
      <c r="J93" s="164">
        <f t="shared" si="6"/>
        <v>-8169876864.4325352</v>
      </c>
      <c r="L93" s="160" t="str">
        <f t="shared" si="7"/>
        <v>6.2013</v>
      </c>
    </row>
    <row r="94" spans="1:12" x14ac:dyDescent="0.2">
      <c r="A94" s="161">
        <v>1385.88</v>
      </c>
      <c r="B94" s="161">
        <v>1350.17</v>
      </c>
      <c r="C94" s="161">
        <v>1453.69</v>
      </c>
      <c r="D94" s="161">
        <v>1340.39</v>
      </c>
      <c r="E94" s="161">
        <v>589203642253</v>
      </c>
      <c r="F94" s="159">
        <v>0</v>
      </c>
      <c r="G94" s="160">
        <v>41395</v>
      </c>
      <c r="H94" s="160">
        <v>41425</v>
      </c>
      <c r="I94">
        <f t="shared" si="5"/>
        <v>2013</v>
      </c>
      <c r="J94" s="164">
        <f t="shared" si="6"/>
        <v>-15182023021.368845</v>
      </c>
      <c r="L94" s="160" t="str">
        <f t="shared" si="7"/>
        <v>5.2013</v>
      </c>
    </row>
    <row r="95" spans="1:12" x14ac:dyDescent="0.2">
      <c r="A95" s="161">
        <v>1438.84</v>
      </c>
      <c r="B95" s="161">
        <v>1385.88</v>
      </c>
      <c r="C95" s="161">
        <v>1442.7</v>
      </c>
      <c r="D95" s="161">
        <v>1320.73</v>
      </c>
      <c r="E95" s="161">
        <v>637359809203</v>
      </c>
      <c r="F95" s="159">
        <v>0</v>
      </c>
      <c r="G95" s="160">
        <v>41365</v>
      </c>
      <c r="H95" s="160">
        <v>41394</v>
      </c>
      <c r="I95">
        <f t="shared" si="5"/>
        <v>2013</v>
      </c>
      <c r="J95" s="164">
        <f t="shared" si="6"/>
        <v>-23459575418.664181</v>
      </c>
      <c r="L95" s="160" t="str">
        <f t="shared" si="7"/>
        <v>4.2013</v>
      </c>
    </row>
    <row r="96" spans="1:12" x14ac:dyDescent="0.2">
      <c r="A96" s="161">
        <v>1486.06</v>
      </c>
      <c r="B96" s="161">
        <v>1438.57</v>
      </c>
      <c r="C96" s="161">
        <v>1516.49</v>
      </c>
      <c r="D96" s="161">
        <v>1407.22</v>
      </c>
      <c r="E96" s="161">
        <v>594832287742</v>
      </c>
      <c r="F96" s="159">
        <v>0</v>
      </c>
      <c r="G96" s="160">
        <v>41334</v>
      </c>
      <c r="H96" s="160">
        <v>41364</v>
      </c>
      <c r="I96">
        <f t="shared" si="5"/>
        <v>2013</v>
      </c>
      <c r="J96" s="164">
        <f t="shared" si="6"/>
        <v>-19009047646.035526</v>
      </c>
      <c r="L96" s="160" t="str">
        <f t="shared" si="7"/>
        <v>3.2013</v>
      </c>
    </row>
    <row r="97" spans="1:12" x14ac:dyDescent="0.2">
      <c r="A97" s="161">
        <v>1546.52</v>
      </c>
      <c r="B97" s="161">
        <v>1486.04</v>
      </c>
      <c r="C97" s="161">
        <v>1555.83</v>
      </c>
      <c r="D97" s="161">
        <v>1481.11</v>
      </c>
      <c r="E97" s="161">
        <v>578147913680</v>
      </c>
      <c r="F97" s="159">
        <v>0</v>
      </c>
      <c r="G97" s="160">
        <v>41306</v>
      </c>
      <c r="H97" s="160">
        <v>41333</v>
      </c>
      <c r="I97">
        <f t="shared" si="5"/>
        <v>2013</v>
      </c>
      <c r="J97" s="164">
        <f t="shared" si="6"/>
        <v>-22609721063.656719</v>
      </c>
      <c r="L97" s="160" t="str">
        <f t="shared" si="7"/>
        <v>2.2013</v>
      </c>
    </row>
    <row r="98" spans="1:12" x14ac:dyDescent="0.2">
      <c r="A98" s="161">
        <v>1474.73</v>
      </c>
      <c r="B98" s="161">
        <v>1546.76</v>
      </c>
      <c r="C98" s="161">
        <v>1566.42</v>
      </c>
      <c r="D98" s="161">
        <v>1474.73</v>
      </c>
      <c r="E98" s="161">
        <v>540237126708</v>
      </c>
      <c r="F98" s="159">
        <v>0</v>
      </c>
      <c r="G98" s="160">
        <v>41275</v>
      </c>
      <c r="H98" s="160">
        <v>41305</v>
      </c>
      <c r="I98">
        <f t="shared" si="5"/>
        <v>2013</v>
      </c>
      <c r="J98" s="164">
        <f t="shared" si="6"/>
        <v>26386715016.83506</v>
      </c>
      <c r="L98" s="160" t="str">
        <f t="shared" si="7"/>
        <v>1.2013</v>
      </c>
    </row>
    <row r="99" spans="1:12" x14ac:dyDescent="0.2">
      <c r="A99" s="161">
        <v>1405.97</v>
      </c>
      <c r="B99" s="161">
        <v>1474.72</v>
      </c>
      <c r="C99" s="161">
        <v>1490.51</v>
      </c>
      <c r="D99" s="161">
        <v>1403.7</v>
      </c>
      <c r="E99" s="161">
        <v>487419683074</v>
      </c>
      <c r="F99" s="159">
        <v>0</v>
      </c>
      <c r="G99" s="160">
        <v>41244</v>
      </c>
      <c r="H99" s="160">
        <v>41274</v>
      </c>
      <c r="I99">
        <f t="shared" si="5"/>
        <v>2012</v>
      </c>
      <c r="J99" s="164">
        <f t="shared" si="6"/>
        <v>23834152372.623516</v>
      </c>
      <c r="L99" s="160" t="str">
        <f t="shared" si="7"/>
        <v>12.2012</v>
      </c>
    </row>
    <row r="100" spans="1:12" x14ac:dyDescent="0.2">
      <c r="A100" s="161">
        <v>1425.71</v>
      </c>
      <c r="B100" s="161">
        <v>1405.97</v>
      </c>
      <c r="C100" s="161">
        <v>1453.47</v>
      </c>
      <c r="D100" s="161">
        <v>1360.07</v>
      </c>
      <c r="E100" s="161">
        <v>560434484212</v>
      </c>
      <c r="F100" s="159">
        <v>0</v>
      </c>
      <c r="G100" s="160">
        <v>41214</v>
      </c>
      <c r="H100" s="160">
        <v>41243</v>
      </c>
      <c r="I100">
        <f t="shared" si="5"/>
        <v>2012</v>
      </c>
      <c r="J100" s="164">
        <f t="shared" si="6"/>
        <v>-7759626234.1885195</v>
      </c>
      <c r="L100" s="160" t="str">
        <f t="shared" si="7"/>
        <v>11.2012</v>
      </c>
    </row>
    <row r="101" spans="1:12" x14ac:dyDescent="0.2">
      <c r="A101" s="161">
        <v>1458.3</v>
      </c>
      <c r="B101" s="161">
        <v>1425.7</v>
      </c>
      <c r="C101" s="161">
        <v>1492.01</v>
      </c>
      <c r="D101" s="161">
        <v>1419.66</v>
      </c>
      <c r="E101" s="161">
        <v>634035230981</v>
      </c>
      <c r="F101" s="159">
        <v>0</v>
      </c>
      <c r="G101" s="160">
        <v>41183</v>
      </c>
      <c r="H101" s="160">
        <v>41213</v>
      </c>
      <c r="I101">
        <f t="shared" si="5"/>
        <v>2012</v>
      </c>
      <c r="J101" s="164">
        <f t="shared" si="6"/>
        <v>-14173728677.213531</v>
      </c>
      <c r="L101" s="160" t="str">
        <f t="shared" si="7"/>
        <v>10.2012</v>
      </c>
    </row>
    <row r="102" spans="1:12" x14ac:dyDescent="0.2">
      <c r="A102" s="161">
        <v>1422.9</v>
      </c>
      <c r="B102" s="161">
        <v>1458.26</v>
      </c>
      <c r="C102" s="161">
        <v>1541.7</v>
      </c>
      <c r="D102" s="161">
        <v>1420.32</v>
      </c>
      <c r="E102" s="161">
        <v>774404854135</v>
      </c>
      <c r="F102" s="159">
        <v>0</v>
      </c>
      <c r="G102" s="160">
        <v>41153</v>
      </c>
      <c r="H102" s="160">
        <v>41182</v>
      </c>
      <c r="I102">
        <f t="shared" si="5"/>
        <v>2012</v>
      </c>
      <c r="J102" s="164">
        <f t="shared" si="6"/>
        <v>19244469493.438354</v>
      </c>
      <c r="L102" s="160" t="str">
        <f t="shared" si="7"/>
        <v>9.2012</v>
      </c>
    </row>
    <row r="103" spans="1:12" x14ac:dyDescent="0.2">
      <c r="A103" s="161">
        <v>1407.01</v>
      </c>
      <c r="B103" s="161">
        <v>1422.91</v>
      </c>
      <c r="C103" s="161">
        <v>1470.75</v>
      </c>
      <c r="D103" s="161">
        <v>1386.94</v>
      </c>
      <c r="E103" s="161">
        <v>653252027888</v>
      </c>
      <c r="F103" s="159">
        <v>0</v>
      </c>
      <c r="G103" s="160">
        <v>41122</v>
      </c>
      <c r="H103" s="160">
        <v>41152</v>
      </c>
      <c r="I103">
        <f t="shared" si="5"/>
        <v>2012</v>
      </c>
      <c r="J103" s="164">
        <f t="shared" si="6"/>
        <v>7382113306.5289078</v>
      </c>
      <c r="L103" s="160" t="str">
        <f t="shared" si="7"/>
        <v>8.2012</v>
      </c>
    </row>
    <row r="104" spans="1:12" x14ac:dyDescent="0.2">
      <c r="A104" s="161">
        <v>1387.52</v>
      </c>
      <c r="B104" s="161">
        <v>1407.02</v>
      </c>
      <c r="C104" s="161">
        <v>1458.46</v>
      </c>
      <c r="D104" s="161">
        <v>1353.58</v>
      </c>
      <c r="E104" s="161">
        <v>681870192140</v>
      </c>
      <c r="F104" s="159">
        <v>0</v>
      </c>
      <c r="G104" s="160">
        <v>41091</v>
      </c>
      <c r="H104" s="160">
        <v>41121</v>
      </c>
      <c r="I104">
        <f t="shared" si="5"/>
        <v>2012</v>
      </c>
      <c r="J104" s="164">
        <f t="shared" si="6"/>
        <v>9582902406.2571507</v>
      </c>
      <c r="L104" s="160" t="str">
        <f t="shared" si="7"/>
        <v>7.2012</v>
      </c>
    </row>
    <row r="105" spans="1:12" x14ac:dyDescent="0.2">
      <c r="A105" s="161">
        <v>1306.43</v>
      </c>
      <c r="B105" s="161">
        <v>1387.52</v>
      </c>
      <c r="C105" s="161">
        <v>1397.34</v>
      </c>
      <c r="D105" s="161">
        <v>1278.56</v>
      </c>
      <c r="E105" s="161">
        <v>684334132628</v>
      </c>
      <c r="F105" s="159">
        <v>0</v>
      </c>
      <c r="G105" s="160">
        <v>41061</v>
      </c>
      <c r="H105" s="160">
        <v>41090</v>
      </c>
      <c r="I105">
        <f t="shared" si="5"/>
        <v>2012</v>
      </c>
      <c r="J105" s="164">
        <f t="shared" si="6"/>
        <v>42476561939.64045</v>
      </c>
      <c r="L105" s="160" t="str">
        <f t="shared" si="7"/>
        <v>6.2012</v>
      </c>
    </row>
    <row r="106" spans="1:12" x14ac:dyDescent="0.2">
      <c r="A106" s="161">
        <v>1473.5</v>
      </c>
      <c r="B106" s="161">
        <v>1306.42</v>
      </c>
      <c r="C106" s="161">
        <v>1489.92</v>
      </c>
      <c r="D106" s="161">
        <v>1241.58</v>
      </c>
      <c r="E106" s="161">
        <v>896135375232</v>
      </c>
      <c r="F106" s="159">
        <v>0</v>
      </c>
      <c r="G106" s="160">
        <v>41030</v>
      </c>
      <c r="H106" s="160">
        <v>41060</v>
      </c>
      <c r="I106">
        <f t="shared" si="5"/>
        <v>2012</v>
      </c>
      <c r="J106" s="164">
        <f t="shared" si="6"/>
        <v>-101612689849.85574</v>
      </c>
      <c r="L106" s="160" t="str">
        <f t="shared" si="7"/>
        <v>5.2012</v>
      </c>
    </row>
    <row r="107" spans="1:12" x14ac:dyDescent="0.2">
      <c r="A107" s="161">
        <v>1517.33</v>
      </c>
      <c r="B107" s="161">
        <v>1473.5</v>
      </c>
      <c r="C107" s="161">
        <v>1556.53</v>
      </c>
      <c r="D107" s="161">
        <v>1439.92</v>
      </c>
      <c r="E107" s="161">
        <v>834644208027</v>
      </c>
      <c r="F107" s="159">
        <v>0</v>
      </c>
      <c r="G107" s="160">
        <v>41000</v>
      </c>
      <c r="H107" s="160">
        <v>41029</v>
      </c>
      <c r="I107">
        <f t="shared" si="5"/>
        <v>2012</v>
      </c>
      <c r="J107" s="164">
        <f t="shared" si="6"/>
        <v>-24109755714.197575</v>
      </c>
      <c r="L107" s="160" t="str">
        <f t="shared" si="7"/>
        <v>4.2012</v>
      </c>
    </row>
    <row r="108" spans="1:12" x14ac:dyDescent="0.2">
      <c r="A108" s="161">
        <v>1597.67</v>
      </c>
      <c r="B108" s="161">
        <v>1517.34</v>
      </c>
      <c r="C108" s="161">
        <v>1639.63</v>
      </c>
      <c r="D108" s="161">
        <v>1486.93</v>
      </c>
      <c r="E108" s="161">
        <v>1073370413998</v>
      </c>
      <c r="F108" s="159">
        <v>0</v>
      </c>
      <c r="G108" s="160">
        <v>40969</v>
      </c>
      <c r="H108" s="160">
        <v>40999</v>
      </c>
      <c r="I108">
        <f t="shared" si="5"/>
        <v>2012</v>
      </c>
      <c r="J108" s="164">
        <f t="shared" si="6"/>
        <v>-53968494968.585159</v>
      </c>
      <c r="L108" s="160" t="str">
        <f t="shared" si="7"/>
        <v>3.2012</v>
      </c>
    </row>
    <row r="109" spans="1:12" x14ac:dyDescent="0.2">
      <c r="A109" s="161">
        <v>1514.02</v>
      </c>
      <c r="B109" s="161">
        <v>1597.67</v>
      </c>
      <c r="C109" s="161">
        <v>1607.69</v>
      </c>
      <c r="D109" s="161">
        <v>1504.13</v>
      </c>
      <c r="E109" s="161">
        <v>971494001828</v>
      </c>
      <c r="F109" s="159">
        <v>0</v>
      </c>
      <c r="G109" s="160">
        <v>40940</v>
      </c>
      <c r="H109" s="160">
        <v>40968</v>
      </c>
      <c r="I109">
        <f t="shared" si="5"/>
        <v>2012</v>
      </c>
      <c r="J109" s="164">
        <f t="shared" si="6"/>
        <v>53675297058.765694</v>
      </c>
      <c r="L109" s="160" t="str">
        <f t="shared" si="7"/>
        <v>2.2012</v>
      </c>
    </row>
    <row r="110" spans="1:12" x14ac:dyDescent="0.2">
      <c r="A110" s="161">
        <v>1402.25</v>
      </c>
      <c r="B110" s="161">
        <v>1514.03</v>
      </c>
      <c r="C110" s="161">
        <v>1519.55</v>
      </c>
      <c r="D110" s="161">
        <v>1401.21</v>
      </c>
      <c r="E110" s="161">
        <v>883262488579</v>
      </c>
      <c r="F110" s="159">
        <v>0</v>
      </c>
      <c r="G110" s="160">
        <v>40909</v>
      </c>
      <c r="H110" s="160">
        <v>40939</v>
      </c>
      <c r="I110">
        <f t="shared" si="5"/>
        <v>2012</v>
      </c>
      <c r="J110" s="164">
        <f t="shared" si="6"/>
        <v>70409043304.233002</v>
      </c>
      <c r="L110" s="160" t="str">
        <f t="shared" si="7"/>
        <v>1.2012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B69E-E100-D942-8865-2586DC8B4826}">
  <dimension ref="A1:P62"/>
  <sheetViews>
    <sheetView zoomScale="125" workbookViewId="0">
      <selection activeCell="O17" sqref="O17"/>
    </sheetView>
  </sheetViews>
  <sheetFormatPr baseColWidth="10" defaultColWidth="9.25" defaultRowHeight="16" x14ac:dyDescent="0.2"/>
  <cols>
    <col min="1" max="4" width="12.5" style="159" customWidth="1"/>
    <col min="5" max="5" width="26.75" style="159" customWidth="1"/>
    <col min="6" max="6" width="9.25" style="159" customWidth="1"/>
    <col min="7" max="8" width="18.5" style="159" customWidth="1"/>
    <col min="9" max="9" width="5.25" customWidth="1"/>
    <col min="10" max="10" width="17.5" style="159" customWidth="1"/>
    <col min="11" max="12" width="9.25" style="159" customWidth="1"/>
    <col min="13" max="13" width="28.5" style="159" bestFit="1" customWidth="1"/>
    <col min="14" max="14" width="8.25" style="159" bestFit="1" customWidth="1"/>
    <col min="15" max="15" width="38.5" style="159" bestFit="1" customWidth="1"/>
    <col min="16" max="16" width="10.5" style="159" bestFit="1" customWidth="1"/>
    <col min="17" max="17" width="13.5" style="159" bestFit="1" customWidth="1"/>
    <col min="18" max="18" width="9.25" style="159"/>
    <col min="19" max="19" width="9.75" style="159" bestFit="1" customWidth="1"/>
    <col min="20" max="16384" width="9.25" style="159"/>
  </cols>
  <sheetData>
    <row r="1" spans="1:16" x14ac:dyDescent="0.2">
      <c r="A1" s="159" t="s">
        <v>3195</v>
      </c>
      <c r="B1" s="159" t="s">
        <v>3194</v>
      </c>
      <c r="C1" s="159" t="s">
        <v>3193</v>
      </c>
      <c r="D1" s="159" t="s">
        <v>3192</v>
      </c>
      <c r="E1" s="159" t="s">
        <v>3191</v>
      </c>
      <c r="F1" s="159" t="s">
        <v>3190</v>
      </c>
      <c r="G1" s="159" t="s">
        <v>3189</v>
      </c>
      <c r="H1" s="159" t="s">
        <v>3188</v>
      </c>
      <c r="N1" s="165" t="s">
        <v>3196</v>
      </c>
      <c r="O1" s="165" t="s">
        <v>3197</v>
      </c>
      <c r="P1" s="159" t="s">
        <v>3198</v>
      </c>
    </row>
    <row r="2" spans="1:16" x14ac:dyDescent="0.2">
      <c r="A2" s="161">
        <v>3306.12</v>
      </c>
      <c r="B2" s="161">
        <v>3277.08</v>
      </c>
      <c r="C2" s="161">
        <v>3520.66</v>
      </c>
      <c r="D2" s="161">
        <v>3272.53</v>
      </c>
      <c r="E2" s="161">
        <v>1879823413166.3401</v>
      </c>
      <c r="F2" s="159">
        <v>0</v>
      </c>
      <c r="G2" s="160">
        <v>44197</v>
      </c>
      <c r="H2" s="160">
        <v>44227</v>
      </c>
      <c r="I2">
        <f>YEAR(H2)</f>
        <v>2021</v>
      </c>
      <c r="N2" s="159">
        <v>2012</v>
      </c>
      <c r="O2" s="163">
        <f>12*SUMIF(I$3:I$56,N2,J$3:J$56)/SUMIF(I$3:I$56, N2, E$3:E$56)</f>
        <v>0.12062072192144119</v>
      </c>
      <c r="P2" s="166">
        <f>INDEX(B$3:B$56,MATCH(12&amp;"."&amp;N2,L$3:L$56,0))/INDEX(B$3:B$56,MATCH(7&amp;"."&amp;N2,L$3:L$56,0))-1</f>
        <v>4.8115876106949562E-2</v>
      </c>
    </row>
    <row r="3" spans="1:16" x14ac:dyDescent="0.2">
      <c r="A3" s="161">
        <v>3113.06</v>
      </c>
      <c r="B3" s="161">
        <v>3289.02</v>
      </c>
      <c r="C3" s="161">
        <v>3318.39</v>
      </c>
      <c r="D3" s="161">
        <v>3113.06</v>
      </c>
      <c r="E3" s="161">
        <v>2013720370442.6499</v>
      </c>
      <c r="F3" s="159">
        <v>0</v>
      </c>
      <c r="G3" s="160">
        <v>44166</v>
      </c>
      <c r="H3" s="160">
        <v>44196</v>
      </c>
      <c r="I3">
        <f t="shared" ref="I3:I36" si="0">YEAR(H3)</f>
        <v>2020</v>
      </c>
      <c r="J3" s="164">
        <f>(B3/A3-1)*E3</f>
        <v>113821846152.36755</v>
      </c>
      <c r="K3" s="238">
        <f>ROUNDUP(MONTH(H3)/3, 0)</f>
        <v>4</v>
      </c>
      <c r="L3" s="160" t="str">
        <f>MONTH(H3)&amp;"."&amp;YEAR(H3)</f>
        <v>12.2020</v>
      </c>
      <c r="N3" s="159">
        <v>2013</v>
      </c>
      <c r="O3" s="163">
        <f t="shared" ref="O3:O10" si="1">12*SUMIF(I$3:I$56,N3,J$3:J$56)/SUMIF(I$3:I$56, N3, E$3:E$56)</f>
        <v>0.27143134371630923</v>
      </c>
      <c r="P3" s="166">
        <f t="shared" ref="P3:P10" si="2">INDEX(B$3:B$56,MATCH(12&amp;"."&amp;N3,L$3:L$56,0))/INDEX(B$3:B$56,MATCH(7&amp;"."&amp;N3,L$3:L$56,0))-1</f>
        <v>9.3248242827757011E-2</v>
      </c>
    </row>
    <row r="4" spans="1:16" x14ac:dyDescent="0.2">
      <c r="A4" s="161">
        <v>2681.19</v>
      </c>
      <c r="B4" s="161">
        <v>3107.58</v>
      </c>
      <c r="C4" s="161">
        <v>3150.78</v>
      </c>
      <c r="D4" s="161">
        <v>2658.49</v>
      </c>
      <c r="E4" s="161">
        <v>2138949045766.3</v>
      </c>
      <c r="F4" s="159">
        <v>0</v>
      </c>
      <c r="G4" s="160">
        <v>44136</v>
      </c>
      <c r="H4" s="160">
        <v>44165</v>
      </c>
      <c r="I4">
        <f t="shared" si="0"/>
        <v>2020</v>
      </c>
      <c r="J4" s="164">
        <f t="shared" ref="J4:J37" si="3">(B4/A4-1)*E4</f>
        <v>340157349394.96735</v>
      </c>
      <c r="K4" s="238">
        <f t="shared" ref="K4:K37" si="4">ROUNDUP(MONTH(H4)/3, 0)</f>
        <v>4</v>
      </c>
      <c r="L4" s="160" t="str">
        <f t="shared" ref="L4:L37" si="5">MONTH(H4)&amp;"."&amp;YEAR(H4)</f>
        <v>11.2020</v>
      </c>
      <c r="N4" s="159">
        <v>2014</v>
      </c>
      <c r="O4" s="163">
        <f t="shared" si="1"/>
        <v>-0.18115835772283623</v>
      </c>
      <c r="P4" s="166">
        <f t="shared" si="2"/>
        <v>1.2322322975333533E-2</v>
      </c>
    </row>
    <row r="5" spans="1:16" x14ac:dyDescent="0.2">
      <c r="A5" s="161">
        <v>2911.08</v>
      </c>
      <c r="B5" s="161">
        <v>2690.59</v>
      </c>
      <c r="C5" s="161">
        <v>2919.25</v>
      </c>
      <c r="D5" s="161">
        <v>2664.44</v>
      </c>
      <c r="E5" s="161">
        <v>1438640035237.95</v>
      </c>
      <c r="F5" s="159">
        <v>0</v>
      </c>
      <c r="G5" s="160">
        <v>44105</v>
      </c>
      <c r="H5" s="160">
        <v>44135</v>
      </c>
      <c r="I5">
        <f t="shared" si="0"/>
        <v>2020</v>
      </c>
      <c r="J5" s="164">
        <f t="shared" si="3"/>
        <v>-108964968798.38927</v>
      </c>
      <c r="K5" s="238">
        <f t="shared" si="4"/>
        <v>4</v>
      </c>
      <c r="L5" s="160" t="str">
        <f t="shared" si="5"/>
        <v>10.2020</v>
      </c>
      <c r="N5" s="159">
        <v>2015</v>
      </c>
      <c r="O5" s="163">
        <f t="shared" si="1"/>
        <v>0.15663555192941619</v>
      </c>
      <c r="P5" s="166">
        <f t="shared" si="2"/>
        <v>5.5338526063511084E-2</v>
      </c>
    </row>
    <row r="6" spans="1:16" x14ac:dyDescent="0.2">
      <c r="A6" s="161">
        <v>2976.07</v>
      </c>
      <c r="B6" s="161">
        <v>2905.81</v>
      </c>
      <c r="C6" s="161">
        <v>3002.25</v>
      </c>
      <c r="D6" s="161">
        <v>2857.78</v>
      </c>
      <c r="E6" s="161">
        <v>1719870419023.3899</v>
      </c>
      <c r="F6" s="159">
        <v>0</v>
      </c>
      <c r="G6" s="160">
        <v>44075</v>
      </c>
      <c r="H6" s="160">
        <v>44104</v>
      </c>
      <c r="I6">
        <f t="shared" si="0"/>
        <v>2020</v>
      </c>
      <c r="J6" s="164">
        <f t="shared" si="3"/>
        <v>-40603243754.543335</v>
      </c>
      <c r="K6" s="238">
        <f t="shared" si="4"/>
        <v>3</v>
      </c>
      <c r="L6" s="160" t="str">
        <f t="shared" si="5"/>
        <v>9.2020</v>
      </c>
      <c r="N6" s="159">
        <v>2016</v>
      </c>
      <c r="O6" s="163">
        <f t="shared" si="1"/>
        <v>0.36326211149690607</v>
      </c>
      <c r="P6" s="166">
        <f t="shared" si="2"/>
        <v>0.14815233824603258</v>
      </c>
    </row>
    <row r="7" spans="1:16" x14ac:dyDescent="0.2">
      <c r="A7" s="161">
        <v>2917.68</v>
      </c>
      <c r="B7" s="161">
        <v>2966.2</v>
      </c>
      <c r="C7" s="161">
        <v>3090.42</v>
      </c>
      <c r="D7" s="161">
        <v>2911.19</v>
      </c>
      <c r="E7" s="161">
        <v>1577685254253.2</v>
      </c>
      <c r="F7" s="159">
        <v>0</v>
      </c>
      <c r="G7" s="160">
        <v>44044</v>
      </c>
      <c r="H7" s="160">
        <v>44074</v>
      </c>
      <c r="I7">
        <f t="shared" si="0"/>
        <v>2020</v>
      </c>
      <c r="J7" s="164">
        <f t="shared" si="3"/>
        <v>26236355095.954689</v>
      </c>
      <c r="K7" s="238">
        <f t="shared" si="4"/>
        <v>3</v>
      </c>
      <c r="L7" s="160" t="str">
        <f t="shared" si="5"/>
        <v>8.2020</v>
      </c>
      <c r="N7" s="159">
        <v>2017</v>
      </c>
      <c r="O7" s="163">
        <f t="shared" si="1"/>
        <v>0.21714415782437937</v>
      </c>
      <c r="P7" s="166">
        <f t="shared" si="2"/>
        <v>9.9091965220652778E-2</v>
      </c>
    </row>
    <row r="8" spans="1:16" x14ac:dyDescent="0.2">
      <c r="A8" s="161">
        <v>2762.56</v>
      </c>
      <c r="B8" s="161">
        <v>2911.57</v>
      </c>
      <c r="C8" s="161">
        <v>2919.35</v>
      </c>
      <c r="D8" s="161">
        <v>2703.35</v>
      </c>
      <c r="E8" s="161">
        <v>1316694150158.3</v>
      </c>
      <c r="F8" s="159">
        <v>0</v>
      </c>
      <c r="G8" s="160">
        <v>44013</v>
      </c>
      <c r="H8" s="160">
        <v>44043</v>
      </c>
      <c r="I8">
        <f t="shared" si="0"/>
        <v>2020</v>
      </c>
      <c r="J8" s="164">
        <f t="shared" si="3"/>
        <v>71021297389.047897</v>
      </c>
      <c r="K8" s="238">
        <f t="shared" si="4"/>
        <v>3</v>
      </c>
      <c r="L8" s="160" t="str">
        <f t="shared" si="5"/>
        <v>7.2020</v>
      </c>
      <c r="N8" s="159">
        <v>2018</v>
      </c>
      <c r="O8" s="163">
        <f t="shared" si="1"/>
        <v>4.7760412903606803E-2</v>
      </c>
      <c r="P8" s="166">
        <f t="shared" si="2"/>
        <v>2.0774543214237884E-2</v>
      </c>
    </row>
    <row r="9" spans="1:16" x14ac:dyDescent="0.2">
      <c r="A9" s="161">
        <v>2937.69</v>
      </c>
      <c r="B9" s="161">
        <v>3045.87</v>
      </c>
      <c r="C9" s="161">
        <v>3060.2</v>
      </c>
      <c r="D9" s="161">
        <v>2875.5</v>
      </c>
      <c r="E9" s="161">
        <v>1001879519641.89</v>
      </c>
      <c r="F9" s="159">
        <v>0</v>
      </c>
      <c r="G9" s="160">
        <v>43800</v>
      </c>
      <c r="H9" s="160">
        <v>43830</v>
      </c>
      <c r="I9">
        <f t="shared" ref="I9:I20" si="6">YEAR(H9)</f>
        <v>2019</v>
      </c>
      <c r="J9" s="164">
        <f t="shared" ref="J9:J20" si="7">(B9/A9-1)*E9</f>
        <v>36894065212.755409</v>
      </c>
      <c r="K9" s="238">
        <f t="shared" ref="K9:K20" si="8">ROUNDUP(MONTH(H9)/3, 0)</f>
        <v>4</v>
      </c>
      <c r="L9" s="160" t="str">
        <f t="shared" ref="L9:L20" si="9">MONTH(H9)&amp;"."&amp;YEAR(H9)</f>
        <v>12.2019</v>
      </c>
      <c r="N9" s="159">
        <v>2019</v>
      </c>
      <c r="O9" s="163">
        <f t="shared" si="1"/>
        <v>0.2042960986766986</v>
      </c>
      <c r="P9" s="166">
        <f t="shared" si="2"/>
        <v>0.11183427632779708</v>
      </c>
    </row>
    <row r="10" spans="1:16" x14ac:dyDescent="0.2">
      <c r="A10" s="161">
        <v>2895.47</v>
      </c>
      <c r="B10" s="161">
        <v>2935.37</v>
      </c>
      <c r="C10" s="161">
        <v>3009.11</v>
      </c>
      <c r="D10" s="161">
        <v>2886.59</v>
      </c>
      <c r="E10" s="161">
        <v>1166564510180.49</v>
      </c>
      <c r="F10" s="159">
        <v>0</v>
      </c>
      <c r="G10" s="160">
        <v>43770</v>
      </c>
      <c r="H10" s="160">
        <v>43799</v>
      </c>
      <c r="I10">
        <f t="shared" si="6"/>
        <v>2019</v>
      </c>
      <c r="J10" s="164">
        <f t="shared" si="7"/>
        <v>16075429535.170942</v>
      </c>
      <c r="K10" s="238">
        <f t="shared" si="8"/>
        <v>4</v>
      </c>
      <c r="L10" s="160" t="str">
        <f t="shared" si="9"/>
        <v>11.2019</v>
      </c>
      <c r="N10" s="159">
        <v>2020</v>
      </c>
      <c r="O10" s="163">
        <f t="shared" si="1"/>
        <v>0.47229392294217887</v>
      </c>
      <c r="P10" s="166">
        <f t="shared" si="2"/>
        <v>0.12963796164955665</v>
      </c>
    </row>
    <row r="11" spans="1:16" x14ac:dyDescent="0.2">
      <c r="A11" s="161">
        <v>2749.83</v>
      </c>
      <c r="B11" s="161">
        <v>2893.98</v>
      </c>
      <c r="C11" s="161">
        <v>2936.26</v>
      </c>
      <c r="D11" s="161">
        <v>2686.15</v>
      </c>
      <c r="E11" s="161">
        <v>1161194480148.8</v>
      </c>
      <c r="F11" s="159">
        <v>0</v>
      </c>
      <c r="G11" s="160">
        <v>43739</v>
      </c>
      <c r="H11" s="160">
        <v>43769</v>
      </c>
      <c r="I11">
        <f t="shared" si="6"/>
        <v>2019</v>
      </c>
      <c r="J11" s="164">
        <f t="shared" si="7"/>
        <v>60871466350.083435</v>
      </c>
      <c r="K11" s="238">
        <f t="shared" si="8"/>
        <v>4</v>
      </c>
      <c r="L11" s="160" t="str">
        <f t="shared" si="9"/>
        <v>10.2019</v>
      </c>
      <c r="O11" s="168">
        <f>MEDIAN(O2:O10)</f>
        <v>0.2042960986766986</v>
      </c>
      <c r="P11" s="168">
        <f>MEDIAN(P2:P10)</f>
        <v>9.3248242827757011E-2</v>
      </c>
    </row>
    <row r="12" spans="1:16" x14ac:dyDescent="0.2">
      <c r="A12" s="161">
        <v>2742.3</v>
      </c>
      <c r="B12" s="161">
        <v>2747.18</v>
      </c>
      <c r="C12" s="161">
        <v>2847.01</v>
      </c>
      <c r="D12" s="161">
        <v>2735.11</v>
      </c>
      <c r="E12" s="161">
        <v>981251765181.79895</v>
      </c>
      <c r="F12" s="159">
        <v>0</v>
      </c>
      <c r="G12" s="160">
        <v>43709</v>
      </c>
      <c r="H12" s="160">
        <v>43738</v>
      </c>
      <c r="I12">
        <f t="shared" si="6"/>
        <v>2019</v>
      </c>
      <c r="J12" s="164">
        <f t="shared" si="7"/>
        <v>1746165122.0095563</v>
      </c>
      <c r="K12" s="238">
        <f t="shared" si="8"/>
        <v>3</v>
      </c>
      <c r="L12" s="160" t="str">
        <f t="shared" si="9"/>
        <v>9.2019</v>
      </c>
    </row>
    <row r="13" spans="1:16" x14ac:dyDescent="0.2">
      <c r="A13" s="161">
        <v>2727.68</v>
      </c>
      <c r="B13" s="161">
        <v>2740.04</v>
      </c>
      <c r="C13" s="161">
        <v>2740.04</v>
      </c>
      <c r="D13" s="161">
        <v>2615.1999999999998</v>
      </c>
      <c r="E13" s="161">
        <v>971158401137.19995</v>
      </c>
      <c r="F13" s="159">
        <v>0</v>
      </c>
      <c r="G13" s="160">
        <v>43678</v>
      </c>
      <c r="H13" s="160">
        <v>43708</v>
      </c>
      <c r="I13">
        <f t="shared" si="6"/>
        <v>2019</v>
      </c>
      <c r="J13" s="164">
        <f t="shared" si="7"/>
        <v>4400632712.8019733</v>
      </c>
      <c r="K13" s="238">
        <f t="shared" si="8"/>
        <v>3</v>
      </c>
      <c r="L13" s="160" t="str">
        <f t="shared" si="9"/>
        <v>8.2019</v>
      </c>
    </row>
    <row r="14" spans="1:16" x14ac:dyDescent="0.2">
      <c r="A14" s="161">
        <v>2777.08</v>
      </c>
      <c r="B14" s="161">
        <v>2739.5</v>
      </c>
      <c r="C14" s="161">
        <v>2848.4</v>
      </c>
      <c r="D14" s="161">
        <v>2665.21</v>
      </c>
      <c r="E14" s="161">
        <v>983824369337.5</v>
      </c>
      <c r="F14" s="159">
        <v>0</v>
      </c>
      <c r="G14" s="160">
        <v>43647</v>
      </c>
      <c r="H14" s="160">
        <v>43677</v>
      </c>
      <c r="I14">
        <f t="shared" si="6"/>
        <v>2019</v>
      </c>
      <c r="J14" s="164">
        <f t="shared" si="7"/>
        <v>-13313307430.719782</v>
      </c>
      <c r="K14" s="238">
        <f t="shared" si="8"/>
        <v>3</v>
      </c>
      <c r="L14" s="160" t="str">
        <f t="shared" si="9"/>
        <v>7.2019</v>
      </c>
    </row>
    <row r="15" spans="1:16" x14ac:dyDescent="0.2">
      <c r="A15" s="161">
        <v>2405.1799999999998</v>
      </c>
      <c r="B15" s="161">
        <v>2369.33</v>
      </c>
      <c r="C15" s="161">
        <v>2449.92</v>
      </c>
      <c r="D15" s="161">
        <v>2258.27</v>
      </c>
      <c r="E15" s="161">
        <v>689427394777.92004</v>
      </c>
      <c r="F15" s="159">
        <v>0</v>
      </c>
      <c r="G15" s="160">
        <v>43435</v>
      </c>
      <c r="H15" s="160">
        <v>43465</v>
      </c>
      <c r="I15">
        <f t="shared" si="6"/>
        <v>2018</v>
      </c>
      <c r="J15" s="164">
        <f t="shared" si="7"/>
        <v>-10276142368.882322</v>
      </c>
      <c r="K15" s="238">
        <f t="shared" si="8"/>
        <v>4</v>
      </c>
      <c r="L15" s="160" t="str">
        <f t="shared" si="9"/>
        <v>12.2018</v>
      </c>
    </row>
    <row r="16" spans="1:16" x14ac:dyDescent="0.2">
      <c r="A16" s="161">
        <v>2352.94</v>
      </c>
      <c r="B16" s="161">
        <v>2392.5</v>
      </c>
      <c r="C16" s="161">
        <v>2454.84</v>
      </c>
      <c r="D16" s="161">
        <v>2284.3000000000002</v>
      </c>
      <c r="E16" s="161">
        <v>872458011570.29895</v>
      </c>
      <c r="F16" s="159">
        <v>0</v>
      </c>
      <c r="G16" s="160">
        <v>43405</v>
      </c>
      <c r="H16" s="160">
        <v>43434</v>
      </c>
      <c r="I16">
        <f t="shared" si="6"/>
        <v>2018</v>
      </c>
      <c r="J16" s="164">
        <f t="shared" si="7"/>
        <v>14668643882.85331</v>
      </c>
      <c r="K16" s="238">
        <f t="shared" si="8"/>
        <v>4</v>
      </c>
      <c r="L16" s="160" t="str">
        <f t="shared" si="9"/>
        <v>11.2018</v>
      </c>
    </row>
    <row r="17" spans="1:12" x14ac:dyDescent="0.2">
      <c r="A17" s="161">
        <v>2481.4499999999998</v>
      </c>
      <c r="B17" s="161">
        <v>2352.71</v>
      </c>
      <c r="C17" s="161">
        <v>2501.7800000000002</v>
      </c>
      <c r="D17" s="161">
        <v>2275.58</v>
      </c>
      <c r="E17" s="161">
        <v>978180660947.30005</v>
      </c>
      <c r="F17" s="159">
        <v>0</v>
      </c>
      <c r="G17" s="160">
        <v>43374</v>
      </c>
      <c r="H17" s="160">
        <v>43404</v>
      </c>
      <c r="I17">
        <f t="shared" si="6"/>
        <v>2018</v>
      </c>
      <c r="J17" s="164">
        <f t="shared" si="7"/>
        <v>-50748948514.116821</v>
      </c>
      <c r="K17" s="238">
        <f t="shared" si="8"/>
        <v>4</v>
      </c>
      <c r="L17" s="160" t="str">
        <f t="shared" si="9"/>
        <v>10.2018</v>
      </c>
    </row>
    <row r="18" spans="1:12" x14ac:dyDescent="0.2">
      <c r="A18" s="161">
        <v>2344.3000000000002</v>
      </c>
      <c r="B18" s="161">
        <v>2475.36</v>
      </c>
      <c r="C18" s="161">
        <v>2476.86</v>
      </c>
      <c r="D18" s="161">
        <v>2305.27</v>
      </c>
      <c r="E18" s="161">
        <v>843950442327.39905</v>
      </c>
      <c r="F18" s="159">
        <v>0</v>
      </c>
      <c r="G18" s="160">
        <v>43344</v>
      </c>
      <c r="H18" s="160">
        <v>43373</v>
      </c>
      <c r="I18">
        <f t="shared" si="6"/>
        <v>2018</v>
      </c>
      <c r="J18" s="164">
        <f t="shared" si="7"/>
        <v>47181736540.301468</v>
      </c>
      <c r="K18" s="238">
        <f t="shared" si="8"/>
        <v>3</v>
      </c>
      <c r="L18" s="160" t="str">
        <f t="shared" si="9"/>
        <v>9.2018</v>
      </c>
    </row>
    <row r="19" spans="1:12" x14ac:dyDescent="0.2">
      <c r="A19" s="161">
        <v>2317.83</v>
      </c>
      <c r="B19" s="161">
        <v>2345.85</v>
      </c>
      <c r="C19" s="161">
        <v>2359.58</v>
      </c>
      <c r="D19" s="161">
        <v>2240.71</v>
      </c>
      <c r="E19" s="161">
        <v>853105290851.29895</v>
      </c>
      <c r="F19" s="159">
        <v>0</v>
      </c>
      <c r="G19" s="160">
        <v>43313</v>
      </c>
      <c r="H19" s="160">
        <v>43343</v>
      </c>
      <c r="I19">
        <f t="shared" si="6"/>
        <v>2018</v>
      </c>
      <c r="J19" s="164">
        <f t="shared" si="7"/>
        <v>10313098997.619911</v>
      </c>
      <c r="K19" s="238">
        <f t="shared" si="8"/>
        <v>3</v>
      </c>
      <c r="L19" s="160" t="str">
        <f t="shared" si="9"/>
        <v>8.2018</v>
      </c>
    </row>
    <row r="20" spans="1:12" x14ac:dyDescent="0.2">
      <c r="A20" s="161">
        <v>2294.1</v>
      </c>
      <c r="B20" s="161">
        <v>2321.11</v>
      </c>
      <c r="C20" s="161">
        <v>2379.33</v>
      </c>
      <c r="D20" s="161">
        <v>2239.77</v>
      </c>
      <c r="E20" s="161">
        <v>734637176730.79895</v>
      </c>
      <c r="F20" s="159">
        <v>0</v>
      </c>
      <c r="G20" s="160">
        <v>43282</v>
      </c>
      <c r="H20" s="160">
        <v>43312</v>
      </c>
      <c r="I20">
        <f t="shared" si="6"/>
        <v>2018</v>
      </c>
      <c r="J20" s="164">
        <f t="shared" si="7"/>
        <v>8649383262.9349041</v>
      </c>
      <c r="K20" s="238">
        <f t="shared" si="8"/>
        <v>3</v>
      </c>
      <c r="L20" s="160" t="str">
        <f t="shared" si="9"/>
        <v>7.2018</v>
      </c>
    </row>
    <row r="21" spans="1:12" x14ac:dyDescent="0.2">
      <c r="A21" s="161">
        <v>2102.54</v>
      </c>
      <c r="B21" s="161">
        <v>2109.7399999999998</v>
      </c>
      <c r="C21" s="161">
        <v>2160.75</v>
      </c>
      <c r="D21" s="161">
        <v>2082.29</v>
      </c>
      <c r="E21" s="161">
        <v>553568472207</v>
      </c>
      <c r="F21" s="159">
        <v>0</v>
      </c>
      <c r="G21" s="160">
        <v>43070</v>
      </c>
      <c r="H21" s="160">
        <v>43098</v>
      </c>
      <c r="I21">
        <f t="shared" si="0"/>
        <v>2017</v>
      </c>
      <c r="J21" s="164">
        <f t="shared" si="3"/>
        <v>1895656206.2506647</v>
      </c>
      <c r="K21" s="238">
        <f t="shared" si="4"/>
        <v>4</v>
      </c>
      <c r="L21" s="160" t="str">
        <f t="shared" si="5"/>
        <v>12.2017</v>
      </c>
    </row>
    <row r="22" spans="1:12" x14ac:dyDescent="0.2">
      <c r="A22" s="161">
        <v>2070.6799999999998</v>
      </c>
      <c r="B22" s="161">
        <v>2100.62</v>
      </c>
      <c r="C22" s="161">
        <v>2191.71</v>
      </c>
      <c r="D22" s="161">
        <v>2065.69</v>
      </c>
      <c r="E22" s="161">
        <v>916148128903.39905</v>
      </c>
      <c r="F22" s="159">
        <v>0</v>
      </c>
      <c r="G22" s="160">
        <v>43040</v>
      </c>
      <c r="H22" s="160">
        <v>43069</v>
      </c>
      <c r="I22">
        <f t="shared" si="0"/>
        <v>2017</v>
      </c>
      <c r="J22" s="164">
        <f t="shared" si="3"/>
        <v>13246602555.376801</v>
      </c>
      <c r="K22" s="238">
        <f t="shared" si="4"/>
        <v>4</v>
      </c>
      <c r="L22" s="160" t="str">
        <f t="shared" si="5"/>
        <v>11.2017</v>
      </c>
    </row>
    <row r="23" spans="1:12" x14ac:dyDescent="0.2">
      <c r="A23" s="161">
        <v>2077.16</v>
      </c>
      <c r="B23" s="161">
        <v>2064.31</v>
      </c>
      <c r="C23" s="161">
        <v>2106.4899999999998</v>
      </c>
      <c r="D23" s="161">
        <v>2038.26</v>
      </c>
      <c r="E23" s="161">
        <v>610190618582</v>
      </c>
      <c r="F23" s="159">
        <v>0</v>
      </c>
      <c r="G23" s="160">
        <v>43009</v>
      </c>
      <c r="H23" s="160">
        <v>43039</v>
      </c>
      <c r="I23">
        <f t="shared" si="0"/>
        <v>2017</v>
      </c>
      <c r="J23" s="164">
        <f t="shared" si="3"/>
        <v>-3774841345.2881312</v>
      </c>
      <c r="K23" s="238">
        <f t="shared" si="4"/>
        <v>4</v>
      </c>
      <c r="L23" s="160" t="str">
        <f t="shared" si="5"/>
        <v>10.2017</v>
      </c>
    </row>
    <row r="24" spans="1:12" x14ac:dyDescent="0.2">
      <c r="A24" s="161">
        <v>2021.93</v>
      </c>
      <c r="B24" s="161">
        <v>2077.19</v>
      </c>
      <c r="C24" s="161">
        <v>2086.65</v>
      </c>
      <c r="D24" s="161">
        <v>1992.68</v>
      </c>
      <c r="E24" s="161">
        <v>670255148011</v>
      </c>
      <c r="F24" s="159">
        <v>0</v>
      </c>
      <c r="G24" s="160">
        <v>42979</v>
      </c>
      <c r="H24" s="160">
        <v>43007</v>
      </c>
      <c r="I24">
        <f t="shared" si="0"/>
        <v>2017</v>
      </c>
      <c r="J24" s="164">
        <f t="shared" si="3"/>
        <v>18318289693.059528</v>
      </c>
      <c r="K24" s="238">
        <f t="shared" si="4"/>
        <v>3</v>
      </c>
      <c r="L24" s="160" t="str">
        <f t="shared" si="5"/>
        <v>9.2017</v>
      </c>
    </row>
    <row r="25" spans="1:12" x14ac:dyDescent="0.2">
      <c r="A25" s="161">
        <v>1924.77</v>
      </c>
      <c r="B25" s="161">
        <v>2022.22</v>
      </c>
      <c r="C25" s="161">
        <v>2030.86</v>
      </c>
      <c r="D25" s="161">
        <v>1921.34</v>
      </c>
      <c r="E25" s="161">
        <v>630143855720</v>
      </c>
      <c r="F25" s="159">
        <v>0</v>
      </c>
      <c r="G25" s="160">
        <v>42948</v>
      </c>
      <c r="H25" s="160">
        <v>42978</v>
      </c>
      <c r="I25">
        <f t="shared" si="0"/>
        <v>2017</v>
      </c>
      <c r="J25" s="164">
        <f t="shared" si="3"/>
        <v>31903821620.200802</v>
      </c>
      <c r="K25" s="238">
        <f t="shared" si="4"/>
        <v>3</v>
      </c>
      <c r="L25" s="160" t="str">
        <f t="shared" si="5"/>
        <v>8.2017</v>
      </c>
    </row>
    <row r="26" spans="1:12" x14ac:dyDescent="0.2">
      <c r="A26" s="161">
        <v>1886.72</v>
      </c>
      <c r="B26" s="161">
        <v>1919.53</v>
      </c>
      <c r="C26" s="161">
        <v>1972.49</v>
      </c>
      <c r="D26" s="161">
        <v>1881.98</v>
      </c>
      <c r="E26" s="161">
        <v>597858120438</v>
      </c>
      <c r="F26" s="159">
        <v>0</v>
      </c>
      <c r="G26" s="160">
        <v>42917</v>
      </c>
      <c r="H26" s="160">
        <v>42947</v>
      </c>
      <c r="I26">
        <f t="shared" si="0"/>
        <v>2017</v>
      </c>
      <c r="J26" s="164">
        <f t="shared" si="3"/>
        <v>10396733448.296854</v>
      </c>
      <c r="K26" s="238">
        <f t="shared" si="4"/>
        <v>3</v>
      </c>
      <c r="L26" s="160" t="str">
        <f t="shared" si="5"/>
        <v>7.2017</v>
      </c>
    </row>
    <row r="27" spans="1:12" x14ac:dyDescent="0.2">
      <c r="A27" s="161">
        <v>2110.69</v>
      </c>
      <c r="B27" s="161">
        <v>2232.7199999999998</v>
      </c>
      <c r="C27" s="161">
        <v>2258.1</v>
      </c>
      <c r="D27" s="161">
        <v>2110.69</v>
      </c>
      <c r="E27" s="161">
        <v>813899344961</v>
      </c>
      <c r="F27" s="159">
        <v>0</v>
      </c>
      <c r="G27" s="160">
        <v>42705</v>
      </c>
      <c r="H27" s="160">
        <v>42734</v>
      </c>
      <c r="I27">
        <f t="shared" si="0"/>
        <v>2016</v>
      </c>
      <c r="J27" s="164">
        <f t="shared" si="3"/>
        <v>47055767102.506996</v>
      </c>
      <c r="K27" s="238">
        <f t="shared" si="4"/>
        <v>4</v>
      </c>
      <c r="L27" s="160" t="str">
        <f t="shared" si="5"/>
        <v>12.2016</v>
      </c>
    </row>
    <row r="28" spans="1:12" x14ac:dyDescent="0.2">
      <c r="A28" s="161">
        <v>1991.7</v>
      </c>
      <c r="B28" s="161">
        <v>2104.91</v>
      </c>
      <c r="C28" s="161">
        <v>2116.38</v>
      </c>
      <c r="D28" s="161">
        <v>1939.66</v>
      </c>
      <c r="E28" s="161">
        <v>728756920209</v>
      </c>
      <c r="F28" s="159">
        <v>0</v>
      </c>
      <c r="G28" s="160">
        <v>42675</v>
      </c>
      <c r="H28" s="160">
        <v>42704</v>
      </c>
      <c r="I28">
        <f t="shared" si="0"/>
        <v>2016</v>
      </c>
      <c r="J28" s="164">
        <f t="shared" si="3"/>
        <v>41423191714.04361</v>
      </c>
      <c r="K28" s="238">
        <f t="shared" si="4"/>
        <v>4</v>
      </c>
      <c r="L28" s="160" t="str">
        <f t="shared" si="5"/>
        <v>11.2016</v>
      </c>
    </row>
    <row r="29" spans="1:12" x14ac:dyDescent="0.2">
      <c r="A29" s="161">
        <v>1981.02</v>
      </c>
      <c r="B29" s="161">
        <v>1989.64</v>
      </c>
      <c r="C29" s="161">
        <v>2006.66</v>
      </c>
      <c r="D29" s="161">
        <v>1946.78</v>
      </c>
      <c r="E29" s="161">
        <v>478608589517</v>
      </c>
      <c r="F29" s="159">
        <v>0</v>
      </c>
      <c r="G29" s="160">
        <v>42644</v>
      </c>
      <c r="H29" s="160">
        <v>42674</v>
      </c>
      <c r="I29">
        <f t="shared" si="0"/>
        <v>2016</v>
      </c>
      <c r="J29" s="164">
        <f t="shared" si="3"/>
        <v>2082566577.6401103</v>
      </c>
      <c r="K29" s="238">
        <f t="shared" si="4"/>
        <v>4</v>
      </c>
      <c r="L29" s="160" t="str">
        <f t="shared" si="5"/>
        <v>10.2016</v>
      </c>
    </row>
    <row r="30" spans="1:12" x14ac:dyDescent="0.2">
      <c r="A30" s="161">
        <v>1976.26</v>
      </c>
      <c r="B30" s="161">
        <v>1978</v>
      </c>
      <c r="C30" s="161">
        <v>2063.13</v>
      </c>
      <c r="D30" s="161">
        <v>1967.31</v>
      </c>
      <c r="E30" s="161">
        <v>594930677738</v>
      </c>
      <c r="F30" s="159">
        <v>0</v>
      </c>
      <c r="G30" s="160">
        <v>42614</v>
      </c>
      <c r="H30" s="160">
        <v>42643</v>
      </c>
      <c r="I30">
        <f t="shared" si="0"/>
        <v>2016</v>
      </c>
      <c r="J30" s="164">
        <f t="shared" si="3"/>
        <v>523807282.07017398</v>
      </c>
      <c r="K30" s="238">
        <f t="shared" si="4"/>
        <v>3</v>
      </c>
      <c r="L30" s="160" t="str">
        <f t="shared" si="5"/>
        <v>9.2016</v>
      </c>
    </row>
    <row r="31" spans="1:12" x14ac:dyDescent="0.2">
      <c r="A31" s="161">
        <v>1950.49</v>
      </c>
      <c r="B31" s="161">
        <v>1971.59</v>
      </c>
      <c r="C31" s="161">
        <v>1999.14</v>
      </c>
      <c r="D31" s="161">
        <v>1902.74</v>
      </c>
      <c r="E31" s="161">
        <v>551413581288</v>
      </c>
      <c r="F31" s="159">
        <v>0</v>
      </c>
      <c r="G31" s="160">
        <v>42583</v>
      </c>
      <c r="H31" s="160">
        <v>42613</v>
      </c>
      <c r="I31">
        <f t="shared" si="0"/>
        <v>2016</v>
      </c>
      <c r="J31" s="164">
        <f t="shared" si="3"/>
        <v>5965078808.4926205</v>
      </c>
      <c r="K31" s="238">
        <f t="shared" si="4"/>
        <v>3</v>
      </c>
      <c r="L31" s="160" t="str">
        <f t="shared" si="5"/>
        <v>8.2016</v>
      </c>
    </row>
    <row r="32" spans="1:12" x14ac:dyDescent="0.2">
      <c r="A32" s="161">
        <v>1891.03</v>
      </c>
      <c r="B32" s="161">
        <v>1944.62</v>
      </c>
      <c r="C32" s="161">
        <v>1959.86</v>
      </c>
      <c r="D32" s="161">
        <v>1860.55</v>
      </c>
      <c r="E32" s="161">
        <v>600710535274</v>
      </c>
      <c r="F32" s="159">
        <v>0</v>
      </c>
      <c r="G32" s="160">
        <v>42552</v>
      </c>
      <c r="H32" s="160">
        <v>42580</v>
      </c>
      <c r="I32">
        <f t="shared" si="0"/>
        <v>2016</v>
      </c>
      <c r="J32" s="164">
        <f t="shared" si="3"/>
        <v>17023567889.104645</v>
      </c>
      <c r="K32" s="238">
        <f t="shared" si="4"/>
        <v>3</v>
      </c>
      <c r="L32" s="160" t="str">
        <f t="shared" si="5"/>
        <v>7.2016</v>
      </c>
    </row>
    <row r="33" spans="1:12" x14ac:dyDescent="0.2">
      <c r="A33" s="161">
        <v>1771.05</v>
      </c>
      <c r="B33" s="161">
        <v>1761.36</v>
      </c>
      <c r="C33" s="161">
        <v>1798.91</v>
      </c>
      <c r="D33" s="161">
        <v>1698.9</v>
      </c>
      <c r="E33" s="161">
        <v>645586222983</v>
      </c>
      <c r="F33" s="159">
        <v>0</v>
      </c>
      <c r="G33" s="160">
        <v>42339</v>
      </c>
      <c r="H33" s="160">
        <v>42369</v>
      </c>
      <c r="I33">
        <f t="shared" si="0"/>
        <v>2015</v>
      </c>
      <c r="J33" s="164">
        <f t="shared" si="3"/>
        <v>-3532215635.1911798</v>
      </c>
      <c r="K33" s="238">
        <f t="shared" si="4"/>
        <v>4</v>
      </c>
      <c r="L33" s="160" t="str">
        <f t="shared" si="5"/>
        <v>12.2015</v>
      </c>
    </row>
    <row r="34" spans="1:12" x14ac:dyDescent="0.2">
      <c r="A34" s="161">
        <v>1710.9</v>
      </c>
      <c r="B34" s="161">
        <v>1771.05</v>
      </c>
      <c r="C34" s="161">
        <v>1873.53</v>
      </c>
      <c r="D34" s="161">
        <v>1701.25</v>
      </c>
      <c r="E34" s="161">
        <v>723488266876</v>
      </c>
      <c r="F34" s="159">
        <v>0</v>
      </c>
      <c r="G34" s="160">
        <v>42309</v>
      </c>
      <c r="H34" s="160">
        <v>42338</v>
      </c>
      <c r="I34">
        <f t="shared" si="0"/>
        <v>2015</v>
      </c>
      <c r="J34" s="164">
        <f t="shared" si="3"/>
        <v>25435629933.129513</v>
      </c>
      <c r="K34" s="238">
        <f t="shared" si="4"/>
        <v>4</v>
      </c>
      <c r="L34" s="160" t="str">
        <f t="shared" si="5"/>
        <v>11.2015</v>
      </c>
    </row>
    <row r="35" spans="1:12" x14ac:dyDescent="0.2">
      <c r="A35" s="161">
        <v>1644.52</v>
      </c>
      <c r="B35" s="161">
        <v>1711.53</v>
      </c>
      <c r="C35" s="161">
        <v>1746.67</v>
      </c>
      <c r="D35" s="161">
        <v>1603.46</v>
      </c>
      <c r="E35" s="161">
        <v>770901921962</v>
      </c>
      <c r="F35" s="159">
        <v>0</v>
      </c>
      <c r="G35" s="160">
        <v>42278</v>
      </c>
      <c r="H35" s="160">
        <v>42308</v>
      </c>
      <c r="I35">
        <f t="shared" si="0"/>
        <v>2015</v>
      </c>
      <c r="J35" s="164">
        <f t="shared" si="3"/>
        <v>31412289172.934139</v>
      </c>
      <c r="K35" s="238">
        <f t="shared" si="4"/>
        <v>4</v>
      </c>
      <c r="L35" s="160" t="str">
        <f t="shared" si="5"/>
        <v>10.2015</v>
      </c>
    </row>
    <row r="36" spans="1:12" x14ac:dyDescent="0.2">
      <c r="A36" s="161">
        <v>1732.9</v>
      </c>
      <c r="B36" s="161">
        <v>1642.97</v>
      </c>
      <c r="C36" s="161">
        <v>1740.22</v>
      </c>
      <c r="D36" s="161">
        <v>1606.83</v>
      </c>
      <c r="E36" s="161">
        <v>611322339144</v>
      </c>
      <c r="F36" s="159">
        <v>0</v>
      </c>
      <c r="G36" s="160">
        <v>42248</v>
      </c>
      <c r="H36" s="160">
        <v>42277</v>
      </c>
      <c r="I36">
        <f t="shared" si="0"/>
        <v>2015</v>
      </c>
      <c r="J36" s="164">
        <f t="shared" si="3"/>
        <v>-31724980067.643776</v>
      </c>
      <c r="K36" s="238">
        <f t="shared" si="4"/>
        <v>3</v>
      </c>
      <c r="L36" s="160" t="str">
        <f t="shared" si="5"/>
        <v>9.2015</v>
      </c>
    </row>
    <row r="37" spans="1:12" x14ac:dyDescent="0.2">
      <c r="A37" s="161">
        <v>1668.13</v>
      </c>
      <c r="B37" s="161">
        <v>1733.17</v>
      </c>
      <c r="C37" s="161">
        <v>1733.17</v>
      </c>
      <c r="D37" s="161">
        <v>1603.72</v>
      </c>
      <c r="E37" s="161">
        <v>658019892165</v>
      </c>
      <c r="F37" s="159">
        <v>0</v>
      </c>
      <c r="G37" s="160">
        <v>42217</v>
      </c>
      <c r="H37" s="160">
        <v>42247</v>
      </c>
      <c r="I37">
        <f t="shared" ref="I37:I56" si="10">YEAR(H37)</f>
        <v>2015</v>
      </c>
      <c r="J37" s="164">
        <f t="shared" si="3"/>
        <v>25656042266.736782</v>
      </c>
      <c r="K37" s="238">
        <f t="shared" si="4"/>
        <v>3</v>
      </c>
      <c r="L37" s="160" t="str">
        <f t="shared" si="5"/>
        <v>8.2015</v>
      </c>
    </row>
    <row r="38" spans="1:12" x14ac:dyDescent="0.2">
      <c r="A38" s="161">
        <v>1654.57</v>
      </c>
      <c r="B38" s="161">
        <v>1669</v>
      </c>
      <c r="C38" s="161">
        <v>1669</v>
      </c>
      <c r="D38" s="161">
        <v>1570.46</v>
      </c>
      <c r="E38" s="161">
        <v>633718833580</v>
      </c>
      <c r="F38" s="159">
        <v>0</v>
      </c>
      <c r="G38" s="160">
        <v>42186</v>
      </c>
      <c r="H38" s="160">
        <v>42216</v>
      </c>
      <c r="I38">
        <f t="shared" si="10"/>
        <v>2015</v>
      </c>
      <c r="J38" s="164">
        <f t="shared" ref="J38:J56" si="11">(B38/A38-1)*E38</f>
        <v>5526851549.6832829</v>
      </c>
      <c r="K38" s="238">
        <f t="shared" ref="K38:K56" si="12">ROUNDUP(MONTH(H38)/3, 0)</f>
        <v>3</v>
      </c>
      <c r="L38" s="160" t="str">
        <f t="shared" ref="L38:L56" si="13">MONTH(H38)&amp;"."&amp;YEAR(H38)</f>
        <v>7.2015</v>
      </c>
    </row>
    <row r="39" spans="1:12" x14ac:dyDescent="0.2">
      <c r="A39" s="161">
        <v>1532.89</v>
      </c>
      <c r="B39" s="161">
        <v>1396.61</v>
      </c>
      <c r="C39" s="161">
        <v>1623.02</v>
      </c>
      <c r="D39" s="161">
        <v>1309.5999999999999</v>
      </c>
      <c r="E39" s="161">
        <v>1092193788048</v>
      </c>
      <c r="F39" s="159">
        <v>0</v>
      </c>
      <c r="G39" s="160">
        <v>41974</v>
      </c>
      <c r="H39" s="160">
        <v>42004</v>
      </c>
      <c r="I39">
        <f t="shared" si="10"/>
        <v>2014</v>
      </c>
      <c r="J39" s="164">
        <f t="shared" si="11"/>
        <v>-97100359083.288162</v>
      </c>
      <c r="K39" s="238">
        <f t="shared" si="12"/>
        <v>4</v>
      </c>
      <c r="L39" s="160" t="str">
        <f t="shared" si="13"/>
        <v>12.2014</v>
      </c>
    </row>
    <row r="40" spans="1:12" x14ac:dyDescent="0.2">
      <c r="A40" s="161">
        <v>1488.15</v>
      </c>
      <c r="B40" s="161">
        <v>1533.68</v>
      </c>
      <c r="C40" s="161">
        <v>1548.17</v>
      </c>
      <c r="D40" s="161">
        <v>1471.25</v>
      </c>
      <c r="E40" s="161">
        <v>680566648392</v>
      </c>
      <c r="F40" s="159">
        <v>0</v>
      </c>
      <c r="G40" s="160">
        <v>41944</v>
      </c>
      <c r="H40" s="160">
        <v>41973</v>
      </c>
      <c r="I40">
        <f t="shared" si="10"/>
        <v>2014</v>
      </c>
      <c r="J40" s="164">
        <f t="shared" si="11"/>
        <v>20821959816.744106</v>
      </c>
      <c r="K40" s="238">
        <f t="shared" si="12"/>
        <v>4</v>
      </c>
      <c r="L40" s="160" t="str">
        <f t="shared" si="13"/>
        <v>11.2014</v>
      </c>
    </row>
    <row r="41" spans="1:12" x14ac:dyDescent="0.2">
      <c r="A41" s="161">
        <v>1410.33</v>
      </c>
      <c r="B41" s="161">
        <v>1488.47</v>
      </c>
      <c r="C41" s="161">
        <v>1488.47</v>
      </c>
      <c r="D41" s="161">
        <v>1354.6</v>
      </c>
      <c r="E41" s="161">
        <v>736479848114</v>
      </c>
      <c r="F41" s="159">
        <v>0</v>
      </c>
      <c r="G41" s="160">
        <v>41913</v>
      </c>
      <c r="H41" s="160">
        <v>41943</v>
      </c>
      <c r="I41">
        <f t="shared" si="10"/>
        <v>2014</v>
      </c>
      <c r="J41" s="164">
        <f t="shared" si="11"/>
        <v>40805013955.335312</v>
      </c>
      <c r="K41" s="238">
        <f t="shared" si="12"/>
        <v>4</v>
      </c>
      <c r="L41" s="160" t="str">
        <f t="shared" si="13"/>
        <v>10.2014</v>
      </c>
    </row>
    <row r="42" spans="1:12" x14ac:dyDescent="0.2">
      <c r="A42" s="161">
        <v>1401.34</v>
      </c>
      <c r="B42" s="161">
        <v>1411.07</v>
      </c>
      <c r="C42" s="161">
        <v>1483.66</v>
      </c>
      <c r="D42" s="161">
        <v>1386.31</v>
      </c>
      <c r="E42" s="161">
        <v>692459849512</v>
      </c>
      <c r="F42" s="159">
        <v>0</v>
      </c>
      <c r="G42" s="160">
        <v>41883</v>
      </c>
      <c r="H42" s="160">
        <v>41912</v>
      </c>
      <c r="I42">
        <f t="shared" si="10"/>
        <v>2014</v>
      </c>
      <c r="J42" s="164">
        <f t="shared" si="11"/>
        <v>4807994016.9778004</v>
      </c>
      <c r="K42" s="238">
        <f t="shared" si="12"/>
        <v>3</v>
      </c>
      <c r="L42" s="160" t="str">
        <f t="shared" si="13"/>
        <v>9.2014</v>
      </c>
    </row>
    <row r="43" spans="1:12" x14ac:dyDescent="0.2">
      <c r="A43" s="161">
        <v>1378.03</v>
      </c>
      <c r="B43" s="161">
        <v>1400.71</v>
      </c>
      <c r="C43" s="161">
        <v>1469.44</v>
      </c>
      <c r="D43" s="161">
        <v>1306.8</v>
      </c>
      <c r="E43" s="161">
        <v>627923409169</v>
      </c>
      <c r="F43" s="159">
        <v>0</v>
      </c>
      <c r="G43" s="160">
        <v>41852</v>
      </c>
      <c r="H43" s="160">
        <v>41882</v>
      </c>
      <c r="I43">
        <f t="shared" si="10"/>
        <v>2014</v>
      </c>
      <c r="J43" s="164">
        <f t="shared" si="11"/>
        <v>10334537651.54097</v>
      </c>
      <c r="K43" s="238">
        <f t="shared" si="12"/>
        <v>3</v>
      </c>
      <c r="L43" s="160" t="str">
        <f t="shared" si="13"/>
        <v>8.2014</v>
      </c>
    </row>
    <row r="44" spans="1:12" x14ac:dyDescent="0.2">
      <c r="A44" s="161">
        <v>1476.28</v>
      </c>
      <c r="B44" s="161">
        <v>1379.61</v>
      </c>
      <c r="C44" s="161">
        <v>1532.08</v>
      </c>
      <c r="D44" s="161">
        <v>1356.62</v>
      </c>
      <c r="E44" s="161">
        <v>743925873178</v>
      </c>
      <c r="F44" s="159">
        <v>0</v>
      </c>
      <c r="G44" s="160">
        <v>41821</v>
      </c>
      <c r="H44" s="160">
        <v>41851</v>
      </c>
      <c r="I44">
        <f t="shared" si="10"/>
        <v>2014</v>
      </c>
      <c r="J44" s="164">
        <f t="shared" si="11"/>
        <v>-48713871460.777946</v>
      </c>
      <c r="K44" s="238">
        <f t="shared" si="12"/>
        <v>3</v>
      </c>
      <c r="L44" s="160" t="str">
        <f t="shared" si="13"/>
        <v>7.2014</v>
      </c>
    </row>
    <row r="45" spans="1:12" x14ac:dyDescent="0.2">
      <c r="A45" s="161">
        <v>1479.32</v>
      </c>
      <c r="B45" s="161">
        <v>1504.08</v>
      </c>
      <c r="C45" s="161">
        <v>1510.9</v>
      </c>
      <c r="D45" s="161">
        <v>1425.31</v>
      </c>
      <c r="E45" s="161">
        <v>658820297472</v>
      </c>
      <c r="F45" s="159">
        <v>0</v>
      </c>
      <c r="G45" s="160">
        <v>41609</v>
      </c>
      <c r="H45" s="160">
        <v>41638</v>
      </c>
      <c r="I45">
        <f t="shared" si="10"/>
        <v>2013</v>
      </c>
      <c r="J45" s="164">
        <f t="shared" si="11"/>
        <v>11026951954.551294</v>
      </c>
      <c r="K45" s="238">
        <f t="shared" si="12"/>
        <v>4</v>
      </c>
      <c r="L45" s="160" t="str">
        <f t="shared" si="13"/>
        <v>12.2013</v>
      </c>
    </row>
    <row r="46" spans="1:12" x14ac:dyDescent="0.2">
      <c r="A46" s="161">
        <v>1509.58</v>
      </c>
      <c r="B46" s="161">
        <v>1479.35</v>
      </c>
      <c r="C46" s="161">
        <v>1521.02</v>
      </c>
      <c r="D46" s="161">
        <v>1464.59</v>
      </c>
      <c r="E46" s="161">
        <v>663564499189</v>
      </c>
      <c r="F46" s="159">
        <v>0</v>
      </c>
      <c r="G46" s="160">
        <v>41579</v>
      </c>
      <c r="H46" s="160">
        <v>41608</v>
      </c>
      <c r="I46">
        <f t="shared" si="10"/>
        <v>2013</v>
      </c>
      <c r="J46" s="164">
        <f t="shared" si="11"/>
        <v>-13288169431.552834</v>
      </c>
      <c r="K46" s="238">
        <f t="shared" si="12"/>
        <v>4</v>
      </c>
      <c r="L46" s="160" t="str">
        <f t="shared" si="13"/>
        <v>11.2013</v>
      </c>
    </row>
    <row r="47" spans="1:12" x14ac:dyDescent="0.2">
      <c r="A47" s="161">
        <v>1462.82</v>
      </c>
      <c r="B47" s="161">
        <v>1510.21</v>
      </c>
      <c r="C47" s="161">
        <v>1538.75</v>
      </c>
      <c r="D47" s="161">
        <v>1449.76</v>
      </c>
      <c r="E47" s="161">
        <v>739374494636</v>
      </c>
      <c r="F47" s="159">
        <v>0</v>
      </c>
      <c r="G47" s="160">
        <v>41548</v>
      </c>
      <c r="H47" s="160">
        <v>41578</v>
      </c>
      <c r="I47">
        <f t="shared" si="10"/>
        <v>2013</v>
      </c>
      <c r="J47" s="164">
        <f t="shared" si="11"/>
        <v>23953020399.502476</v>
      </c>
      <c r="K47" s="238">
        <f t="shared" si="12"/>
        <v>4</v>
      </c>
      <c r="L47" s="160" t="str">
        <f t="shared" si="13"/>
        <v>10.2013</v>
      </c>
    </row>
    <row r="48" spans="1:12" x14ac:dyDescent="0.2">
      <c r="A48" s="161">
        <v>1364.75</v>
      </c>
      <c r="B48" s="161">
        <v>1462.82</v>
      </c>
      <c r="C48" s="161">
        <v>1501.32</v>
      </c>
      <c r="D48" s="161">
        <v>1364.27</v>
      </c>
      <c r="E48" s="161">
        <v>675774272131</v>
      </c>
      <c r="F48" s="159">
        <v>0</v>
      </c>
      <c r="G48" s="160">
        <v>41518</v>
      </c>
      <c r="H48" s="160">
        <v>41547</v>
      </c>
      <c r="I48">
        <f t="shared" si="10"/>
        <v>2013</v>
      </c>
      <c r="J48" s="164">
        <f t="shared" si="11"/>
        <v>48560676217.539574</v>
      </c>
      <c r="K48" s="238">
        <f t="shared" si="12"/>
        <v>3</v>
      </c>
      <c r="L48" s="160" t="str">
        <f t="shared" si="13"/>
        <v>9.2013</v>
      </c>
    </row>
    <row r="49" spans="1:12" x14ac:dyDescent="0.2">
      <c r="A49" s="161">
        <v>1376.31</v>
      </c>
      <c r="B49" s="161">
        <v>1364.65</v>
      </c>
      <c r="C49" s="161">
        <v>1425.1</v>
      </c>
      <c r="D49" s="161">
        <v>1353.71</v>
      </c>
      <c r="E49" s="161">
        <v>481022327296</v>
      </c>
      <c r="F49" s="159">
        <v>0</v>
      </c>
      <c r="G49" s="160">
        <v>41487</v>
      </c>
      <c r="H49" s="160">
        <v>41517</v>
      </c>
      <c r="I49">
        <f t="shared" si="10"/>
        <v>2013</v>
      </c>
      <c r="J49" s="164">
        <f t="shared" si="11"/>
        <v>-4075186793.8700509</v>
      </c>
      <c r="K49" s="238">
        <f t="shared" si="12"/>
        <v>3</v>
      </c>
      <c r="L49" s="160" t="str">
        <f t="shared" si="13"/>
        <v>8.2013</v>
      </c>
    </row>
    <row r="50" spans="1:12" x14ac:dyDescent="0.2">
      <c r="A50" s="161">
        <v>1330.46</v>
      </c>
      <c r="B50" s="161">
        <v>1375.79</v>
      </c>
      <c r="C50" s="161">
        <v>1439.6</v>
      </c>
      <c r="D50" s="161">
        <v>1319.81</v>
      </c>
      <c r="E50" s="161">
        <v>578442716266</v>
      </c>
      <c r="F50" s="159">
        <v>0</v>
      </c>
      <c r="G50" s="160">
        <v>41456</v>
      </c>
      <c r="H50" s="160">
        <v>41486</v>
      </c>
      <c r="I50">
        <f t="shared" si="10"/>
        <v>2013</v>
      </c>
      <c r="J50" s="164">
        <f t="shared" si="11"/>
        <v>19708077152.51704</v>
      </c>
      <c r="K50" s="238">
        <f t="shared" si="12"/>
        <v>3</v>
      </c>
      <c r="L50" s="160" t="str">
        <f t="shared" si="13"/>
        <v>7.2013</v>
      </c>
    </row>
    <row r="51" spans="1:12" x14ac:dyDescent="0.2">
      <c r="A51" s="161">
        <v>1405.97</v>
      </c>
      <c r="B51" s="161">
        <v>1474.72</v>
      </c>
      <c r="C51" s="161">
        <v>1490.51</v>
      </c>
      <c r="D51" s="161">
        <v>1403.7</v>
      </c>
      <c r="E51" s="161">
        <v>487419683074</v>
      </c>
      <c r="F51" s="159">
        <v>0</v>
      </c>
      <c r="G51" s="160">
        <v>41244</v>
      </c>
      <c r="H51" s="160">
        <v>41274</v>
      </c>
      <c r="I51">
        <f t="shared" si="10"/>
        <v>2012</v>
      </c>
      <c r="J51" s="164">
        <f t="shared" si="11"/>
        <v>23834152372.623516</v>
      </c>
      <c r="K51" s="238">
        <f t="shared" si="12"/>
        <v>4</v>
      </c>
      <c r="L51" s="160" t="str">
        <f t="shared" si="13"/>
        <v>12.2012</v>
      </c>
    </row>
    <row r="52" spans="1:12" x14ac:dyDescent="0.2">
      <c r="A52" s="161">
        <v>1425.71</v>
      </c>
      <c r="B52" s="161">
        <v>1405.97</v>
      </c>
      <c r="C52" s="161">
        <v>1453.47</v>
      </c>
      <c r="D52" s="161">
        <v>1360.07</v>
      </c>
      <c r="E52" s="161">
        <v>560434484212</v>
      </c>
      <c r="F52" s="159">
        <v>0</v>
      </c>
      <c r="G52" s="160">
        <v>41214</v>
      </c>
      <c r="H52" s="160">
        <v>41243</v>
      </c>
      <c r="I52">
        <f t="shared" si="10"/>
        <v>2012</v>
      </c>
      <c r="J52" s="164">
        <f t="shared" si="11"/>
        <v>-7759626234.1885195</v>
      </c>
      <c r="K52" s="238">
        <f t="shared" si="12"/>
        <v>4</v>
      </c>
      <c r="L52" s="160" t="str">
        <f t="shared" si="13"/>
        <v>11.2012</v>
      </c>
    </row>
    <row r="53" spans="1:12" x14ac:dyDescent="0.2">
      <c r="A53" s="161">
        <v>1458.3</v>
      </c>
      <c r="B53" s="161">
        <v>1425.7</v>
      </c>
      <c r="C53" s="161">
        <v>1492.01</v>
      </c>
      <c r="D53" s="161">
        <v>1419.66</v>
      </c>
      <c r="E53" s="161">
        <v>634035230981</v>
      </c>
      <c r="F53" s="159">
        <v>0</v>
      </c>
      <c r="G53" s="160">
        <v>41183</v>
      </c>
      <c r="H53" s="160">
        <v>41213</v>
      </c>
      <c r="I53">
        <f t="shared" si="10"/>
        <v>2012</v>
      </c>
      <c r="J53" s="164">
        <f t="shared" si="11"/>
        <v>-14173728677.213531</v>
      </c>
      <c r="K53" s="238">
        <f t="shared" si="12"/>
        <v>4</v>
      </c>
      <c r="L53" s="160" t="str">
        <f t="shared" si="13"/>
        <v>10.2012</v>
      </c>
    </row>
    <row r="54" spans="1:12" x14ac:dyDescent="0.2">
      <c r="A54" s="161">
        <v>1422.9</v>
      </c>
      <c r="B54" s="161">
        <v>1458.26</v>
      </c>
      <c r="C54" s="161">
        <v>1541.7</v>
      </c>
      <c r="D54" s="161">
        <v>1420.32</v>
      </c>
      <c r="E54" s="161">
        <v>774404854135</v>
      </c>
      <c r="F54" s="159">
        <v>0</v>
      </c>
      <c r="G54" s="160">
        <v>41153</v>
      </c>
      <c r="H54" s="160">
        <v>41182</v>
      </c>
      <c r="I54">
        <f t="shared" si="10"/>
        <v>2012</v>
      </c>
      <c r="J54" s="164">
        <f t="shared" si="11"/>
        <v>19244469493.438354</v>
      </c>
      <c r="K54" s="238">
        <f t="shared" si="12"/>
        <v>3</v>
      </c>
      <c r="L54" s="160" t="str">
        <f t="shared" si="13"/>
        <v>9.2012</v>
      </c>
    </row>
    <row r="55" spans="1:12" x14ac:dyDescent="0.2">
      <c r="A55" s="161">
        <v>1407.01</v>
      </c>
      <c r="B55" s="161">
        <v>1422.91</v>
      </c>
      <c r="C55" s="161">
        <v>1470.75</v>
      </c>
      <c r="D55" s="161">
        <v>1386.94</v>
      </c>
      <c r="E55" s="161">
        <v>653252027888</v>
      </c>
      <c r="F55" s="159">
        <v>0</v>
      </c>
      <c r="G55" s="160">
        <v>41122</v>
      </c>
      <c r="H55" s="160">
        <v>41152</v>
      </c>
      <c r="I55">
        <f t="shared" si="10"/>
        <v>2012</v>
      </c>
      <c r="J55" s="164">
        <f t="shared" si="11"/>
        <v>7382113306.5289078</v>
      </c>
      <c r="K55" s="238">
        <f t="shared" si="12"/>
        <v>3</v>
      </c>
      <c r="L55" s="160" t="str">
        <f t="shared" si="13"/>
        <v>8.2012</v>
      </c>
    </row>
    <row r="56" spans="1:12" x14ac:dyDescent="0.2">
      <c r="A56" s="161">
        <v>1387.52</v>
      </c>
      <c r="B56" s="161">
        <v>1407.02</v>
      </c>
      <c r="C56" s="161">
        <v>1458.46</v>
      </c>
      <c r="D56" s="161">
        <v>1353.58</v>
      </c>
      <c r="E56" s="161">
        <v>681870192140</v>
      </c>
      <c r="F56" s="159">
        <v>0</v>
      </c>
      <c r="G56" s="160">
        <v>41091</v>
      </c>
      <c r="H56" s="160">
        <v>41121</v>
      </c>
      <c r="I56">
        <f t="shared" si="10"/>
        <v>2012</v>
      </c>
      <c r="J56" s="164">
        <f t="shared" si="11"/>
        <v>9582902406.2571507</v>
      </c>
      <c r="K56" s="238">
        <f t="shared" si="12"/>
        <v>3</v>
      </c>
      <c r="L56" s="160" t="str">
        <f t="shared" si="13"/>
        <v>7.2012</v>
      </c>
    </row>
    <row r="57" spans="1:12" x14ac:dyDescent="0.2">
      <c r="A57" s="161"/>
      <c r="B57" s="161"/>
      <c r="C57" s="161"/>
      <c r="D57" s="161"/>
      <c r="E57" s="161"/>
      <c r="G57" s="160"/>
      <c r="H57" s="160"/>
      <c r="J57" s="164"/>
      <c r="K57" s="238"/>
      <c r="L57" s="160"/>
    </row>
    <row r="58" spans="1:12" x14ac:dyDescent="0.2">
      <c r="A58" s="161"/>
      <c r="B58" s="161"/>
      <c r="C58" s="161"/>
      <c r="D58" s="161"/>
      <c r="E58" s="161"/>
      <c r="G58" s="160"/>
      <c r="H58" s="160"/>
      <c r="J58" s="164"/>
      <c r="K58" s="238"/>
      <c r="L58" s="160"/>
    </row>
    <row r="59" spans="1:12" x14ac:dyDescent="0.2">
      <c r="A59" s="161"/>
      <c r="B59" s="161"/>
      <c r="C59" s="161"/>
      <c r="D59" s="161"/>
      <c r="E59" s="161"/>
      <c r="G59" s="160"/>
      <c r="H59" s="160"/>
      <c r="J59" s="164"/>
      <c r="K59" s="238"/>
      <c r="L59" s="160"/>
    </row>
    <row r="60" spans="1:12" x14ac:dyDescent="0.2">
      <c r="A60" s="161"/>
      <c r="B60" s="161"/>
      <c r="C60" s="161"/>
      <c r="D60" s="161"/>
      <c r="E60" s="161"/>
      <c r="G60" s="160"/>
      <c r="H60" s="160"/>
      <c r="J60" s="164"/>
      <c r="K60" s="238"/>
      <c r="L60" s="160"/>
    </row>
    <row r="61" spans="1:12" x14ac:dyDescent="0.2">
      <c r="A61" s="161"/>
      <c r="B61" s="161"/>
      <c r="C61" s="161"/>
      <c r="D61" s="161"/>
      <c r="E61" s="161"/>
      <c r="G61" s="160"/>
      <c r="H61" s="160"/>
      <c r="J61" s="164"/>
      <c r="K61" s="238"/>
      <c r="L61" s="160"/>
    </row>
    <row r="62" spans="1:12" x14ac:dyDescent="0.2">
      <c r="A62" s="161"/>
      <c r="B62" s="161"/>
      <c r="C62" s="161"/>
      <c r="D62" s="161"/>
      <c r="E62" s="161"/>
      <c r="G62" s="160"/>
      <c r="H62" s="160"/>
      <c r="J62" s="164"/>
      <c r="K62" s="238"/>
      <c r="L62" s="160"/>
    </row>
  </sheetData>
  <autoFilter ref="A1:P110" xr:uid="{6D5D900B-F4D3-224A-ACBE-4EDDEF982D28}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2354"/>
  <sheetViews>
    <sheetView zoomScaleNormal="100" workbookViewId="0"/>
  </sheetViews>
  <sheetFormatPr baseColWidth="10" defaultColWidth="12" defaultRowHeight="11" x14ac:dyDescent="0.15"/>
  <cols>
    <col min="1" max="2" width="19.5" bestFit="1" customWidth="1"/>
  </cols>
  <sheetData>
    <row r="1" spans="1:28" ht="16" customHeight="1" x14ac:dyDescent="0.15">
      <c r="A1" s="144" t="s">
        <v>3161</v>
      </c>
      <c r="B1" s="5"/>
      <c r="C1" s="4"/>
    </row>
    <row r="2" spans="1:28" ht="17" customHeight="1" thickBot="1" x14ac:dyDescent="0.25">
      <c r="A2" s="9"/>
      <c r="C2" s="242" t="s">
        <v>3159</v>
      </c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</row>
    <row r="3" spans="1:28" ht="16" x14ac:dyDescent="0.2">
      <c r="A3" s="9"/>
      <c r="B3" s="145" t="s">
        <v>3158</v>
      </c>
      <c r="C3" s="145">
        <v>0.25</v>
      </c>
      <c r="D3" s="145">
        <v>0.5</v>
      </c>
      <c r="E3" s="145">
        <v>0.75</v>
      </c>
      <c r="F3" s="145">
        <v>1</v>
      </c>
      <c r="G3" s="145">
        <v>2</v>
      </c>
      <c r="H3" s="145">
        <v>3</v>
      </c>
      <c r="I3" s="145">
        <v>5</v>
      </c>
      <c r="J3" s="145">
        <v>7</v>
      </c>
      <c r="K3" s="145">
        <v>10</v>
      </c>
      <c r="L3" s="145">
        <v>15</v>
      </c>
      <c r="M3" s="145">
        <v>20</v>
      </c>
      <c r="N3" s="145">
        <v>30</v>
      </c>
    </row>
    <row r="4" spans="1:28" ht="16" x14ac:dyDescent="0.2">
      <c r="A4" s="9"/>
      <c r="B4" s="8">
        <v>44195</v>
      </c>
      <c r="C4">
        <v>3.68</v>
      </c>
      <c r="D4">
        <v>3.87</v>
      </c>
      <c r="E4">
        <v>4.05</v>
      </c>
      <c r="F4">
        <v>4.18</v>
      </c>
      <c r="G4">
        <v>4.57</v>
      </c>
      <c r="H4">
        <v>4.91</v>
      </c>
      <c r="I4">
        <v>5.47</v>
      </c>
      <c r="J4">
        <v>5.87</v>
      </c>
      <c r="K4">
        <v>6.27</v>
      </c>
      <c r="L4">
        <v>6.62</v>
      </c>
      <c r="M4">
        <v>6.8</v>
      </c>
      <c r="N4">
        <v>6.96</v>
      </c>
    </row>
    <row r="5" spans="1:28" ht="18" thickBot="1" x14ac:dyDescent="0.25">
      <c r="A5" s="9"/>
      <c r="B5" s="8">
        <v>44194</v>
      </c>
      <c r="C5">
        <v>3.9</v>
      </c>
      <c r="D5">
        <v>4</v>
      </c>
      <c r="E5">
        <v>4.1100000000000003</v>
      </c>
      <c r="F5">
        <v>4.21</v>
      </c>
      <c r="G5">
        <v>4.5999999999999996</v>
      </c>
      <c r="H5">
        <v>4.9400000000000004</v>
      </c>
      <c r="I5">
        <v>5.46</v>
      </c>
      <c r="J5">
        <v>5.84</v>
      </c>
      <c r="K5">
        <v>6.24</v>
      </c>
      <c r="L5">
        <v>6.65</v>
      </c>
      <c r="M5">
        <v>6.87</v>
      </c>
      <c r="N5">
        <v>7.07</v>
      </c>
      <c r="P5" s="8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8" thickBot="1" x14ac:dyDescent="0.25">
      <c r="A6" s="9"/>
      <c r="B6" s="2">
        <v>44193</v>
      </c>
      <c r="C6">
        <v>4.1100000000000003</v>
      </c>
      <c r="D6">
        <v>4.18</v>
      </c>
      <c r="E6">
        <v>4.25</v>
      </c>
      <c r="F6">
        <v>4.33</v>
      </c>
      <c r="G6">
        <v>4.6500000000000004</v>
      </c>
      <c r="H6">
        <v>4.97</v>
      </c>
      <c r="I6">
        <v>5.49</v>
      </c>
      <c r="J6">
        <v>5.86</v>
      </c>
      <c r="K6">
        <v>6.26</v>
      </c>
      <c r="L6">
        <v>6.63</v>
      </c>
      <c r="M6">
        <v>6.82</v>
      </c>
      <c r="N6">
        <v>7</v>
      </c>
      <c r="P6" s="8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8" thickBot="1" x14ac:dyDescent="0.25">
      <c r="A7" s="9"/>
      <c r="B7" s="2">
        <v>44190</v>
      </c>
      <c r="C7">
        <v>4.16</v>
      </c>
      <c r="D7">
        <v>4.2300000000000004</v>
      </c>
      <c r="E7">
        <v>4.3</v>
      </c>
      <c r="F7">
        <v>4.37</v>
      </c>
      <c r="G7">
        <v>4.68</v>
      </c>
      <c r="H7">
        <v>5</v>
      </c>
      <c r="I7">
        <v>5.51</v>
      </c>
      <c r="J7">
        <v>5.88</v>
      </c>
      <c r="K7">
        <v>6.26</v>
      </c>
      <c r="L7">
        <v>6.61</v>
      </c>
      <c r="M7">
        <v>6.79</v>
      </c>
      <c r="N7">
        <v>6.96</v>
      </c>
      <c r="P7" s="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8" thickBot="1" x14ac:dyDescent="0.25">
      <c r="A8" s="9"/>
      <c r="B8" s="2">
        <v>44189</v>
      </c>
      <c r="C8">
        <v>4.2</v>
      </c>
      <c r="D8">
        <v>4.26</v>
      </c>
      <c r="E8">
        <v>4.32</v>
      </c>
      <c r="F8">
        <v>4.3899999999999997</v>
      </c>
      <c r="G8">
        <v>4.7</v>
      </c>
      <c r="H8">
        <v>5.03</v>
      </c>
      <c r="I8">
        <v>5.54</v>
      </c>
      <c r="J8">
        <v>5.89</v>
      </c>
      <c r="K8">
        <v>6.27</v>
      </c>
      <c r="L8">
        <v>6.65</v>
      </c>
      <c r="M8">
        <v>6.85</v>
      </c>
      <c r="N8">
        <v>7.06</v>
      </c>
      <c r="P8" s="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18" thickBot="1" x14ac:dyDescent="0.25">
      <c r="A9" s="9"/>
      <c r="B9" s="2">
        <v>44188</v>
      </c>
      <c r="C9">
        <v>4.2300000000000004</v>
      </c>
      <c r="D9">
        <v>4.3</v>
      </c>
      <c r="E9">
        <v>4.3600000000000003</v>
      </c>
      <c r="F9">
        <v>4.43</v>
      </c>
      <c r="G9">
        <v>4.72</v>
      </c>
      <c r="H9">
        <v>5.0199999999999996</v>
      </c>
      <c r="I9">
        <v>5.51</v>
      </c>
      <c r="J9">
        <v>5.88</v>
      </c>
      <c r="K9">
        <v>6.28</v>
      </c>
      <c r="L9">
        <v>6.68</v>
      </c>
      <c r="M9">
        <v>6.9</v>
      </c>
      <c r="N9">
        <v>7.12</v>
      </c>
      <c r="P9" s="8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8" thickBot="1" x14ac:dyDescent="0.25">
      <c r="A10" s="9"/>
      <c r="B10" s="2">
        <v>44187</v>
      </c>
      <c r="C10">
        <v>4.26</v>
      </c>
      <c r="D10">
        <v>4.32</v>
      </c>
      <c r="E10">
        <v>4.37</v>
      </c>
      <c r="F10">
        <v>4.43</v>
      </c>
      <c r="G10">
        <v>4.6900000000000004</v>
      </c>
      <c r="H10">
        <v>4.9800000000000004</v>
      </c>
      <c r="I10">
        <v>5.47</v>
      </c>
      <c r="J10">
        <v>5.84</v>
      </c>
      <c r="K10">
        <v>6.25</v>
      </c>
      <c r="L10">
        <v>6.65</v>
      </c>
      <c r="M10">
        <v>6.87</v>
      </c>
      <c r="N10">
        <v>7.08</v>
      </c>
      <c r="P10" s="8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8" thickBot="1" x14ac:dyDescent="0.25">
      <c r="A11" s="9"/>
      <c r="B11" s="2">
        <v>44186</v>
      </c>
      <c r="C11">
        <v>4.3099999999999996</v>
      </c>
      <c r="D11">
        <v>4.3499999999999996</v>
      </c>
      <c r="E11">
        <v>4.3899999999999997</v>
      </c>
      <c r="F11">
        <v>4.4400000000000004</v>
      </c>
      <c r="G11">
        <v>4.6900000000000004</v>
      </c>
      <c r="H11">
        <v>4.96</v>
      </c>
      <c r="I11">
        <v>5.45</v>
      </c>
      <c r="J11">
        <v>5.84</v>
      </c>
      <c r="K11">
        <v>6.26</v>
      </c>
      <c r="L11">
        <v>6.68</v>
      </c>
      <c r="M11">
        <v>6.9</v>
      </c>
      <c r="N11">
        <v>7.1</v>
      </c>
      <c r="P11" s="8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8" thickBot="1" x14ac:dyDescent="0.25">
      <c r="A12" s="9"/>
      <c r="B12" s="2">
        <v>44183</v>
      </c>
      <c r="C12">
        <v>4.25</v>
      </c>
      <c r="D12">
        <v>4.3099999999999996</v>
      </c>
      <c r="E12">
        <v>4.37</v>
      </c>
      <c r="F12">
        <v>4.43</v>
      </c>
      <c r="G12">
        <v>4.6500000000000004</v>
      </c>
      <c r="H12">
        <v>4.91</v>
      </c>
      <c r="I12">
        <v>5.39</v>
      </c>
      <c r="J12">
        <v>5.77</v>
      </c>
      <c r="K12">
        <v>6.18</v>
      </c>
      <c r="L12">
        <v>6.6</v>
      </c>
      <c r="M12">
        <v>6.84</v>
      </c>
      <c r="N12">
        <v>7.06</v>
      </c>
      <c r="P12" s="8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8" thickBot="1" x14ac:dyDescent="0.25">
      <c r="A13" s="9"/>
      <c r="B13" s="2">
        <v>44182</v>
      </c>
      <c r="C13">
        <v>4.3</v>
      </c>
      <c r="D13">
        <v>4.33</v>
      </c>
      <c r="E13">
        <v>4.37</v>
      </c>
      <c r="F13">
        <v>4.41</v>
      </c>
      <c r="G13">
        <v>4.62</v>
      </c>
      <c r="H13">
        <v>4.87</v>
      </c>
      <c r="I13">
        <v>5.33</v>
      </c>
      <c r="J13">
        <v>5.71</v>
      </c>
      <c r="K13">
        <v>6.14</v>
      </c>
      <c r="L13">
        <v>6.57</v>
      </c>
      <c r="M13">
        <v>6.81</v>
      </c>
      <c r="N13">
        <v>7.04</v>
      </c>
      <c r="P13" s="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8" thickBot="1" x14ac:dyDescent="0.25">
      <c r="A14" s="9"/>
      <c r="B14" s="2">
        <v>44181</v>
      </c>
      <c r="C14">
        <v>4.3</v>
      </c>
      <c r="D14">
        <v>4.33</v>
      </c>
      <c r="E14">
        <v>4.38</v>
      </c>
      <c r="F14">
        <v>4.42</v>
      </c>
      <c r="G14">
        <v>4.63</v>
      </c>
      <c r="H14">
        <v>4.88</v>
      </c>
      <c r="I14">
        <v>5.36</v>
      </c>
      <c r="J14">
        <v>5.74</v>
      </c>
      <c r="K14">
        <v>6.16</v>
      </c>
      <c r="L14">
        <v>6.58</v>
      </c>
      <c r="M14">
        <v>6.81</v>
      </c>
      <c r="N14">
        <v>7.04</v>
      </c>
      <c r="P14" s="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7" thickBot="1" x14ac:dyDescent="0.25">
      <c r="A15" s="9"/>
      <c r="B15" s="2">
        <v>44180</v>
      </c>
      <c r="C15">
        <v>4.3</v>
      </c>
      <c r="D15">
        <v>4.33</v>
      </c>
      <c r="E15">
        <v>4.37</v>
      </c>
      <c r="F15">
        <v>4.41</v>
      </c>
      <c r="G15">
        <v>4.63</v>
      </c>
      <c r="H15">
        <v>4.88</v>
      </c>
      <c r="I15">
        <v>5.35</v>
      </c>
      <c r="J15">
        <v>5.74</v>
      </c>
      <c r="K15">
        <v>6.17</v>
      </c>
      <c r="L15">
        <v>6.59</v>
      </c>
      <c r="M15">
        <v>6.81</v>
      </c>
      <c r="N15">
        <v>7.04</v>
      </c>
      <c r="P15" s="8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7" thickBot="1" x14ac:dyDescent="0.25">
      <c r="A16" s="9"/>
      <c r="B16" s="2">
        <v>44179</v>
      </c>
      <c r="C16">
        <v>4.2300000000000004</v>
      </c>
      <c r="D16">
        <v>4.26</v>
      </c>
      <c r="E16">
        <v>4.3</v>
      </c>
      <c r="F16">
        <v>4.3499999999999996</v>
      </c>
      <c r="G16">
        <v>4.59</v>
      </c>
      <c r="H16">
        <v>4.8499999999999996</v>
      </c>
      <c r="I16">
        <v>5.34</v>
      </c>
      <c r="J16">
        <v>5.74</v>
      </c>
      <c r="K16">
        <v>6.17</v>
      </c>
      <c r="L16">
        <v>6.58</v>
      </c>
      <c r="M16">
        <v>6.8</v>
      </c>
      <c r="N16">
        <v>7.01</v>
      </c>
      <c r="P16" s="8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7" thickBot="1" x14ac:dyDescent="0.25">
      <c r="A17" s="9"/>
      <c r="B17" s="2">
        <v>44176</v>
      </c>
      <c r="C17">
        <v>4.24</v>
      </c>
      <c r="D17">
        <v>4.2699999999999996</v>
      </c>
      <c r="E17">
        <v>4.3099999999999996</v>
      </c>
      <c r="F17">
        <v>4.3600000000000003</v>
      </c>
      <c r="G17">
        <v>4.5999999999999996</v>
      </c>
      <c r="H17">
        <v>4.8600000000000003</v>
      </c>
      <c r="I17">
        <v>5.33</v>
      </c>
      <c r="J17">
        <v>5.71</v>
      </c>
      <c r="K17">
        <v>6.14</v>
      </c>
      <c r="L17">
        <v>6.56</v>
      </c>
      <c r="M17">
        <v>6.78</v>
      </c>
      <c r="N17">
        <v>6.98</v>
      </c>
      <c r="P17" s="8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7" thickBot="1" x14ac:dyDescent="0.25">
      <c r="A18" s="9"/>
      <c r="B18" s="2">
        <v>44175</v>
      </c>
      <c r="C18">
        <v>4.2300000000000004</v>
      </c>
      <c r="D18">
        <v>4.26</v>
      </c>
      <c r="E18">
        <v>4.29</v>
      </c>
      <c r="F18">
        <v>4.34</v>
      </c>
      <c r="G18">
        <v>4.57</v>
      </c>
      <c r="H18">
        <v>4.8499999999999996</v>
      </c>
      <c r="I18">
        <v>5.34</v>
      </c>
      <c r="J18">
        <v>5.74</v>
      </c>
      <c r="K18">
        <v>6.16</v>
      </c>
      <c r="L18">
        <v>6.57</v>
      </c>
      <c r="M18">
        <v>6.78</v>
      </c>
      <c r="N18">
        <v>6.98</v>
      </c>
      <c r="P18" s="8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7" thickBot="1" x14ac:dyDescent="0.25">
      <c r="A19" s="9"/>
      <c r="B19" s="2">
        <v>44174</v>
      </c>
      <c r="C19">
        <v>4.25</v>
      </c>
      <c r="D19">
        <v>4.28</v>
      </c>
      <c r="E19">
        <v>4.3099999999999996</v>
      </c>
      <c r="F19">
        <v>4.3499999999999996</v>
      </c>
      <c r="G19">
        <v>4.57</v>
      </c>
      <c r="H19">
        <v>4.82</v>
      </c>
      <c r="I19">
        <v>5.31</v>
      </c>
      <c r="J19">
        <v>5.7</v>
      </c>
      <c r="K19">
        <v>6.13</v>
      </c>
      <c r="L19">
        <v>6.54</v>
      </c>
      <c r="M19">
        <v>6.76</v>
      </c>
      <c r="N19">
        <v>6.98</v>
      </c>
      <c r="P19" s="8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7" thickBot="1" x14ac:dyDescent="0.25">
      <c r="A20" s="9"/>
      <c r="B20" s="2">
        <v>44173</v>
      </c>
      <c r="C20">
        <v>4.25</v>
      </c>
      <c r="D20">
        <v>4.2699999999999996</v>
      </c>
      <c r="E20">
        <v>4.3</v>
      </c>
      <c r="F20">
        <v>4.34</v>
      </c>
      <c r="G20">
        <v>4.5599999999999996</v>
      </c>
      <c r="H20">
        <v>4.82</v>
      </c>
      <c r="I20">
        <v>5.29</v>
      </c>
      <c r="J20">
        <v>5.68</v>
      </c>
      <c r="K20">
        <v>6.1</v>
      </c>
      <c r="L20">
        <v>6.52</v>
      </c>
      <c r="M20">
        <v>6.73</v>
      </c>
      <c r="N20">
        <v>6.93</v>
      </c>
      <c r="P20" s="8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7" thickBot="1" x14ac:dyDescent="0.25">
      <c r="A21" s="9"/>
      <c r="B21" s="2">
        <v>44172</v>
      </c>
      <c r="C21">
        <v>4.22</v>
      </c>
      <c r="D21">
        <v>4.2300000000000004</v>
      </c>
      <c r="E21">
        <v>4.26</v>
      </c>
      <c r="F21">
        <v>4.3</v>
      </c>
      <c r="G21">
        <v>4.54</v>
      </c>
      <c r="H21">
        <v>4.82</v>
      </c>
      <c r="I21">
        <v>5.32</v>
      </c>
      <c r="J21">
        <v>5.7</v>
      </c>
      <c r="K21">
        <v>6.11</v>
      </c>
      <c r="L21">
        <v>6.48</v>
      </c>
      <c r="M21">
        <v>6.68</v>
      </c>
      <c r="N21">
        <v>6.86</v>
      </c>
      <c r="P21" s="8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7" thickBot="1" x14ac:dyDescent="0.25">
      <c r="A22" s="9"/>
      <c r="B22" s="2">
        <v>44169</v>
      </c>
      <c r="C22">
        <v>4.22</v>
      </c>
      <c r="D22">
        <v>4.24</v>
      </c>
      <c r="E22">
        <v>4.26</v>
      </c>
      <c r="F22">
        <v>4.3</v>
      </c>
      <c r="G22">
        <v>4.54</v>
      </c>
      <c r="H22">
        <v>4.82</v>
      </c>
      <c r="I22">
        <v>5.32</v>
      </c>
      <c r="J22">
        <v>5.71</v>
      </c>
      <c r="K22">
        <v>6.11</v>
      </c>
      <c r="L22">
        <v>6.48</v>
      </c>
      <c r="M22">
        <v>6.67</v>
      </c>
      <c r="N22">
        <v>6.85</v>
      </c>
      <c r="P22" s="8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7" thickBot="1" x14ac:dyDescent="0.25">
      <c r="A23" s="9"/>
      <c r="B23" s="2">
        <v>44168</v>
      </c>
      <c r="C23">
        <v>4.25</v>
      </c>
      <c r="D23">
        <v>4.26</v>
      </c>
      <c r="E23">
        <v>4.28</v>
      </c>
      <c r="F23">
        <v>4.32</v>
      </c>
      <c r="G23">
        <v>4.55</v>
      </c>
      <c r="H23">
        <v>4.84</v>
      </c>
      <c r="I23">
        <v>5.35</v>
      </c>
      <c r="J23">
        <v>5.73</v>
      </c>
      <c r="K23">
        <v>6.14</v>
      </c>
      <c r="L23">
        <v>6.51</v>
      </c>
      <c r="M23">
        <v>6.7</v>
      </c>
      <c r="N23">
        <v>6.89</v>
      </c>
      <c r="P23" s="8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7" thickBot="1" x14ac:dyDescent="0.25">
      <c r="A24" s="9"/>
      <c r="B24" s="2">
        <v>44167</v>
      </c>
      <c r="C24">
        <v>4.29</v>
      </c>
      <c r="D24">
        <v>4.3</v>
      </c>
      <c r="E24">
        <v>4.32</v>
      </c>
      <c r="F24">
        <v>4.3499999999999996</v>
      </c>
      <c r="G24">
        <v>4.57</v>
      </c>
      <c r="H24">
        <v>4.84</v>
      </c>
      <c r="I24">
        <v>5.34</v>
      </c>
      <c r="J24">
        <v>5.73</v>
      </c>
      <c r="K24">
        <v>6.15</v>
      </c>
      <c r="L24">
        <v>6.53</v>
      </c>
      <c r="M24">
        <v>6.73</v>
      </c>
      <c r="N24">
        <v>6.92</v>
      </c>
      <c r="P24" s="8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7" thickBot="1" x14ac:dyDescent="0.25">
      <c r="A25" s="9"/>
      <c r="B25" s="2">
        <v>44166</v>
      </c>
      <c r="C25">
        <v>4.28</v>
      </c>
      <c r="D25">
        <v>4.29</v>
      </c>
      <c r="E25">
        <v>4.3099999999999996</v>
      </c>
      <c r="F25">
        <v>4.34</v>
      </c>
      <c r="G25">
        <v>4.5599999999999996</v>
      </c>
      <c r="H25">
        <v>4.84</v>
      </c>
      <c r="I25">
        <v>5.35</v>
      </c>
      <c r="J25">
        <v>5.74</v>
      </c>
      <c r="K25">
        <v>6.16</v>
      </c>
      <c r="L25">
        <v>6.54</v>
      </c>
      <c r="M25">
        <v>6.74</v>
      </c>
      <c r="N25">
        <v>6.94</v>
      </c>
      <c r="P25" s="8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7" thickBot="1" x14ac:dyDescent="0.25">
      <c r="A26" s="9"/>
      <c r="B26" s="2">
        <v>44165</v>
      </c>
      <c r="C26">
        <v>4.32</v>
      </c>
      <c r="D26">
        <v>4.32</v>
      </c>
      <c r="E26">
        <v>4.33</v>
      </c>
      <c r="F26">
        <v>4.3600000000000003</v>
      </c>
      <c r="G26">
        <v>4.5599999999999996</v>
      </c>
      <c r="H26">
        <v>4.83</v>
      </c>
      <c r="I26">
        <v>5.34</v>
      </c>
      <c r="J26">
        <v>5.73</v>
      </c>
      <c r="K26">
        <v>6.15</v>
      </c>
      <c r="L26">
        <v>6.54</v>
      </c>
      <c r="M26">
        <v>6.75</v>
      </c>
      <c r="N26">
        <v>6.96</v>
      </c>
      <c r="P26" s="8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7" thickBot="1" x14ac:dyDescent="0.25">
      <c r="A27" s="9"/>
      <c r="B27" s="2">
        <v>44162</v>
      </c>
      <c r="C27">
        <v>4.3</v>
      </c>
      <c r="D27">
        <v>4.29</v>
      </c>
      <c r="E27">
        <v>4.3099999999999996</v>
      </c>
      <c r="F27">
        <v>4.33</v>
      </c>
      <c r="G27">
        <v>4.53</v>
      </c>
      <c r="H27">
        <v>4.8099999999999996</v>
      </c>
      <c r="I27">
        <v>5.32</v>
      </c>
      <c r="J27">
        <v>5.72</v>
      </c>
      <c r="K27">
        <v>6.14</v>
      </c>
      <c r="L27">
        <v>6.54</v>
      </c>
      <c r="M27">
        <v>6.74</v>
      </c>
      <c r="N27">
        <v>6.94</v>
      </c>
      <c r="P27" s="8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7" thickBot="1" x14ac:dyDescent="0.25">
      <c r="A28" s="9"/>
      <c r="B28" s="2">
        <v>44161</v>
      </c>
      <c r="C28">
        <v>4.33</v>
      </c>
      <c r="D28">
        <v>4.32</v>
      </c>
      <c r="E28">
        <v>4.33</v>
      </c>
      <c r="F28">
        <v>4.3600000000000003</v>
      </c>
      <c r="G28">
        <v>4.54</v>
      </c>
      <c r="H28">
        <v>4.8099999999999996</v>
      </c>
      <c r="I28">
        <v>5.31</v>
      </c>
      <c r="J28">
        <v>5.72</v>
      </c>
      <c r="K28">
        <v>6.14</v>
      </c>
      <c r="L28">
        <v>6.53</v>
      </c>
      <c r="M28">
        <v>6.73</v>
      </c>
      <c r="N28">
        <v>6.93</v>
      </c>
      <c r="P28" s="8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7" thickBot="1" x14ac:dyDescent="0.25">
      <c r="A29" s="9"/>
      <c r="B29" s="2">
        <v>44160</v>
      </c>
      <c r="C29">
        <v>4.28</v>
      </c>
      <c r="D29">
        <v>4.3</v>
      </c>
      <c r="E29">
        <v>4.32</v>
      </c>
      <c r="F29">
        <v>4.3499999999999996</v>
      </c>
      <c r="G29">
        <v>4.54</v>
      </c>
      <c r="H29">
        <v>4.79</v>
      </c>
      <c r="I29">
        <v>5.29</v>
      </c>
      <c r="J29">
        <v>5.69</v>
      </c>
      <c r="K29">
        <v>6.13</v>
      </c>
      <c r="L29">
        <v>6.53</v>
      </c>
      <c r="M29">
        <v>6.74</v>
      </c>
      <c r="N29">
        <v>6.95</v>
      </c>
      <c r="P29" s="8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7" thickBot="1" x14ac:dyDescent="0.25">
      <c r="A30" s="9"/>
      <c r="B30" s="2">
        <v>44159</v>
      </c>
      <c r="C30">
        <v>4.2300000000000004</v>
      </c>
      <c r="D30">
        <v>4.2699999999999996</v>
      </c>
      <c r="E30">
        <v>4.3</v>
      </c>
      <c r="F30">
        <v>4.3499999999999996</v>
      </c>
      <c r="G30">
        <v>4.54</v>
      </c>
      <c r="H30">
        <v>4.78</v>
      </c>
      <c r="I30">
        <v>5.27</v>
      </c>
      <c r="J30">
        <v>5.67</v>
      </c>
      <c r="K30">
        <v>6.11</v>
      </c>
      <c r="L30">
        <v>6.5</v>
      </c>
      <c r="M30">
        <v>6.71</v>
      </c>
      <c r="N30">
        <v>6.92</v>
      </c>
      <c r="P30" s="8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7" thickBot="1" x14ac:dyDescent="0.25">
      <c r="A31" s="9"/>
      <c r="B31" s="2">
        <v>44158</v>
      </c>
      <c r="C31">
        <v>4.2699999999999996</v>
      </c>
      <c r="D31">
        <v>4.28</v>
      </c>
      <c r="E31">
        <v>4.3099999999999996</v>
      </c>
      <c r="F31">
        <v>4.34</v>
      </c>
      <c r="G31">
        <v>4.53</v>
      </c>
      <c r="H31">
        <v>4.78</v>
      </c>
      <c r="I31">
        <v>5.26</v>
      </c>
      <c r="J31">
        <v>5.67</v>
      </c>
      <c r="K31">
        <v>6.1</v>
      </c>
      <c r="L31">
        <v>6.51</v>
      </c>
      <c r="M31">
        <v>6.72</v>
      </c>
      <c r="N31">
        <v>6.94</v>
      </c>
      <c r="P31" s="8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7" thickBot="1" x14ac:dyDescent="0.25">
      <c r="A32" s="9"/>
      <c r="B32" s="2">
        <v>44155</v>
      </c>
      <c r="C32">
        <v>4.22</v>
      </c>
      <c r="D32">
        <v>4.25</v>
      </c>
      <c r="E32">
        <v>4.29</v>
      </c>
      <c r="F32">
        <v>4.33</v>
      </c>
      <c r="G32">
        <v>4.53</v>
      </c>
      <c r="H32">
        <v>4.78</v>
      </c>
      <c r="I32">
        <v>5.28</v>
      </c>
      <c r="J32">
        <v>5.68</v>
      </c>
      <c r="K32">
        <v>6.12</v>
      </c>
      <c r="L32">
        <v>6.53</v>
      </c>
      <c r="M32">
        <v>6.74</v>
      </c>
      <c r="N32">
        <v>6.95</v>
      </c>
      <c r="P32" s="8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7" thickBot="1" x14ac:dyDescent="0.25">
      <c r="A33" s="9"/>
      <c r="B33" s="2">
        <v>44154</v>
      </c>
      <c r="C33">
        <v>4.29</v>
      </c>
      <c r="D33">
        <v>4.3</v>
      </c>
      <c r="E33">
        <v>4.33</v>
      </c>
      <c r="F33">
        <v>4.3600000000000003</v>
      </c>
      <c r="G33">
        <v>4.54</v>
      </c>
      <c r="H33">
        <v>4.8</v>
      </c>
      <c r="I33">
        <v>5.29</v>
      </c>
      <c r="J33">
        <v>5.68</v>
      </c>
      <c r="K33">
        <v>6.11</v>
      </c>
      <c r="L33">
        <v>6.52</v>
      </c>
      <c r="M33">
        <v>6.74</v>
      </c>
      <c r="N33">
        <v>6.96</v>
      </c>
      <c r="P33" s="8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7" thickBot="1" x14ac:dyDescent="0.25">
      <c r="A34" s="9"/>
      <c r="B34" s="2">
        <v>44153</v>
      </c>
      <c r="C34">
        <v>4.3</v>
      </c>
      <c r="D34">
        <v>4.32</v>
      </c>
      <c r="E34">
        <v>4.3499999999999996</v>
      </c>
      <c r="F34">
        <v>4.38</v>
      </c>
      <c r="G34">
        <v>4.5599999999999996</v>
      </c>
      <c r="H34">
        <v>4.79</v>
      </c>
      <c r="I34">
        <v>5.26</v>
      </c>
      <c r="J34">
        <v>5.66</v>
      </c>
      <c r="K34">
        <v>6.11</v>
      </c>
      <c r="L34">
        <v>6.53</v>
      </c>
      <c r="M34">
        <v>6.74</v>
      </c>
      <c r="N34">
        <v>6.96</v>
      </c>
      <c r="P34" s="8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7" thickBot="1" x14ac:dyDescent="0.25">
      <c r="A35" s="9"/>
      <c r="B35" s="2">
        <v>44152</v>
      </c>
      <c r="C35">
        <v>4.2300000000000004</v>
      </c>
      <c r="D35">
        <v>4.2699999999999996</v>
      </c>
      <c r="E35">
        <v>4.3099999999999996</v>
      </c>
      <c r="F35">
        <v>4.3499999999999996</v>
      </c>
      <c r="G35">
        <v>4.55</v>
      </c>
      <c r="H35">
        <v>4.79</v>
      </c>
      <c r="I35">
        <v>5.26</v>
      </c>
      <c r="J35">
        <v>5.66</v>
      </c>
      <c r="K35">
        <v>6.1</v>
      </c>
      <c r="L35">
        <v>6.51</v>
      </c>
      <c r="M35">
        <v>6.72</v>
      </c>
      <c r="N35">
        <v>6.94</v>
      </c>
      <c r="P35" s="8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7" thickBot="1" x14ac:dyDescent="0.25">
      <c r="A36" s="9"/>
      <c r="B36" s="2">
        <v>44151</v>
      </c>
      <c r="C36">
        <v>4.13</v>
      </c>
      <c r="D36">
        <v>4.2</v>
      </c>
      <c r="E36">
        <v>4.26</v>
      </c>
      <c r="F36">
        <v>4.32</v>
      </c>
      <c r="G36">
        <v>4.54</v>
      </c>
      <c r="H36">
        <v>4.7699999999999996</v>
      </c>
      <c r="I36">
        <v>5.25</v>
      </c>
      <c r="J36">
        <v>5.66</v>
      </c>
      <c r="K36">
        <v>6.1</v>
      </c>
      <c r="L36">
        <v>6.5</v>
      </c>
      <c r="M36">
        <v>6.71</v>
      </c>
      <c r="N36">
        <v>6.92</v>
      </c>
      <c r="P36" s="8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7" thickBot="1" x14ac:dyDescent="0.25">
      <c r="A37" s="9"/>
      <c r="B37" s="2">
        <v>44148</v>
      </c>
      <c r="C37">
        <v>4.24</v>
      </c>
      <c r="D37">
        <v>4.26</v>
      </c>
      <c r="E37">
        <v>4.3</v>
      </c>
      <c r="F37">
        <v>4.34</v>
      </c>
      <c r="G37">
        <v>4.54</v>
      </c>
      <c r="H37">
        <v>4.78</v>
      </c>
      <c r="I37">
        <v>5.26</v>
      </c>
      <c r="J37">
        <v>5.67</v>
      </c>
      <c r="K37">
        <v>6.12</v>
      </c>
      <c r="L37">
        <v>6.51</v>
      </c>
      <c r="M37">
        <v>6.71</v>
      </c>
      <c r="N37">
        <v>6.92</v>
      </c>
      <c r="P37" s="8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7" thickBot="1" x14ac:dyDescent="0.25">
      <c r="A38" s="9"/>
      <c r="B38" s="2">
        <v>44147</v>
      </c>
      <c r="C38">
        <v>4.21</v>
      </c>
      <c r="D38">
        <v>4.24</v>
      </c>
      <c r="E38">
        <v>4.2699999999999996</v>
      </c>
      <c r="F38">
        <v>4.32</v>
      </c>
      <c r="G38">
        <v>4.54</v>
      </c>
      <c r="H38">
        <v>4.8</v>
      </c>
      <c r="I38">
        <v>5.28</v>
      </c>
      <c r="J38">
        <v>5.69</v>
      </c>
      <c r="K38">
        <v>6.12</v>
      </c>
      <c r="L38">
        <v>6.52</v>
      </c>
      <c r="M38">
        <v>6.72</v>
      </c>
      <c r="N38">
        <v>6.93</v>
      </c>
      <c r="P38" s="8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7" thickBot="1" x14ac:dyDescent="0.25">
      <c r="A39" s="9"/>
      <c r="B39" s="2">
        <v>44146</v>
      </c>
      <c r="C39">
        <v>4.1900000000000004</v>
      </c>
      <c r="D39">
        <v>4.22</v>
      </c>
      <c r="E39">
        <v>4.26</v>
      </c>
      <c r="F39">
        <v>4.3099999999999996</v>
      </c>
      <c r="G39">
        <v>4.54</v>
      </c>
      <c r="H39">
        <v>4.79</v>
      </c>
      <c r="I39">
        <v>5.29</v>
      </c>
      <c r="J39">
        <v>5.7</v>
      </c>
      <c r="K39">
        <v>6.13</v>
      </c>
      <c r="L39">
        <v>6.52</v>
      </c>
      <c r="M39">
        <v>6.72</v>
      </c>
      <c r="N39">
        <v>6.93</v>
      </c>
      <c r="P39" s="8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7" thickBot="1" x14ac:dyDescent="0.25">
      <c r="A40" s="9"/>
      <c r="B40" s="2">
        <v>44145</v>
      </c>
      <c r="C40">
        <v>4.2300000000000004</v>
      </c>
      <c r="D40">
        <v>4.24</v>
      </c>
      <c r="E40">
        <v>4.26</v>
      </c>
      <c r="F40">
        <v>4.3</v>
      </c>
      <c r="G40">
        <v>4.53</v>
      </c>
      <c r="H40">
        <v>4.8</v>
      </c>
      <c r="I40">
        <v>5.32</v>
      </c>
      <c r="J40">
        <v>5.73</v>
      </c>
      <c r="K40">
        <v>6.16</v>
      </c>
      <c r="L40">
        <v>6.51</v>
      </c>
      <c r="M40">
        <v>6.69</v>
      </c>
      <c r="N40">
        <v>6.87</v>
      </c>
      <c r="P40" s="8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7" thickBot="1" x14ac:dyDescent="0.25">
      <c r="A41" s="9"/>
      <c r="B41" s="2">
        <v>44144</v>
      </c>
      <c r="C41">
        <v>4.3</v>
      </c>
      <c r="D41">
        <v>4.29</v>
      </c>
      <c r="E41">
        <v>4.3</v>
      </c>
      <c r="F41">
        <v>4.33</v>
      </c>
      <c r="G41">
        <v>4.53</v>
      </c>
      <c r="H41">
        <v>4.78</v>
      </c>
      <c r="I41">
        <v>5.28</v>
      </c>
      <c r="J41">
        <v>5.68</v>
      </c>
      <c r="K41">
        <v>6.1</v>
      </c>
      <c r="L41">
        <v>6.44</v>
      </c>
      <c r="M41">
        <v>6.61</v>
      </c>
      <c r="N41">
        <v>6.79</v>
      </c>
      <c r="P41" s="8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7" thickBot="1" x14ac:dyDescent="0.25">
      <c r="A42" s="9"/>
      <c r="B42" s="2">
        <v>44141</v>
      </c>
      <c r="C42">
        <v>4.26</v>
      </c>
      <c r="D42">
        <v>4.26</v>
      </c>
      <c r="E42">
        <v>4.29</v>
      </c>
      <c r="F42">
        <v>4.32</v>
      </c>
      <c r="G42">
        <v>4.54</v>
      </c>
      <c r="H42">
        <v>4.8099999999999996</v>
      </c>
      <c r="I42">
        <v>5.33</v>
      </c>
      <c r="J42">
        <v>5.75</v>
      </c>
      <c r="K42">
        <v>6.16</v>
      </c>
      <c r="L42">
        <v>6.51</v>
      </c>
      <c r="M42">
        <v>6.68</v>
      </c>
      <c r="N42">
        <v>6.85</v>
      </c>
      <c r="P42" s="8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7" thickBot="1" x14ac:dyDescent="0.25">
      <c r="A43" s="9"/>
      <c r="B43" s="2">
        <v>44140</v>
      </c>
      <c r="C43">
        <v>4.37</v>
      </c>
      <c r="D43">
        <v>4.3600000000000003</v>
      </c>
      <c r="E43">
        <v>4.37</v>
      </c>
      <c r="F43">
        <v>4.3899999999999997</v>
      </c>
      <c r="G43">
        <v>4.58</v>
      </c>
      <c r="H43">
        <v>4.84</v>
      </c>
      <c r="I43">
        <v>5.37</v>
      </c>
      <c r="J43">
        <v>5.79</v>
      </c>
      <c r="K43">
        <v>6.21</v>
      </c>
      <c r="L43">
        <v>6.55</v>
      </c>
      <c r="M43">
        <v>6.72</v>
      </c>
      <c r="N43">
        <v>6.9</v>
      </c>
      <c r="P43" s="8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7" thickBot="1" x14ac:dyDescent="0.25">
      <c r="A44" s="9"/>
      <c r="B44" s="2">
        <v>44138</v>
      </c>
      <c r="C44">
        <v>4.38</v>
      </c>
      <c r="D44">
        <v>4.38</v>
      </c>
      <c r="E44">
        <v>4.4000000000000004</v>
      </c>
      <c r="F44">
        <v>4.43</v>
      </c>
      <c r="G44">
        <v>4.6900000000000004</v>
      </c>
      <c r="H44">
        <v>5.01</v>
      </c>
      <c r="I44">
        <v>5.61</v>
      </c>
      <c r="J44">
        <v>6.06</v>
      </c>
      <c r="K44">
        <v>6.5</v>
      </c>
      <c r="L44">
        <v>6.86</v>
      </c>
      <c r="M44">
        <v>7.03</v>
      </c>
      <c r="N44">
        <v>7.2</v>
      </c>
      <c r="P44" s="8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7" thickBot="1" x14ac:dyDescent="0.25">
      <c r="A45" s="9"/>
      <c r="B45" s="2">
        <v>44137</v>
      </c>
      <c r="C45">
        <v>4.3499999999999996</v>
      </c>
      <c r="D45">
        <v>4.3600000000000003</v>
      </c>
      <c r="E45">
        <v>4.38</v>
      </c>
      <c r="F45">
        <v>4.42</v>
      </c>
      <c r="G45">
        <v>4.6900000000000004</v>
      </c>
      <c r="H45">
        <v>5.0199999999999996</v>
      </c>
      <c r="I45">
        <v>5.64</v>
      </c>
      <c r="J45">
        <v>6.1</v>
      </c>
      <c r="K45">
        <v>6.52</v>
      </c>
      <c r="L45">
        <v>6.85</v>
      </c>
      <c r="M45">
        <v>7.01</v>
      </c>
      <c r="N45">
        <v>7.18</v>
      </c>
      <c r="P45" s="8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7" thickBot="1" x14ac:dyDescent="0.25">
      <c r="A46" s="9"/>
      <c r="B46" s="2">
        <v>44134</v>
      </c>
      <c r="C46">
        <v>4.32</v>
      </c>
      <c r="D46">
        <v>4.33</v>
      </c>
      <c r="E46">
        <v>4.3600000000000003</v>
      </c>
      <c r="F46">
        <v>4.4000000000000004</v>
      </c>
      <c r="G46">
        <v>4.6500000000000004</v>
      </c>
      <c r="H46">
        <v>4.97</v>
      </c>
      <c r="I46">
        <v>5.54</v>
      </c>
      <c r="J46">
        <v>5.98</v>
      </c>
      <c r="K46">
        <v>6.41</v>
      </c>
      <c r="L46">
        <v>6.75</v>
      </c>
      <c r="M46">
        <v>6.91</v>
      </c>
      <c r="N46">
        <v>7.08</v>
      </c>
      <c r="P46" s="8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7" thickBot="1" x14ac:dyDescent="0.25">
      <c r="A47" s="9"/>
      <c r="B47" s="2">
        <v>44133</v>
      </c>
      <c r="C47">
        <v>4.32</v>
      </c>
      <c r="D47">
        <v>4.33</v>
      </c>
      <c r="E47">
        <v>4.3499999999999996</v>
      </c>
      <c r="F47">
        <v>4.3899999999999997</v>
      </c>
      <c r="G47">
        <v>4.62</v>
      </c>
      <c r="H47">
        <v>4.93</v>
      </c>
      <c r="I47">
        <v>5.5</v>
      </c>
      <c r="J47">
        <v>5.93</v>
      </c>
      <c r="K47">
        <v>6.35</v>
      </c>
      <c r="L47">
        <v>6.69</v>
      </c>
      <c r="M47">
        <v>6.85</v>
      </c>
      <c r="N47">
        <v>7.04</v>
      </c>
      <c r="P47" s="8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7" thickBot="1" x14ac:dyDescent="0.25">
      <c r="A48" s="9"/>
      <c r="B48" s="2">
        <v>44132</v>
      </c>
      <c r="C48">
        <v>4.2699999999999996</v>
      </c>
      <c r="D48">
        <v>4.29</v>
      </c>
      <c r="E48">
        <v>4.33</v>
      </c>
      <c r="F48">
        <v>4.37</v>
      </c>
      <c r="G48">
        <v>4.63</v>
      </c>
      <c r="H48">
        <v>4.92</v>
      </c>
      <c r="I48">
        <v>5.46</v>
      </c>
      <c r="J48">
        <v>5.89</v>
      </c>
      <c r="K48">
        <v>6.33</v>
      </c>
      <c r="L48">
        <v>6.68</v>
      </c>
      <c r="M48">
        <v>6.85</v>
      </c>
      <c r="N48">
        <v>7.03</v>
      </c>
      <c r="P48" s="8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7" thickBot="1" x14ac:dyDescent="0.25">
      <c r="A49" s="9"/>
      <c r="B49" s="2">
        <v>44131</v>
      </c>
      <c r="C49">
        <v>4.2</v>
      </c>
      <c r="D49">
        <v>4.2300000000000004</v>
      </c>
      <c r="E49">
        <v>4.2699999999999996</v>
      </c>
      <c r="F49">
        <v>4.32</v>
      </c>
      <c r="G49">
        <v>4.58</v>
      </c>
      <c r="H49">
        <v>4.87</v>
      </c>
      <c r="I49">
        <v>5.4</v>
      </c>
      <c r="J49">
        <v>5.83</v>
      </c>
      <c r="K49">
        <v>6.27</v>
      </c>
      <c r="L49">
        <v>6.63</v>
      </c>
      <c r="M49">
        <v>6.8</v>
      </c>
      <c r="N49">
        <v>6.99</v>
      </c>
      <c r="P49" s="8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7" thickBot="1" x14ac:dyDescent="0.25">
      <c r="A50" s="9"/>
      <c r="B50" s="2">
        <v>44130</v>
      </c>
      <c r="C50">
        <v>4.1900000000000004</v>
      </c>
      <c r="D50">
        <v>4.2300000000000004</v>
      </c>
      <c r="E50">
        <v>4.2699999999999996</v>
      </c>
      <c r="F50">
        <v>4.3099999999999996</v>
      </c>
      <c r="G50">
        <v>4.5599999999999996</v>
      </c>
      <c r="H50">
        <v>4.84</v>
      </c>
      <c r="I50">
        <v>5.37</v>
      </c>
      <c r="J50">
        <v>5.79</v>
      </c>
      <c r="K50">
        <v>6.22</v>
      </c>
      <c r="L50">
        <v>6.57</v>
      </c>
      <c r="M50">
        <v>6.74</v>
      </c>
      <c r="N50">
        <v>6.92</v>
      </c>
      <c r="P50" s="8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7" thickBot="1" x14ac:dyDescent="0.25">
      <c r="A51" s="9"/>
      <c r="B51" s="2">
        <v>44127</v>
      </c>
      <c r="C51">
        <v>4.16</v>
      </c>
      <c r="D51">
        <v>4.2</v>
      </c>
      <c r="E51">
        <v>4.24</v>
      </c>
      <c r="F51">
        <v>4.3</v>
      </c>
      <c r="G51">
        <v>4.5599999999999996</v>
      </c>
      <c r="H51">
        <v>4.84</v>
      </c>
      <c r="I51">
        <v>5.36</v>
      </c>
      <c r="J51">
        <v>5.78</v>
      </c>
      <c r="K51">
        <v>6.2</v>
      </c>
      <c r="L51">
        <v>6.55</v>
      </c>
      <c r="M51">
        <v>6.72</v>
      </c>
      <c r="N51">
        <v>6.89</v>
      </c>
      <c r="P51" s="8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7" thickBot="1" x14ac:dyDescent="0.25">
      <c r="A52" s="9"/>
      <c r="B52" s="2">
        <v>44126</v>
      </c>
      <c r="C52">
        <v>4.1100000000000003</v>
      </c>
      <c r="D52">
        <v>4.1500000000000004</v>
      </c>
      <c r="E52">
        <v>4.21</v>
      </c>
      <c r="F52">
        <v>4.2699999999999996</v>
      </c>
      <c r="G52">
        <v>4.55</v>
      </c>
      <c r="H52">
        <v>4.8499999999999996</v>
      </c>
      <c r="I52">
        <v>5.39</v>
      </c>
      <c r="J52">
        <v>5.8</v>
      </c>
      <c r="K52">
        <v>6.21</v>
      </c>
      <c r="L52">
        <v>6.55</v>
      </c>
      <c r="M52">
        <v>6.72</v>
      </c>
      <c r="N52">
        <v>6.89</v>
      </c>
      <c r="P52" s="8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7" thickBot="1" x14ac:dyDescent="0.25">
      <c r="A53" s="9"/>
      <c r="B53" s="2">
        <v>44125</v>
      </c>
      <c r="C53">
        <v>4.12</v>
      </c>
      <c r="D53">
        <v>4.16</v>
      </c>
      <c r="E53">
        <v>4.21</v>
      </c>
      <c r="F53">
        <v>4.2699999999999996</v>
      </c>
      <c r="G53">
        <v>4.55</v>
      </c>
      <c r="H53">
        <v>4.84</v>
      </c>
      <c r="I53">
        <v>5.35</v>
      </c>
      <c r="J53">
        <v>5.76</v>
      </c>
      <c r="K53">
        <v>6.19</v>
      </c>
      <c r="L53">
        <v>6.54</v>
      </c>
      <c r="M53">
        <v>6.71</v>
      </c>
      <c r="N53">
        <v>6.89</v>
      </c>
      <c r="P53" s="8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7" thickBot="1" x14ac:dyDescent="0.25">
      <c r="A54" s="9"/>
      <c r="B54" s="2">
        <v>44124</v>
      </c>
      <c r="C54">
        <v>4.09</v>
      </c>
      <c r="D54">
        <v>4.1399999999999997</v>
      </c>
      <c r="E54">
        <v>4.2</v>
      </c>
      <c r="F54">
        <v>4.2699999999999996</v>
      </c>
      <c r="G54">
        <v>4.55</v>
      </c>
      <c r="H54">
        <v>4.8499999999999996</v>
      </c>
      <c r="I54">
        <v>5.37</v>
      </c>
      <c r="J54">
        <v>5.78</v>
      </c>
      <c r="K54">
        <v>6.21</v>
      </c>
      <c r="L54">
        <v>6.57</v>
      </c>
      <c r="M54">
        <v>6.75</v>
      </c>
      <c r="N54">
        <v>6.94</v>
      </c>
      <c r="P54" s="8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7" thickBot="1" x14ac:dyDescent="0.25">
      <c r="A55" s="9"/>
      <c r="B55" s="2">
        <v>44123</v>
      </c>
      <c r="C55">
        <v>4.13</v>
      </c>
      <c r="D55">
        <v>4.17</v>
      </c>
      <c r="E55">
        <v>4.22</v>
      </c>
      <c r="F55">
        <v>4.28</v>
      </c>
      <c r="G55">
        <v>4.5599999999999996</v>
      </c>
      <c r="H55">
        <v>4.84</v>
      </c>
      <c r="I55">
        <v>5.37</v>
      </c>
      <c r="J55">
        <v>5.78</v>
      </c>
      <c r="K55">
        <v>6.21</v>
      </c>
      <c r="L55">
        <v>6.57</v>
      </c>
      <c r="M55">
        <v>6.75</v>
      </c>
      <c r="N55">
        <v>6.94</v>
      </c>
      <c r="P55" s="8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7" thickBot="1" x14ac:dyDescent="0.25">
      <c r="A56" s="9"/>
      <c r="B56" s="2">
        <v>44120</v>
      </c>
      <c r="C56">
        <v>4.1500000000000004</v>
      </c>
      <c r="D56">
        <v>4.18</v>
      </c>
      <c r="E56">
        <v>4.2300000000000004</v>
      </c>
      <c r="F56">
        <v>4.29</v>
      </c>
      <c r="G56">
        <v>4.5599999999999996</v>
      </c>
      <c r="H56">
        <v>4.8499999999999996</v>
      </c>
      <c r="I56">
        <v>5.38</v>
      </c>
      <c r="J56">
        <v>5.8</v>
      </c>
      <c r="K56">
        <v>6.24</v>
      </c>
      <c r="L56">
        <v>6.61</v>
      </c>
      <c r="M56">
        <v>6.8</v>
      </c>
      <c r="N56">
        <v>6.99</v>
      </c>
      <c r="P56" s="8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7" thickBot="1" x14ac:dyDescent="0.25">
      <c r="A57" s="9"/>
      <c r="B57" s="2">
        <v>44119</v>
      </c>
      <c r="C57">
        <v>4.17</v>
      </c>
      <c r="D57">
        <v>4.21</v>
      </c>
      <c r="E57">
        <v>4.26</v>
      </c>
      <c r="F57">
        <v>4.32</v>
      </c>
      <c r="G57">
        <v>4.59</v>
      </c>
      <c r="H57">
        <v>4.88</v>
      </c>
      <c r="I57">
        <v>5.41</v>
      </c>
      <c r="J57">
        <v>5.83</v>
      </c>
      <c r="K57">
        <v>6.26</v>
      </c>
      <c r="L57">
        <v>6.62</v>
      </c>
      <c r="M57">
        <v>6.79</v>
      </c>
      <c r="N57">
        <v>6.98</v>
      </c>
      <c r="P57" s="8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7" thickBot="1" x14ac:dyDescent="0.25">
      <c r="A58" s="9"/>
      <c r="B58" s="2">
        <v>44118</v>
      </c>
      <c r="C58">
        <v>4.21</v>
      </c>
      <c r="D58">
        <v>4.24</v>
      </c>
      <c r="E58">
        <v>4.28</v>
      </c>
      <c r="F58">
        <v>4.33</v>
      </c>
      <c r="G58">
        <v>4.59</v>
      </c>
      <c r="H58">
        <v>4.87</v>
      </c>
      <c r="I58">
        <v>5.37</v>
      </c>
      <c r="J58">
        <v>5.77</v>
      </c>
      <c r="K58">
        <v>6.19</v>
      </c>
      <c r="L58">
        <v>6.56</v>
      </c>
      <c r="M58">
        <v>6.74</v>
      </c>
      <c r="N58">
        <v>6.93</v>
      </c>
      <c r="P58" s="8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7" thickBot="1" x14ac:dyDescent="0.25">
      <c r="A59" s="9"/>
      <c r="B59" s="2">
        <v>44117</v>
      </c>
      <c r="C59">
        <v>4.1900000000000004</v>
      </c>
      <c r="D59">
        <v>4.22</v>
      </c>
      <c r="E59">
        <v>4.26</v>
      </c>
      <c r="F59">
        <v>4.3099999999999996</v>
      </c>
      <c r="G59">
        <v>4.58</v>
      </c>
      <c r="H59">
        <v>4.87</v>
      </c>
      <c r="I59">
        <v>5.36</v>
      </c>
      <c r="J59">
        <v>5.75</v>
      </c>
      <c r="K59">
        <v>6.17</v>
      </c>
      <c r="L59">
        <v>6.53</v>
      </c>
      <c r="M59">
        <v>6.72</v>
      </c>
      <c r="N59">
        <v>6.91</v>
      </c>
      <c r="P59" s="8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7" thickBot="1" x14ac:dyDescent="0.25">
      <c r="A60" s="9"/>
      <c r="B60" s="2">
        <v>44116</v>
      </c>
      <c r="C60">
        <v>3.95</v>
      </c>
      <c r="D60">
        <v>4.05</v>
      </c>
      <c r="E60">
        <v>4.16</v>
      </c>
      <c r="F60">
        <v>4.25</v>
      </c>
      <c r="G60">
        <v>4.5999999999999996</v>
      </c>
      <c r="H60">
        <v>4.9000000000000004</v>
      </c>
      <c r="I60">
        <v>5.39</v>
      </c>
      <c r="J60">
        <v>5.77</v>
      </c>
      <c r="K60">
        <v>6.17</v>
      </c>
      <c r="L60">
        <v>6.52</v>
      </c>
      <c r="M60">
        <v>6.7</v>
      </c>
      <c r="N60">
        <v>6.87</v>
      </c>
      <c r="P60" s="8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7" thickBot="1" x14ac:dyDescent="0.25">
      <c r="A61" s="9"/>
      <c r="B61" s="2">
        <v>44113</v>
      </c>
      <c r="C61">
        <v>4.05</v>
      </c>
      <c r="D61">
        <v>4.13</v>
      </c>
      <c r="E61">
        <v>4.2</v>
      </c>
      <c r="F61">
        <v>4.28</v>
      </c>
      <c r="G61">
        <v>4.5999999999999996</v>
      </c>
      <c r="H61">
        <v>4.8899999999999997</v>
      </c>
      <c r="I61">
        <v>5.39</v>
      </c>
      <c r="J61">
        <v>5.77</v>
      </c>
      <c r="K61">
        <v>6.17</v>
      </c>
      <c r="L61">
        <v>6.52</v>
      </c>
      <c r="M61">
        <v>6.7</v>
      </c>
      <c r="N61">
        <v>6.89</v>
      </c>
      <c r="P61" s="8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7" thickBot="1" x14ac:dyDescent="0.25">
      <c r="A62" s="9"/>
      <c r="B62" s="2">
        <v>44112</v>
      </c>
      <c r="C62">
        <v>4.09</v>
      </c>
      <c r="D62">
        <v>4.17</v>
      </c>
      <c r="E62">
        <v>4.24</v>
      </c>
      <c r="F62">
        <v>4.32</v>
      </c>
      <c r="G62">
        <v>4.62</v>
      </c>
      <c r="H62">
        <v>4.9000000000000004</v>
      </c>
      <c r="I62">
        <v>5.38</v>
      </c>
      <c r="J62">
        <v>5.76</v>
      </c>
      <c r="K62">
        <v>6.17</v>
      </c>
      <c r="L62">
        <v>6.53</v>
      </c>
      <c r="M62">
        <v>6.71</v>
      </c>
      <c r="N62">
        <v>6.9</v>
      </c>
      <c r="P62" s="8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7" thickBot="1" x14ac:dyDescent="0.25">
      <c r="A63" s="9"/>
      <c r="B63" s="2">
        <v>44111</v>
      </c>
      <c r="C63">
        <v>4</v>
      </c>
      <c r="D63">
        <v>4.09</v>
      </c>
      <c r="E63">
        <v>4.1900000000000004</v>
      </c>
      <c r="F63">
        <v>4.28</v>
      </c>
      <c r="G63">
        <v>4.6399999999999997</v>
      </c>
      <c r="H63">
        <v>4.9400000000000004</v>
      </c>
      <c r="I63">
        <v>5.45</v>
      </c>
      <c r="J63">
        <v>5.84</v>
      </c>
      <c r="K63">
        <v>6.26</v>
      </c>
      <c r="L63">
        <v>6.62</v>
      </c>
      <c r="M63">
        <v>6.8</v>
      </c>
      <c r="N63">
        <v>6.98</v>
      </c>
      <c r="P63" s="8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7" thickBot="1" x14ac:dyDescent="0.25">
      <c r="A64" s="9"/>
      <c r="B64" s="2">
        <v>44110</v>
      </c>
      <c r="C64">
        <v>4.03</v>
      </c>
      <c r="D64">
        <v>4.1100000000000003</v>
      </c>
      <c r="E64">
        <v>4.2</v>
      </c>
      <c r="F64">
        <v>4.29</v>
      </c>
      <c r="G64">
        <v>4.6399999999999997</v>
      </c>
      <c r="H64">
        <v>4.96</v>
      </c>
      <c r="I64">
        <v>5.49</v>
      </c>
      <c r="J64">
        <v>5.89</v>
      </c>
      <c r="K64">
        <v>6.29</v>
      </c>
      <c r="L64">
        <v>6.64</v>
      </c>
      <c r="M64">
        <v>6.81</v>
      </c>
      <c r="N64">
        <v>7</v>
      </c>
      <c r="P64" s="8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7" thickBot="1" x14ac:dyDescent="0.25">
      <c r="A65" s="9"/>
      <c r="B65" s="2">
        <v>44109</v>
      </c>
      <c r="C65">
        <v>3.96</v>
      </c>
      <c r="D65">
        <v>4.08</v>
      </c>
      <c r="E65">
        <v>4.1900000000000004</v>
      </c>
      <c r="F65">
        <v>4.3</v>
      </c>
      <c r="G65">
        <v>4.67</v>
      </c>
      <c r="H65">
        <v>4.9800000000000004</v>
      </c>
      <c r="I65">
        <v>5.53</v>
      </c>
      <c r="J65">
        <v>5.94</v>
      </c>
      <c r="K65">
        <v>6.34</v>
      </c>
      <c r="L65">
        <v>6.68</v>
      </c>
      <c r="M65">
        <v>6.86</v>
      </c>
      <c r="N65">
        <v>7.03</v>
      </c>
      <c r="P65" s="8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7" thickBot="1" x14ac:dyDescent="0.25">
      <c r="A66" s="9"/>
      <c r="B66" s="2">
        <v>44106</v>
      </c>
      <c r="C66">
        <v>4.05</v>
      </c>
      <c r="D66">
        <v>4.12</v>
      </c>
      <c r="E66">
        <v>4.2</v>
      </c>
      <c r="F66">
        <v>4.29</v>
      </c>
      <c r="G66">
        <v>4.6399999999999997</v>
      </c>
      <c r="H66">
        <v>4.9800000000000004</v>
      </c>
      <c r="I66">
        <v>5.54</v>
      </c>
      <c r="J66">
        <v>5.96</v>
      </c>
      <c r="K66">
        <v>6.36</v>
      </c>
      <c r="L66">
        <v>6.7</v>
      </c>
      <c r="M66">
        <v>6.87</v>
      </c>
      <c r="N66">
        <v>7.05</v>
      </c>
      <c r="P66" s="8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7" thickBot="1" x14ac:dyDescent="0.25">
      <c r="A67" s="9"/>
      <c r="B67" s="2">
        <v>44105</v>
      </c>
      <c r="C67">
        <v>4.08</v>
      </c>
      <c r="D67">
        <v>4.1399999999999997</v>
      </c>
      <c r="E67">
        <v>4.21</v>
      </c>
      <c r="F67">
        <v>4.28</v>
      </c>
      <c r="G67">
        <v>4.62</v>
      </c>
      <c r="H67">
        <v>4.95</v>
      </c>
      <c r="I67">
        <v>5.54</v>
      </c>
      <c r="J67">
        <v>5.98</v>
      </c>
      <c r="K67">
        <v>6.39</v>
      </c>
      <c r="L67">
        <v>6.72</v>
      </c>
      <c r="M67">
        <v>6.88</v>
      </c>
      <c r="N67">
        <v>7.05</v>
      </c>
      <c r="P67" s="8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7" thickBot="1" x14ac:dyDescent="0.25">
      <c r="A68" s="9"/>
      <c r="B68" s="2">
        <v>44104</v>
      </c>
      <c r="C68">
        <v>4.05</v>
      </c>
      <c r="D68">
        <v>4.12</v>
      </c>
      <c r="E68">
        <v>4.1900000000000004</v>
      </c>
      <c r="F68">
        <v>4.28</v>
      </c>
      <c r="G68">
        <v>4.6399999999999997</v>
      </c>
      <c r="H68">
        <v>4.99</v>
      </c>
      <c r="I68">
        <v>5.6</v>
      </c>
      <c r="J68">
        <v>6.03</v>
      </c>
      <c r="K68">
        <v>6.42</v>
      </c>
      <c r="L68">
        <v>6.74</v>
      </c>
      <c r="M68">
        <v>6.89</v>
      </c>
      <c r="N68">
        <v>7.06</v>
      </c>
      <c r="P68" s="8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7" thickBot="1" x14ac:dyDescent="0.25">
      <c r="A69" s="9"/>
      <c r="B69" s="2">
        <v>44103</v>
      </c>
      <c r="C69">
        <v>4.09</v>
      </c>
      <c r="D69">
        <v>4.1399999999999997</v>
      </c>
      <c r="E69">
        <v>4.22</v>
      </c>
      <c r="F69">
        <v>4.29</v>
      </c>
      <c r="G69">
        <v>4.6500000000000004</v>
      </c>
      <c r="H69">
        <v>5</v>
      </c>
      <c r="I69">
        <v>5.62</v>
      </c>
      <c r="J69">
        <v>6.07</v>
      </c>
      <c r="K69">
        <v>6.47</v>
      </c>
      <c r="L69">
        <v>6.79</v>
      </c>
      <c r="M69">
        <v>6.95</v>
      </c>
      <c r="N69">
        <v>7.12</v>
      </c>
      <c r="P69" s="8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7" thickBot="1" x14ac:dyDescent="0.25">
      <c r="A70" s="9"/>
      <c r="B70" s="2">
        <v>44102</v>
      </c>
      <c r="C70">
        <v>4.1100000000000003</v>
      </c>
      <c r="D70">
        <v>4.17</v>
      </c>
      <c r="E70">
        <v>4.24</v>
      </c>
      <c r="F70">
        <v>4.32</v>
      </c>
      <c r="G70">
        <v>4.68</v>
      </c>
      <c r="H70">
        <v>5.04</v>
      </c>
      <c r="I70">
        <v>5.65</v>
      </c>
      <c r="J70">
        <v>6.09</v>
      </c>
      <c r="K70">
        <v>6.49</v>
      </c>
      <c r="L70">
        <v>6.82</v>
      </c>
      <c r="M70">
        <v>6.98</v>
      </c>
      <c r="N70">
        <v>7.15</v>
      </c>
      <c r="P70" s="8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7" thickBot="1" x14ac:dyDescent="0.25">
      <c r="A71" s="9"/>
      <c r="B71" s="2">
        <v>44099</v>
      </c>
      <c r="C71">
        <v>4.07</v>
      </c>
      <c r="D71">
        <v>4.1399999999999997</v>
      </c>
      <c r="E71">
        <v>4.22</v>
      </c>
      <c r="F71">
        <v>4.3</v>
      </c>
      <c r="G71">
        <v>4.67</v>
      </c>
      <c r="H71">
        <v>5.0199999999999996</v>
      </c>
      <c r="I71">
        <v>5.63</v>
      </c>
      <c r="J71">
        <v>6.07</v>
      </c>
      <c r="K71">
        <v>6.47</v>
      </c>
      <c r="L71">
        <v>6.79</v>
      </c>
      <c r="M71">
        <v>6.94</v>
      </c>
      <c r="N71">
        <v>7.11</v>
      </c>
      <c r="P71" s="8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7" thickBot="1" x14ac:dyDescent="0.25">
      <c r="A72" s="9"/>
      <c r="B72" s="2">
        <v>44098</v>
      </c>
      <c r="C72">
        <v>4.13</v>
      </c>
      <c r="D72">
        <v>4.1900000000000004</v>
      </c>
      <c r="E72">
        <v>4.26</v>
      </c>
      <c r="F72">
        <v>4.34</v>
      </c>
      <c r="G72">
        <v>4.68</v>
      </c>
      <c r="H72">
        <v>5.01</v>
      </c>
      <c r="I72">
        <v>5.62</v>
      </c>
      <c r="J72">
        <v>6.06</v>
      </c>
      <c r="K72">
        <v>6.47</v>
      </c>
      <c r="L72">
        <v>6.8</v>
      </c>
      <c r="M72">
        <v>6.98</v>
      </c>
      <c r="N72">
        <v>7.16</v>
      </c>
      <c r="P72" s="8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7" thickBot="1" x14ac:dyDescent="0.25">
      <c r="A73" s="9"/>
      <c r="B73" s="2">
        <v>44097</v>
      </c>
      <c r="C73">
        <v>4.09</v>
      </c>
      <c r="D73">
        <v>4.1500000000000004</v>
      </c>
      <c r="E73">
        <v>4.22</v>
      </c>
      <c r="F73">
        <v>4.3</v>
      </c>
      <c r="G73">
        <v>4.6500000000000004</v>
      </c>
      <c r="H73">
        <v>5</v>
      </c>
      <c r="I73">
        <v>5.6</v>
      </c>
      <c r="J73">
        <v>6.04</v>
      </c>
      <c r="K73">
        <v>6.45</v>
      </c>
      <c r="L73">
        <v>6.77</v>
      </c>
      <c r="M73">
        <v>6.93</v>
      </c>
      <c r="N73">
        <v>7.1</v>
      </c>
      <c r="P73" s="8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7" thickBot="1" x14ac:dyDescent="0.25">
      <c r="A74" s="9"/>
      <c r="B74" s="2">
        <v>44096</v>
      </c>
      <c r="C74">
        <v>4.0999999999999996</v>
      </c>
      <c r="D74">
        <v>4.1500000000000004</v>
      </c>
      <c r="E74">
        <v>4.21</v>
      </c>
      <c r="F74">
        <v>4.28</v>
      </c>
      <c r="G74">
        <v>4.6100000000000003</v>
      </c>
      <c r="H74">
        <v>4.96</v>
      </c>
      <c r="I74">
        <v>5.58</v>
      </c>
      <c r="J74">
        <v>6.03</v>
      </c>
      <c r="K74">
        <v>6.45</v>
      </c>
      <c r="L74">
        <v>6.77</v>
      </c>
      <c r="M74">
        <v>6.92</v>
      </c>
      <c r="N74">
        <v>7.1</v>
      </c>
      <c r="P74" s="8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7" thickBot="1" x14ac:dyDescent="0.25">
      <c r="A75" s="9"/>
      <c r="B75" s="2">
        <v>44095</v>
      </c>
      <c r="C75">
        <v>4.04</v>
      </c>
      <c r="D75">
        <v>4.0999999999999996</v>
      </c>
      <c r="E75">
        <v>4.17</v>
      </c>
      <c r="F75">
        <v>4.25</v>
      </c>
      <c r="G75">
        <v>4.6100000000000003</v>
      </c>
      <c r="H75">
        <v>4.96</v>
      </c>
      <c r="I75">
        <v>5.58</v>
      </c>
      <c r="J75">
        <v>6.03</v>
      </c>
      <c r="K75">
        <v>6.45</v>
      </c>
      <c r="L75">
        <v>6.79</v>
      </c>
      <c r="M75">
        <v>6.95</v>
      </c>
      <c r="N75">
        <v>7.13</v>
      </c>
      <c r="P75" s="8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7" thickBot="1" x14ac:dyDescent="0.25">
      <c r="A76" s="9"/>
      <c r="B76" s="2">
        <v>44092</v>
      </c>
      <c r="C76">
        <v>3.99</v>
      </c>
      <c r="D76">
        <v>4.0599999999999996</v>
      </c>
      <c r="E76">
        <v>4.13</v>
      </c>
      <c r="F76">
        <v>4.21</v>
      </c>
      <c r="G76">
        <v>4.57</v>
      </c>
      <c r="H76">
        <v>4.92</v>
      </c>
      <c r="I76">
        <v>5.53</v>
      </c>
      <c r="J76">
        <v>5.96</v>
      </c>
      <c r="K76">
        <v>6.36</v>
      </c>
      <c r="L76">
        <v>6.69</v>
      </c>
      <c r="M76">
        <v>6.85</v>
      </c>
      <c r="N76">
        <v>7.01</v>
      </c>
      <c r="P76" s="8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7" thickBot="1" x14ac:dyDescent="0.25">
      <c r="A77" s="9"/>
      <c r="B77" s="2">
        <v>44091</v>
      </c>
      <c r="C77">
        <v>4.03</v>
      </c>
      <c r="D77">
        <v>4.09</v>
      </c>
      <c r="E77">
        <v>4.1500000000000004</v>
      </c>
      <c r="F77">
        <v>4.2300000000000004</v>
      </c>
      <c r="G77">
        <v>4.5599999999999996</v>
      </c>
      <c r="H77">
        <v>4.9000000000000004</v>
      </c>
      <c r="I77">
        <v>5.5</v>
      </c>
      <c r="J77">
        <v>5.94</v>
      </c>
      <c r="K77">
        <v>6.35</v>
      </c>
      <c r="L77">
        <v>6.68</v>
      </c>
      <c r="M77">
        <v>6.84</v>
      </c>
      <c r="N77">
        <v>7.02</v>
      </c>
      <c r="P77" s="8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7" thickBot="1" x14ac:dyDescent="0.25">
      <c r="A78" s="9"/>
      <c r="B78" s="2">
        <v>44090</v>
      </c>
      <c r="C78">
        <v>4.07</v>
      </c>
      <c r="D78">
        <v>4.1100000000000003</v>
      </c>
      <c r="E78">
        <v>4.17</v>
      </c>
      <c r="F78">
        <v>4.24</v>
      </c>
      <c r="G78">
        <v>4.55</v>
      </c>
      <c r="H78">
        <v>4.9000000000000004</v>
      </c>
      <c r="I78">
        <v>5.49</v>
      </c>
      <c r="J78">
        <v>5.93</v>
      </c>
      <c r="K78">
        <v>6.34</v>
      </c>
      <c r="L78">
        <v>6.68</v>
      </c>
      <c r="M78">
        <v>6.84</v>
      </c>
      <c r="N78">
        <v>7.02</v>
      </c>
      <c r="P78" s="8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7" thickBot="1" x14ac:dyDescent="0.25">
      <c r="A79" s="9"/>
      <c r="B79" s="2">
        <v>44089</v>
      </c>
      <c r="C79">
        <v>3.91</v>
      </c>
      <c r="D79">
        <v>3.97</v>
      </c>
      <c r="E79">
        <v>4.05</v>
      </c>
      <c r="F79">
        <v>4.13</v>
      </c>
      <c r="G79">
        <v>4.51</v>
      </c>
      <c r="H79">
        <v>4.88</v>
      </c>
      <c r="I79">
        <v>5.51</v>
      </c>
      <c r="J79">
        <v>5.95</v>
      </c>
      <c r="K79">
        <v>6.35</v>
      </c>
      <c r="L79">
        <v>6.67</v>
      </c>
      <c r="M79">
        <v>6.82</v>
      </c>
      <c r="N79">
        <v>6.99</v>
      </c>
      <c r="P79" s="8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7" thickBot="1" x14ac:dyDescent="0.25">
      <c r="A80" s="9"/>
      <c r="B80" s="2">
        <v>44088</v>
      </c>
      <c r="C80">
        <v>3.96</v>
      </c>
      <c r="D80">
        <v>4.01</v>
      </c>
      <c r="E80">
        <v>4.08</v>
      </c>
      <c r="F80">
        <v>4.16</v>
      </c>
      <c r="G80">
        <v>4.5199999999999996</v>
      </c>
      <c r="H80">
        <v>4.8899999999999997</v>
      </c>
      <c r="I80">
        <v>5.51</v>
      </c>
      <c r="J80">
        <v>5.96</v>
      </c>
      <c r="K80">
        <v>6.38</v>
      </c>
      <c r="L80">
        <v>6.7</v>
      </c>
      <c r="M80">
        <v>6.86</v>
      </c>
      <c r="N80">
        <v>7.03</v>
      </c>
      <c r="P80" s="8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7" thickBot="1" x14ac:dyDescent="0.25">
      <c r="A81" s="9"/>
      <c r="B81" s="2">
        <v>44085</v>
      </c>
      <c r="C81">
        <v>3.93</v>
      </c>
      <c r="D81">
        <v>3.99</v>
      </c>
      <c r="E81">
        <v>4.0599999999999996</v>
      </c>
      <c r="F81">
        <v>4.1399999999999997</v>
      </c>
      <c r="G81">
        <v>4.5</v>
      </c>
      <c r="H81">
        <v>4.87</v>
      </c>
      <c r="I81">
        <v>5.5</v>
      </c>
      <c r="J81">
        <v>5.96</v>
      </c>
      <c r="K81">
        <v>6.39</v>
      </c>
      <c r="L81">
        <v>6.71</v>
      </c>
      <c r="M81">
        <v>6.86</v>
      </c>
      <c r="N81">
        <v>7.03</v>
      </c>
      <c r="P81" s="8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7" thickBot="1" x14ac:dyDescent="0.25">
      <c r="A82" s="9"/>
      <c r="B82" s="2">
        <v>44084</v>
      </c>
      <c r="C82">
        <v>3.98</v>
      </c>
      <c r="D82">
        <v>4.0199999999999996</v>
      </c>
      <c r="E82">
        <v>4.08</v>
      </c>
      <c r="F82">
        <v>4.16</v>
      </c>
      <c r="G82">
        <v>4.49</v>
      </c>
      <c r="H82">
        <v>4.84</v>
      </c>
      <c r="I82">
        <v>5.46</v>
      </c>
      <c r="J82">
        <v>5.91</v>
      </c>
      <c r="K82">
        <v>6.34</v>
      </c>
      <c r="L82">
        <v>6.66</v>
      </c>
      <c r="M82">
        <v>6.81</v>
      </c>
      <c r="N82">
        <v>6.98</v>
      </c>
      <c r="P82" s="8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7" thickBot="1" x14ac:dyDescent="0.25">
      <c r="A83" s="9"/>
      <c r="B83" s="2">
        <v>44083</v>
      </c>
      <c r="C83">
        <v>3.99</v>
      </c>
      <c r="D83">
        <v>4.04</v>
      </c>
      <c r="E83">
        <v>4.0999999999999996</v>
      </c>
      <c r="F83">
        <v>4.18</v>
      </c>
      <c r="G83">
        <v>4.5199999999999996</v>
      </c>
      <c r="H83">
        <v>4.88</v>
      </c>
      <c r="I83">
        <v>5.5</v>
      </c>
      <c r="J83">
        <v>5.96</v>
      </c>
      <c r="K83">
        <v>6.39</v>
      </c>
      <c r="L83">
        <v>6.71</v>
      </c>
      <c r="M83">
        <v>6.86</v>
      </c>
      <c r="N83">
        <v>7.03</v>
      </c>
      <c r="P83" s="8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7" thickBot="1" x14ac:dyDescent="0.25">
      <c r="A84" s="9"/>
      <c r="B84" s="2">
        <v>44082</v>
      </c>
      <c r="C84">
        <v>4</v>
      </c>
      <c r="D84">
        <v>4.0599999999999996</v>
      </c>
      <c r="E84">
        <v>4.13</v>
      </c>
      <c r="F84">
        <v>4.21</v>
      </c>
      <c r="G84">
        <v>4.58</v>
      </c>
      <c r="H84">
        <v>4.93</v>
      </c>
      <c r="I84">
        <v>5.54</v>
      </c>
      <c r="J84">
        <v>6</v>
      </c>
      <c r="K84">
        <v>6.43</v>
      </c>
      <c r="L84">
        <v>6.78</v>
      </c>
      <c r="M84">
        <v>6.94</v>
      </c>
      <c r="N84">
        <v>7.12</v>
      </c>
      <c r="P84" s="8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7" thickBot="1" x14ac:dyDescent="0.25">
      <c r="A85" s="9"/>
      <c r="B85" s="2">
        <v>44081</v>
      </c>
      <c r="C85">
        <v>4.0599999999999996</v>
      </c>
      <c r="D85">
        <v>4.09</v>
      </c>
      <c r="E85">
        <v>4.1399999999999997</v>
      </c>
      <c r="F85">
        <v>4.2</v>
      </c>
      <c r="G85">
        <v>4.51</v>
      </c>
      <c r="H85">
        <v>4.8499999999999996</v>
      </c>
      <c r="I85">
        <v>5.47</v>
      </c>
      <c r="J85">
        <v>5.92</v>
      </c>
      <c r="K85">
        <v>6.36</v>
      </c>
      <c r="L85">
        <v>6.7</v>
      </c>
      <c r="M85">
        <v>6.86</v>
      </c>
      <c r="N85">
        <v>7.04</v>
      </c>
      <c r="P85" s="8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7" thickBot="1" x14ac:dyDescent="0.25">
      <c r="A86" s="9"/>
      <c r="B86" s="2">
        <v>44078</v>
      </c>
      <c r="C86">
        <v>4.07</v>
      </c>
      <c r="D86">
        <v>4.0999999999999996</v>
      </c>
      <c r="E86">
        <v>4.1500000000000004</v>
      </c>
      <c r="F86">
        <v>4.21</v>
      </c>
      <c r="G86">
        <v>4.51</v>
      </c>
      <c r="H86">
        <v>4.84</v>
      </c>
      <c r="I86">
        <v>5.43</v>
      </c>
      <c r="J86">
        <v>5.88</v>
      </c>
      <c r="K86">
        <v>6.32</v>
      </c>
      <c r="L86">
        <v>6.66</v>
      </c>
      <c r="M86">
        <v>6.83</v>
      </c>
      <c r="N86">
        <v>7.01</v>
      </c>
      <c r="P86" s="8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7" thickBot="1" x14ac:dyDescent="0.25">
      <c r="A87" s="9"/>
      <c r="B87" s="2">
        <v>44077</v>
      </c>
      <c r="C87">
        <v>4.07</v>
      </c>
      <c r="D87">
        <v>4.1100000000000003</v>
      </c>
      <c r="E87">
        <v>4.16</v>
      </c>
      <c r="F87">
        <v>4.2300000000000004</v>
      </c>
      <c r="G87">
        <v>4.55</v>
      </c>
      <c r="H87">
        <v>4.8899999999999997</v>
      </c>
      <c r="I87">
        <v>5.49</v>
      </c>
      <c r="J87">
        <v>5.93</v>
      </c>
      <c r="K87">
        <v>6.36</v>
      </c>
      <c r="L87">
        <v>6.7</v>
      </c>
      <c r="M87">
        <v>6.86</v>
      </c>
      <c r="N87">
        <v>7.04</v>
      </c>
      <c r="P87" s="8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7" thickBot="1" x14ac:dyDescent="0.25">
      <c r="A88" s="9"/>
      <c r="B88" s="2">
        <v>44076</v>
      </c>
      <c r="C88">
        <v>4.08</v>
      </c>
      <c r="D88">
        <v>4.12</v>
      </c>
      <c r="E88">
        <v>4.18</v>
      </c>
      <c r="F88">
        <v>4.24</v>
      </c>
      <c r="G88">
        <v>4.54</v>
      </c>
      <c r="H88">
        <v>4.88</v>
      </c>
      <c r="I88">
        <v>5.48</v>
      </c>
      <c r="J88">
        <v>5.94</v>
      </c>
      <c r="K88">
        <v>6.38</v>
      </c>
      <c r="L88">
        <v>6.73</v>
      </c>
      <c r="M88">
        <v>6.9</v>
      </c>
      <c r="N88">
        <v>7.09</v>
      </c>
      <c r="P88" s="8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7" thickBot="1" x14ac:dyDescent="0.25">
      <c r="A89" s="9"/>
      <c r="B89" s="2">
        <v>44075</v>
      </c>
      <c r="C89">
        <v>3.98</v>
      </c>
      <c r="D89">
        <v>4.0199999999999996</v>
      </c>
      <c r="E89">
        <v>4.08</v>
      </c>
      <c r="F89">
        <v>4.1500000000000004</v>
      </c>
      <c r="G89">
        <v>4.45</v>
      </c>
      <c r="H89">
        <v>4.76</v>
      </c>
      <c r="I89">
        <v>5.33</v>
      </c>
      <c r="J89">
        <v>5.78</v>
      </c>
      <c r="K89">
        <v>6.22</v>
      </c>
      <c r="L89">
        <v>6.59</v>
      </c>
      <c r="M89">
        <v>6.77</v>
      </c>
      <c r="N89">
        <v>6.96</v>
      </c>
      <c r="P89" s="8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7" thickBot="1" x14ac:dyDescent="0.25">
      <c r="A90" s="9"/>
      <c r="B90" s="2">
        <v>44074</v>
      </c>
      <c r="C90">
        <v>4.0199999999999996</v>
      </c>
      <c r="D90">
        <v>4.0599999999999996</v>
      </c>
      <c r="E90">
        <v>4.1100000000000003</v>
      </c>
      <c r="F90">
        <v>4.17</v>
      </c>
      <c r="G90">
        <v>4.46</v>
      </c>
      <c r="H90">
        <v>4.7699999999999996</v>
      </c>
      <c r="I90">
        <v>5.37</v>
      </c>
      <c r="J90">
        <v>5.83</v>
      </c>
      <c r="K90">
        <v>6.28</v>
      </c>
      <c r="L90">
        <v>6.66</v>
      </c>
      <c r="M90">
        <v>6.84</v>
      </c>
      <c r="N90">
        <v>7.02</v>
      </c>
      <c r="P90" s="8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7" thickBot="1" x14ac:dyDescent="0.25">
      <c r="A91" s="9"/>
      <c r="B91" s="2">
        <v>44071</v>
      </c>
      <c r="C91">
        <v>3.97</v>
      </c>
      <c r="D91">
        <v>4.04</v>
      </c>
      <c r="E91">
        <v>4.1100000000000003</v>
      </c>
      <c r="F91">
        <v>4.1900000000000004</v>
      </c>
      <c r="G91">
        <v>4.5199999999999996</v>
      </c>
      <c r="H91">
        <v>4.8099999999999996</v>
      </c>
      <c r="I91">
        <v>5.38</v>
      </c>
      <c r="J91">
        <v>5.82</v>
      </c>
      <c r="K91">
        <v>6.27</v>
      </c>
      <c r="L91">
        <v>6.66</v>
      </c>
      <c r="M91">
        <v>6.86</v>
      </c>
      <c r="N91">
        <v>7.08</v>
      </c>
      <c r="P91" s="8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7" thickBot="1" x14ac:dyDescent="0.25">
      <c r="A92" s="9"/>
      <c r="B92" s="2">
        <v>44070</v>
      </c>
      <c r="C92">
        <v>4.03</v>
      </c>
      <c r="D92">
        <v>4.07</v>
      </c>
      <c r="E92">
        <v>4.13</v>
      </c>
      <c r="F92">
        <v>4.1900000000000004</v>
      </c>
      <c r="G92">
        <v>4.51</v>
      </c>
      <c r="H92">
        <v>4.84</v>
      </c>
      <c r="I92">
        <v>5.44</v>
      </c>
      <c r="J92">
        <v>5.9</v>
      </c>
      <c r="K92">
        <v>6.34</v>
      </c>
      <c r="L92">
        <v>6.7</v>
      </c>
      <c r="M92">
        <v>6.88</v>
      </c>
      <c r="N92">
        <v>7.08</v>
      </c>
      <c r="P92" s="8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7" thickBot="1" x14ac:dyDescent="0.25">
      <c r="A93" s="9"/>
      <c r="B93" s="2">
        <v>44069</v>
      </c>
      <c r="C93">
        <v>4.07</v>
      </c>
      <c r="D93">
        <v>4.1100000000000003</v>
      </c>
      <c r="E93">
        <v>4.16</v>
      </c>
      <c r="F93">
        <v>4.22</v>
      </c>
      <c r="G93">
        <v>4.53</v>
      </c>
      <c r="H93">
        <v>4.8499999999999996</v>
      </c>
      <c r="I93">
        <v>5.46</v>
      </c>
      <c r="J93">
        <v>5.93</v>
      </c>
      <c r="K93">
        <v>6.39</v>
      </c>
      <c r="L93">
        <v>6.76</v>
      </c>
      <c r="M93">
        <v>6.95</v>
      </c>
      <c r="N93">
        <v>7.14</v>
      </c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7" thickBot="1" x14ac:dyDescent="0.25">
      <c r="A94" s="9"/>
      <c r="B94" s="2">
        <v>44068</v>
      </c>
      <c r="C94">
        <v>4.1399999999999997</v>
      </c>
      <c r="D94">
        <v>4.16</v>
      </c>
      <c r="E94">
        <v>4.2</v>
      </c>
      <c r="F94">
        <v>4.26</v>
      </c>
      <c r="G94">
        <v>4.5199999999999996</v>
      </c>
      <c r="H94">
        <v>4.82</v>
      </c>
      <c r="I94">
        <v>5.44</v>
      </c>
      <c r="J94">
        <v>5.92</v>
      </c>
      <c r="K94">
        <v>6.38</v>
      </c>
      <c r="L94">
        <v>6.75</v>
      </c>
      <c r="M94">
        <v>6.92</v>
      </c>
      <c r="N94">
        <v>7.12</v>
      </c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7" thickBot="1" x14ac:dyDescent="0.25">
      <c r="A95" s="9"/>
      <c r="B95" s="2">
        <v>44067</v>
      </c>
      <c r="C95">
        <v>4.17</v>
      </c>
      <c r="D95">
        <v>4.21</v>
      </c>
      <c r="E95">
        <v>4.25</v>
      </c>
      <c r="F95">
        <v>4.3</v>
      </c>
      <c r="G95">
        <v>4.54</v>
      </c>
      <c r="H95">
        <v>4.83</v>
      </c>
      <c r="I95">
        <v>5.43</v>
      </c>
      <c r="J95">
        <v>5.9</v>
      </c>
      <c r="K95">
        <v>6.34</v>
      </c>
      <c r="L95">
        <v>6.68</v>
      </c>
      <c r="M95">
        <v>6.85</v>
      </c>
      <c r="N95">
        <v>7.04</v>
      </c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7" thickBot="1" x14ac:dyDescent="0.25">
      <c r="A96" s="9"/>
      <c r="B96" s="2">
        <v>44064</v>
      </c>
      <c r="C96">
        <v>4.03</v>
      </c>
      <c r="D96">
        <v>4.09</v>
      </c>
      <c r="E96">
        <v>4.16</v>
      </c>
      <c r="F96">
        <v>4.2300000000000004</v>
      </c>
      <c r="G96">
        <v>4.54</v>
      </c>
      <c r="H96">
        <v>4.8499999999999996</v>
      </c>
      <c r="I96">
        <v>5.46</v>
      </c>
      <c r="J96">
        <v>5.94</v>
      </c>
      <c r="K96">
        <v>6.39</v>
      </c>
      <c r="L96">
        <v>6.75</v>
      </c>
      <c r="M96">
        <v>6.93</v>
      </c>
      <c r="N96">
        <v>7.14</v>
      </c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7" thickBot="1" x14ac:dyDescent="0.25">
      <c r="A97" s="9"/>
      <c r="B97" s="2">
        <v>44063</v>
      </c>
      <c r="C97">
        <v>4.04</v>
      </c>
      <c r="D97">
        <v>4.0999999999999996</v>
      </c>
      <c r="E97">
        <v>4.17</v>
      </c>
      <c r="F97">
        <v>4.24</v>
      </c>
      <c r="G97">
        <v>4.54</v>
      </c>
      <c r="H97">
        <v>4.84</v>
      </c>
      <c r="I97">
        <v>5.41</v>
      </c>
      <c r="J97">
        <v>5.87</v>
      </c>
      <c r="K97">
        <v>6.31</v>
      </c>
      <c r="L97">
        <v>6.66</v>
      </c>
      <c r="M97">
        <v>6.83</v>
      </c>
      <c r="N97">
        <v>7.01</v>
      </c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7" thickBot="1" x14ac:dyDescent="0.25">
      <c r="A98" s="9"/>
      <c r="B98" s="2">
        <v>44062</v>
      </c>
      <c r="C98">
        <v>4.07</v>
      </c>
      <c r="D98">
        <v>4.12</v>
      </c>
      <c r="E98">
        <v>4.18</v>
      </c>
      <c r="F98">
        <v>4.25</v>
      </c>
      <c r="G98">
        <v>4.54</v>
      </c>
      <c r="H98">
        <v>4.82</v>
      </c>
      <c r="I98">
        <v>5.36</v>
      </c>
      <c r="J98">
        <v>5.79</v>
      </c>
      <c r="K98">
        <v>6.23</v>
      </c>
      <c r="L98">
        <v>6.59</v>
      </c>
      <c r="M98">
        <v>6.77</v>
      </c>
      <c r="N98">
        <v>6.97</v>
      </c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7" thickBot="1" x14ac:dyDescent="0.25">
      <c r="A99" s="9"/>
      <c r="B99" s="2">
        <v>44061</v>
      </c>
      <c r="C99">
        <v>4.07</v>
      </c>
      <c r="D99">
        <v>4.13</v>
      </c>
      <c r="E99">
        <v>4.2</v>
      </c>
      <c r="F99">
        <v>4.2699999999999996</v>
      </c>
      <c r="G99">
        <v>4.55</v>
      </c>
      <c r="H99">
        <v>4.83</v>
      </c>
      <c r="I99">
        <v>5.4</v>
      </c>
      <c r="J99">
        <v>5.85</v>
      </c>
      <c r="K99">
        <v>6.29</v>
      </c>
      <c r="L99">
        <v>6.65</v>
      </c>
      <c r="M99">
        <v>6.83</v>
      </c>
      <c r="N99">
        <v>7.03</v>
      </c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7" thickBot="1" x14ac:dyDescent="0.25">
      <c r="A100" s="9"/>
      <c r="B100" s="2">
        <v>44060</v>
      </c>
      <c r="C100">
        <v>4.09</v>
      </c>
      <c r="D100">
        <v>4.16</v>
      </c>
      <c r="E100">
        <v>4.24</v>
      </c>
      <c r="F100">
        <v>4.3099999999999996</v>
      </c>
      <c r="G100">
        <v>4.62</v>
      </c>
      <c r="H100">
        <v>4.93</v>
      </c>
      <c r="I100">
        <v>5.52</v>
      </c>
      <c r="J100">
        <v>5.97</v>
      </c>
      <c r="K100">
        <v>6.39</v>
      </c>
      <c r="L100">
        <v>6.72</v>
      </c>
      <c r="M100">
        <v>6.89</v>
      </c>
      <c r="N100">
        <v>7.09</v>
      </c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7" thickBot="1" x14ac:dyDescent="0.25">
      <c r="A101" s="9"/>
      <c r="B101" s="2">
        <v>44057</v>
      </c>
      <c r="C101">
        <v>4.07</v>
      </c>
      <c r="D101">
        <v>4.1399999999999997</v>
      </c>
      <c r="E101">
        <v>4.21</v>
      </c>
      <c r="F101">
        <v>4.2699999999999996</v>
      </c>
      <c r="G101">
        <v>4.5</v>
      </c>
      <c r="H101">
        <v>4.76</v>
      </c>
      <c r="I101">
        <v>5.31</v>
      </c>
      <c r="J101">
        <v>5.76</v>
      </c>
      <c r="K101">
        <v>6.19</v>
      </c>
      <c r="L101">
        <v>6.56</v>
      </c>
      <c r="M101">
        <v>6.74</v>
      </c>
      <c r="N101">
        <v>6.94</v>
      </c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7" thickBot="1" x14ac:dyDescent="0.25">
      <c r="A102" s="9"/>
      <c r="B102" s="2">
        <v>44056</v>
      </c>
      <c r="C102">
        <v>3.99</v>
      </c>
      <c r="D102">
        <v>4.07</v>
      </c>
      <c r="E102">
        <v>4.1399999999999997</v>
      </c>
      <c r="F102">
        <v>4.21</v>
      </c>
      <c r="G102">
        <v>4.47</v>
      </c>
      <c r="H102">
        <v>4.7300000000000004</v>
      </c>
      <c r="I102">
        <v>5.25</v>
      </c>
      <c r="J102">
        <v>5.67</v>
      </c>
      <c r="K102">
        <v>6.1</v>
      </c>
      <c r="L102">
        <v>6.46</v>
      </c>
      <c r="M102">
        <v>6.65</v>
      </c>
      <c r="N102">
        <v>6.86</v>
      </c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7" thickBot="1" x14ac:dyDescent="0.25">
      <c r="A103" s="9"/>
      <c r="B103" s="2">
        <v>44055</v>
      </c>
      <c r="C103">
        <v>4.0199999999999996</v>
      </c>
      <c r="D103">
        <v>4.0999999999999996</v>
      </c>
      <c r="E103">
        <v>4.17</v>
      </c>
      <c r="F103">
        <v>4.24</v>
      </c>
      <c r="G103">
        <v>4.4800000000000004</v>
      </c>
      <c r="H103">
        <v>4.72</v>
      </c>
      <c r="I103">
        <v>5.22</v>
      </c>
      <c r="J103">
        <v>5.63</v>
      </c>
      <c r="K103">
        <v>6.06</v>
      </c>
      <c r="L103">
        <v>6.46</v>
      </c>
      <c r="M103">
        <v>6.68</v>
      </c>
      <c r="N103">
        <v>6.91</v>
      </c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7" thickBot="1" x14ac:dyDescent="0.25">
      <c r="A104" s="9"/>
      <c r="B104" s="2">
        <v>44054</v>
      </c>
      <c r="C104">
        <v>3.94</v>
      </c>
      <c r="D104">
        <v>4.03</v>
      </c>
      <c r="E104">
        <v>4.1100000000000003</v>
      </c>
      <c r="F104">
        <v>4.1900000000000004</v>
      </c>
      <c r="G104">
        <v>4.4800000000000004</v>
      </c>
      <c r="H104">
        <v>4.7300000000000004</v>
      </c>
      <c r="I104">
        <v>5.2</v>
      </c>
      <c r="J104">
        <v>5.59</v>
      </c>
      <c r="K104">
        <v>6.04</v>
      </c>
      <c r="L104">
        <v>6.44</v>
      </c>
      <c r="M104">
        <v>6.66</v>
      </c>
      <c r="N104">
        <v>6.88</v>
      </c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7" thickBot="1" x14ac:dyDescent="0.25">
      <c r="A105" s="9"/>
      <c r="B105" s="2">
        <v>44053</v>
      </c>
      <c r="C105">
        <v>3.91</v>
      </c>
      <c r="D105">
        <v>4</v>
      </c>
      <c r="E105">
        <v>4.09</v>
      </c>
      <c r="F105">
        <v>4.18</v>
      </c>
      <c r="G105">
        <v>4.4800000000000004</v>
      </c>
      <c r="H105">
        <v>4.74</v>
      </c>
      <c r="I105">
        <v>5.21</v>
      </c>
      <c r="J105">
        <v>5.59</v>
      </c>
      <c r="K105">
        <v>6.01</v>
      </c>
      <c r="L105">
        <v>6.41</v>
      </c>
      <c r="M105">
        <v>6.64</v>
      </c>
      <c r="N105">
        <v>6.87</v>
      </c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7" thickBot="1" x14ac:dyDescent="0.25">
      <c r="A106" s="9"/>
      <c r="B106" s="2">
        <v>44050</v>
      </c>
      <c r="C106">
        <v>3.92</v>
      </c>
      <c r="D106">
        <v>4.0199999999999996</v>
      </c>
      <c r="E106">
        <v>4.1100000000000003</v>
      </c>
      <c r="F106">
        <v>4.1900000000000004</v>
      </c>
      <c r="G106">
        <v>4.4800000000000004</v>
      </c>
      <c r="H106">
        <v>4.7300000000000004</v>
      </c>
      <c r="I106">
        <v>5.2</v>
      </c>
      <c r="J106">
        <v>5.6</v>
      </c>
      <c r="K106">
        <v>6.03</v>
      </c>
      <c r="L106">
        <v>6.44</v>
      </c>
      <c r="M106">
        <v>6.66</v>
      </c>
      <c r="N106">
        <v>6.89</v>
      </c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7" thickBot="1" x14ac:dyDescent="0.25">
      <c r="A107" s="9"/>
      <c r="B107" s="2">
        <v>44049</v>
      </c>
      <c r="C107">
        <v>3.94</v>
      </c>
      <c r="D107">
        <v>4.04</v>
      </c>
      <c r="E107">
        <v>4.13</v>
      </c>
      <c r="F107">
        <v>4.21</v>
      </c>
      <c r="G107">
        <v>4.5</v>
      </c>
      <c r="H107">
        <v>4.75</v>
      </c>
      <c r="I107">
        <v>5.21</v>
      </c>
      <c r="J107">
        <v>5.61</v>
      </c>
      <c r="K107">
        <v>6.03</v>
      </c>
      <c r="L107">
        <v>6.44</v>
      </c>
      <c r="M107">
        <v>6.66</v>
      </c>
      <c r="N107">
        <v>6.89</v>
      </c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7" thickBot="1" x14ac:dyDescent="0.25">
      <c r="A108" s="9"/>
      <c r="B108" s="2">
        <v>44048</v>
      </c>
      <c r="C108">
        <v>4.01</v>
      </c>
      <c r="D108">
        <v>4.09</v>
      </c>
      <c r="E108">
        <v>4.1500000000000004</v>
      </c>
      <c r="F108">
        <v>4.22</v>
      </c>
      <c r="G108">
        <v>4.45</v>
      </c>
      <c r="H108">
        <v>4.7</v>
      </c>
      <c r="I108">
        <v>5.17</v>
      </c>
      <c r="J108">
        <v>5.57</v>
      </c>
      <c r="K108">
        <v>6</v>
      </c>
      <c r="L108">
        <v>6.4</v>
      </c>
      <c r="M108">
        <v>6.62</v>
      </c>
      <c r="N108">
        <v>6.86</v>
      </c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7" thickBot="1" x14ac:dyDescent="0.25">
      <c r="A109" s="9"/>
      <c r="B109" s="2">
        <v>44047</v>
      </c>
      <c r="C109">
        <v>3.89</v>
      </c>
      <c r="D109">
        <v>3.99</v>
      </c>
      <c r="E109">
        <v>4.09</v>
      </c>
      <c r="F109">
        <v>4.18</v>
      </c>
      <c r="G109">
        <v>4.47</v>
      </c>
      <c r="H109">
        <v>4.71</v>
      </c>
      <c r="I109">
        <v>5.17</v>
      </c>
      <c r="J109">
        <v>5.56</v>
      </c>
      <c r="K109">
        <v>5.98</v>
      </c>
      <c r="L109">
        <v>6.38</v>
      </c>
      <c r="M109">
        <v>6.61</v>
      </c>
      <c r="N109">
        <v>6.83</v>
      </c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7" thickBot="1" x14ac:dyDescent="0.25">
      <c r="A110" s="9"/>
      <c r="B110" s="2">
        <v>44046</v>
      </c>
      <c r="C110">
        <v>3.88</v>
      </c>
      <c r="D110">
        <v>3.98</v>
      </c>
      <c r="E110">
        <v>4.08</v>
      </c>
      <c r="F110">
        <v>4.17</v>
      </c>
      <c r="G110">
        <v>4.46</v>
      </c>
      <c r="H110">
        <v>4.71</v>
      </c>
      <c r="I110">
        <v>5.18</v>
      </c>
      <c r="J110">
        <v>5.58</v>
      </c>
      <c r="K110">
        <v>6.01</v>
      </c>
      <c r="L110">
        <v>6.42</v>
      </c>
      <c r="M110">
        <v>6.64</v>
      </c>
      <c r="N110">
        <v>6.87</v>
      </c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7" thickBot="1" x14ac:dyDescent="0.25">
      <c r="A111" s="9"/>
      <c r="B111" s="2">
        <v>44043</v>
      </c>
      <c r="C111">
        <v>3.89</v>
      </c>
      <c r="D111">
        <v>3.98</v>
      </c>
      <c r="E111">
        <v>4.08</v>
      </c>
      <c r="F111">
        <v>4.17</v>
      </c>
      <c r="G111">
        <v>4.49</v>
      </c>
      <c r="H111">
        <v>4.7699999999999996</v>
      </c>
      <c r="I111">
        <v>5.26</v>
      </c>
      <c r="J111">
        <v>5.65</v>
      </c>
      <c r="K111">
        <v>6.07</v>
      </c>
      <c r="L111">
        <v>6.47</v>
      </c>
      <c r="M111">
        <v>6.68</v>
      </c>
      <c r="N111">
        <v>6.89</v>
      </c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7" thickBot="1" x14ac:dyDescent="0.25">
      <c r="A112" s="9"/>
      <c r="B112" s="2">
        <v>44042</v>
      </c>
      <c r="C112">
        <v>3.94</v>
      </c>
      <c r="D112">
        <v>4.0199999999999996</v>
      </c>
      <c r="E112">
        <v>4.1100000000000003</v>
      </c>
      <c r="F112">
        <v>4.18</v>
      </c>
      <c r="G112">
        <v>4.4800000000000004</v>
      </c>
      <c r="H112">
        <v>4.76</v>
      </c>
      <c r="I112">
        <v>5.26</v>
      </c>
      <c r="J112">
        <v>5.66</v>
      </c>
      <c r="K112">
        <v>6.08</v>
      </c>
      <c r="L112">
        <v>6.47</v>
      </c>
      <c r="M112">
        <v>6.67</v>
      </c>
      <c r="N112">
        <v>6.88</v>
      </c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7" thickBot="1" x14ac:dyDescent="0.25">
      <c r="A113" s="9"/>
      <c r="B113" s="2">
        <v>44041</v>
      </c>
      <c r="C113">
        <v>3.97</v>
      </c>
      <c r="D113">
        <v>4.0199999999999996</v>
      </c>
      <c r="E113">
        <v>4.08</v>
      </c>
      <c r="F113">
        <v>4.1500000000000004</v>
      </c>
      <c r="G113">
        <v>4.42</v>
      </c>
      <c r="H113">
        <v>4.67</v>
      </c>
      <c r="I113">
        <v>5.17</v>
      </c>
      <c r="J113">
        <v>5.58</v>
      </c>
      <c r="K113">
        <v>6.01</v>
      </c>
      <c r="L113">
        <v>6.4</v>
      </c>
      <c r="M113">
        <v>6.61</v>
      </c>
      <c r="N113">
        <v>6.81</v>
      </c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7" thickBot="1" x14ac:dyDescent="0.25">
      <c r="A114" s="9"/>
      <c r="B114" s="2">
        <v>44040</v>
      </c>
      <c r="C114">
        <v>4.07</v>
      </c>
      <c r="D114">
        <v>4.1100000000000003</v>
      </c>
      <c r="E114">
        <v>4.1399999999999997</v>
      </c>
      <c r="F114">
        <v>4.1900000000000004</v>
      </c>
      <c r="G114">
        <v>4.41</v>
      </c>
      <c r="H114">
        <v>4.6500000000000004</v>
      </c>
      <c r="I114">
        <v>5.15</v>
      </c>
      <c r="J114">
        <v>5.57</v>
      </c>
      <c r="K114">
        <v>6.01</v>
      </c>
      <c r="L114">
        <v>6.41</v>
      </c>
      <c r="M114">
        <v>6.61</v>
      </c>
      <c r="N114">
        <v>6.82</v>
      </c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7" thickBot="1" x14ac:dyDescent="0.25">
      <c r="A115" s="9"/>
      <c r="B115" s="2">
        <v>44039</v>
      </c>
      <c r="C115">
        <v>4.0199999999999996</v>
      </c>
      <c r="D115">
        <v>4.0599999999999996</v>
      </c>
      <c r="E115">
        <v>4.1100000000000003</v>
      </c>
      <c r="F115">
        <v>4.16</v>
      </c>
      <c r="G115">
        <v>4.38</v>
      </c>
      <c r="H115">
        <v>4.62</v>
      </c>
      <c r="I115">
        <v>5.12</v>
      </c>
      <c r="J115">
        <v>5.53</v>
      </c>
      <c r="K115">
        <v>5.96</v>
      </c>
      <c r="L115">
        <v>6.35</v>
      </c>
      <c r="M115">
        <v>6.55</v>
      </c>
      <c r="N115">
        <v>6.76</v>
      </c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7" thickBot="1" x14ac:dyDescent="0.25">
      <c r="A116" s="9"/>
      <c r="B116" s="2">
        <v>44036</v>
      </c>
      <c r="C116">
        <v>4.09</v>
      </c>
      <c r="D116">
        <v>4.12</v>
      </c>
      <c r="E116">
        <v>4.16</v>
      </c>
      <c r="F116">
        <v>4.21</v>
      </c>
      <c r="G116">
        <v>4.41</v>
      </c>
      <c r="H116">
        <v>4.62</v>
      </c>
      <c r="I116">
        <v>5.09</v>
      </c>
      <c r="J116">
        <v>5.5</v>
      </c>
      <c r="K116">
        <v>5.93</v>
      </c>
      <c r="L116">
        <v>6.33</v>
      </c>
      <c r="M116">
        <v>6.54</v>
      </c>
      <c r="N116">
        <v>6.75</v>
      </c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7" thickBot="1" x14ac:dyDescent="0.25">
      <c r="A117" s="9"/>
      <c r="B117" s="2">
        <v>44035</v>
      </c>
      <c r="C117">
        <v>4.1900000000000004</v>
      </c>
      <c r="D117">
        <v>4.21</v>
      </c>
      <c r="E117">
        <v>4.2300000000000004</v>
      </c>
      <c r="F117">
        <v>4.26</v>
      </c>
      <c r="G117">
        <v>4.41</v>
      </c>
      <c r="H117">
        <v>4.62</v>
      </c>
      <c r="I117">
        <v>5.08</v>
      </c>
      <c r="J117">
        <v>5.49</v>
      </c>
      <c r="K117">
        <v>5.92</v>
      </c>
      <c r="L117">
        <v>6.31</v>
      </c>
      <c r="M117">
        <v>6.52</v>
      </c>
      <c r="N117">
        <v>6.74</v>
      </c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7" thickBot="1" x14ac:dyDescent="0.25">
      <c r="A118" s="9"/>
      <c r="B118" s="2">
        <v>44034</v>
      </c>
      <c r="C118">
        <v>4.21</v>
      </c>
      <c r="D118">
        <v>4.24</v>
      </c>
      <c r="E118">
        <v>4.26</v>
      </c>
      <c r="F118">
        <v>4.29</v>
      </c>
      <c r="G118">
        <v>4.4400000000000004</v>
      </c>
      <c r="H118">
        <v>4.63</v>
      </c>
      <c r="I118">
        <v>5.08</v>
      </c>
      <c r="J118">
        <v>5.48</v>
      </c>
      <c r="K118">
        <v>5.91</v>
      </c>
      <c r="L118">
        <v>6.31</v>
      </c>
      <c r="M118">
        <v>6.52</v>
      </c>
      <c r="N118">
        <v>6.76</v>
      </c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7" thickBot="1" x14ac:dyDescent="0.25">
      <c r="A119" s="9"/>
      <c r="B119" s="2">
        <v>44033</v>
      </c>
      <c r="C119">
        <v>4.18</v>
      </c>
      <c r="D119">
        <v>4.21</v>
      </c>
      <c r="E119">
        <v>4.24</v>
      </c>
      <c r="F119">
        <v>4.28</v>
      </c>
      <c r="G119">
        <v>4.42</v>
      </c>
      <c r="H119">
        <v>4.5999999999999996</v>
      </c>
      <c r="I119">
        <v>5.05</v>
      </c>
      <c r="J119">
        <v>5.45</v>
      </c>
      <c r="K119">
        <v>5.89</v>
      </c>
      <c r="L119">
        <v>6.31</v>
      </c>
      <c r="M119">
        <v>6.53</v>
      </c>
      <c r="N119">
        <v>6.77</v>
      </c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7" thickBot="1" x14ac:dyDescent="0.25">
      <c r="A120" s="9"/>
      <c r="B120" s="2">
        <v>44032</v>
      </c>
      <c r="C120">
        <v>4.1500000000000004</v>
      </c>
      <c r="D120">
        <v>4.18</v>
      </c>
      <c r="E120">
        <v>4.22</v>
      </c>
      <c r="F120">
        <v>4.25</v>
      </c>
      <c r="G120">
        <v>4.41</v>
      </c>
      <c r="H120">
        <v>4.62</v>
      </c>
      <c r="I120">
        <v>5.08</v>
      </c>
      <c r="J120">
        <v>5.49</v>
      </c>
      <c r="K120">
        <v>5.94</v>
      </c>
      <c r="L120">
        <v>6.36</v>
      </c>
      <c r="M120">
        <v>6.59</v>
      </c>
      <c r="N120">
        <v>6.83</v>
      </c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7" thickBot="1" x14ac:dyDescent="0.25">
      <c r="A121" s="9"/>
      <c r="B121" s="2">
        <v>44029</v>
      </c>
      <c r="C121">
        <v>4.08</v>
      </c>
      <c r="D121">
        <v>4.12</v>
      </c>
      <c r="E121">
        <v>4.17</v>
      </c>
      <c r="F121">
        <v>4.21</v>
      </c>
      <c r="G121">
        <v>4.41</v>
      </c>
      <c r="H121">
        <v>4.6399999999999997</v>
      </c>
      <c r="I121">
        <v>5.12</v>
      </c>
      <c r="J121">
        <v>5.53</v>
      </c>
      <c r="K121">
        <v>5.97</v>
      </c>
      <c r="L121">
        <v>6.4</v>
      </c>
      <c r="M121">
        <v>6.63</v>
      </c>
      <c r="N121">
        <v>6.89</v>
      </c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7" thickBot="1" x14ac:dyDescent="0.25">
      <c r="A122" s="9"/>
      <c r="B122" s="2">
        <v>44028</v>
      </c>
      <c r="C122">
        <v>4.04</v>
      </c>
      <c r="D122">
        <v>4.09</v>
      </c>
      <c r="E122">
        <v>4.1500000000000004</v>
      </c>
      <c r="F122">
        <v>4.2</v>
      </c>
      <c r="G122">
        <v>4.42</v>
      </c>
      <c r="H122">
        <v>4.66</v>
      </c>
      <c r="I122">
        <v>5.14</v>
      </c>
      <c r="J122">
        <v>5.55</v>
      </c>
      <c r="K122">
        <v>6</v>
      </c>
      <c r="L122">
        <v>6.43</v>
      </c>
      <c r="M122">
        <v>6.67</v>
      </c>
      <c r="N122">
        <v>6.94</v>
      </c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7" thickBot="1" x14ac:dyDescent="0.25">
      <c r="A123" s="9"/>
      <c r="B123" s="2">
        <v>44027</v>
      </c>
      <c r="C123">
        <v>4.03</v>
      </c>
      <c r="D123">
        <v>4.1100000000000003</v>
      </c>
      <c r="E123">
        <v>4.17</v>
      </c>
      <c r="F123">
        <v>4.2300000000000004</v>
      </c>
      <c r="G123">
        <v>4.4400000000000004</v>
      </c>
      <c r="H123">
        <v>4.67</v>
      </c>
      <c r="I123">
        <v>5.14</v>
      </c>
      <c r="J123">
        <v>5.54</v>
      </c>
      <c r="K123">
        <v>5.97</v>
      </c>
      <c r="L123">
        <v>6.38</v>
      </c>
      <c r="M123">
        <v>6.6</v>
      </c>
      <c r="N123">
        <v>6.84</v>
      </c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7" thickBot="1" x14ac:dyDescent="0.25">
      <c r="A124" s="9"/>
      <c r="B124" s="2">
        <v>44026</v>
      </c>
      <c r="C124">
        <v>4</v>
      </c>
      <c r="D124">
        <v>4.08</v>
      </c>
      <c r="E124">
        <v>4.1500000000000004</v>
      </c>
      <c r="F124">
        <v>4.21</v>
      </c>
      <c r="G124">
        <v>4.43</v>
      </c>
      <c r="H124">
        <v>4.66</v>
      </c>
      <c r="I124">
        <v>5.12</v>
      </c>
      <c r="J124">
        <v>5.52</v>
      </c>
      <c r="K124">
        <v>5.95</v>
      </c>
      <c r="L124">
        <v>6.36</v>
      </c>
      <c r="M124">
        <v>6.58</v>
      </c>
      <c r="N124">
        <v>6.82</v>
      </c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7" thickBot="1" x14ac:dyDescent="0.25">
      <c r="A125" s="9"/>
      <c r="B125" s="2">
        <v>44025</v>
      </c>
      <c r="C125">
        <v>4.01</v>
      </c>
      <c r="D125">
        <v>4.09</v>
      </c>
      <c r="E125">
        <v>4.16</v>
      </c>
      <c r="F125">
        <v>4.22</v>
      </c>
      <c r="G125">
        <v>4.46</v>
      </c>
      <c r="H125">
        <v>4.6900000000000004</v>
      </c>
      <c r="I125">
        <v>5.13</v>
      </c>
      <c r="J125">
        <v>5.51</v>
      </c>
      <c r="K125">
        <v>5.93</v>
      </c>
      <c r="L125">
        <v>6.34</v>
      </c>
      <c r="M125">
        <v>6.57</v>
      </c>
      <c r="N125">
        <v>6.82</v>
      </c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7" thickBot="1" x14ac:dyDescent="0.25">
      <c r="A126" s="9"/>
      <c r="B126" s="2">
        <v>44022</v>
      </c>
      <c r="C126">
        <v>3.88</v>
      </c>
      <c r="D126">
        <v>3.98</v>
      </c>
      <c r="E126">
        <v>4.08</v>
      </c>
      <c r="F126">
        <v>4.17</v>
      </c>
      <c r="G126">
        <v>4.4800000000000004</v>
      </c>
      <c r="H126">
        <v>4.74</v>
      </c>
      <c r="I126">
        <v>5.19</v>
      </c>
      <c r="J126">
        <v>5.56</v>
      </c>
      <c r="K126">
        <v>5.97</v>
      </c>
      <c r="L126">
        <v>6.38</v>
      </c>
      <c r="M126">
        <v>6.61</v>
      </c>
      <c r="N126">
        <v>6.86</v>
      </c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7" thickBot="1" x14ac:dyDescent="0.25">
      <c r="A127" s="9"/>
      <c r="B127" s="2">
        <v>44021</v>
      </c>
      <c r="C127">
        <v>3.8</v>
      </c>
      <c r="D127">
        <v>3.91</v>
      </c>
      <c r="E127">
        <v>4.0199999999999996</v>
      </c>
      <c r="F127">
        <v>4.12</v>
      </c>
      <c r="G127">
        <v>4.45</v>
      </c>
      <c r="H127">
        <v>4.71</v>
      </c>
      <c r="I127">
        <v>5.18</v>
      </c>
      <c r="J127">
        <v>5.56</v>
      </c>
      <c r="K127">
        <v>5.97</v>
      </c>
      <c r="L127">
        <v>6.38</v>
      </c>
      <c r="M127">
        <v>6.62</v>
      </c>
      <c r="N127">
        <v>6.86</v>
      </c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7" thickBot="1" x14ac:dyDescent="0.25">
      <c r="A128" s="9"/>
      <c r="B128" s="2">
        <v>44020</v>
      </c>
      <c r="C128">
        <v>3.84</v>
      </c>
      <c r="D128">
        <v>3.95</v>
      </c>
      <c r="E128">
        <v>4.0599999999999996</v>
      </c>
      <c r="F128">
        <v>4.1500000000000004</v>
      </c>
      <c r="G128">
        <v>4.4800000000000004</v>
      </c>
      <c r="H128">
        <v>4.75</v>
      </c>
      <c r="I128">
        <v>5.2</v>
      </c>
      <c r="J128">
        <v>5.57</v>
      </c>
      <c r="K128">
        <v>5.99</v>
      </c>
      <c r="L128">
        <v>6.42</v>
      </c>
      <c r="M128">
        <v>6.65</v>
      </c>
      <c r="N128">
        <v>6.88</v>
      </c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7" thickBot="1" x14ac:dyDescent="0.25">
      <c r="A129" s="9"/>
      <c r="B129" s="2">
        <v>44019</v>
      </c>
      <c r="C129">
        <v>3.84</v>
      </c>
      <c r="D129">
        <v>3.96</v>
      </c>
      <c r="E129">
        <v>4.07</v>
      </c>
      <c r="F129">
        <v>4.17</v>
      </c>
      <c r="G129">
        <v>4.51</v>
      </c>
      <c r="H129">
        <v>4.78</v>
      </c>
      <c r="I129">
        <v>5.26</v>
      </c>
      <c r="J129">
        <v>5.65</v>
      </c>
      <c r="K129">
        <v>6.08</v>
      </c>
      <c r="L129">
        <v>6.48</v>
      </c>
      <c r="M129">
        <v>6.69</v>
      </c>
      <c r="N129">
        <v>6.89</v>
      </c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7" thickBot="1" x14ac:dyDescent="0.25">
      <c r="A130" s="9"/>
      <c r="B130" s="2">
        <v>44018</v>
      </c>
      <c r="C130">
        <v>3.94</v>
      </c>
      <c r="D130">
        <v>4.04</v>
      </c>
      <c r="E130">
        <v>4.1399999999999997</v>
      </c>
      <c r="F130">
        <v>4.2300000000000004</v>
      </c>
      <c r="G130">
        <v>4.54</v>
      </c>
      <c r="H130">
        <v>4.83</v>
      </c>
      <c r="I130">
        <v>5.34</v>
      </c>
      <c r="J130">
        <v>5.74</v>
      </c>
      <c r="K130">
        <v>6.15</v>
      </c>
      <c r="L130">
        <v>6.54</v>
      </c>
      <c r="M130">
        <v>6.75</v>
      </c>
      <c r="N130">
        <v>6.96</v>
      </c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7" thickBot="1" x14ac:dyDescent="0.25">
      <c r="A131" s="9"/>
      <c r="B131" s="2">
        <v>44015</v>
      </c>
      <c r="C131">
        <v>3.89</v>
      </c>
      <c r="D131">
        <v>4.01</v>
      </c>
      <c r="E131">
        <v>4.13</v>
      </c>
      <c r="F131">
        <v>4.24</v>
      </c>
      <c r="G131">
        <v>4.59</v>
      </c>
      <c r="H131">
        <v>4.87</v>
      </c>
      <c r="I131">
        <v>5.37</v>
      </c>
      <c r="J131">
        <v>5.77</v>
      </c>
      <c r="K131">
        <v>6.18</v>
      </c>
      <c r="L131">
        <v>6.55</v>
      </c>
      <c r="M131">
        <v>6.74</v>
      </c>
      <c r="N131">
        <v>6.94</v>
      </c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7" thickBot="1" x14ac:dyDescent="0.25">
      <c r="A132" s="9"/>
      <c r="B132" s="2">
        <v>44014</v>
      </c>
      <c r="C132">
        <v>4.07</v>
      </c>
      <c r="D132">
        <v>4.1500000000000004</v>
      </c>
      <c r="E132">
        <v>4.22</v>
      </c>
      <c r="F132">
        <v>4.29</v>
      </c>
      <c r="G132">
        <v>4.55</v>
      </c>
      <c r="H132">
        <v>4.8</v>
      </c>
      <c r="I132">
        <v>5.24</v>
      </c>
      <c r="J132">
        <v>5.61</v>
      </c>
      <c r="K132">
        <v>6.01</v>
      </c>
      <c r="L132">
        <v>6.39</v>
      </c>
      <c r="M132">
        <v>6.6</v>
      </c>
      <c r="N132">
        <v>6.83</v>
      </c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7" thickBot="1" x14ac:dyDescent="0.25">
      <c r="A133" s="9"/>
      <c r="B133" s="2">
        <v>44012</v>
      </c>
      <c r="C133">
        <v>4.09</v>
      </c>
      <c r="D133">
        <v>4.17</v>
      </c>
      <c r="E133">
        <v>4.25</v>
      </c>
      <c r="F133">
        <v>4.32</v>
      </c>
      <c r="G133">
        <v>4.57</v>
      </c>
      <c r="H133">
        <v>4.8099999999999996</v>
      </c>
      <c r="I133">
        <v>5.27</v>
      </c>
      <c r="J133">
        <v>5.65</v>
      </c>
      <c r="K133">
        <v>6.05</v>
      </c>
      <c r="L133">
        <v>6.44</v>
      </c>
      <c r="M133">
        <v>6.66</v>
      </c>
      <c r="N133">
        <v>6.88</v>
      </c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7" thickBot="1" x14ac:dyDescent="0.25">
      <c r="A134" s="9"/>
      <c r="B134" s="2">
        <v>44011</v>
      </c>
      <c r="C134">
        <v>4.09</v>
      </c>
      <c r="D134">
        <v>4.16</v>
      </c>
      <c r="E134">
        <v>4.2300000000000004</v>
      </c>
      <c r="F134">
        <v>4.29</v>
      </c>
      <c r="G134">
        <v>4.5199999999999996</v>
      </c>
      <c r="H134">
        <v>4.74</v>
      </c>
      <c r="I134">
        <v>5.13</v>
      </c>
      <c r="J134">
        <v>5.47</v>
      </c>
      <c r="K134">
        <v>5.88</v>
      </c>
      <c r="L134">
        <v>6.27</v>
      </c>
      <c r="M134">
        <v>6.49</v>
      </c>
      <c r="N134">
        <v>6.73</v>
      </c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7" thickBot="1" x14ac:dyDescent="0.25">
      <c r="A135" s="9"/>
      <c r="B135" s="2">
        <v>44008</v>
      </c>
      <c r="C135">
        <v>4.0999999999999996</v>
      </c>
      <c r="D135">
        <v>4.18</v>
      </c>
      <c r="E135">
        <v>4.24</v>
      </c>
      <c r="F135">
        <v>4.3099999999999996</v>
      </c>
      <c r="G135">
        <v>4.51</v>
      </c>
      <c r="H135">
        <v>4.6900000000000004</v>
      </c>
      <c r="I135">
        <v>5.08</v>
      </c>
      <c r="J135">
        <v>5.44</v>
      </c>
      <c r="K135">
        <v>5.85</v>
      </c>
      <c r="L135">
        <v>6.25</v>
      </c>
      <c r="M135">
        <v>6.49</v>
      </c>
      <c r="N135">
        <v>6.73</v>
      </c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7" thickBot="1" x14ac:dyDescent="0.25">
      <c r="A136" s="9"/>
      <c r="B136" s="2">
        <v>44007</v>
      </c>
      <c r="C136">
        <v>4.12</v>
      </c>
      <c r="D136">
        <v>4.2</v>
      </c>
      <c r="E136">
        <v>4.26</v>
      </c>
      <c r="F136">
        <v>4.32</v>
      </c>
      <c r="G136">
        <v>4.53</v>
      </c>
      <c r="H136">
        <v>4.74</v>
      </c>
      <c r="I136">
        <v>5.13</v>
      </c>
      <c r="J136">
        <v>5.47</v>
      </c>
      <c r="K136">
        <v>5.87</v>
      </c>
      <c r="L136">
        <v>6.27</v>
      </c>
      <c r="M136">
        <v>6.49</v>
      </c>
      <c r="N136">
        <v>6.74</v>
      </c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7" thickBot="1" x14ac:dyDescent="0.25">
      <c r="A137" s="9"/>
      <c r="B137" s="2">
        <v>44005</v>
      </c>
      <c r="C137">
        <v>4.07</v>
      </c>
      <c r="D137">
        <v>4.1399999999999997</v>
      </c>
      <c r="E137">
        <v>4.2</v>
      </c>
      <c r="F137">
        <v>4.26</v>
      </c>
      <c r="G137">
        <v>4.46</v>
      </c>
      <c r="H137">
        <v>4.67</v>
      </c>
      <c r="I137">
        <v>5.0599999999999996</v>
      </c>
      <c r="J137">
        <v>5.4</v>
      </c>
      <c r="K137">
        <v>5.79</v>
      </c>
      <c r="L137">
        <v>6.19</v>
      </c>
      <c r="M137">
        <v>6.42</v>
      </c>
      <c r="N137">
        <v>6.68</v>
      </c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7" thickBot="1" x14ac:dyDescent="0.25">
      <c r="A138" s="9"/>
      <c r="B138" s="2">
        <v>44004</v>
      </c>
      <c r="C138">
        <v>4.08</v>
      </c>
      <c r="D138">
        <v>4.1500000000000004</v>
      </c>
      <c r="E138">
        <v>4.22</v>
      </c>
      <c r="F138">
        <v>4.28</v>
      </c>
      <c r="G138">
        <v>4.49</v>
      </c>
      <c r="H138">
        <v>4.6900000000000004</v>
      </c>
      <c r="I138">
        <v>5.0599999999999996</v>
      </c>
      <c r="J138">
        <v>5.39</v>
      </c>
      <c r="K138">
        <v>5.78</v>
      </c>
      <c r="L138">
        <v>6.18</v>
      </c>
      <c r="M138">
        <v>6.41</v>
      </c>
      <c r="N138">
        <v>6.69</v>
      </c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7" thickBot="1" x14ac:dyDescent="0.25">
      <c r="A139" s="9"/>
      <c r="B139" s="2">
        <v>44001</v>
      </c>
      <c r="C139">
        <v>3.86</v>
      </c>
      <c r="D139">
        <v>3.95</v>
      </c>
      <c r="E139">
        <v>4.05</v>
      </c>
      <c r="F139">
        <v>4.13</v>
      </c>
      <c r="G139">
        <v>4.42</v>
      </c>
      <c r="H139">
        <v>4.6100000000000003</v>
      </c>
      <c r="I139">
        <v>4.96</v>
      </c>
      <c r="J139">
        <v>5.28</v>
      </c>
      <c r="K139">
        <v>5.64</v>
      </c>
      <c r="L139">
        <v>6.04</v>
      </c>
      <c r="M139">
        <v>6.28</v>
      </c>
      <c r="N139">
        <v>6.54</v>
      </c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7" thickBot="1" x14ac:dyDescent="0.25">
      <c r="A140" s="9"/>
      <c r="B140" s="2">
        <v>44000</v>
      </c>
      <c r="C140">
        <v>3.91</v>
      </c>
      <c r="D140">
        <v>4.01</v>
      </c>
      <c r="E140">
        <v>4.0999999999999996</v>
      </c>
      <c r="F140">
        <v>4.1900000000000004</v>
      </c>
      <c r="G140">
        <v>4.5</v>
      </c>
      <c r="H140">
        <v>4.6900000000000004</v>
      </c>
      <c r="I140">
        <v>5.0199999999999996</v>
      </c>
      <c r="J140">
        <v>5.31</v>
      </c>
      <c r="K140">
        <v>5.68</v>
      </c>
      <c r="L140">
        <v>6.08</v>
      </c>
      <c r="M140">
        <v>6.32</v>
      </c>
      <c r="N140">
        <v>6.58</v>
      </c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7" thickBot="1" x14ac:dyDescent="0.25">
      <c r="A141" s="9"/>
      <c r="B141" s="2">
        <v>43999</v>
      </c>
      <c r="C141">
        <v>3.94</v>
      </c>
      <c r="D141">
        <v>4.03</v>
      </c>
      <c r="E141">
        <v>4.12</v>
      </c>
      <c r="F141">
        <v>4.21</v>
      </c>
      <c r="G141">
        <v>4.5</v>
      </c>
      <c r="H141">
        <v>4.68</v>
      </c>
      <c r="I141">
        <v>5</v>
      </c>
      <c r="J141">
        <v>5.31</v>
      </c>
      <c r="K141">
        <v>5.68</v>
      </c>
      <c r="L141">
        <v>6.09</v>
      </c>
      <c r="M141">
        <v>6.34</v>
      </c>
      <c r="N141">
        <v>6.6</v>
      </c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7" thickBot="1" x14ac:dyDescent="0.25">
      <c r="A142" s="9"/>
      <c r="B142" s="2">
        <v>43998</v>
      </c>
      <c r="C142">
        <v>4.01</v>
      </c>
      <c r="D142">
        <v>4.0999999999999996</v>
      </c>
      <c r="E142">
        <v>4.1900000000000004</v>
      </c>
      <c r="F142">
        <v>4.28</v>
      </c>
      <c r="G142">
        <v>4.57</v>
      </c>
      <c r="H142">
        <v>4.7699999999999996</v>
      </c>
      <c r="I142">
        <v>5.09</v>
      </c>
      <c r="J142">
        <v>5.38</v>
      </c>
      <c r="K142">
        <v>5.74</v>
      </c>
      <c r="L142">
        <v>6.13</v>
      </c>
      <c r="M142">
        <v>6.37</v>
      </c>
      <c r="N142">
        <v>6.63</v>
      </c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7" thickBot="1" x14ac:dyDescent="0.25">
      <c r="A143" s="9"/>
      <c r="B143" s="2">
        <v>43997</v>
      </c>
      <c r="C143">
        <v>4.1100000000000003</v>
      </c>
      <c r="D143">
        <v>4.1900000000000004</v>
      </c>
      <c r="E143">
        <v>4.2699999999999996</v>
      </c>
      <c r="F143">
        <v>4.34</v>
      </c>
      <c r="G143">
        <v>4.59</v>
      </c>
      <c r="H143">
        <v>4.7699999999999996</v>
      </c>
      <c r="I143">
        <v>5.1100000000000003</v>
      </c>
      <c r="J143">
        <v>5.42</v>
      </c>
      <c r="K143">
        <v>5.82</v>
      </c>
      <c r="L143">
        <v>6.23</v>
      </c>
      <c r="M143">
        <v>6.46</v>
      </c>
      <c r="N143">
        <v>6.7</v>
      </c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7" thickBot="1" x14ac:dyDescent="0.25">
      <c r="A144" s="9"/>
      <c r="B144" s="2">
        <v>43993</v>
      </c>
      <c r="C144">
        <v>3.98</v>
      </c>
      <c r="D144">
        <v>4.08</v>
      </c>
      <c r="E144">
        <v>4.18</v>
      </c>
      <c r="F144">
        <v>4.2699999999999996</v>
      </c>
      <c r="G144">
        <v>4.58</v>
      </c>
      <c r="H144">
        <v>4.8</v>
      </c>
      <c r="I144">
        <v>5.16</v>
      </c>
      <c r="J144">
        <v>5.46</v>
      </c>
      <c r="K144">
        <v>5.82</v>
      </c>
      <c r="L144">
        <v>6.17</v>
      </c>
      <c r="M144">
        <v>6.36</v>
      </c>
      <c r="N144">
        <v>6.54</v>
      </c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7" thickBot="1" x14ac:dyDescent="0.25">
      <c r="A145" s="9"/>
      <c r="B145" s="2">
        <v>43992</v>
      </c>
      <c r="C145">
        <v>4.03</v>
      </c>
      <c r="D145">
        <v>4.12</v>
      </c>
      <c r="E145">
        <v>4.21</v>
      </c>
      <c r="F145">
        <v>4.3</v>
      </c>
      <c r="G145">
        <v>4.6100000000000003</v>
      </c>
      <c r="H145">
        <v>4.8099999999999996</v>
      </c>
      <c r="I145">
        <v>5.15</v>
      </c>
      <c r="J145">
        <v>5.45</v>
      </c>
      <c r="K145">
        <v>5.83</v>
      </c>
      <c r="L145">
        <v>6.17</v>
      </c>
      <c r="M145">
        <v>6.34</v>
      </c>
      <c r="N145">
        <v>6.49</v>
      </c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7" thickBot="1" x14ac:dyDescent="0.25">
      <c r="A146" s="9"/>
      <c r="B146" s="2">
        <v>43991</v>
      </c>
      <c r="C146">
        <v>3.93</v>
      </c>
      <c r="D146">
        <v>4.0599999999999996</v>
      </c>
      <c r="E146">
        <v>4.18</v>
      </c>
      <c r="F146">
        <v>4.3</v>
      </c>
      <c r="G146">
        <v>4.68</v>
      </c>
      <c r="H146">
        <v>4.9000000000000004</v>
      </c>
      <c r="I146">
        <v>5.24</v>
      </c>
      <c r="J146">
        <v>5.51</v>
      </c>
      <c r="K146">
        <v>5.81</v>
      </c>
      <c r="L146">
        <v>6.1</v>
      </c>
      <c r="M146">
        <v>6.26</v>
      </c>
      <c r="N146">
        <v>6.41</v>
      </c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7" thickBot="1" x14ac:dyDescent="0.25">
      <c r="A147" s="9"/>
      <c r="B147" s="2">
        <v>43990</v>
      </c>
      <c r="C147">
        <v>3.93</v>
      </c>
      <c r="D147">
        <v>4.07</v>
      </c>
      <c r="E147">
        <v>4.2</v>
      </c>
      <c r="F147">
        <v>4.33</v>
      </c>
      <c r="G147">
        <v>4.74</v>
      </c>
      <c r="H147">
        <v>5</v>
      </c>
      <c r="I147">
        <v>5.36</v>
      </c>
      <c r="J147">
        <v>5.64</v>
      </c>
      <c r="K147">
        <v>5.93</v>
      </c>
      <c r="L147">
        <v>6.2</v>
      </c>
      <c r="M147">
        <v>6.34</v>
      </c>
      <c r="N147">
        <v>6.47</v>
      </c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7" thickBot="1" x14ac:dyDescent="0.25">
      <c r="A148" s="9"/>
      <c r="B148" s="2">
        <v>43987</v>
      </c>
      <c r="C148">
        <v>4.01</v>
      </c>
      <c r="D148">
        <v>4.12</v>
      </c>
      <c r="E148">
        <v>4.22</v>
      </c>
      <c r="F148">
        <v>4.32</v>
      </c>
      <c r="G148">
        <v>4.67</v>
      </c>
      <c r="H148">
        <v>4.92</v>
      </c>
      <c r="I148">
        <v>5.29</v>
      </c>
      <c r="J148">
        <v>5.58</v>
      </c>
      <c r="K148">
        <v>5.89</v>
      </c>
      <c r="L148">
        <v>6.18</v>
      </c>
      <c r="M148">
        <v>6.33</v>
      </c>
      <c r="N148">
        <v>6.48</v>
      </c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7" thickBot="1" x14ac:dyDescent="0.25">
      <c r="A149" s="9"/>
      <c r="B149" s="2">
        <v>43986</v>
      </c>
      <c r="C149">
        <v>4.17</v>
      </c>
      <c r="D149">
        <v>4.24</v>
      </c>
      <c r="E149">
        <v>4.32</v>
      </c>
      <c r="F149">
        <v>4.3899999999999997</v>
      </c>
      <c r="G149">
        <v>4.6500000000000004</v>
      </c>
      <c r="H149">
        <v>4.83</v>
      </c>
      <c r="I149">
        <v>5.16</v>
      </c>
      <c r="J149">
        <v>5.44</v>
      </c>
      <c r="K149">
        <v>5.77</v>
      </c>
      <c r="L149">
        <v>6.1</v>
      </c>
      <c r="M149">
        <v>6.28</v>
      </c>
      <c r="N149">
        <v>6.47</v>
      </c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7" thickBot="1" x14ac:dyDescent="0.25">
      <c r="A150" s="9"/>
      <c r="B150" s="2">
        <v>43985</v>
      </c>
      <c r="C150">
        <v>4.17</v>
      </c>
      <c r="D150">
        <v>4.2300000000000004</v>
      </c>
      <c r="E150">
        <v>4.29</v>
      </c>
      <c r="F150">
        <v>4.3600000000000003</v>
      </c>
      <c r="G150">
        <v>4.59</v>
      </c>
      <c r="H150">
        <v>4.78</v>
      </c>
      <c r="I150">
        <v>5.1100000000000003</v>
      </c>
      <c r="J150">
        <v>5.39</v>
      </c>
      <c r="K150">
        <v>5.72</v>
      </c>
      <c r="L150">
        <v>6.06</v>
      </c>
      <c r="M150">
        <v>6.24</v>
      </c>
      <c r="N150">
        <v>6.44</v>
      </c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7" thickBot="1" x14ac:dyDescent="0.25">
      <c r="A151" s="9"/>
      <c r="B151" s="2">
        <v>43984</v>
      </c>
      <c r="C151">
        <v>4.21</v>
      </c>
      <c r="D151">
        <v>4.26</v>
      </c>
      <c r="E151">
        <v>4.3099999999999996</v>
      </c>
      <c r="F151">
        <v>4.38</v>
      </c>
      <c r="G151">
        <v>4.5999999999999996</v>
      </c>
      <c r="H151">
        <v>4.76</v>
      </c>
      <c r="I151">
        <v>5.05</v>
      </c>
      <c r="J151">
        <v>5.32</v>
      </c>
      <c r="K151">
        <v>5.66</v>
      </c>
      <c r="L151">
        <v>6.01</v>
      </c>
      <c r="M151">
        <v>6.2</v>
      </c>
      <c r="N151">
        <v>6.39</v>
      </c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7" thickBot="1" x14ac:dyDescent="0.25">
      <c r="A152" s="9"/>
      <c r="B152" s="2">
        <v>43983</v>
      </c>
      <c r="C152">
        <v>4.26</v>
      </c>
      <c r="D152">
        <v>4.3</v>
      </c>
      <c r="E152">
        <v>4.34</v>
      </c>
      <c r="F152">
        <v>4.4000000000000004</v>
      </c>
      <c r="G152">
        <v>4.6100000000000003</v>
      </c>
      <c r="H152">
        <v>4.76</v>
      </c>
      <c r="I152">
        <v>5.07</v>
      </c>
      <c r="J152">
        <v>5.34</v>
      </c>
      <c r="K152">
        <v>5.67</v>
      </c>
      <c r="L152">
        <v>6.02</v>
      </c>
      <c r="M152">
        <v>6.21</v>
      </c>
      <c r="N152">
        <v>6.41</v>
      </c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7" thickBot="1" x14ac:dyDescent="0.25">
      <c r="A153" s="9"/>
      <c r="B153" s="2">
        <v>43980</v>
      </c>
      <c r="C153">
        <v>4.34</v>
      </c>
      <c r="D153">
        <v>4.37</v>
      </c>
      <c r="E153">
        <v>4.41</v>
      </c>
      <c r="F153">
        <v>4.45</v>
      </c>
      <c r="G153">
        <v>4.6500000000000004</v>
      </c>
      <c r="H153">
        <v>4.8</v>
      </c>
      <c r="I153">
        <v>5.09</v>
      </c>
      <c r="J153">
        <v>5.36</v>
      </c>
      <c r="K153">
        <v>5.7</v>
      </c>
      <c r="L153">
        <v>6.03</v>
      </c>
      <c r="M153">
        <v>6.22</v>
      </c>
      <c r="N153">
        <v>6.41</v>
      </c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7" thickBot="1" x14ac:dyDescent="0.25">
      <c r="A154" s="9"/>
      <c r="B154" s="2">
        <v>43979</v>
      </c>
      <c r="C154">
        <v>4.53</v>
      </c>
      <c r="D154">
        <v>4.53</v>
      </c>
      <c r="E154">
        <v>4.54</v>
      </c>
      <c r="F154">
        <v>4.55</v>
      </c>
      <c r="G154">
        <v>4.66</v>
      </c>
      <c r="H154">
        <v>4.78</v>
      </c>
      <c r="I154">
        <v>5.0599999999999996</v>
      </c>
      <c r="J154">
        <v>5.33</v>
      </c>
      <c r="K154">
        <v>5.67</v>
      </c>
      <c r="L154">
        <v>6.01</v>
      </c>
      <c r="M154">
        <v>6.21</v>
      </c>
      <c r="N154">
        <v>6.41</v>
      </c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7" thickBot="1" x14ac:dyDescent="0.25">
      <c r="A155" s="9"/>
      <c r="B155" s="2">
        <v>43978</v>
      </c>
      <c r="C155">
        <v>4.67</v>
      </c>
      <c r="D155">
        <v>4.6399999999999997</v>
      </c>
      <c r="E155">
        <v>4.63</v>
      </c>
      <c r="F155">
        <v>4.63</v>
      </c>
      <c r="G155">
        <v>4.6900000000000004</v>
      </c>
      <c r="H155">
        <v>4.8</v>
      </c>
      <c r="I155">
        <v>5.07</v>
      </c>
      <c r="J155">
        <v>5.35</v>
      </c>
      <c r="K155">
        <v>5.7</v>
      </c>
      <c r="L155">
        <v>6.04</v>
      </c>
      <c r="M155">
        <v>6.22</v>
      </c>
      <c r="N155">
        <v>6.41</v>
      </c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7" thickBot="1" x14ac:dyDescent="0.25">
      <c r="A156" s="9"/>
      <c r="B156" s="2">
        <v>43977</v>
      </c>
      <c r="C156">
        <v>4.6900000000000004</v>
      </c>
      <c r="D156">
        <v>4.6500000000000004</v>
      </c>
      <c r="E156">
        <v>4.63</v>
      </c>
      <c r="F156">
        <v>4.62</v>
      </c>
      <c r="G156">
        <v>4.66</v>
      </c>
      <c r="H156">
        <v>4.75</v>
      </c>
      <c r="I156">
        <v>5.01</v>
      </c>
      <c r="J156">
        <v>5.28</v>
      </c>
      <c r="K156">
        <v>5.63</v>
      </c>
      <c r="L156">
        <v>5.99</v>
      </c>
      <c r="M156">
        <v>6.2</v>
      </c>
      <c r="N156">
        <v>6.42</v>
      </c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7" thickBot="1" x14ac:dyDescent="0.25">
      <c r="A157" s="9"/>
      <c r="B157" s="2">
        <v>43976</v>
      </c>
      <c r="C157">
        <v>4.7</v>
      </c>
      <c r="D157">
        <v>4.66</v>
      </c>
      <c r="E157">
        <v>4.63</v>
      </c>
      <c r="F157">
        <v>4.62</v>
      </c>
      <c r="G157">
        <v>4.6500000000000004</v>
      </c>
      <c r="H157">
        <v>4.7300000000000004</v>
      </c>
      <c r="I157">
        <v>4.97</v>
      </c>
      <c r="J157">
        <v>5.25</v>
      </c>
      <c r="K157">
        <v>5.62</v>
      </c>
      <c r="L157">
        <v>6</v>
      </c>
      <c r="M157">
        <v>6.21</v>
      </c>
      <c r="N157">
        <v>6.43</v>
      </c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7" thickBot="1" x14ac:dyDescent="0.25">
      <c r="A158" s="9"/>
      <c r="B158" s="2">
        <v>43973</v>
      </c>
      <c r="C158">
        <v>4.78</v>
      </c>
      <c r="D158">
        <v>4.7300000000000004</v>
      </c>
      <c r="E158">
        <v>4.7</v>
      </c>
      <c r="F158">
        <v>4.68</v>
      </c>
      <c r="G158">
        <v>4.67</v>
      </c>
      <c r="H158">
        <v>4.74</v>
      </c>
      <c r="I158">
        <v>4.99</v>
      </c>
      <c r="J158">
        <v>5.26</v>
      </c>
      <c r="K158">
        <v>5.63</v>
      </c>
      <c r="L158">
        <v>6.01</v>
      </c>
      <c r="M158">
        <v>6.22</v>
      </c>
      <c r="N158">
        <v>6.43</v>
      </c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7" thickBot="1" x14ac:dyDescent="0.25">
      <c r="A159" s="9"/>
      <c r="B159" s="2">
        <v>43972</v>
      </c>
      <c r="C159">
        <v>4.82</v>
      </c>
      <c r="D159">
        <v>4.76</v>
      </c>
      <c r="E159">
        <v>4.72</v>
      </c>
      <c r="F159">
        <v>4.6900000000000004</v>
      </c>
      <c r="G159">
        <v>4.66</v>
      </c>
      <c r="H159">
        <v>4.72</v>
      </c>
      <c r="I159">
        <v>4.95</v>
      </c>
      <c r="J159">
        <v>5.22</v>
      </c>
      <c r="K159">
        <v>5.59</v>
      </c>
      <c r="L159">
        <v>5.97</v>
      </c>
      <c r="M159">
        <v>6.17</v>
      </c>
      <c r="N159">
        <v>6.38</v>
      </c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7" thickBot="1" x14ac:dyDescent="0.25">
      <c r="A160" s="9"/>
      <c r="B160" s="2">
        <v>43971</v>
      </c>
      <c r="C160">
        <v>4.8600000000000003</v>
      </c>
      <c r="D160">
        <v>4.79</v>
      </c>
      <c r="E160">
        <v>4.74</v>
      </c>
      <c r="F160">
        <v>4.71</v>
      </c>
      <c r="G160">
        <v>4.68</v>
      </c>
      <c r="H160">
        <v>4.7300000000000004</v>
      </c>
      <c r="I160">
        <v>4.95</v>
      </c>
      <c r="J160">
        <v>5.23</v>
      </c>
      <c r="K160">
        <v>5.6</v>
      </c>
      <c r="L160">
        <v>5.97</v>
      </c>
      <c r="M160">
        <v>6.17</v>
      </c>
      <c r="N160">
        <v>6.38</v>
      </c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7" thickBot="1" x14ac:dyDescent="0.25">
      <c r="A161" s="9"/>
      <c r="B161" s="2">
        <v>43970</v>
      </c>
      <c r="C161">
        <v>4.88</v>
      </c>
      <c r="D161">
        <v>4.8</v>
      </c>
      <c r="E161">
        <v>4.74</v>
      </c>
      <c r="F161">
        <v>4.6900000000000004</v>
      </c>
      <c r="G161">
        <v>4.6399999999999997</v>
      </c>
      <c r="H161">
        <v>4.7</v>
      </c>
      <c r="I161">
        <v>4.96</v>
      </c>
      <c r="J161">
        <v>5.26</v>
      </c>
      <c r="K161">
        <v>5.64</v>
      </c>
      <c r="L161">
        <v>5.99</v>
      </c>
      <c r="M161">
        <v>6.18</v>
      </c>
      <c r="N161">
        <v>6.37</v>
      </c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7" thickBot="1" x14ac:dyDescent="0.25">
      <c r="A162" s="9"/>
      <c r="B162" s="2">
        <v>43969</v>
      </c>
      <c r="C162">
        <v>4.87</v>
      </c>
      <c r="D162">
        <v>4.8</v>
      </c>
      <c r="E162">
        <v>4.75</v>
      </c>
      <c r="F162">
        <v>4.71</v>
      </c>
      <c r="G162">
        <v>4.6500000000000004</v>
      </c>
      <c r="H162">
        <v>4.71</v>
      </c>
      <c r="I162">
        <v>4.95</v>
      </c>
      <c r="J162">
        <v>5.25</v>
      </c>
      <c r="K162">
        <v>5.63</v>
      </c>
      <c r="L162">
        <v>6</v>
      </c>
      <c r="M162">
        <v>6.19</v>
      </c>
      <c r="N162">
        <v>6.39</v>
      </c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7" thickBot="1" x14ac:dyDescent="0.25">
      <c r="A163" s="9"/>
      <c r="B163" s="2">
        <v>43966</v>
      </c>
      <c r="C163">
        <v>4.84</v>
      </c>
      <c r="D163">
        <v>4.78</v>
      </c>
      <c r="E163">
        <v>4.74</v>
      </c>
      <c r="F163">
        <v>4.71</v>
      </c>
      <c r="G163">
        <v>4.6900000000000004</v>
      </c>
      <c r="H163">
        <v>4.76</v>
      </c>
      <c r="I163">
        <v>5.0199999999999996</v>
      </c>
      <c r="J163">
        <v>5.33</v>
      </c>
      <c r="K163">
        <v>5.73</v>
      </c>
      <c r="L163">
        <v>6.12</v>
      </c>
      <c r="M163">
        <v>6.32</v>
      </c>
      <c r="N163">
        <v>6.53</v>
      </c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7" thickBot="1" x14ac:dyDescent="0.25">
      <c r="A164" s="9"/>
      <c r="B164" s="2">
        <v>43965</v>
      </c>
      <c r="C164">
        <v>4.9800000000000004</v>
      </c>
      <c r="D164">
        <v>4.93</v>
      </c>
      <c r="E164">
        <v>4.9000000000000004</v>
      </c>
      <c r="F164">
        <v>4.87</v>
      </c>
      <c r="G164">
        <v>4.8499999999999996</v>
      </c>
      <c r="H164">
        <v>4.92</v>
      </c>
      <c r="I164">
        <v>5.19</v>
      </c>
      <c r="J164">
        <v>5.52</v>
      </c>
      <c r="K164">
        <v>5.94</v>
      </c>
      <c r="L164">
        <v>6.35</v>
      </c>
      <c r="M164">
        <v>6.55</v>
      </c>
      <c r="N164">
        <v>6.74</v>
      </c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7" thickBot="1" x14ac:dyDescent="0.25">
      <c r="A165" s="9"/>
      <c r="B165" s="2">
        <v>43964</v>
      </c>
      <c r="C165">
        <v>4.84</v>
      </c>
      <c r="D165">
        <v>4.8499999999999996</v>
      </c>
      <c r="E165">
        <v>4.87</v>
      </c>
      <c r="F165">
        <v>4.88</v>
      </c>
      <c r="G165">
        <v>4.93</v>
      </c>
      <c r="H165">
        <v>5.0199999999999996</v>
      </c>
      <c r="I165">
        <v>5.31</v>
      </c>
      <c r="J165">
        <v>5.62</v>
      </c>
      <c r="K165">
        <v>6</v>
      </c>
      <c r="L165">
        <v>6.38</v>
      </c>
      <c r="M165">
        <v>6.58</v>
      </c>
      <c r="N165">
        <v>6.8</v>
      </c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7" thickBot="1" x14ac:dyDescent="0.25">
      <c r="A166" s="9"/>
      <c r="B166" s="2">
        <v>43963</v>
      </c>
      <c r="C166">
        <v>4.82</v>
      </c>
      <c r="D166">
        <v>4.84</v>
      </c>
      <c r="E166">
        <v>4.8600000000000003</v>
      </c>
      <c r="F166">
        <v>4.88</v>
      </c>
      <c r="G166">
        <v>4.97</v>
      </c>
      <c r="H166">
        <v>5.07</v>
      </c>
      <c r="I166">
        <v>5.34</v>
      </c>
      <c r="J166">
        <v>5.63</v>
      </c>
      <c r="K166">
        <v>6.02</v>
      </c>
      <c r="L166">
        <v>6.4</v>
      </c>
      <c r="M166">
        <v>6.59</v>
      </c>
      <c r="N166">
        <v>6.78</v>
      </c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7" thickBot="1" x14ac:dyDescent="0.25">
      <c r="A167" s="9"/>
      <c r="B167" s="2">
        <v>43959</v>
      </c>
      <c r="C167">
        <v>4.82</v>
      </c>
      <c r="D167">
        <v>4.8600000000000003</v>
      </c>
      <c r="E167">
        <v>4.8899999999999997</v>
      </c>
      <c r="F167">
        <v>4.92</v>
      </c>
      <c r="G167">
        <v>5.0199999999999996</v>
      </c>
      <c r="H167">
        <v>5.15</v>
      </c>
      <c r="I167">
        <v>5.43</v>
      </c>
      <c r="J167">
        <v>5.72</v>
      </c>
      <c r="K167">
        <v>6.08</v>
      </c>
      <c r="L167">
        <v>6.4</v>
      </c>
      <c r="M167">
        <v>6.56</v>
      </c>
      <c r="N167">
        <v>6.71</v>
      </c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7" thickBot="1" x14ac:dyDescent="0.25">
      <c r="A168" s="9"/>
      <c r="B168" s="2">
        <v>43958</v>
      </c>
      <c r="C168">
        <v>5.07</v>
      </c>
      <c r="D168">
        <v>5.0999999999999996</v>
      </c>
      <c r="E168">
        <v>5.13</v>
      </c>
      <c r="F168">
        <v>5.16</v>
      </c>
      <c r="G168">
        <v>5.25</v>
      </c>
      <c r="H168">
        <v>5.37</v>
      </c>
      <c r="I168">
        <v>5.63</v>
      </c>
      <c r="J168">
        <v>5.87</v>
      </c>
      <c r="K168">
        <v>6.17</v>
      </c>
      <c r="L168">
        <v>6.45</v>
      </c>
      <c r="M168">
        <v>6.6</v>
      </c>
      <c r="N168">
        <v>6.75</v>
      </c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7" thickBot="1" x14ac:dyDescent="0.25">
      <c r="A169" s="9"/>
      <c r="B169" s="2">
        <v>43957</v>
      </c>
      <c r="C169">
        <v>4.99</v>
      </c>
      <c r="D169">
        <v>5.03</v>
      </c>
      <c r="E169">
        <v>5.07</v>
      </c>
      <c r="F169">
        <v>5.1100000000000003</v>
      </c>
      <c r="G169">
        <v>5.26</v>
      </c>
      <c r="H169">
        <v>5.4</v>
      </c>
      <c r="I169">
        <v>5.66</v>
      </c>
      <c r="J169">
        <v>5.89</v>
      </c>
      <c r="K169">
        <v>6.17</v>
      </c>
      <c r="L169">
        <v>6.43</v>
      </c>
      <c r="M169">
        <v>6.57</v>
      </c>
      <c r="N169">
        <v>6.72</v>
      </c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7" thickBot="1" x14ac:dyDescent="0.25">
      <c r="A170" s="9"/>
      <c r="B170" s="2">
        <v>43956</v>
      </c>
      <c r="C170">
        <v>4.82</v>
      </c>
      <c r="D170">
        <v>4.88</v>
      </c>
      <c r="E170">
        <v>4.95</v>
      </c>
      <c r="F170">
        <v>5.01</v>
      </c>
      <c r="G170">
        <v>5.25</v>
      </c>
      <c r="H170">
        <v>5.39</v>
      </c>
      <c r="I170">
        <v>5.64</v>
      </c>
      <c r="J170">
        <v>5.86</v>
      </c>
      <c r="K170">
        <v>6.14</v>
      </c>
      <c r="L170">
        <v>6.41</v>
      </c>
      <c r="M170">
        <v>6.55</v>
      </c>
      <c r="N170">
        <v>6.69</v>
      </c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7" thickBot="1" x14ac:dyDescent="0.25">
      <c r="A171" s="9"/>
      <c r="B171" s="2">
        <v>43955</v>
      </c>
      <c r="C171">
        <v>4.92</v>
      </c>
      <c r="D171">
        <v>4.96</v>
      </c>
      <c r="E171">
        <v>5.01</v>
      </c>
      <c r="F171">
        <v>5.0599999999999996</v>
      </c>
      <c r="G171">
        <v>5.24</v>
      </c>
      <c r="H171">
        <v>5.4</v>
      </c>
      <c r="I171">
        <v>5.67</v>
      </c>
      <c r="J171">
        <v>5.9</v>
      </c>
      <c r="K171">
        <v>6.18</v>
      </c>
      <c r="L171">
        <v>6.44</v>
      </c>
      <c r="M171">
        <v>6.57</v>
      </c>
      <c r="N171">
        <v>6.7</v>
      </c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7" thickBot="1" x14ac:dyDescent="0.25">
      <c r="A172" s="9"/>
      <c r="B172" s="2">
        <v>43951</v>
      </c>
      <c r="C172">
        <v>5.05</v>
      </c>
      <c r="D172">
        <v>5.08</v>
      </c>
      <c r="E172">
        <v>5.12</v>
      </c>
      <c r="F172">
        <v>5.16</v>
      </c>
      <c r="G172">
        <v>5.31</v>
      </c>
      <c r="H172">
        <v>5.43</v>
      </c>
      <c r="I172">
        <v>5.68</v>
      </c>
      <c r="J172">
        <v>5.9</v>
      </c>
      <c r="K172">
        <v>6.17</v>
      </c>
      <c r="L172">
        <v>6.42</v>
      </c>
      <c r="M172">
        <v>6.56</v>
      </c>
      <c r="N172">
        <v>6.7</v>
      </c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7" thickBot="1" x14ac:dyDescent="0.25">
      <c r="A173" s="9"/>
      <c r="B173" s="2">
        <v>43950</v>
      </c>
      <c r="C173">
        <v>5.04</v>
      </c>
      <c r="D173">
        <v>5.08</v>
      </c>
      <c r="E173">
        <v>5.12</v>
      </c>
      <c r="F173">
        <v>5.15</v>
      </c>
      <c r="G173">
        <v>5.29</v>
      </c>
      <c r="H173">
        <v>5.42</v>
      </c>
      <c r="I173">
        <v>5.66</v>
      </c>
      <c r="J173">
        <v>5.88</v>
      </c>
      <c r="K173">
        <v>6.16</v>
      </c>
      <c r="L173">
        <v>6.43</v>
      </c>
      <c r="M173">
        <v>6.58</v>
      </c>
      <c r="N173">
        <v>6.74</v>
      </c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7" thickBot="1" x14ac:dyDescent="0.25">
      <c r="A174" s="9"/>
      <c r="B174" s="2">
        <v>43949</v>
      </c>
      <c r="C174">
        <v>5.15</v>
      </c>
      <c r="D174">
        <v>5.18</v>
      </c>
      <c r="E174">
        <v>5.21</v>
      </c>
      <c r="F174">
        <v>5.24</v>
      </c>
      <c r="G174">
        <v>5.35</v>
      </c>
      <c r="H174">
        <v>5.46</v>
      </c>
      <c r="I174">
        <v>5.67</v>
      </c>
      <c r="J174">
        <v>5.88</v>
      </c>
      <c r="K174">
        <v>6.16</v>
      </c>
      <c r="L174">
        <v>6.42</v>
      </c>
      <c r="M174">
        <v>6.56</v>
      </c>
      <c r="N174">
        <v>6.7</v>
      </c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7" thickBot="1" x14ac:dyDescent="0.25">
      <c r="A175" s="9"/>
      <c r="B175" s="2">
        <v>43948</v>
      </c>
      <c r="C175">
        <v>5.14</v>
      </c>
      <c r="D175">
        <v>5.18</v>
      </c>
      <c r="E175">
        <v>5.21</v>
      </c>
      <c r="F175">
        <v>5.25</v>
      </c>
      <c r="G175">
        <v>5.38</v>
      </c>
      <c r="H175">
        <v>5.49</v>
      </c>
      <c r="I175">
        <v>5.69</v>
      </c>
      <c r="J175">
        <v>5.9</v>
      </c>
      <c r="K175">
        <v>6.16</v>
      </c>
      <c r="L175">
        <v>6.42</v>
      </c>
      <c r="M175">
        <v>6.56</v>
      </c>
      <c r="N175">
        <v>6.71</v>
      </c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7" thickBot="1" x14ac:dyDescent="0.25">
      <c r="A176" s="9"/>
      <c r="B176" s="2">
        <v>43945</v>
      </c>
      <c r="C176">
        <v>5.1100000000000003</v>
      </c>
      <c r="D176">
        <v>5.14</v>
      </c>
      <c r="E176">
        <v>5.17</v>
      </c>
      <c r="F176">
        <v>5.2</v>
      </c>
      <c r="G176">
        <v>5.33</v>
      </c>
      <c r="H176">
        <v>5.44</v>
      </c>
      <c r="I176">
        <v>5.66</v>
      </c>
      <c r="J176">
        <v>5.87</v>
      </c>
      <c r="K176">
        <v>6.15</v>
      </c>
      <c r="L176">
        <v>6.41</v>
      </c>
      <c r="M176">
        <v>6.54</v>
      </c>
      <c r="N176">
        <v>6.7</v>
      </c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7" thickBot="1" x14ac:dyDescent="0.25">
      <c r="A177" s="9"/>
      <c r="B177" s="2">
        <v>43944</v>
      </c>
      <c r="C177">
        <v>5.27</v>
      </c>
      <c r="D177">
        <v>5.3</v>
      </c>
      <c r="E177">
        <v>5.33</v>
      </c>
      <c r="F177">
        <v>5.36</v>
      </c>
      <c r="G177">
        <v>5.46</v>
      </c>
      <c r="H177">
        <v>5.55</v>
      </c>
      <c r="I177">
        <v>5.75</v>
      </c>
      <c r="J177">
        <v>5.95</v>
      </c>
      <c r="K177">
        <v>6.23</v>
      </c>
      <c r="L177">
        <v>6.48</v>
      </c>
      <c r="M177">
        <v>6.62</v>
      </c>
      <c r="N177">
        <v>6.77</v>
      </c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7" thickBot="1" x14ac:dyDescent="0.25">
      <c r="A178" s="9"/>
      <c r="B178" s="2">
        <v>43943</v>
      </c>
      <c r="C178">
        <v>5.37</v>
      </c>
      <c r="D178">
        <v>5.41</v>
      </c>
      <c r="E178">
        <v>5.44</v>
      </c>
      <c r="F178">
        <v>5.46</v>
      </c>
      <c r="G178">
        <v>5.55</v>
      </c>
      <c r="H178">
        <v>5.64</v>
      </c>
      <c r="I178">
        <v>5.86</v>
      </c>
      <c r="J178">
        <v>6.07</v>
      </c>
      <c r="K178">
        <v>6.31</v>
      </c>
      <c r="L178">
        <v>6.53</v>
      </c>
      <c r="M178">
        <v>6.65</v>
      </c>
      <c r="N178">
        <v>6.8</v>
      </c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7" thickBot="1" x14ac:dyDescent="0.25">
      <c r="A179" s="9"/>
      <c r="B179" s="2">
        <v>43942</v>
      </c>
      <c r="C179">
        <v>5.4</v>
      </c>
      <c r="D179">
        <v>5.45</v>
      </c>
      <c r="E179">
        <v>5.49</v>
      </c>
      <c r="F179">
        <v>5.53</v>
      </c>
      <c r="G179">
        <v>5.67</v>
      </c>
      <c r="H179">
        <v>5.78</v>
      </c>
      <c r="I179">
        <v>5.99</v>
      </c>
      <c r="J179">
        <v>6.19</v>
      </c>
      <c r="K179">
        <v>6.43</v>
      </c>
      <c r="L179">
        <v>6.65</v>
      </c>
      <c r="M179">
        <v>6.78</v>
      </c>
      <c r="N179">
        <v>6.94</v>
      </c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7" thickBot="1" x14ac:dyDescent="0.25">
      <c r="A180" s="9"/>
      <c r="B180" s="2">
        <v>43941</v>
      </c>
      <c r="C180">
        <v>5.34</v>
      </c>
      <c r="D180">
        <v>5.38</v>
      </c>
      <c r="E180">
        <v>5.41</v>
      </c>
      <c r="F180">
        <v>5.44</v>
      </c>
      <c r="G180">
        <v>5.54</v>
      </c>
      <c r="H180">
        <v>5.63</v>
      </c>
      <c r="I180">
        <v>5.83</v>
      </c>
      <c r="J180">
        <v>6.03</v>
      </c>
      <c r="K180">
        <v>6.27</v>
      </c>
      <c r="L180">
        <v>6.5</v>
      </c>
      <c r="M180">
        <v>6.62</v>
      </c>
      <c r="N180">
        <v>6.74</v>
      </c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7" thickBot="1" x14ac:dyDescent="0.25">
      <c r="A181" s="9"/>
      <c r="B181" s="2">
        <v>43938</v>
      </c>
      <c r="C181">
        <v>5.38</v>
      </c>
      <c r="D181">
        <v>5.42</v>
      </c>
      <c r="E181">
        <v>5.46</v>
      </c>
      <c r="F181">
        <v>5.49</v>
      </c>
      <c r="G181">
        <v>5.61</v>
      </c>
      <c r="H181">
        <v>5.73</v>
      </c>
      <c r="I181">
        <v>5.97</v>
      </c>
      <c r="J181">
        <v>6.17</v>
      </c>
      <c r="K181">
        <v>6.4</v>
      </c>
      <c r="L181">
        <v>6.61</v>
      </c>
      <c r="M181">
        <v>6.72</v>
      </c>
      <c r="N181">
        <v>6.86</v>
      </c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7" thickBot="1" x14ac:dyDescent="0.25">
      <c r="A182" s="9"/>
      <c r="B182" s="2">
        <v>43937</v>
      </c>
      <c r="C182">
        <v>5.47</v>
      </c>
      <c r="D182">
        <v>5.55</v>
      </c>
      <c r="E182">
        <v>5.62</v>
      </c>
      <c r="F182">
        <v>5.68</v>
      </c>
      <c r="G182">
        <v>5.91</v>
      </c>
      <c r="H182">
        <v>6.1</v>
      </c>
      <c r="I182">
        <v>6.37</v>
      </c>
      <c r="J182">
        <v>6.55</v>
      </c>
      <c r="K182">
        <v>6.76</v>
      </c>
      <c r="L182">
        <v>6.95</v>
      </c>
      <c r="M182">
        <v>7.04</v>
      </c>
      <c r="N182">
        <v>7.12</v>
      </c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7" thickBot="1" x14ac:dyDescent="0.25">
      <c r="A183" s="9"/>
      <c r="B183" s="2">
        <v>43936</v>
      </c>
      <c r="C183">
        <v>5.55</v>
      </c>
      <c r="D183">
        <v>5.63</v>
      </c>
      <c r="E183">
        <v>5.71</v>
      </c>
      <c r="F183">
        <v>5.79</v>
      </c>
      <c r="G183">
        <v>6.05</v>
      </c>
      <c r="H183">
        <v>6.25</v>
      </c>
      <c r="I183">
        <v>6.51</v>
      </c>
      <c r="J183">
        <v>6.69</v>
      </c>
      <c r="K183">
        <v>6.87</v>
      </c>
      <c r="L183">
        <v>7.03</v>
      </c>
      <c r="M183">
        <v>7.11</v>
      </c>
      <c r="N183">
        <v>7.18</v>
      </c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7" thickBot="1" x14ac:dyDescent="0.25">
      <c r="A184" s="9"/>
      <c r="B184" s="2">
        <v>43935</v>
      </c>
      <c r="C184">
        <v>5.22</v>
      </c>
      <c r="D184">
        <v>5.39</v>
      </c>
      <c r="E184">
        <v>5.53</v>
      </c>
      <c r="F184">
        <v>5.65</v>
      </c>
      <c r="G184">
        <v>5.99</v>
      </c>
      <c r="H184">
        <v>6.19</v>
      </c>
      <c r="I184">
        <v>6.44</v>
      </c>
      <c r="J184">
        <v>6.6</v>
      </c>
      <c r="K184">
        <v>6.77</v>
      </c>
      <c r="L184">
        <v>6.9</v>
      </c>
      <c r="M184">
        <v>6.96</v>
      </c>
      <c r="N184">
        <v>7</v>
      </c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7" thickBot="1" x14ac:dyDescent="0.25">
      <c r="A185" s="9"/>
      <c r="B185" s="2">
        <v>43934</v>
      </c>
      <c r="C185">
        <v>5.05</v>
      </c>
      <c r="D185">
        <v>5.27</v>
      </c>
      <c r="E185">
        <v>5.46</v>
      </c>
      <c r="F185">
        <v>5.62</v>
      </c>
      <c r="G185">
        <v>6.03</v>
      </c>
      <c r="H185">
        <v>6.24</v>
      </c>
      <c r="I185">
        <v>6.46</v>
      </c>
      <c r="J185">
        <v>6.6</v>
      </c>
      <c r="K185">
        <v>6.75</v>
      </c>
      <c r="L185">
        <v>6.87</v>
      </c>
      <c r="M185">
        <v>6.91</v>
      </c>
      <c r="N185">
        <v>6.93</v>
      </c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7" thickBot="1" x14ac:dyDescent="0.25">
      <c r="A186" s="9"/>
      <c r="B186" s="2">
        <v>43931</v>
      </c>
      <c r="C186">
        <v>5.29</v>
      </c>
      <c r="D186">
        <v>5.44</v>
      </c>
      <c r="E186">
        <v>5.57</v>
      </c>
      <c r="F186">
        <v>5.69</v>
      </c>
      <c r="G186">
        <v>6.02</v>
      </c>
      <c r="H186">
        <v>6.22</v>
      </c>
      <c r="I186">
        <v>6.45</v>
      </c>
      <c r="J186">
        <v>6.59</v>
      </c>
      <c r="K186">
        <v>6.76</v>
      </c>
      <c r="L186">
        <v>6.91</v>
      </c>
      <c r="M186">
        <v>6.98</v>
      </c>
      <c r="N186">
        <v>7.02</v>
      </c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7" thickBot="1" x14ac:dyDescent="0.25">
      <c r="A187" s="9"/>
      <c r="B187" s="2">
        <v>43930</v>
      </c>
      <c r="C187">
        <v>5.17</v>
      </c>
      <c r="D187">
        <v>5.37</v>
      </c>
      <c r="E187">
        <v>5.54</v>
      </c>
      <c r="F187">
        <v>5.68</v>
      </c>
      <c r="G187">
        <v>6.05</v>
      </c>
      <c r="H187">
        <v>6.26</v>
      </c>
      <c r="I187">
        <v>6.49</v>
      </c>
      <c r="J187">
        <v>6.63</v>
      </c>
      <c r="K187">
        <v>6.77</v>
      </c>
      <c r="L187">
        <v>6.89</v>
      </c>
      <c r="M187">
        <v>6.93</v>
      </c>
      <c r="N187">
        <v>6.95</v>
      </c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7" thickBot="1" x14ac:dyDescent="0.25">
      <c r="A188" s="9"/>
      <c r="B188" s="2">
        <v>43929</v>
      </c>
      <c r="C188">
        <v>5.0599999999999996</v>
      </c>
      <c r="D188">
        <v>5.34</v>
      </c>
      <c r="E188">
        <v>5.56</v>
      </c>
      <c r="F188">
        <v>5.73</v>
      </c>
      <c r="G188">
        <v>6.11</v>
      </c>
      <c r="H188">
        <v>6.31</v>
      </c>
      <c r="I188">
        <v>6.54</v>
      </c>
      <c r="J188">
        <v>6.69</v>
      </c>
      <c r="K188">
        <v>6.81</v>
      </c>
      <c r="L188">
        <v>6.9</v>
      </c>
      <c r="M188">
        <v>6.93</v>
      </c>
      <c r="N188">
        <v>6.93</v>
      </c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7" thickBot="1" x14ac:dyDescent="0.25">
      <c r="A189" s="9"/>
      <c r="B189" s="2">
        <v>43928</v>
      </c>
      <c r="C189">
        <v>5.03</v>
      </c>
      <c r="D189">
        <v>5.3</v>
      </c>
      <c r="E189">
        <v>5.52</v>
      </c>
      <c r="F189">
        <v>5.69</v>
      </c>
      <c r="G189">
        <v>6.11</v>
      </c>
      <c r="H189">
        <v>6.32</v>
      </c>
      <c r="I189">
        <v>6.53</v>
      </c>
      <c r="J189">
        <v>6.66</v>
      </c>
      <c r="K189">
        <v>6.79</v>
      </c>
      <c r="L189">
        <v>6.92</v>
      </c>
      <c r="M189">
        <v>6.96</v>
      </c>
      <c r="N189">
        <v>6.98</v>
      </c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7" thickBot="1" x14ac:dyDescent="0.25">
      <c r="A190" s="9"/>
      <c r="B190" s="2">
        <v>43927</v>
      </c>
      <c r="C190">
        <v>5.12</v>
      </c>
      <c r="D190">
        <v>5.34</v>
      </c>
      <c r="E190">
        <v>5.52</v>
      </c>
      <c r="F190">
        <v>5.67</v>
      </c>
      <c r="G190">
        <v>6.1</v>
      </c>
      <c r="H190">
        <v>6.33</v>
      </c>
      <c r="I190">
        <v>6.54</v>
      </c>
      <c r="J190">
        <v>6.67</v>
      </c>
      <c r="K190">
        <v>6.83</v>
      </c>
      <c r="L190">
        <v>6.98</v>
      </c>
      <c r="M190">
        <v>7.03</v>
      </c>
      <c r="N190">
        <v>7.04</v>
      </c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7" thickBot="1" x14ac:dyDescent="0.25">
      <c r="A191" s="9"/>
      <c r="B191" s="2">
        <v>43924</v>
      </c>
      <c r="C191">
        <v>5.15</v>
      </c>
      <c r="D191">
        <v>5.39</v>
      </c>
      <c r="E191">
        <v>5.59</v>
      </c>
      <c r="F191">
        <v>5.76</v>
      </c>
      <c r="G191">
        <v>6.21</v>
      </c>
      <c r="H191">
        <v>6.44</v>
      </c>
      <c r="I191">
        <v>6.64</v>
      </c>
      <c r="J191">
        <v>6.74</v>
      </c>
      <c r="K191">
        <v>6.89</v>
      </c>
      <c r="L191">
        <v>7.02</v>
      </c>
      <c r="M191">
        <v>7.07</v>
      </c>
      <c r="N191">
        <v>7.09</v>
      </c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7" thickBot="1" x14ac:dyDescent="0.25">
      <c r="A192" s="9"/>
      <c r="B192" s="2">
        <v>43923</v>
      </c>
      <c r="C192">
        <v>5.1100000000000003</v>
      </c>
      <c r="D192">
        <v>5.41</v>
      </c>
      <c r="E192">
        <v>5.65</v>
      </c>
      <c r="F192">
        <v>5.84</v>
      </c>
      <c r="G192">
        <v>6.31</v>
      </c>
      <c r="H192">
        <v>6.53</v>
      </c>
      <c r="I192">
        <v>6.69</v>
      </c>
      <c r="J192">
        <v>6.79</v>
      </c>
      <c r="K192">
        <v>6.93</v>
      </c>
      <c r="L192">
        <v>7.06</v>
      </c>
      <c r="M192">
        <v>7.11</v>
      </c>
      <c r="N192">
        <v>7.11</v>
      </c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7" thickBot="1" x14ac:dyDescent="0.25">
      <c r="A193" s="9"/>
      <c r="B193" s="2">
        <v>43922</v>
      </c>
      <c r="C193">
        <v>5.3</v>
      </c>
      <c r="D193">
        <v>5.51</v>
      </c>
      <c r="E193">
        <v>5.7</v>
      </c>
      <c r="F193">
        <v>5.85</v>
      </c>
      <c r="G193">
        <v>6.28</v>
      </c>
      <c r="H193">
        <v>6.5</v>
      </c>
      <c r="I193">
        <v>6.67</v>
      </c>
      <c r="J193">
        <v>6.76</v>
      </c>
      <c r="K193">
        <v>6.89</v>
      </c>
      <c r="L193">
        <v>7.02</v>
      </c>
      <c r="M193">
        <v>7.07</v>
      </c>
      <c r="N193">
        <v>7.07</v>
      </c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7" thickBot="1" x14ac:dyDescent="0.25">
      <c r="A194" s="9"/>
      <c r="B194" s="2">
        <v>43921</v>
      </c>
      <c r="C194">
        <v>5.42</v>
      </c>
      <c r="D194">
        <v>5.6</v>
      </c>
      <c r="E194">
        <v>5.75</v>
      </c>
      <c r="F194">
        <v>5.89</v>
      </c>
      <c r="G194">
        <v>6.25</v>
      </c>
      <c r="H194">
        <v>6.45</v>
      </c>
      <c r="I194">
        <v>6.61</v>
      </c>
      <c r="J194">
        <v>6.7</v>
      </c>
      <c r="K194">
        <v>6.83</v>
      </c>
      <c r="L194">
        <v>6.97</v>
      </c>
      <c r="M194">
        <v>7.02</v>
      </c>
      <c r="N194">
        <v>7.04</v>
      </c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7" thickBot="1" x14ac:dyDescent="0.25">
      <c r="A195" s="9"/>
      <c r="B195" s="2">
        <v>43920</v>
      </c>
      <c r="C195">
        <v>5.51</v>
      </c>
      <c r="D195">
        <v>5.7</v>
      </c>
      <c r="E195">
        <v>5.86</v>
      </c>
      <c r="F195">
        <v>6</v>
      </c>
      <c r="G195">
        <v>6.42</v>
      </c>
      <c r="H195">
        <v>6.65</v>
      </c>
      <c r="I195">
        <v>6.83</v>
      </c>
      <c r="J195">
        <v>6.89</v>
      </c>
      <c r="K195">
        <v>7</v>
      </c>
      <c r="L195">
        <v>7.11</v>
      </c>
      <c r="M195">
        <v>7.15</v>
      </c>
      <c r="N195">
        <v>7.17</v>
      </c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7" thickBot="1" x14ac:dyDescent="0.25">
      <c r="A196" s="9"/>
      <c r="B196" s="2">
        <v>43917</v>
      </c>
      <c r="C196">
        <v>5.31</v>
      </c>
      <c r="D196">
        <v>5.57</v>
      </c>
      <c r="E196">
        <v>5.79</v>
      </c>
      <c r="F196">
        <v>5.97</v>
      </c>
      <c r="G196">
        <v>6.42</v>
      </c>
      <c r="H196">
        <v>6.64</v>
      </c>
      <c r="I196">
        <v>6.83</v>
      </c>
      <c r="J196">
        <v>6.94</v>
      </c>
      <c r="K196">
        <v>7.08</v>
      </c>
      <c r="L196">
        <v>7.23</v>
      </c>
      <c r="M196">
        <v>7.28</v>
      </c>
      <c r="N196">
        <v>7.28</v>
      </c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7" thickBot="1" x14ac:dyDescent="0.25">
      <c r="A197" s="9"/>
      <c r="B197" s="2">
        <v>43916</v>
      </c>
      <c r="C197">
        <v>5.28</v>
      </c>
      <c r="D197">
        <v>5.59</v>
      </c>
      <c r="E197">
        <v>5.84</v>
      </c>
      <c r="F197">
        <v>6.05</v>
      </c>
      <c r="G197">
        <v>6.52</v>
      </c>
      <c r="H197">
        <v>6.71</v>
      </c>
      <c r="I197">
        <v>6.87</v>
      </c>
      <c r="J197">
        <v>6.97</v>
      </c>
      <c r="K197">
        <v>7.12</v>
      </c>
      <c r="L197">
        <v>7.25</v>
      </c>
      <c r="M197">
        <v>7.29</v>
      </c>
      <c r="N197">
        <v>7.28</v>
      </c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7" thickBot="1" x14ac:dyDescent="0.25">
      <c r="A198" s="9"/>
      <c r="B198" s="2">
        <v>43915</v>
      </c>
      <c r="C198">
        <v>5.25</v>
      </c>
      <c r="D198">
        <v>5.68</v>
      </c>
      <c r="E198">
        <v>5.99</v>
      </c>
      <c r="F198">
        <v>6.2</v>
      </c>
      <c r="G198">
        <v>6.6</v>
      </c>
      <c r="H198">
        <v>6.74</v>
      </c>
      <c r="I198">
        <v>6.91</v>
      </c>
      <c r="J198">
        <v>7.07</v>
      </c>
      <c r="K198">
        <v>7.25</v>
      </c>
      <c r="L198">
        <v>7.38</v>
      </c>
      <c r="M198">
        <v>7.4</v>
      </c>
      <c r="N198">
        <v>7.36</v>
      </c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7" thickBot="1" x14ac:dyDescent="0.25">
      <c r="A199" s="9"/>
      <c r="B199" s="2">
        <v>43914</v>
      </c>
      <c r="C199">
        <v>5.6</v>
      </c>
      <c r="D199">
        <v>5.81</v>
      </c>
      <c r="E199">
        <v>6</v>
      </c>
      <c r="F199">
        <v>6.15</v>
      </c>
      <c r="G199">
        <v>6.52</v>
      </c>
      <c r="H199">
        <v>6.71</v>
      </c>
      <c r="I199">
        <v>6.92</v>
      </c>
      <c r="J199">
        <v>7.05</v>
      </c>
      <c r="K199">
        <v>7.2</v>
      </c>
      <c r="L199">
        <v>7.33</v>
      </c>
      <c r="M199">
        <v>7.38</v>
      </c>
      <c r="N199">
        <v>7.39</v>
      </c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7" thickBot="1" x14ac:dyDescent="0.25">
      <c r="A200" s="9"/>
      <c r="B200" s="2">
        <v>43913</v>
      </c>
      <c r="C200">
        <v>5.69</v>
      </c>
      <c r="D200">
        <v>5.92</v>
      </c>
      <c r="E200">
        <v>6.12</v>
      </c>
      <c r="F200">
        <v>6.3</v>
      </c>
      <c r="G200">
        <v>6.78</v>
      </c>
      <c r="H200">
        <v>7.05</v>
      </c>
      <c r="I200">
        <v>7.35</v>
      </c>
      <c r="J200">
        <v>7.53</v>
      </c>
      <c r="K200">
        <v>7.69</v>
      </c>
      <c r="L200">
        <v>7.83</v>
      </c>
      <c r="M200">
        <v>7.89</v>
      </c>
      <c r="N200">
        <v>7.94</v>
      </c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7" thickBot="1" x14ac:dyDescent="0.25">
      <c r="A201" s="9"/>
      <c r="B201" s="2">
        <v>43910</v>
      </c>
      <c r="C201">
        <v>5.75</v>
      </c>
      <c r="D201">
        <v>5.97</v>
      </c>
      <c r="E201">
        <v>6.16</v>
      </c>
      <c r="F201">
        <v>6.33</v>
      </c>
      <c r="G201">
        <v>6.79</v>
      </c>
      <c r="H201">
        <v>7.07</v>
      </c>
      <c r="I201">
        <v>7.42</v>
      </c>
      <c r="J201">
        <v>7.64</v>
      </c>
      <c r="K201">
        <v>7.82</v>
      </c>
      <c r="L201">
        <v>7.95</v>
      </c>
      <c r="M201">
        <v>8</v>
      </c>
      <c r="N201">
        <v>8.0500000000000007</v>
      </c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7" thickBot="1" x14ac:dyDescent="0.25">
      <c r="A202" s="9"/>
      <c r="B202" s="2">
        <v>43909</v>
      </c>
      <c r="C202">
        <v>6.11</v>
      </c>
      <c r="D202">
        <v>6.39</v>
      </c>
      <c r="E202">
        <v>6.63</v>
      </c>
      <c r="F202">
        <v>6.83</v>
      </c>
      <c r="G202">
        <v>7.34</v>
      </c>
      <c r="H202">
        <v>7.59</v>
      </c>
      <c r="I202">
        <v>7.88</v>
      </c>
      <c r="J202">
        <v>8.07</v>
      </c>
      <c r="K202">
        <v>8.25</v>
      </c>
      <c r="L202">
        <v>8.4</v>
      </c>
      <c r="M202">
        <v>8.4600000000000009</v>
      </c>
      <c r="N202">
        <v>8.49</v>
      </c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7" thickBot="1" x14ac:dyDescent="0.25">
      <c r="A203" s="9"/>
      <c r="B203" s="2">
        <v>43908</v>
      </c>
      <c r="C203">
        <v>6.23</v>
      </c>
      <c r="D203">
        <v>6.61</v>
      </c>
      <c r="E203">
        <v>6.91</v>
      </c>
      <c r="F203">
        <v>7.14</v>
      </c>
      <c r="G203">
        <v>7.65</v>
      </c>
      <c r="H203">
        <v>7.9</v>
      </c>
      <c r="I203">
        <v>8.19</v>
      </c>
      <c r="J203">
        <v>8.3800000000000008</v>
      </c>
      <c r="K203">
        <v>8.57</v>
      </c>
      <c r="L203">
        <v>8.69</v>
      </c>
      <c r="M203">
        <v>8.7200000000000006</v>
      </c>
      <c r="N203">
        <v>8.73</v>
      </c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7" thickBot="1" x14ac:dyDescent="0.25">
      <c r="A204" s="9"/>
      <c r="B204" s="2">
        <v>43907</v>
      </c>
      <c r="C204">
        <v>6.25</v>
      </c>
      <c r="D204">
        <v>6.53</v>
      </c>
      <c r="E204">
        <v>6.76</v>
      </c>
      <c r="F204">
        <v>6.94</v>
      </c>
      <c r="G204">
        <v>7.36</v>
      </c>
      <c r="H204">
        <v>7.54</v>
      </c>
      <c r="I204">
        <v>7.74</v>
      </c>
      <c r="J204">
        <v>7.9</v>
      </c>
      <c r="K204">
        <v>8.09</v>
      </c>
      <c r="L204">
        <v>8.24</v>
      </c>
      <c r="M204">
        <v>8.2899999999999991</v>
      </c>
      <c r="N204">
        <v>8.3000000000000007</v>
      </c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7" thickBot="1" x14ac:dyDescent="0.25">
      <c r="A205" s="9"/>
      <c r="B205" s="2">
        <v>43906</v>
      </c>
      <c r="C205">
        <v>6.32</v>
      </c>
      <c r="D205">
        <v>6.6</v>
      </c>
      <c r="E205">
        <v>6.84</v>
      </c>
      <c r="F205">
        <v>7.02</v>
      </c>
      <c r="G205">
        <v>7.43</v>
      </c>
      <c r="H205">
        <v>7.57</v>
      </c>
      <c r="I205">
        <v>7.74</v>
      </c>
      <c r="J205">
        <v>7.9</v>
      </c>
      <c r="K205">
        <v>8.1199999999999992</v>
      </c>
      <c r="L205">
        <v>8.2899999999999991</v>
      </c>
      <c r="M205">
        <v>8.33</v>
      </c>
      <c r="N205">
        <v>8.31</v>
      </c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7" thickBot="1" x14ac:dyDescent="0.25">
      <c r="A206" s="9"/>
      <c r="B206" s="2">
        <v>43903</v>
      </c>
      <c r="C206">
        <v>6.17</v>
      </c>
      <c r="D206">
        <v>6.4</v>
      </c>
      <c r="E206">
        <v>6.61</v>
      </c>
      <c r="F206">
        <v>6.76</v>
      </c>
      <c r="G206">
        <v>7.1</v>
      </c>
      <c r="H206">
        <v>7.24</v>
      </c>
      <c r="I206">
        <v>7.49</v>
      </c>
      <c r="J206">
        <v>7.71</v>
      </c>
      <c r="K206">
        <v>7.94</v>
      </c>
      <c r="L206">
        <v>8.11</v>
      </c>
      <c r="M206">
        <v>8.17</v>
      </c>
      <c r="N206">
        <v>8.1999999999999993</v>
      </c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7" thickBot="1" x14ac:dyDescent="0.25">
      <c r="A207" s="9"/>
      <c r="B207" s="2">
        <v>43902</v>
      </c>
      <c r="C207">
        <v>6.35</v>
      </c>
      <c r="D207">
        <v>6.6</v>
      </c>
      <c r="E207">
        <v>6.81</v>
      </c>
      <c r="F207">
        <v>6.97</v>
      </c>
      <c r="G207">
        <v>7.31</v>
      </c>
      <c r="H207">
        <v>7.46</v>
      </c>
      <c r="I207">
        <v>7.73</v>
      </c>
      <c r="J207">
        <v>7.94</v>
      </c>
      <c r="K207">
        <v>8.1199999999999992</v>
      </c>
      <c r="L207">
        <v>8.24</v>
      </c>
      <c r="M207">
        <v>8.2899999999999991</v>
      </c>
      <c r="N207">
        <v>8.32</v>
      </c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7" thickBot="1" x14ac:dyDescent="0.25">
      <c r="A208" s="9"/>
      <c r="B208" s="2">
        <v>43901</v>
      </c>
      <c r="C208">
        <v>6.2</v>
      </c>
      <c r="D208">
        <v>6.28</v>
      </c>
      <c r="E208">
        <v>6.35</v>
      </c>
      <c r="F208">
        <v>6.4</v>
      </c>
      <c r="G208">
        <v>6.55</v>
      </c>
      <c r="H208">
        <v>6.66</v>
      </c>
      <c r="I208">
        <v>6.92</v>
      </c>
      <c r="J208">
        <v>7.15</v>
      </c>
      <c r="K208">
        <v>7.36</v>
      </c>
      <c r="L208">
        <v>7.58</v>
      </c>
      <c r="M208">
        <v>7.72</v>
      </c>
      <c r="N208">
        <v>7.88</v>
      </c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7" thickBot="1" x14ac:dyDescent="0.25">
      <c r="A209" s="9"/>
      <c r="B209" s="2">
        <v>43900</v>
      </c>
      <c r="C209">
        <v>6.39</v>
      </c>
      <c r="D209">
        <v>6.37</v>
      </c>
      <c r="E209">
        <v>6.36</v>
      </c>
      <c r="F209">
        <v>6.35</v>
      </c>
      <c r="G209">
        <v>6.37</v>
      </c>
      <c r="H209">
        <v>6.46</v>
      </c>
      <c r="I209">
        <v>6.69</v>
      </c>
      <c r="J209">
        <v>6.89</v>
      </c>
      <c r="K209">
        <v>7.12</v>
      </c>
      <c r="L209">
        <v>7.39</v>
      </c>
      <c r="M209">
        <v>7.56</v>
      </c>
      <c r="N209">
        <v>7.72</v>
      </c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7" thickBot="1" x14ac:dyDescent="0.25">
      <c r="A210" s="9"/>
      <c r="B210" s="2">
        <v>43896</v>
      </c>
      <c r="C210">
        <v>5.36</v>
      </c>
      <c r="D210">
        <v>5.42</v>
      </c>
      <c r="E210">
        <v>5.47</v>
      </c>
      <c r="F210">
        <v>5.52</v>
      </c>
      <c r="G210">
        <v>5.7</v>
      </c>
      <c r="H210">
        <v>5.87</v>
      </c>
      <c r="I210">
        <v>6.15</v>
      </c>
      <c r="J210">
        <v>6.37</v>
      </c>
      <c r="K210">
        <v>6.6</v>
      </c>
      <c r="L210">
        <v>6.85</v>
      </c>
      <c r="M210">
        <v>7</v>
      </c>
      <c r="N210">
        <v>7.15</v>
      </c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7" thickBot="1" x14ac:dyDescent="0.25">
      <c r="A211" s="9"/>
      <c r="B211" s="2">
        <v>43895</v>
      </c>
      <c r="C211">
        <v>5.22</v>
      </c>
      <c r="D211">
        <v>5.27</v>
      </c>
      <c r="E211">
        <v>5.31</v>
      </c>
      <c r="F211">
        <v>5.35</v>
      </c>
      <c r="G211">
        <v>5.52</v>
      </c>
      <c r="H211">
        <v>5.65</v>
      </c>
      <c r="I211">
        <v>5.87</v>
      </c>
      <c r="J211">
        <v>6.05</v>
      </c>
      <c r="K211">
        <v>6.29</v>
      </c>
      <c r="L211">
        <v>6.56</v>
      </c>
      <c r="M211">
        <v>6.72</v>
      </c>
      <c r="N211">
        <v>6.88</v>
      </c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7" thickBot="1" x14ac:dyDescent="0.25">
      <c r="A212" s="9"/>
      <c r="B212" s="2">
        <v>43894</v>
      </c>
      <c r="C212">
        <v>5.12</v>
      </c>
      <c r="D212">
        <v>5.19</v>
      </c>
      <c r="E212">
        <v>5.26</v>
      </c>
      <c r="F212">
        <v>5.32</v>
      </c>
      <c r="G212">
        <v>5.47</v>
      </c>
      <c r="H212">
        <v>5.58</v>
      </c>
      <c r="I212">
        <v>5.74</v>
      </c>
      <c r="J212">
        <v>5.89</v>
      </c>
      <c r="K212">
        <v>6.11</v>
      </c>
      <c r="L212">
        <v>6.37</v>
      </c>
      <c r="M212">
        <v>6.52</v>
      </c>
      <c r="N212">
        <v>6.69</v>
      </c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7" thickBot="1" x14ac:dyDescent="0.25">
      <c r="A213" s="9"/>
      <c r="B213" s="2">
        <v>43893</v>
      </c>
      <c r="C213">
        <v>5.24</v>
      </c>
      <c r="D213">
        <v>5.29</v>
      </c>
      <c r="E213">
        <v>5.35</v>
      </c>
      <c r="F213">
        <v>5.4</v>
      </c>
      <c r="G213">
        <v>5.54</v>
      </c>
      <c r="H213">
        <v>5.64</v>
      </c>
      <c r="I213">
        <v>5.85</v>
      </c>
      <c r="J213">
        <v>6.04</v>
      </c>
      <c r="K213">
        <v>6.28</v>
      </c>
      <c r="L213">
        <v>6.53</v>
      </c>
      <c r="M213">
        <v>6.67</v>
      </c>
      <c r="N213">
        <v>6.82</v>
      </c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7" thickBot="1" x14ac:dyDescent="0.25">
      <c r="A214" s="9"/>
      <c r="B214" s="2">
        <v>43892</v>
      </c>
      <c r="C214">
        <v>5.62</v>
      </c>
      <c r="D214">
        <v>5.61</v>
      </c>
      <c r="E214">
        <v>5.61</v>
      </c>
      <c r="F214">
        <v>5.61</v>
      </c>
      <c r="G214">
        <v>5.69</v>
      </c>
      <c r="H214">
        <v>5.81</v>
      </c>
      <c r="I214">
        <v>6.07</v>
      </c>
      <c r="J214">
        <v>6.3</v>
      </c>
      <c r="K214">
        <v>6.55</v>
      </c>
      <c r="L214">
        <v>6.79</v>
      </c>
      <c r="M214">
        <v>6.91</v>
      </c>
      <c r="N214">
        <v>7.01</v>
      </c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7" thickBot="1" x14ac:dyDescent="0.25">
      <c r="A215" s="9"/>
      <c r="B215" s="2">
        <v>43889</v>
      </c>
      <c r="C215">
        <v>5.79</v>
      </c>
      <c r="D215">
        <v>5.74</v>
      </c>
      <c r="E215">
        <v>5.7</v>
      </c>
      <c r="F215">
        <v>5.68</v>
      </c>
      <c r="G215">
        <v>5.71</v>
      </c>
      <c r="H215">
        <v>5.84</v>
      </c>
      <c r="I215">
        <v>6.11</v>
      </c>
      <c r="J215">
        <v>6.34</v>
      </c>
      <c r="K215">
        <v>6.6</v>
      </c>
      <c r="L215">
        <v>6.84</v>
      </c>
      <c r="M215">
        <v>6.95</v>
      </c>
      <c r="N215">
        <v>7.04</v>
      </c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7" thickBot="1" x14ac:dyDescent="0.25">
      <c r="A216" s="9"/>
      <c r="B216" s="2">
        <v>43888</v>
      </c>
      <c r="C216">
        <v>5.29</v>
      </c>
      <c r="D216">
        <v>5.33</v>
      </c>
      <c r="E216">
        <v>5.37</v>
      </c>
      <c r="F216">
        <v>5.41</v>
      </c>
      <c r="G216">
        <v>5.55</v>
      </c>
      <c r="H216">
        <v>5.68</v>
      </c>
      <c r="I216">
        <v>5.92</v>
      </c>
      <c r="J216">
        <v>6.12</v>
      </c>
      <c r="K216">
        <v>6.35</v>
      </c>
      <c r="L216">
        <v>6.58</v>
      </c>
      <c r="M216">
        <v>6.72</v>
      </c>
      <c r="N216">
        <v>6.88</v>
      </c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7" thickBot="1" x14ac:dyDescent="0.25">
      <c r="A217" s="9"/>
      <c r="B217" s="2">
        <v>43887</v>
      </c>
      <c r="C217">
        <v>5.24</v>
      </c>
      <c r="D217">
        <v>5.27</v>
      </c>
      <c r="E217">
        <v>5.3</v>
      </c>
      <c r="F217">
        <v>5.33</v>
      </c>
      <c r="G217">
        <v>5.45</v>
      </c>
      <c r="H217">
        <v>5.56</v>
      </c>
      <c r="I217">
        <v>5.75</v>
      </c>
      <c r="J217">
        <v>5.93</v>
      </c>
      <c r="K217">
        <v>6.17</v>
      </c>
      <c r="L217">
        <v>6.44</v>
      </c>
      <c r="M217">
        <v>6.61</v>
      </c>
      <c r="N217">
        <v>6.8</v>
      </c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7" thickBot="1" x14ac:dyDescent="0.25">
      <c r="A218" s="9"/>
      <c r="B218" s="2">
        <v>43886</v>
      </c>
      <c r="C218">
        <v>5.21</v>
      </c>
      <c r="D218">
        <v>5.24</v>
      </c>
      <c r="E218">
        <v>5.27</v>
      </c>
      <c r="F218">
        <v>5.3</v>
      </c>
      <c r="G218">
        <v>5.43</v>
      </c>
      <c r="H218">
        <v>5.55</v>
      </c>
      <c r="I218">
        <v>5.76</v>
      </c>
      <c r="J218">
        <v>5.94</v>
      </c>
      <c r="K218">
        <v>6.16</v>
      </c>
      <c r="L218">
        <v>6.42</v>
      </c>
      <c r="M218">
        <v>6.59</v>
      </c>
      <c r="N218">
        <v>6.78</v>
      </c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7" thickBot="1" x14ac:dyDescent="0.25">
      <c r="A219" s="9"/>
      <c r="B219" s="2">
        <v>43882</v>
      </c>
      <c r="C219">
        <v>4.9800000000000004</v>
      </c>
      <c r="D219">
        <v>5.0599999999999996</v>
      </c>
      <c r="E219">
        <v>5.14</v>
      </c>
      <c r="F219">
        <v>5.21</v>
      </c>
      <c r="G219">
        <v>5.39</v>
      </c>
      <c r="H219">
        <v>5.5</v>
      </c>
      <c r="I219">
        <v>5.69</v>
      </c>
      <c r="J219">
        <v>5.86</v>
      </c>
      <c r="K219">
        <v>6.08</v>
      </c>
      <c r="L219">
        <v>6.33</v>
      </c>
      <c r="M219">
        <v>6.48</v>
      </c>
      <c r="N219">
        <v>6.66</v>
      </c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7" thickBot="1" x14ac:dyDescent="0.25">
      <c r="A220" s="9"/>
      <c r="B220" s="2">
        <v>43881</v>
      </c>
      <c r="C220">
        <v>5.08</v>
      </c>
      <c r="D220">
        <v>5.14</v>
      </c>
      <c r="E220">
        <v>5.2</v>
      </c>
      <c r="F220">
        <v>5.25</v>
      </c>
      <c r="G220">
        <v>5.4</v>
      </c>
      <c r="H220">
        <v>5.49</v>
      </c>
      <c r="I220">
        <v>5.65</v>
      </c>
      <c r="J220">
        <v>5.81</v>
      </c>
      <c r="K220">
        <v>6.03</v>
      </c>
      <c r="L220">
        <v>6.3</v>
      </c>
      <c r="M220">
        <v>6.47</v>
      </c>
      <c r="N220">
        <v>6.66</v>
      </c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7" thickBot="1" x14ac:dyDescent="0.25">
      <c r="A221" s="9"/>
      <c r="B221" s="2">
        <v>43880</v>
      </c>
      <c r="C221">
        <v>5.14</v>
      </c>
      <c r="D221">
        <v>5.18</v>
      </c>
      <c r="E221">
        <v>5.22</v>
      </c>
      <c r="F221">
        <v>5.26</v>
      </c>
      <c r="G221">
        <v>5.39</v>
      </c>
      <c r="H221">
        <v>5.49</v>
      </c>
      <c r="I221">
        <v>5.67</v>
      </c>
      <c r="J221">
        <v>5.84</v>
      </c>
      <c r="K221">
        <v>6.07</v>
      </c>
      <c r="L221">
        <v>6.35</v>
      </c>
      <c r="M221">
        <v>6.52</v>
      </c>
      <c r="N221">
        <v>6.72</v>
      </c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7" thickBot="1" x14ac:dyDescent="0.25">
      <c r="A222" s="9"/>
      <c r="B222" s="2">
        <v>43879</v>
      </c>
      <c r="C222">
        <v>5.16</v>
      </c>
      <c r="D222">
        <v>5.2</v>
      </c>
      <c r="E222">
        <v>5.24</v>
      </c>
      <c r="F222">
        <v>5.28</v>
      </c>
      <c r="G222">
        <v>5.42</v>
      </c>
      <c r="H222">
        <v>5.53</v>
      </c>
      <c r="I222">
        <v>5.73</v>
      </c>
      <c r="J222">
        <v>5.9</v>
      </c>
      <c r="K222">
        <v>6.12</v>
      </c>
      <c r="L222">
        <v>6.38</v>
      </c>
      <c r="M222">
        <v>6.55</v>
      </c>
      <c r="N222">
        <v>6.74</v>
      </c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7" thickBot="1" x14ac:dyDescent="0.25">
      <c r="A223" s="9"/>
      <c r="B223" s="2">
        <v>43878</v>
      </c>
      <c r="C223">
        <v>5.16</v>
      </c>
      <c r="D223">
        <v>5.19</v>
      </c>
      <c r="E223">
        <v>5.23</v>
      </c>
      <c r="F223">
        <v>5.27</v>
      </c>
      <c r="G223">
        <v>5.42</v>
      </c>
      <c r="H223">
        <v>5.53</v>
      </c>
      <c r="I223">
        <v>5.72</v>
      </c>
      <c r="J223">
        <v>5.89</v>
      </c>
      <c r="K223">
        <v>6.11</v>
      </c>
      <c r="L223">
        <v>6.38</v>
      </c>
      <c r="M223">
        <v>6.56</v>
      </c>
      <c r="N223">
        <v>6.75</v>
      </c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7" thickBot="1" x14ac:dyDescent="0.25">
      <c r="A224" s="9"/>
      <c r="B224" s="2">
        <v>43875</v>
      </c>
      <c r="C224">
        <v>5.16</v>
      </c>
      <c r="D224">
        <v>5.2</v>
      </c>
      <c r="E224">
        <v>5.23</v>
      </c>
      <c r="F224">
        <v>5.27</v>
      </c>
      <c r="G224">
        <v>5.41</v>
      </c>
      <c r="H224">
        <v>5.52</v>
      </c>
      <c r="I224">
        <v>5.71</v>
      </c>
      <c r="J224">
        <v>5.88</v>
      </c>
      <c r="K224">
        <v>6.12</v>
      </c>
      <c r="L224">
        <v>6.4</v>
      </c>
      <c r="M224">
        <v>6.56</v>
      </c>
      <c r="N224">
        <v>6.73</v>
      </c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7" thickBot="1" x14ac:dyDescent="0.25">
      <c r="A225" s="9"/>
      <c r="B225" s="2">
        <v>43874</v>
      </c>
      <c r="C225">
        <v>5.19</v>
      </c>
      <c r="D225">
        <v>5.23</v>
      </c>
      <c r="E225">
        <v>5.27</v>
      </c>
      <c r="F225">
        <v>5.3</v>
      </c>
      <c r="G225">
        <v>5.45</v>
      </c>
      <c r="H225">
        <v>5.55</v>
      </c>
      <c r="I225">
        <v>5.76</v>
      </c>
      <c r="J225">
        <v>5.94</v>
      </c>
      <c r="K225">
        <v>6.15</v>
      </c>
      <c r="L225">
        <v>6.4</v>
      </c>
      <c r="M225">
        <v>6.55</v>
      </c>
      <c r="N225">
        <v>6.72</v>
      </c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7" thickBot="1" x14ac:dyDescent="0.25">
      <c r="A226" s="9"/>
      <c r="B226" s="2">
        <v>43873</v>
      </c>
      <c r="C226">
        <v>5.24</v>
      </c>
      <c r="D226">
        <v>5.27</v>
      </c>
      <c r="E226">
        <v>5.31</v>
      </c>
      <c r="F226">
        <v>5.34</v>
      </c>
      <c r="G226">
        <v>5.46</v>
      </c>
      <c r="H226">
        <v>5.56</v>
      </c>
      <c r="I226">
        <v>5.77</v>
      </c>
      <c r="J226">
        <v>5.96</v>
      </c>
      <c r="K226">
        <v>6.18</v>
      </c>
      <c r="L226">
        <v>6.41</v>
      </c>
      <c r="M226">
        <v>6.55</v>
      </c>
      <c r="N226">
        <v>6.7</v>
      </c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7" thickBot="1" x14ac:dyDescent="0.25">
      <c r="A227" s="9"/>
      <c r="B227" s="2">
        <v>43872</v>
      </c>
      <c r="C227">
        <v>5.19</v>
      </c>
      <c r="D227">
        <v>5.23</v>
      </c>
      <c r="E227">
        <v>5.27</v>
      </c>
      <c r="F227">
        <v>5.3</v>
      </c>
      <c r="G227">
        <v>5.45</v>
      </c>
      <c r="H227">
        <v>5.59</v>
      </c>
      <c r="I227">
        <v>5.83</v>
      </c>
      <c r="J227">
        <v>6.02</v>
      </c>
      <c r="K227">
        <v>6.22</v>
      </c>
      <c r="L227">
        <v>6.43</v>
      </c>
      <c r="M227">
        <v>6.55</v>
      </c>
      <c r="N227">
        <v>6.67</v>
      </c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7" thickBot="1" x14ac:dyDescent="0.25">
      <c r="A228" s="9"/>
      <c r="B228" s="2">
        <v>43871</v>
      </c>
      <c r="C228">
        <v>5.13</v>
      </c>
      <c r="D228">
        <v>5.19</v>
      </c>
      <c r="E228">
        <v>5.25</v>
      </c>
      <c r="F228">
        <v>5.3</v>
      </c>
      <c r="G228">
        <v>5.47</v>
      </c>
      <c r="H228">
        <v>5.59</v>
      </c>
      <c r="I228">
        <v>5.83</v>
      </c>
      <c r="J228">
        <v>6.04</v>
      </c>
      <c r="K228">
        <v>6.25</v>
      </c>
      <c r="L228">
        <v>6.45</v>
      </c>
      <c r="M228">
        <v>6.55</v>
      </c>
      <c r="N228">
        <v>6.66</v>
      </c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7" thickBot="1" x14ac:dyDescent="0.25">
      <c r="A229" s="9"/>
      <c r="B229" s="2">
        <v>43868</v>
      </c>
      <c r="C229">
        <v>4.9800000000000004</v>
      </c>
      <c r="D229">
        <v>5.07</v>
      </c>
      <c r="E229">
        <v>5.15</v>
      </c>
      <c r="F229">
        <v>5.23</v>
      </c>
      <c r="G229">
        <v>5.45</v>
      </c>
      <c r="H229">
        <v>5.61</v>
      </c>
      <c r="I229">
        <v>5.86</v>
      </c>
      <c r="J229">
        <v>6.06</v>
      </c>
      <c r="K229">
        <v>6.25</v>
      </c>
      <c r="L229">
        <v>6.43</v>
      </c>
      <c r="M229">
        <v>6.51</v>
      </c>
      <c r="N229">
        <v>6.59</v>
      </c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7" thickBot="1" x14ac:dyDescent="0.25">
      <c r="A230" s="9"/>
      <c r="B230" s="2">
        <v>43867</v>
      </c>
      <c r="C230">
        <v>5.01</v>
      </c>
      <c r="D230">
        <v>5.1100000000000003</v>
      </c>
      <c r="E230">
        <v>5.21</v>
      </c>
      <c r="F230">
        <v>5.29</v>
      </c>
      <c r="G230">
        <v>5.5</v>
      </c>
      <c r="H230">
        <v>5.65</v>
      </c>
      <c r="I230">
        <v>5.9</v>
      </c>
      <c r="J230">
        <v>6.1</v>
      </c>
      <c r="K230">
        <v>6.3</v>
      </c>
      <c r="L230">
        <v>6.47</v>
      </c>
      <c r="M230">
        <v>6.55</v>
      </c>
      <c r="N230">
        <v>6.62</v>
      </c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7" thickBot="1" x14ac:dyDescent="0.25">
      <c r="A231" s="9"/>
      <c r="B231" s="2">
        <v>43866</v>
      </c>
      <c r="C231">
        <v>5</v>
      </c>
      <c r="D231">
        <v>5.0999999999999996</v>
      </c>
      <c r="E231">
        <v>5.19</v>
      </c>
      <c r="F231">
        <v>5.28</v>
      </c>
      <c r="G231">
        <v>5.5</v>
      </c>
      <c r="H231">
        <v>5.64</v>
      </c>
      <c r="I231">
        <v>5.89</v>
      </c>
      <c r="J231">
        <v>6.09</v>
      </c>
      <c r="K231">
        <v>6.28</v>
      </c>
      <c r="L231">
        <v>6.44</v>
      </c>
      <c r="M231">
        <v>6.51</v>
      </c>
      <c r="N231">
        <v>6.58</v>
      </c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7" thickBot="1" x14ac:dyDescent="0.25">
      <c r="A232" s="9"/>
      <c r="B232" s="2">
        <v>43865</v>
      </c>
      <c r="C232">
        <v>5.0599999999999996</v>
      </c>
      <c r="D232">
        <v>5.15</v>
      </c>
      <c r="E232">
        <v>5.24</v>
      </c>
      <c r="F232">
        <v>5.31</v>
      </c>
      <c r="G232">
        <v>5.52</v>
      </c>
      <c r="H232">
        <v>5.66</v>
      </c>
      <c r="I232">
        <v>5.91</v>
      </c>
      <c r="J232">
        <v>6.11</v>
      </c>
      <c r="K232">
        <v>6.31</v>
      </c>
      <c r="L232">
        <v>6.48</v>
      </c>
      <c r="M232">
        <v>6.57</v>
      </c>
      <c r="N232">
        <v>6.65</v>
      </c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7" thickBot="1" x14ac:dyDescent="0.25">
      <c r="A233" s="9"/>
      <c r="B233" s="2">
        <v>43864</v>
      </c>
      <c r="C233">
        <v>4.99</v>
      </c>
      <c r="D233">
        <v>5.0999999999999996</v>
      </c>
      <c r="E233">
        <v>5.2</v>
      </c>
      <c r="F233">
        <v>5.28</v>
      </c>
      <c r="G233">
        <v>5.52</v>
      </c>
      <c r="H233">
        <v>5.69</v>
      </c>
      <c r="I233">
        <v>5.96</v>
      </c>
      <c r="J233">
        <v>6.17</v>
      </c>
      <c r="K233">
        <v>6.37</v>
      </c>
      <c r="L233">
        <v>6.54</v>
      </c>
      <c r="M233">
        <v>6.62</v>
      </c>
      <c r="N233">
        <v>6.71</v>
      </c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7" thickBot="1" x14ac:dyDescent="0.25">
      <c r="A234" s="9"/>
      <c r="B234" s="2">
        <v>43861</v>
      </c>
      <c r="C234">
        <v>4.97</v>
      </c>
      <c r="D234">
        <v>5.08</v>
      </c>
      <c r="E234">
        <v>5.18</v>
      </c>
      <c r="F234">
        <v>5.27</v>
      </c>
      <c r="G234">
        <v>5.51</v>
      </c>
      <c r="H234">
        <v>5.67</v>
      </c>
      <c r="I234">
        <v>5.95</v>
      </c>
      <c r="J234">
        <v>6.16</v>
      </c>
      <c r="K234">
        <v>6.36</v>
      </c>
      <c r="L234">
        <v>6.53</v>
      </c>
      <c r="M234">
        <v>6.62</v>
      </c>
      <c r="N234">
        <v>6.7</v>
      </c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7" thickBot="1" x14ac:dyDescent="0.25">
      <c r="A235" s="9"/>
      <c r="B235" s="2">
        <v>43860</v>
      </c>
      <c r="C235">
        <v>5.0199999999999996</v>
      </c>
      <c r="D235">
        <v>5.12</v>
      </c>
      <c r="E235">
        <v>5.21</v>
      </c>
      <c r="F235">
        <v>5.29</v>
      </c>
      <c r="G235">
        <v>5.51</v>
      </c>
      <c r="H235">
        <v>5.65</v>
      </c>
      <c r="I235">
        <v>5.92</v>
      </c>
      <c r="J235">
        <v>6.14</v>
      </c>
      <c r="K235">
        <v>6.35</v>
      </c>
      <c r="L235">
        <v>6.55</v>
      </c>
      <c r="M235">
        <v>6.66</v>
      </c>
      <c r="N235">
        <v>6.77</v>
      </c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7" thickBot="1" x14ac:dyDescent="0.25">
      <c r="A236" s="9"/>
      <c r="B236" s="2">
        <v>43859</v>
      </c>
      <c r="C236">
        <v>5.19</v>
      </c>
      <c r="D236">
        <v>5.26</v>
      </c>
      <c r="E236">
        <v>5.32</v>
      </c>
      <c r="F236">
        <v>5.37</v>
      </c>
      <c r="G236">
        <v>5.53</v>
      </c>
      <c r="H236">
        <v>5.65</v>
      </c>
      <c r="I236">
        <v>5.89</v>
      </c>
      <c r="J236">
        <v>6.1</v>
      </c>
      <c r="K236">
        <v>6.32</v>
      </c>
      <c r="L236">
        <v>6.54</v>
      </c>
      <c r="M236">
        <v>6.66</v>
      </c>
      <c r="N236">
        <v>6.79</v>
      </c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7" thickBot="1" x14ac:dyDescent="0.25">
      <c r="A237" s="9"/>
      <c r="B237" s="2">
        <v>43858</v>
      </c>
      <c r="C237">
        <v>5.23</v>
      </c>
      <c r="D237">
        <v>5.29</v>
      </c>
      <c r="E237">
        <v>5.35</v>
      </c>
      <c r="F237">
        <v>5.4</v>
      </c>
      <c r="G237">
        <v>5.55</v>
      </c>
      <c r="H237">
        <v>5.67</v>
      </c>
      <c r="I237">
        <v>5.9</v>
      </c>
      <c r="J237">
        <v>6.11</v>
      </c>
      <c r="K237">
        <v>6.32</v>
      </c>
      <c r="L237">
        <v>6.54</v>
      </c>
      <c r="M237">
        <v>6.67</v>
      </c>
      <c r="N237">
        <v>6.8</v>
      </c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7" thickBot="1" x14ac:dyDescent="0.25">
      <c r="A238" s="9"/>
      <c r="B238" s="2">
        <v>43857</v>
      </c>
      <c r="C238">
        <v>5.45</v>
      </c>
      <c r="D238">
        <v>5.47</v>
      </c>
      <c r="E238">
        <v>5.49</v>
      </c>
      <c r="F238">
        <v>5.51</v>
      </c>
      <c r="G238">
        <v>5.58</v>
      </c>
      <c r="H238">
        <v>5.66</v>
      </c>
      <c r="I238">
        <v>5.91</v>
      </c>
      <c r="J238">
        <v>6.13</v>
      </c>
      <c r="K238">
        <v>6.35</v>
      </c>
      <c r="L238">
        <v>6.56</v>
      </c>
      <c r="M238">
        <v>6.68</v>
      </c>
      <c r="N238">
        <v>6.8</v>
      </c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7" thickBot="1" x14ac:dyDescent="0.25">
      <c r="A239" s="9"/>
      <c r="B239" s="2">
        <v>43854</v>
      </c>
      <c r="C239">
        <v>5.36</v>
      </c>
      <c r="D239">
        <v>5.4</v>
      </c>
      <c r="E239">
        <v>5.43</v>
      </c>
      <c r="F239">
        <v>5.45</v>
      </c>
      <c r="G239">
        <v>5.54</v>
      </c>
      <c r="H239">
        <v>5.63</v>
      </c>
      <c r="I239">
        <v>5.85</v>
      </c>
      <c r="J239">
        <v>6.05</v>
      </c>
      <c r="K239">
        <v>6.26</v>
      </c>
      <c r="L239">
        <v>6.47</v>
      </c>
      <c r="M239">
        <v>6.58</v>
      </c>
      <c r="N239">
        <v>6.7</v>
      </c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7" thickBot="1" x14ac:dyDescent="0.25">
      <c r="A240" s="9"/>
      <c r="B240" s="2">
        <v>43853</v>
      </c>
      <c r="C240">
        <v>5.36</v>
      </c>
      <c r="D240">
        <v>5.39</v>
      </c>
      <c r="E240">
        <v>5.42</v>
      </c>
      <c r="F240">
        <v>5.45</v>
      </c>
      <c r="G240">
        <v>5.56</v>
      </c>
      <c r="H240">
        <v>5.65</v>
      </c>
      <c r="I240">
        <v>5.86</v>
      </c>
      <c r="J240">
        <v>6.05</v>
      </c>
      <c r="K240">
        <v>6.25</v>
      </c>
      <c r="L240">
        <v>6.45</v>
      </c>
      <c r="M240">
        <v>6.56</v>
      </c>
      <c r="N240">
        <v>6.67</v>
      </c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7" thickBot="1" x14ac:dyDescent="0.25">
      <c r="A241" s="9"/>
      <c r="B241" s="2">
        <v>43852</v>
      </c>
      <c r="C241">
        <v>5.39</v>
      </c>
      <c r="D241">
        <v>5.4</v>
      </c>
      <c r="E241">
        <v>5.42</v>
      </c>
      <c r="F241">
        <v>5.44</v>
      </c>
      <c r="G241">
        <v>5.56</v>
      </c>
      <c r="H241">
        <v>5.68</v>
      </c>
      <c r="I241">
        <v>5.89</v>
      </c>
      <c r="J241">
        <v>6.06</v>
      </c>
      <c r="K241">
        <v>6.25</v>
      </c>
      <c r="L241">
        <v>6.44</v>
      </c>
      <c r="M241">
        <v>6.54</v>
      </c>
      <c r="N241">
        <v>6.65</v>
      </c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7" thickBot="1" x14ac:dyDescent="0.25">
      <c r="A242" s="9"/>
      <c r="B242" s="2">
        <v>43851</v>
      </c>
      <c r="C242">
        <v>5.34</v>
      </c>
      <c r="D242">
        <v>5.36</v>
      </c>
      <c r="E242">
        <v>5.39</v>
      </c>
      <c r="F242">
        <v>5.43</v>
      </c>
      <c r="G242">
        <v>5.55</v>
      </c>
      <c r="H242">
        <v>5.67</v>
      </c>
      <c r="I242">
        <v>5.89</v>
      </c>
      <c r="J242">
        <v>6.07</v>
      </c>
      <c r="K242">
        <v>6.26</v>
      </c>
      <c r="L242">
        <v>6.45</v>
      </c>
      <c r="M242">
        <v>6.55</v>
      </c>
      <c r="N242">
        <v>6.65</v>
      </c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7" thickBot="1" x14ac:dyDescent="0.25">
      <c r="A243" s="9"/>
      <c r="B243" s="2">
        <v>43850</v>
      </c>
      <c r="C243">
        <v>5.34</v>
      </c>
      <c r="D243">
        <v>5.36</v>
      </c>
      <c r="E243">
        <v>5.39</v>
      </c>
      <c r="F243">
        <v>5.42</v>
      </c>
      <c r="G243">
        <v>5.54</v>
      </c>
      <c r="H243">
        <v>5.66</v>
      </c>
      <c r="I243">
        <v>5.88</v>
      </c>
      <c r="J243">
        <v>6.07</v>
      </c>
      <c r="K243">
        <v>6.25</v>
      </c>
      <c r="L243">
        <v>6.44</v>
      </c>
      <c r="M243">
        <v>6.54</v>
      </c>
      <c r="N243">
        <v>6.65</v>
      </c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7" thickBot="1" x14ac:dyDescent="0.25">
      <c r="A244" s="9"/>
      <c r="B244" s="2">
        <v>43847</v>
      </c>
      <c r="C244">
        <v>5.3</v>
      </c>
      <c r="D244">
        <v>5.33</v>
      </c>
      <c r="E244">
        <v>5.37</v>
      </c>
      <c r="F244">
        <v>5.41</v>
      </c>
      <c r="G244">
        <v>5.56</v>
      </c>
      <c r="H244">
        <v>5.67</v>
      </c>
      <c r="I244">
        <v>5.88</v>
      </c>
      <c r="J244">
        <v>6.06</v>
      </c>
      <c r="K244">
        <v>6.25</v>
      </c>
      <c r="L244">
        <v>6.45</v>
      </c>
      <c r="M244">
        <v>6.56</v>
      </c>
      <c r="N244">
        <v>6.67</v>
      </c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7" thickBot="1" x14ac:dyDescent="0.25">
      <c r="A245" s="9"/>
      <c r="B245" s="2">
        <v>43846</v>
      </c>
      <c r="C245">
        <v>5.41</v>
      </c>
      <c r="D245">
        <v>5.42</v>
      </c>
      <c r="E245">
        <v>5.44</v>
      </c>
      <c r="F245">
        <v>5.46</v>
      </c>
      <c r="G245">
        <v>5.58</v>
      </c>
      <c r="H245">
        <v>5.7</v>
      </c>
      <c r="I245">
        <v>5.91</v>
      </c>
      <c r="J245">
        <v>6.09</v>
      </c>
      <c r="K245">
        <v>6.29</v>
      </c>
      <c r="L245">
        <v>6.5</v>
      </c>
      <c r="M245">
        <v>6.62</v>
      </c>
      <c r="N245">
        <v>6.75</v>
      </c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7" thickBot="1" x14ac:dyDescent="0.25">
      <c r="A246" s="9"/>
      <c r="B246" s="2">
        <v>43845</v>
      </c>
      <c r="C246">
        <v>5.36</v>
      </c>
      <c r="D246">
        <v>5.38</v>
      </c>
      <c r="E246">
        <v>5.41</v>
      </c>
      <c r="F246">
        <v>5.44</v>
      </c>
      <c r="G246">
        <v>5.58</v>
      </c>
      <c r="H246">
        <v>5.71</v>
      </c>
      <c r="I246">
        <v>5.93</v>
      </c>
      <c r="J246">
        <v>6.11</v>
      </c>
      <c r="K246">
        <v>6.3</v>
      </c>
      <c r="L246">
        <v>6.5</v>
      </c>
      <c r="M246">
        <v>6.63</v>
      </c>
      <c r="N246">
        <v>6.76</v>
      </c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7" thickBot="1" x14ac:dyDescent="0.25">
      <c r="A247" s="9"/>
      <c r="B247" s="2">
        <v>43844</v>
      </c>
      <c r="C247">
        <v>5.4</v>
      </c>
      <c r="D247">
        <v>5.41</v>
      </c>
      <c r="E247">
        <v>5.43</v>
      </c>
      <c r="F247">
        <v>5.46</v>
      </c>
      <c r="G247">
        <v>5.56</v>
      </c>
      <c r="H247">
        <v>5.68</v>
      </c>
      <c r="I247">
        <v>5.89</v>
      </c>
      <c r="J247">
        <v>6.06</v>
      </c>
      <c r="K247">
        <v>6.26</v>
      </c>
      <c r="L247">
        <v>6.47</v>
      </c>
      <c r="M247">
        <v>6.6</v>
      </c>
      <c r="N247">
        <v>6.73</v>
      </c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7" thickBot="1" x14ac:dyDescent="0.25">
      <c r="A248" s="9"/>
      <c r="B248" s="2">
        <v>43843</v>
      </c>
      <c r="C248">
        <v>5.47</v>
      </c>
      <c r="D248">
        <v>5.45</v>
      </c>
      <c r="E248">
        <v>5.45</v>
      </c>
      <c r="F248">
        <v>5.45</v>
      </c>
      <c r="G248">
        <v>5.54</v>
      </c>
      <c r="H248">
        <v>5.64</v>
      </c>
      <c r="I248">
        <v>5.84</v>
      </c>
      <c r="J248">
        <v>6</v>
      </c>
      <c r="K248">
        <v>6.18</v>
      </c>
      <c r="L248">
        <v>6.39</v>
      </c>
      <c r="M248">
        <v>6.52</v>
      </c>
      <c r="N248">
        <v>6.66</v>
      </c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7" thickBot="1" x14ac:dyDescent="0.25">
      <c r="A249" s="9"/>
      <c r="B249" s="2">
        <v>43840</v>
      </c>
      <c r="C249">
        <v>5.46</v>
      </c>
      <c r="D249">
        <v>5.46</v>
      </c>
      <c r="E249">
        <v>5.47</v>
      </c>
      <c r="F249">
        <v>5.48</v>
      </c>
      <c r="G249">
        <v>5.57</v>
      </c>
      <c r="H249">
        <v>5.69</v>
      </c>
      <c r="I249">
        <v>5.9</v>
      </c>
      <c r="J249">
        <v>6.07</v>
      </c>
      <c r="K249">
        <v>6.26</v>
      </c>
      <c r="L249">
        <v>6.48</v>
      </c>
      <c r="M249">
        <v>6.61</v>
      </c>
      <c r="N249">
        <v>6.75</v>
      </c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7" thickBot="1" x14ac:dyDescent="0.25">
      <c r="A250" s="9"/>
      <c r="B250" s="2">
        <v>43839</v>
      </c>
      <c r="C250">
        <v>5.45</v>
      </c>
      <c r="D250">
        <v>5.47</v>
      </c>
      <c r="E250">
        <v>5.49</v>
      </c>
      <c r="F250">
        <v>5.52</v>
      </c>
      <c r="G250">
        <v>5.63</v>
      </c>
      <c r="H250">
        <v>5.77</v>
      </c>
      <c r="I250">
        <v>6.02</v>
      </c>
      <c r="J250">
        <v>6.21</v>
      </c>
      <c r="K250">
        <v>6.42</v>
      </c>
      <c r="L250">
        <v>6.61</v>
      </c>
      <c r="M250">
        <v>6.71</v>
      </c>
      <c r="N250">
        <v>6.82</v>
      </c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7" thickBot="1" x14ac:dyDescent="0.25">
      <c r="A251" s="9"/>
      <c r="B251" s="2">
        <v>43838</v>
      </c>
      <c r="C251">
        <v>5.15</v>
      </c>
      <c r="D251">
        <v>5.22</v>
      </c>
      <c r="E251">
        <v>5.29</v>
      </c>
      <c r="F251">
        <v>5.37</v>
      </c>
      <c r="G251">
        <v>5.62</v>
      </c>
      <c r="H251">
        <v>5.79</v>
      </c>
      <c r="I251">
        <v>6.06</v>
      </c>
      <c r="J251">
        <v>6.26</v>
      </c>
      <c r="K251">
        <v>6.44</v>
      </c>
      <c r="L251">
        <v>6.6</v>
      </c>
      <c r="M251">
        <v>6.67</v>
      </c>
      <c r="N251">
        <v>6.74</v>
      </c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7" thickBot="1" x14ac:dyDescent="0.25">
      <c r="A252" s="9"/>
      <c r="B252" s="2">
        <v>43836</v>
      </c>
      <c r="C252">
        <v>5.03</v>
      </c>
      <c r="D252">
        <v>5.13</v>
      </c>
      <c r="E252">
        <v>5.23</v>
      </c>
      <c r="F252">
        <v>5.33</v>
      </c>
      <c r="G252">
        <v>5.62</v>
      </c>
      <c r="H252">
        <v>5.8</v>
      </c>
      <c r="I252">
        <v>6.07</v>
      </c>
      <c r="J252">
        <v>6.26</v>
      </c>
      <c r="K252">
        <v>6.43</v>
      </c>
      <c r="L252">
        <v>6.55</v>
      </c>
      <c r="M252">
        <v>6.61</v>
      </c>
      <c r="N252">
        <v>6.66</v>
      </c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7" thickBot="1" x14ac:dyDescent="0.25">
      <c r="A253" s="9"/>
      <c r="B253" s="2">
        <v>43833</v>
      </c>
      <c r="C253">
        <v>4.97</v>
      </c>
      <c r="D253">
        <v>5.08</v>
      </c>
      <c r="E253">
        <v>5.18</v>
      </c>
      <c r="F253">
        <v>5.27</v>
      </c>
      <c r="G253">
        <v>5.57</v>
      </c>
      <c r="H253">
        <v>5.76</v>
      </c>
      <c r="I253">
        <v>6.04</v>
      </c>
      <c r="J253">
        <v>6.24</v>
      </c>
      <c r="K253">
        <v>6.42</v>
      </c>
      <c r="L253">
        <v>6.56</v>
      </c>
      <c r="M253">
        <v>6.62</v>
      </c>
      <c r="N253">
        <v>6.67</v>
      </c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7" thickBot="1" x14ac:dyDescent="0.25">
      <c r="A254" s="9"/>
      <c r="B254" s="2">
        <v>43829</v>
      </c>
      <c r="C254">
        <v>4.79</v>
      </c>
      <c r="D254">
        <v>4.9400000000000004</v>
      </c>
      <c r="E254">
        <v>5.08</v>
      </c>
      <c r="F254">
        <v>5.21</v>
      </c>
      <c r="G254">
        <v>5.61</v>
      </c>
      <c r="H254">
        <v>5.82</v>
      </c>
      <c r="I254">
        <v>6.1</v>
      </c>
      <c r="J254">
        <v>6.27</v>
      </c>
      <c r="K254">
        <v>6.41</v>
      </c>
      <c r="L254">
        <v>6.52</v>
      </c>
      <c r="M254">
        <v>6.56</v>
      </c>
      <c r="N254">
        <v>6.6</v>
      </c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7" thickBot="1" x14ac:dyDescent="0.25">
      <c r="A255" s="9"/>
      <c r="B255" s="2">
        <v>43826</v>
      </c>
      <c r="C255">
        <v>4.9800000000000004</v>
      </c>
      <c r="D255">
        <v>5.09</v>
      </c>
      <c r="E255">
        <v>5.21</v>
      </c>
      <c r="F255">
        <v>5.32</v>
      </c>
      <c r="G255">
        <v>5.68</v>
      </c>
      <c r="H255">
        <v>5.89</v>
      </c>
      <c r="I255">
        <v>6.17</v>
      </c>
      <c r="J255">
        <v>6.33</v>
      </c>
      <c r="K255">
        <v>6.48</v>
      </c>
      <c r="L255">
        <v>6.59</v>
      </c>
      <c r="M255">
        <v>6.64</v>
      </c>
      <c r="N255">
        <v>6.68</v>
      </c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7" thickBot="1" x14ac:dyDescent="0.25">
      <c r="A256" s="9"/>
      <c r="B256" s="2">
        <v>43825</v>
      </c>
      <c r="C256">
        <v>5.31</v>
      </c>
      <c r="D256">
        <v>5.35</v>
      </c>
      <c r="E256">
        <v>5.4</v>
      </c>
      <c r="F256">
        <v>5.46</v>
      </c>
      <c r="G256">
        <v>5.67</v>
      </c>
      <c r="H256">
        <v>5.8</v>
      </c>
      <c r="I256">
        <v>6.05</v>
      </c>
      <c r="J256">
        <v>6.27</v>
      </c>
      <c r="K256">
        <v>6.48</v>
      </c>
      <c r="L256">
        <v>6.66</v>
      </c>
      <c r="M256">
        <v>6.75</v>
      </c>
      <c r="N256">
        <v>6.83</v>
      </c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7" thickBot="1" x14ac:dyDescent="0.25">
      <c r="A257" s="9"/>
      <c r="B257" s="2">
        <v>43824</v>
      </c>
      <c r="C257">
        <v>5.32</v>
      </c>
      <c r="D257">
        <v>5.35</v>
      </c>
      <c r="E257">
        <v>5.39</v>
      </c>
      <c r="F257">
        <v>5.43</v>
      </c>
      <c r="G257">
        <v>5.65</v>
      </c>
      <c r="H257">
        <v>5.81</v>
      </c>
      <c r="I257">
        <v>6.1</v>
      </c>
      <c r="J257">
        <v>6.31</v>
      </c>
      <c r="K257">
        <v>6.49</v>
      </c>
      <c r="L257">
        <v>6.66</v>
      </c>
      <c r="M257">
        <v>6.74</v>
      </c>
      <c r="N257">
        <v>6.82</v>
      </c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7" thickBot="1" x14ac:dyDescent="0.25">
      <c r="A258" s="9"/>
      <c r="B258" s="2">
        <v>43823</v>
      </c>
      <c r="C258">
        <v>5.39</v>
      </c>
      <c r="D258">
        <v>5.41</v>
      </c>
      <c r="E258">
        <v>5.44</v>
      </c>
      <c r="F258">
        <v>5.49</v>
      </c>
      <c r="G258">
        <v>5.68</v>
      </c>
      <c r="H258">
        <v>5.84</v>
      </c>
      <c r="I258">
        <v>6.11</v>
      </c>
      <c r="J258">
        <v>6.31</v>
      </c>
      <c r="K258">
        <v>6.5</v>
      </c>
      <c r="L258">
        <v>6.66</v>
      </c>
      <c r="M258">
        <v>6.74</v>
      </c>
      <c r="N258">
        <v>6.82</v>
      </c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7" thickBot="1" x14ac:dyDescent="0.25">
      <c r="A259" s="9"/>
      <c r="B259" s="2">
        <v>43822</v>
      </c>
      <c r="C259">
        <v>5.45</v>
      </c>
      <c r="D259">
        <v>5.46</v>
      </c>
      <c r="E259">
        <v>5.48</v>
      </c>
      <c r="F259">
        <v>5.52</v>
      </c>
      <c r="G259">
        <v>5.7</v>
      </c>
      <c r="H259">
        <v>5.86</v>
      </c>
      <c r="I259">
        <v>6.14</v>
      </c>
      <c r="J259">
        <v>6.35</v>
      </c>
      <c r="K259">
        <v>6.54</v>
      </c>
      <c r="L259">
        <v>6.7</v>
      </c>
      <c r="M259">
        <v>6.77</v>
      </c>
      <c r="N259">
        <v>6.83</v>
      </c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7" thickBot="1" x14ac:dyDescent="0.25">
      <c r="A260" s="9"/>
      <c r="B260" s="2">
        <v>43819</v>
      </c>
      <c r="C260">
        <v>5.45</v>
      </c>
      <c r="D260">
        <v>5.45</v>
      </c>
      <c r="E260">
        <v>5.47</v>
      </c>
      <c r="F260">
        <v>5.51</v>
      </c>
      <c r="G260">
        <v>5.7</v>
      </c>
      <c r="H260">
        <v>5.87</v>
      </c>
      <c r="I260">
        <v>6.16</v>
      </c>
      <c r="J260">
        <v>6.35</v>
      </c>
      <c r="K260">
        <v>6.53</v>
      </c>
      <c r="L260">
        <v>6.69</v>
      </c>
      <c r="M260">
        <v>6.77</v>
      </c>
      <c r="N260">
        <v>6.84</v>
      </c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7" thickBot="1" x14ac:dyDescent="0.25">
      <c r="A261" s="9"/>
      <c r="B261" s="2">
        <v>43818</v>
      </c>
      <c r="C261">
        <v>5.53</v>
      </c>
      <c r="D261">
        <v>5.52</v>
      </c>
      <c r="E261">
        <v>5.53</v>
      </c>
      <c r="F261">
        <v>5.55</v>
      </c>
      <c r="G261">
        <v>5.72</v>
      </c>
      <c r="H261">
        <v>5.88</v>
      </c>
      <c r="I261">
        <v>6.16</v>
      </c>
      <c r="J261">
        <v>6.36</v>
      </c>
      <c r="K261">
        <v>6.55</v>
      </c>
      <c r="L261">
        <v>6.71</v>
      </c>
      <c r="M261">
        <v>6.79</v>
      </c>
      <c r="N261">
        <v>6.86</v>
      </c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7" thickBot="1" x14ac:dyDescent="0.25">
      <c r="A262" s="9"/>
      <c r="B262" s="2">
        <v>43817</v>
      </c>
      <c r="C262">
        <v>5.62</v>
      </c>
      <c r="D262">
        <v>5.59</v>
      </c>
      <c r="E262">
        <v>5.58</v>
      </c>
      <c r="F262">
        <v>5.59</v>
      </c>
      <c r="G262">
        <v>5.7</v>
      </c>
      <c r="H262">
        <v>5.85</v>
      </c>
      <c r="I262">
        <v>6.12</v>
      </c>
      <c r="J262">
        <v>6.32</v>
      </c>
      <c r="K262">
        <v>6.52</v>
      </c>
      <c r="L262">
        <v>6.7</v>
      </c>
      <c r="M262">
        <v>6.79</v>
      </c>
      <c r="N262">
        <v>6.87</v>
      </c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7" thickBot="1" x14ac:dyDescent="0.25">
      <c r="A263" s="9"/>
      <c r="B263" s="2">
        <v>43816</v>
      </c>
      <c r="C263">
        <v>5.68</v>
      </c>
      <c r="D263">
        <v>5.63</v>
      </c>
      <c r="E263">
        <v>5.6</v>
      </c>
      <c r="F263">
        <v>5.6</v>
      </c>
      <c r="G263">
        <v>5.72</v>
      </c>
      <c r="H263">
        <v>5.87</v>
      </c>
      <c r="I263">
        <v>6.14</v>
      </c>
      <c r="J263">
        <v>6.33</v>
      </c>
      <c r="K263">
        <v>6.51</v>
      </c>
      <c r="L263">
        <v>6.67</v>
      </c>
      <c r="M263">
        <v>6.75</v>
      </c>
      <c r="N263">
        <v>6.83</v>
      </c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7" thickBot="1" x14ac:dyDescent="0.25">
      <c r="A264" s="9"/>
      <c r="B264" s="2">
        <v>43815</v>
      </c>
      <c r="C264">
        <v>5.64</v>
      </c>
      <c r="D264">
        <v>5.59</v>
      </c>
      <c r="E264">
        <v>5.56</v>
      </c>
      <c r="F264">
        <v>5.56</v>
      </c>
      <c r="G264">
        <v>5.7</v>
      </c>
      <c r="H264">
        <v>5.87</v>
      </c>
      <c r="I264">
        <v>6.15</v>
      </c>
      <c r="J264">
        <v>6.34</v>
      </c>
      <c r="K264">
        <v>6.52</v>
      </c>
      <c r="L264">
        <v>6.68</v>
      </c>
      <c r="M264">
        <v>6.76</v>
      </c>
      <c r="N264">
        <v>6.84</v>
      </c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7" thickBot="1" x14ac:dyDescent="0.25">
      <c r="A265" s="9"/>
      <c r="B265" s="2">
        <v>43812</v>
      </c>
      <c r="C265">
        <v>5.64</v>
      </c>
      <c r="D265">
        <v>5.58</v>
      </c>
      <c r="E265">
        <v>5.55</v>
      </c>
      <c r="F265">
        <v>5.56</v>
      </c>
      <c r="G265">
        <v>5.7</v>
      </c>
      <c r="H265">
        <v>5.88</v>
      </c>
      <c r="I265">
        <v>6.17</v>
      </c>
      <c r="J265">
        <v>6.36</v>
      </c>
      <c r="K265">
        <v>6.54</v>
      </c>
      <c r="L265">
        <v>6.69</v>
      </c>
      <c r="M265">
        <v>6.77</v>
      </c>
      <c r="N265">
        <v>6.83</v>
      </c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7" thickBot="1" x14ac:dyDescent="0.25">
      <c r="A266" s="9"/>
      <c r="B266" s="2">
        <v>43811</v>
      </c>
      <c r="C266">
        <v>5.71</v>
      </c>
      <c r="D266">
        <v>5.67</v>
      </c>
      <c r="E266">
        <v>5.64</v>
      </c>
      <c r="F266">
        <v>5.64</v>
      </c>
      <c r="G266">
        <v>5.71</v>
      </c>
      <c r="H266">
        <v>5.86</v>
      </c>
      <c r="I266">
        <v>6.13</v>
      </c>
      <c r="J266">
        <v>6.33</v>
      </c>
      <c r="K266">
        <v>6.53</v>
      </c>
      <c r="L266">
        <v>6.71</v>
      </c>
      <c r="M266">
        <v>6.8</v>
      </c>
      <c r="N266">
        <v>6.89</v>
      </c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7" thickBot="1" x14ac:dyDescent="0.25">
      <c r="A267" s="9"/>
      <c r="B267" s="2">
        <v>43810</v>
      </c>
      <c r="C267">
        <v>5.8</v>
      </c>
      <c r="D267">
        <v>5.76</v>
      </c>
      <c r="E267">
        <v>5.73</v>
      </c>
      <c r="F267">
        <v>5.72</v>
      </c>
      <c r="G267">
        <v>5.8</v>
      </c>
      <c r="H267">
        <v>5.94</v>
      </c>
      <c r="I267">
        <v>6.21</v>
      </c>
      <c r="J267">
        <v>6.39</v>
      </c>
      <c r="K267">
        <v>6.58</v>
      </c>
      <c r="L267">
        <v>6.75</v>
      </c>
      <c r="M267">
        <v>6.84</v>
      </c>
      <c r="N267">
        <v>6.92</v>
      </c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7" thickBot="1" x14ac:dyDescent="0.25">
      <c r="A268" s="9"/>
      <c r="B268" s="2">
        <v>43809</v>
      </c>
      <c r="C268">
        <v>5.86</v>
      </c>
      <c r="D268">
        <v>5.82</v>
      </c>
      <c r="E268">
        <v>5.79</v>
      </c>
      <c r="F268">
        <v>5.78</v>
      </c>
      <c r="G268">
        <v>5.82</v>
      </c>
      <c r="H268">
        <v>5.95</v>
      </c>
      <c r="I268">
        <v>6.2</v>
      </c>
      <c r="J268">
        <v>6.38</v>
      </c>
      <c r="K268">
        <v>6.56</v>
      </c>
      <c r="L268">
        <v>6.73</v>
      </c>
      <c r="M268">
        <v>6.81</v>
      </c>
      <c r="N268">
        <v>6.89</v>
      </c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7" thickBot="1" x14ac:dyDescent="0.25">
      <c r="A269" s="9"/>
      <c r="B269" s="2">
        <v>43808</v>
      </c>
      <c r="C269">
        <v>5.77</v>
      </c>
      <c r="D269">
        <v>5.74</v>
      </c>
      <c r="E269">
        <v>5.74</v>
      </c>
      <c r="F269">
        <v>5.74</v>
      </c>
      <c r="G269">
        <v>5.83</v>
      </c>
      <c r="H269">
        <v>5.96</v>
      </c>
      <c r="I269">
        <v>6.19</v>
      </c>
      <c r="J269">
        <v>6.37</v>
      </c>
      <c r="K269">
        <v>6.56</v>
      </c>
      <c r="L269">
        <v>6.74</v>
      </c>
      <c r="M269">
        <v>6.83</v>
      </c>
      <c r="N269">
        <v>6.91</v>
      </c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7" thickBot="1" x14ac:dyDescent="0.25">
      <c r="A270" s="9"/>
      <c r="B270" s="2">
        <v>43805</v>
      </c>
      <c r="C270">
        <v>5.82</v>
      </c>
      <c r="D270">
        <v>5.78</v>
      </c>
      <c r="E270">
        <v>5.76</v>
      </c>
      <c r="F270">
        <v>5.76</v>
      </c>
      <c r="G270">
        <v>5.83</v>
      </c>
      <c r="H270">
        <v>5.96</v>
      </c>
      <c r="I270">
        <v>6.19</v>
      </c>
      <c r="J270">
        <v>6.37</v>
      </c>
      <c r="K270">
        <v>6.55</v>
      </c>
      <c r="L270">
        <v>6.73</v>
      </c>
      <c r="M270">
        <v>6.83</v>
      </c>
      <c r="N270">
        <v>6.91</v>
      </c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7" thickBot="1" x14ac:dyDescent="0.25">
      <c r="A271" s="9"/>
      <c r="B271" s="2">
        <v>43804</v>
      </c>
      <c r="C271">
        <v>5.89</v>
      </c>
      <c r="D271">
        <v>5.84</v>
      </c>
      <c r="E271">
        <v>5.8</v>
      </c>
      <c r="F271">
        <v>5.79</v>
      </c>
      <c r="G271">
        <v>5.85</v>
      </c>
      <c r="H271">
        <v>5.98</v>
      </c>
      <c r="I271">
        <v>6.21</v>
      </c>
      <c r="J271">
        <v>6.38</v>
      </c>
      <c r="K271">
        <v>6.56</v>
      </c>
      <c r="L271">
        <v>6.74</v>
      </c>
      <c r="M271">
        <v>6.84</v>
      </c>
      <c r="N271">
        <v>6.91</v>
      </c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7" thickBot="1" x14ac:dyDescent="0.25">
      <c r="A272" s="9"/>
      <c r="B272" s="2">
        <v>43803</v>
      </c>
      <c r="C272">
        <v>5.89</v>
      </c>
      <c r="D272">
        <v>5.84</v>
      </c>
      <c r="E272">
        <v>5.8</v>
      </c>
      <c r="F272">
        <v>5.79</v>
      </c>
      <c r="G272">
        <v>5.85</v>
      </c>
      <c r="H272">
        <v>5.97</v>
      </c>
      <c r="I272">
        <v>6.2</v>
      </c>
      <c r="J272">
        <v>6.37</v>
      </c>
      <c r="K272">
        <v>6.55</v>
      </c>
      <c r="L272">
        <v>6.73</v>
      </c>
      <c r="M272">
        <v>6.82</v>
      </c>
      <c r="N272">
        <v>6.9</v>
      </c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7" thickBot="1" x14ac:dyDescent="0.25">
      <c r="A273" s="9"/>
      <c r="B273" s="2">
        <v>43802</v>
      </c>
      <c r="C273">
        <v>5.9</v>
      </c>
      <c r="D273">
        <v>5.83</v>
      </c>
      <c r="E273">
        <v>5.79</v>
      </c>
      <c r="F273">
        <v>5.78</v>
      </c>
      <c r="G273">
        <v>5.85</v>
      </c>
      <c r="H273">
        <v>5.99</v>
      </c>
      <c r="I273">
        <v>6.24</v>
      </c>
      <c r="J273">
        <v>6.4</v>
      </c>
      <c r="K273">
        <v>6.58</v>
      </c>
      <c r="L273">
        <v>6.75</v>
      </c>
      <c r="M273">
        <v>6.84</v>
      </c>
      <c r="N273">
        <v>6.91</v>
      </c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7" thickBot="1" x14ac:dyDescent="0.25">
      <c r="A274" s="9"/>
      <c r="B274" s="2">
        <v>43801</v>
      </c>
      <c r="C274">
        <v>5.94</v>
      </c>
      <c r="D274">
        <v>5.86</v>
      </c>
      <c r="E274">
        <v>5.81</v>
      </c>
      <c r="F274">
        <v>5.79</v>
      </c>
      <c r="G274">
        <v>5.85</v>
      </c>
      <c r="H274">
        <v>5.98</v>
      </c>
      <c r="I274">
        <v>6.24</v>
      </c>
      <c r="J274">
        <v>6.42</v>
      </c>
      <c r="K274">
        <v>6.6</v>
      </c>
      <c r="L274">
        <v>6.78</v>
      </c>
      <c r="M274">
        <v>6.87</v>
      </c>
      <c r="N274">
        <v>6.95</v>
      </c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7" thickBot="1" x14ac:dyDescent="0.25">
      <c r="A275" s="9"/>
      <c r="B275" s="2">
        <v>43798</v>
      </c>
      <c r="C275">
        <v>6</v>
      </c>
      <c r="D275">
        <v>5.9</v>
      </c>
      <c r="E275">
        <v>5.84</v>
      </c>
      <c r="F275">
        <v>5.8</v>
      </c>
      <c r="G275">
        <v>5.83</v>
      </c>
      <c r="H275">
        <v>5.97</v>
      </c>
      <c r="I275">
        <v>6.22</v>
      </c>
      <c r="J275">
        <v>6.4</v>
      </c>
      <c r="K275">
        <v>6.58</v>
      </c>
      <c r="L275">
        <v>6.76</v>
      </c>
      <c r="M275">
        <v>6.85</v>
      </c>
      <c r="N275">
        <v>6.92</v>
      </c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7" thickBot="1" x14ac:dyDescent="0.25">
      <c r="A276" s="9"/>
      <c r="B276" s="2">
        <v>43797</v>
      </c>
      <c r="C276">
        <v>6.03</v>
      </c>
      <c r="D276">
        <v>5.91</v>
      </c>
      <c r="E276">
        <v>5.84</v>
      </c>
      <c r="F276">
        <v>5.81</v>
      </c>
      <c r="G276">
        <v>5.83</v>
      </c>
      <c r="H276">
        <v>5.97</v>
      </c>
      <c r="I276">
        <v>6.22</v>
      </c>
      <c r="J276">
        <v>6.4</v>
      </c>
      <c r="K276">
        <v>6.58</v>
      </c>
      <c r="L276">
        <v>6.76</v>
      </c>
      <c r="M276">
        <v>6.85</v>
      </c>
      <c r="N276">
        <v>6.92</v>
      </c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7" thickBot="1" x14ac:dyDescent="0.25">
      <c r="A277" s="9"/>
      <c r="B277" s="2">
        <v>43796</v>
      </c>
      <c r="C277">
        <v>6.05</v>
      </c>
      <c r="D277">
        <v>5.92</v>
      </c>
      <c r="E277">
        <v>5.83</v>
      </c>
      <c r="F277">
        <v>5.79</v>
      </c>
      <c r="G277">
        <v>5.8</v>
      </c>
      <c r="H277">
        <v>5.93</v>
      </c>
      <c r="I277">
        <v>6.19</v>
      </c>
      <c r="J277">
        <v>6.37</v>
      </c>
      <c r="K277">
        <v>6.56</v>
      </c>
      <c r="L277">
        <v>6.73</v>
      </c>
      <c r="M277">
        <v>6.82</v>
      </c>
      <c r="N277">
        <v>6.89</v>
      </c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7" thickBot="1" x14ac:dyDescent="0.25">
      <c r="A278" s="9"/>
      <c r="B278" s="2">
        <v>43795</v>
      </c>
      <c r="C278">
        <v>6.1</v>
      </c>
      <c r="D278">
        <v>5.96</v>
      </c>
      <c r="E278">
        <v>5.87</v>
      </c>
      <c r="F278">
        <v>5.82</v>
      </c>
      <c r="G278">
        <v>5.8</v>
      </c>
      <c r="H278">
        <v>5.92</v>
      </c>
      <c r="I278">
        <v>6.18</v>
      </c>
      <c r="J278">
        <v>6.37</v>
      </c>
      <c r="K278">
        <v>6.56</v>
      </c>
      <c r="L278">
        <v>6.73</v>
      </c>
      <c r="M278">
        <v>6.81</v>
      </c>
      <c r="N278">
        <v>6.87</v>
      </c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7" thickBot="1" x14ac:dyDescent="0.25">
      <c r="A279" s="9"/>
      <c r="B279" s="2">
        <v>43794</v>
      </c>
      <c r="C279">
        <v>5.97</v>
      </c>
      <c r="D279">
        <v>5.85</v>
      </c>
      <c r="E279">
        <v>5.78</v>
      </c>
      <c r="F279">
        <v>5.74</v>
      </c>
      <c r="G279">
        <v>5.8</v>
      </c>
      <c r="H279">
        <v>5.94</v>
      </c>
      <c r="I279">
        <v>6.2</v>
      </c>
      <c r="J279">
        <v>6.37</v>
      </c>
      <c r="K279">
        <v>6.54</v>
      </c>
      <c r="L279">
        <v>6.69</v>
      </c>
      <c r="M279">
        <v>6.76</v>
      </c>
      <c r="N279">
        <v>6.82</v>
      </c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7" thickBot="1" x14ac:dyDescent="0.25">
      <c r="A280" s="9"/>
      <c r="B280" s="2">
        <v>43791</v>
      </c>
      <c r="C280">
        <v>6.03</v>
      </c>
      <c r="D280">
        <v>5.9</v>
      </c>
      <c r="E280">
        <v>5.81</v>
      </c>
      <c r="F280">
        <v>5.77</v>
      </c>
      <c r="G280">
        <v>5.79</v>
      </c>
      <c r="H280">
        <v>5.93</v>
      </c>
      <c r="I280">
        <v>6.17</v>
      </c>
      <c r="J280">
        <v>6.35</v>
      </c>
      <c r="K280">
        <v>6.52</v>
      </c>
      <c r="L280">
        <v>6.68</v>
      </c>
      <c r="M280">
        <v>6.75</v>
      </c>
      <c r="N280">
        <v>6.81</v>
      </c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7" thickBot="1" x14ac:dyDescent="0.25">
      <c r="A281" s="9"/>
      <c r="B281" s="2">
        <v>43790</v>
      </c>
      <c r="C281">
        <v>6.12</v>
      </c>
      <c r="D281">
        <v>5.97</v>
      </c>
      <c r="E281">
        <v>5.87</v>
      </c>
      <c r="F281">
        <v>5.81</v>
      </c>
      <c r="G281">
        <v>5.81</v>
      </c>
      <c r="H281">
        <v>5.94</v>
      </c>
      <c r="I281">
        <v>6.19</v>
      </c>
      <c r="J281">
        <v>6.37</v>
      </c>
      <c r="K281">
        <v>6.54</v>
      </c>
      <c r="L281">
        <v>6.67</v>
      </c>
      <c r="M281">
        <v>6.73</v>
      </c>
      <c r="N281">
        <v>6.78</v>
      </c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7" thickBot="1" x14ac:dyDescent="0.25">
      <c r="A282" s="9"/>
      <c r="B282" s="2">
        <v>43789</v>
      </c>
      <c r="C282">
        <v>6.08</v>
      </c>
      <c r="D282">
        <v>5.95</v>
      </c>
      <c r="E282">
        <v>5.86</v>
      </c>
      <c r="F282">
        <v>5.81</v>
      </c>
      <c r="G282">
        <v>5.82</v>
      </c>
      <c r="H282">
        <v>5.95</v>
      </c>
      <c r="I282">
        <v>6.2</v>
      </c>
      <c r="J282">
        <v>6.37</v>
      </c>
      <c r="K282">
        <v>6.53</v>
      </c>
      <c r="L282">
        <v>6.66</v>
      </c>
      <c r="M282">
        <v>6.73</v>
      </c>
      <c r="N282">
        <v>6.79</v>
      </c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7" thickBot="1" x14ac:dyDescent="0.25">
      <c r="A283" s="9"/>
      <c r="B283" s="2">
        <v>43788</v>
      </c>
      <c r="C283">
        <v>5.99</v>
      </c>
      <c r="D283">
        <v>5.9</v>
      </c>
      <c r="E283">
        <v>5.83</v>
      </c>
      <c r="F283">
        <v>5.8</v>
      </c>
      <c r="G283">
        <v>5.83</v>
      </c>
      <c r="H283">
        <v>5.96</v>
      </c>
      <c r="I283">
        <v>6.2</v>
      </c>
      <c r="J283">
        <v>6.38</v>
      </c>
      <c r="K283">
        <v>6.56</v>
      </c>
      <c r="L283">
        <v>6.71</v>
      </c>
      <c r="M283">
        <v>6.79</v>
      </c>
      <c r="N283">
        <v>6.87</v>
      </c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7" thickBot="1" x14ac:dyDescent="0.25">
      <c r="A284" s="9"/>
      <c r="B284" s="2">
        <v>43787</v>
      </c>
      <c r="C284">
        <v>5.94</v>
      </c>
      <c r="D284">
        <v>5.86</v>
      </c>
      <c r="E284">
        <v>5.81</v>
      </c>
      <c r="F284">
        <v>5.79</v>
      </c>
      <c r="G284">
        <v>5.84</v>
      </c>
      <c r="H284">
        <v>5.98</v>
      </c>
      <c r="I284">
        <v>6.24</v>
      </c>
      <c r="J284">
        <v>6.42</v>
      </c>
      <c r="K284">
        <v>6.61</v>
      </c>
      <c r="L284">
        <v>6.78</v>
      </c>
      <c r="M284">
        <v>6.86</v>
      </c>
      <c r="N284">
        <v>6.94</v>
      </c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7" thickBot="1" x14ac:dyDescent="0.25">
      <c r="A285" s="9"/>
      <c r="B285" s="2">
        <v>43784</v>
      </c>
      <c r="C285">
        <v>5.91</v>
      </c>
      <c r="D285">
        <v>5.84</v>
      </c>
      <c r="E285">
        <v>5.8</v>
      </c>
      <c r="F285">
        <v>5.78</v>
      </c>
      <c r="G285">
        <v>5.86</v>
      </c>
      <c r="H285">
        <v>6</v>
      </c>
      <c r="I285">
        <v>6.24</v>
      </c>
      <c r="J285">
        <v>6.41</v>
      </c>
      <c r="K285">
        <v>6.6</v>
      </c>
      <c r="L285">
        <v>6.78</v>
      </c>
      <c r="M285">
        <v>6.86</v>
      </c>
      <c r="N285">
        <v>6.93</v>
      </c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7" thickBot="1" x14ac:dyDescent="0.25">
      <c r="A286" s="9"/>
      <c r="B286" s="2">
        <v>43783</v>
      </c>
      <c r="C286">
        <v>6.01</v>
      </c>
      <c r="D286">
        <v>5.91</v>
      </c>
      <c r="E286">
        <v>5.86</v>
      </c>
      <c r="F286">
        <v>5.83</v>
      </c>
      <c r="G286">
        <v>5.89</v>
      </c>
      <c r="H286">
        <v>6.03</v>
      </c>
      <c r="I286">
        <v>6.27</v>
      </c>
      <c r="J286">
        <v>6.44</v>
      </c>
      <c r="K286">
        <v>6.63</v>
      </c>
      <c r="L286">
        <v>6.79</v>
      </c>
      <c r="M286">
        <v>6.88</v>
      </c>
      <c r="N286">
        <v>6.95</v>
      </c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7" thickBot="1" x14ac:dyDescent="0.25">
      <c r="A287" s="9"/>
      <c r="B287" s="2">
        <v>43782</v>
      </c>
      <c r="C287">
        <v>5.92</v>
      </c>
      <c r="D287">
        <v>5.86</v>
      </c>
      <c r="E287">
        <v>5.83</v>
      </c>
      <c r="F287">
        <v>5.82</v>
      </c>
      <c r="G287">
        <v>5.91</v>
      </c>
      <c r="H287">
        <v>6.06</v>
      </c>
      <c r="I287">
        <v>6.32</v>
      </c>
      <c r="J287">
        <v>6.51</v>
      </c>
      <c r="K287">
        <v>6.7</v>
      </c>
      <c r="L287">
        <v>6.86</v>
      </c>
      <c r="M287">
        <v>6.94</v>
      </c>
      <c r="N287">
        <v>7</v>
      </c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7" thickBot="1" x14ac:dyDescent="0.25">
      <c r="A288" s="9"/>
      <c r="B288" s="2">
        <v>43781</v>
      </c>
      <c r="C288">
        <v>5.95</v>
      </c>
      <c r="D288">
        <v>5.9</v>
      </c>
      <c r="E288">
        <v>5.86</v>
      </c>
      <c r="F288">
        <v>5.85</v>
      </c>
      <c r="G288">
        <v>5.9</v>
      </c>
      <c r="H288">
        <v>6.04</v>
      </c>
      <c r="I288">
        <v>6.26</v>
      </c>
      <c r="J288">
        <v>6.43</v>
      </c>
      <c r="K288">
        <v>6.63</v>
      </c>
      <c r="L288">
        <v>6.83</v>
      </c>
      <c r="M288">
        <v>6.94</v>
      </c>
      <c r="N288">
        <v>7.04</v>
      </c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7" thickBot="1" x14ac:dyDescent="0.25">
      <c r="A289" s="9"/>
      <c r="B289" s="2">
        <v>43780</v>
      </c>
      <c r="C289">
        <v>5.84</v>
      </c>
      <c r="D289">
        <v>5.82</v>
      </c>
      <c r="E289">
        <v>5.81</v>
      </c>
      <c r="F289">
        <v>5.8</v>
      </c>
      <c r="G289">
        <v>5.86</v>
      </c>
      <c r="H289">
        <v>5.99</v>
      </c>
      <c r="I289">
        <v>6.22</v>
      </c>
      <c r="J289">
        <v>6.4</v>
      </c>
      <c r="K289">
        <v>6.62</v>
      </c>
      <c r="L289">
        <v>6.83</v>
      </c>
      <c r="M289">
        <v>6.95</v>
      </c>
      <c r="N289">
        <v>7.08</v>
      </c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7" thickBot="1" x14ac:dyDescent="0.25">
      <c r="A290" s="9"/>
      <c r="B290" s="2">
        <v>43777</v>
      </c>
      <c r="C290">
        <v>5.74</v>
      </c>
      <c r="D290">
        <v>5.73</v>
      </c>
      <c r="E290">
        <v>5.73</v>
      </c>
      <c r="F290">
        <v>5.73</v>
      </c>
      <c r="G290">
        <v>5.8</v>
      </c>
      <c r="H290">
        <v>5.94</v>
      </c>
      <c r="I290">
        <v>6.16</v>
      </c>
      <c r="J290">
        <v>6.34</v>
      </c>
      <c r="K290">
        <v>6.55</v>
      </c>
      <c r="L290">
        <v>6.78</v>
      </c>
      <c r="M290">
        <v>6.91</v>
      </c>
      <c r="N290">
        <v>7.04</v>
      </c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7" thickBot="1" x14ac:dyDescent="0.25">
      <c r="A291" s="9"/>
      <c r="B291" s="2">
        <v>43776</v>
      </c>
      <c r="C291">
        <v>5.75</v>
      </c>
      <c r="D291">
        <v>5.75</v>
      </c>
      <c r="E291">
        <v>5.76</v>
      </c>
      <c r="F291">
        <v>5.76</v>
      </c>
      <c r="G291">
        <v>5.82</v>
      </c>
      <c r="H291">
        <v>5.94</v>
      </c>
      <c r="I291">
        <v>6.14</v>
      </c>
      <c r="J291">
        <v>6.3</v>
      </c>
      <c r="K291">
        <v>6.5</v>
      </c>
      <c r="L291">
        <v>6.74</v>
      </c>
      <c r="M291">
        <v>6.89</v>
      </c>
      <c r="N291">
        <v>7.04</v>
      </c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7" thickBot="1" x14ac:dyDescent="0.25">
      <c r="A292" s="9"/>
      <c r="B292" s="2">
        <v>43775</v>
      </c>
      <c r="C292">
        <v>5.77</v>
      </c>
      <c r="D292">
        <v>5.79</v>
      </c>
      <c r="E292">
        <v>5.8</v>
      </c>
      <c r="F292">
        <v>5.82</v>
      </c>
      <c r="G292">
        <v>5.9</v>
      </c>
      <c r="H292">
        <v>5.99</v>
      </c>
      <c r="I292">
        <v>6.16</v>
      </c>
      <c r="J292">
        <v>6.31</v>
      </c>
      <c r="K292">
        <v>6.5</v>
      </c>
      <c r="L292">
        <v>6.75</v>
      </c>
      <c r="M292">
        <v>6.9</v>
      </c>
      <c r="N292">
        <v>7.05</v>
      </c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7" thickBot="1" x14ac:dyDescent="0.25">
      <c r="A293" s="9"/>
      <c r="B293" s="2">
        <v>43774</v>
      </c>
      <c r="C293">
        <v>5.85</v>
      </c>
      <c r="D293">
        <v>5.86</v>
      </c>
      <c r="E293">
        <v>5.87</v>
      </c>
      <c r="F293">
        <v>5.88</v>
      </c>
      <c r="G293">
        <v>5.92</v>
      </c>
      <c r="H293">
        <v>6</v>
      </c>
      <c r="I293">
        <v>6.16</v>
      </c>
      <c r="J293">
        <v>6.31</v>
      </c>
      <c r="K293">
        <v>6.51</v>
      </c>
      <c r="L293">
        <v>6.74</v>
      </c>
      <c r="M293">
        <v>6.89</v>
      </c>
      <c r="N293">
        <v>7.06</v>
      </c>
      <c r="P293" s="8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7" thickBot="1" x14ac:dyDescent="0.25">
      <c r="A294" s="9"/>
      <c r="B294" s="2">
        <v>43770</v>
      </c>
      <c r="C294">
        <v>5.89</v>
      </c>
      <c r="D294">
        <v>5.9</v>
      </c>
      <c r="E294">
        <v>5.9</v>
      </c>
      <c r="F294">
        <v>5.91</v>
      </c>
      <c r="G294">
        <v>5.95</v>
      </c>
      <c r="H294">
        <v>6.02</v>
      </c>
      <c r="I294">
        <v>6.17</v>
      </c>
      <c r="J294">
        <v>6.32</v>
      </c>
      <c r="K294">
        <v>6.51</v>
      </c>
      <c r="L294">
        <v>6.74</v>
      </c>
      <c r="M294">
        <v>6.89</v>
      </c>
      <c r="N294">
        <v>7.06</v>
      </c>
      <c r="P294" s="8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7" thickBot="1" x14ac:dyDescent="0.25">
      <c r="A295" s="9"/>
      <c r="B295" s="2">
        <v>43769</v>
      </c>
      <c r="C295">
        <v>5.97</v>
      </c>
      <c r="D295">
        <v>5.97</v>
      </c>
      <c r="E295">
        <v>5.97</v>
      </c>
      <c r="F295">
        <v>5.97</v>
      </c>
      <c r="G295">
        <v>5.99</v>
      </c>
      <c r="H295">
        <v>6.06</v>
      </c>
      <c r="I295">
        <v>6.24</v>
      </c>
      <c r="J295">
        <v>6.4</v>
      </c>
      <c r="K295">
        <v>6.59</v>
      </c>
      <c r="L295">
        <v>6.81</v>
      </c>
      <c r="M295">
        <v>6.96</v>
      </c>
      <c r="N295">
        <v>7.14</v>
      </c>
      <c r="P295" s="8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7" thickBot="1" x14ac:dyDescent="0.25">
      <c r="A296" s="9"/>
      <c r="B296" s="2">
        <v>43768</v>
      </c>
      <c r="C296">
        <v>5.94</v>
      </c>
      <c r="D296">
        <v>5.95</v>
      </c>
      <c r="E296">
        <v>5.96</v>
      </c>
      <c r="F296">
        <v>5.96</v>
      </c>
      <c r="G296">
        <v>6</v>
      </c>
      <c r="H296">
        <v>6.07</v>
      </c>
      <c r="I296">
        <v>6.23</v>
      </c>
      <c r="J296">
        <v>6.38</v>
      </c>
      <c r="K296">
        <v>6.56</v>
      </c>
      <c r="L296">
        <v>6.77</v>
      </c>
      <c r="M296">
        <v>6.92</v>
      </c>
      <c r="N296">
        <v>7.09</v>
      </c>
      <c r="P296" s="8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7" thickBot="1" x14ac:dyDescent="0.25">
      <c r="A297" s="9"/>
      <c r="B297" s="2">
        <v>43767</v>
      </c>
      <c r="C297">
        <v>5.96</v>
      </c>
      <c r="D297">
        <v>5.97</v>
      </c>
      <c r="E297">
        <v>5.98</v>
      </c>
      <c r="F297">
        <v>5.98</v>
      </c>
      <c r="G297">
        <v>6.01</v>
      </c>
      <c r="H297">
        <v>6.07</v>
      </c>
      <c r="I297">
        <v>6.21</v>
      </c>
      <c r="J297">
        <v>6.34</v>
      </c>
      <c r="K297">
        <v>6.53</v>
      </c>
      <c r="L297">
        <v>6.73</v>
      </c>
      <c r="M297">
        <v>6.87</v>
      </c>
      <c r="N297">
        <v>7.06</v>
      </c>
      <c r="P297" s="8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7" thickBot="1" x14ac:dyDescent="0.25">
      <c r="A298" s="9"/>
      <c r="B298" s="2">
        <v>43766</v>
      </c>
      <c r="C298">
        <v>5.96</v>
      </c>
      <c r="D298">
        <v>5.97</v>
      </c>
      <c r="E298">
        <v>5.98</v>
      </c>
      <c r="F298">
        <v>5.98</v>
      </c>
      <c r="G298">
        <v>6.01</v>
      </c>
      <c r="H298">
        <v>6.06</v>
      </c>
      <c r="I298">
        <v>6.19</v>
      </c>
      <c r="J298">
        <v>6.33</v>
      </c>
      <c r="K298">
        <v>6.5</v>
      </c>
      <c r="L298">
        <v>6.71</v>
      </c>
      <c r="M298">
        <v>6.87</v>
      </c>
      <c r="N298">
        <v>7.08</v>
      </c>
      <c r="P298" s="8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7" thickBot="1" x14ac:dyDescent="0.25">
      <c r="A299" s="9"/>
      <c r="B299" s="2">
        <v>43763</v>
      </c>
      <c r="C299">
        <v>6</v>
      </c>
      <c r="D299">
        <v>6</v>
      </c>
      <c r="E299">
        <v>6.01</v>
      </c>
      <c r="F299">
        <v>6.02</v>
      </c>
      <c r="G299">
        <v>6.05</v>
      </c>
      <c r="H299">
        <v>6.09</v>
      </c>
      <c r="I299">
        <v>6.21</v>
      </c>
      <c r="J299">
        <v>6.34</v>
      </c>
      <c r="K299">
        <v>6.53</v>
      </c>
      <c r="L299">
        <v>6.74</v>
      </c>
      <c r="M299">
        <v>6.89</v>
      </c>
      <c r="N299">
        <v>7.1</v>
      </c>
      <c r="P299" s="8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7" thickBot="1" x14ac:dyDescent="0.25">
      <c r="A300" s="9"/>
      <c r="B300" s="2">
        <v>43762</v>
      </c>
      <c r="C300">
        <v>6.08</v>
      </c>
      <c r="D300">
        <v>6.09</v>
      </c>
      <c r="E300">
        <v>6.09</v>
      </c>
      <c r="F300">
        <v>6.09</v>
      </c>
      <c r="G300">
        <v>6.11</v>
      </c>
      <c r="H300">
        <v>6.16</v>
      </c>
      <c r="I300">
        <v>6.3</v>
      </c>
      <c r="J300">
        <v>6.44</v>
      </c>
      <c r="K300">
        <v>6.62</v>
      </c>
      <c r="L300">
        <v>6.83</v>
      </c>
      <c r="M300">
        <v>6.99</v>
      </c>
      <c r="N300">
        <v>7.22</v>
      </c>
      <c r="P300" s="8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7" thickBot="1" x14ac:dyDescent="0.25">
      <c r="A301" s="9"/>
      <c r="B301" s="2">
        <v>43761</v>
      </c>
      <c r="C301">
        <v>6.08</v>
      </c>
      <c r="D301">
        <v>6.09</v>
      </c>
      <c r="E301">
        <v>6.1</v>
      </c>
      <c r="F301">
        <v>6.1</v>
      </c>
      <c r="G301">
        <v>6.12</v>
      </c>
      <c r="H301">
        <v>6.16</v>
      </c>
      <c r="I301">
        <v>6.28</v>
      </c>
      <c r="J301">
        <v>6.41</v>
      </c>
      <c r="K301">
        <v>6.58</v>
      </c>
      <c r="L301">
        <v>6.81</v>
      </c>
      <c r="M301">
        <v>6.98</v>
      </c>
      <c r="N301">
        <v>7.22</v>
      </c>
      <c r="P301" s="8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7" thickBot="1" x14ac:dyDescent="0.25">
      <c r="A302" s="9"/>
      <c r="B302" s="2">
        <v>43760</v>
      </c>
      <c r="C302">
        <v>6.06</v>
      </c>
      <c r="D302">
        <v>6.07</v>
      </c>
      <c r="E302">
        <v>6.08</v>
      </c>
      <c r="F302">
        <v>6.09</v>
      </c>
      <c r="G302">
        <v>6.13</v>
      </c>
      <c r="H302">
        <v>6.17</v>
      </c>
      <c r="I302">
        <v>6.28</v>
      </c>
      <c r="J302">
        <v>6.41</v>
      </c>
      <c r="K302">
        <v>6.59</v>
      </c>
      <c r="L302">
        <v>6.82</v>
      </c>
      <c r="M302">
        <v>7</v>
      </c>
      <c r="N302">
        <v>7.26</v>
      </c>
      <c r="P302" s="8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7" thickBot="1" x14ac:dyDescent="0.25">
      <c r="A303" s="9"/>
      <c r="B303" s="2">
        <v>43759</v>
      </c>
      <c r="C303">
        <v>6.08</v>
      </c>
      <c r="D303">
        <v>6.09</v>
      </c>
      <c r="E303">
        <v>6.1</v>
      </c>
      <c r="F303">
        <v>6.11</v>
      </c>
      <c r="G303">
        <v>6.15</v>
      </c>
      <c r="H303">
        <v>6.2</v>
      </c>
      <c r="I303">
        <v>6.32</v>
      </c>
      <c r="J303">
        <v>6.45</v>
      </c>
      <c r="K303">
        <v>6.64</v>
      </c>
      <c r="L303">
        <v>6.88</v>
      </c>
      <c r="M303">
        <v>7.07</v>
      </c>
      <c r="N303">
        <v>7.33</v>
      </c>
      <c r="P303" s="8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7" thickBot="1" x14ac:dyDescent="0.25">
      <c r="A304" s="9"/>
      <c r="B304" s="2">
        <v>43756</v>
      </c>
      <c r="C304">
        <v>6.07</v>
      </c>
      <c r="D304">
        <v>6.08</v>
      </c>
      <c r="E304">
        <v>6.1</v>
      </c>
      <c r="F304">
        <v>6.11</v>
      </c>
      <c r="G304">
        <v>6.17</v>
      </c>
      <c r="H304">
        <v>6.24</v>
      </c>
      <c r="I304">
        <v>6.37</v>
      </c>
      <c r="J304">
        <v>6.5</v>
      </c>
      <c r="K304">
        <v>6.69</v>
      </c>
      <c r="L304">
        <v>6.93</v>
      </c>
      <c r="M304">
        <v>7.13</v>
      </c>
      <c r="N304">
        <v>7.41</v>
      </c>
      <c r="P304" s="8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7" thickBot="1" x14ac:dyDescent="0.25">
      <c r="A305" s="9"/>
      <c r="B305" s="2">
        <v>43755</v>
      </c>
      <c r="C305">
        <v>6.26</v>
      </c>
      <c r="D305">
        <v>6.27</v>
      </c>
      <c r="E305">
        <v>6.27</v>
      </c>
      <c r="F305">
        <v>6.27</v>
      </c>
      <c r="G305">
        <v>6.31</v>
      </c>
      <c r="H305">
        <v>6.36</v>
      </c>
      <c r="I305">
        <v>6.47</v>
      </c>
      <c r="J305">
        <v>6.59</v>
      </c>
      <c r="K305">
        <v>6.77</v>
      </c>
      <c r="L305">
        <v>7</v>
      </c>
      <c r="M305">
        <v>7.19</v>
      </c>
      <c r="N305">
        <v>7.48</v>
      </c>
      <c r="P305" s="8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7" thickBot="1" x14ac:dyDescent="0.25">
      <c r="A306" s="9"/>
      <c r="B306" s="2">
        <v>43754</v>
      </c>
      <c r="C306">
        <v>6.3</v>
      </c>
      <c r="D306">
        <v>6.3</v>
      </c>
      <c r="E306">
        <v>6.31</v>
      </c>
      <c r="F306">
        <v>6.31</v>
      </c>
      <c r="G306">
        <v>6.34</v>
      </c>
      <c r="H306">
        <v>6.38</v>
      </c>
      <c r="I306">
        <v>6.49</v>
      </c>
      <c r="J306">
        <v>6.61</v>
      </c>
      <c r="K306">
        <v>6.79</v>
      </c>
      <c r="L306">
        <v>7.03</v>
      </c>
      <c r="M306">
        <v>7.24</v>
      </c>
      <c r="N306">
        <v>7.55</v>
      </c>
      <c r="P306" s="8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7" thickBot="1" x14ac:dyDescent="0.25">
      <c r="A307" s="9"/>
      <c r="B307" s="2">
        <v>43753</v>
      </c>
      <c r="C307">
        <v>6.33</v>
      </c>
      <c r="D307">
        <v>6.33</v>
      </c>
      <c r="E307">
        <v>6.32</v>
      </c>
      <c r="F307">
        <v>6.32</v>
      </c>
      <c r="G307">
        <v>6.32</v>
      </c>
      <c r="H307">
        <v>6.36</v>
      </c>
      <c r="I307">
        <v>6.47</v>
      </c>
      <c r="J307">
        <v>6.6</v>
      </c>
      <c r="K307">
        <v>6.79</v>
      </c>
      <c r="L307">
        <v>7.04</v>
      </c>
      <c r="M307">
        <v>7.26</v>
      </c>
      <c r="N307">
        <v>7.58</v>
      </c>
      <c r="P307" s="8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7" thickBot="1" x14ac:dyDescent="0.25">
      <c r="A308" s="9"/>
      <c r="B308" s="2">
        <v>43752</v>
      </c>
      <c r="C308">
        <v>6.27</v>
      </c>
      <c r="D308">
        <v>6.31</v>
      </c>
      <c r="E308">
        <v>6.34</v>
      </c>
      <c r="F308">
        <v>6.35</v>
      </c>
      <c r="G308">
        <v>6.37</v>
      </c>
      <c r="H308">
        <v>6.39</v>
      </c>
      <c r="I308">
        <v>6.47</v>
      </c>
      <c r="J308">
        <v>6.59</v>
      </c>
      <c r="K308">
        <v>6.78</v>
      </c>
      <c r="L308">
        <v>7.11</v>
      </c>
      <c r="M308">
        <v>7.38</v>
      </c>
      <c r="N308">
        <v>7.74</v>
      </c>
      <c r="P308" s="8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7" thickBot="1" x14ac:dyDescent="0.25">
      <c r="A309" s="9"/>
      <c r="B309" s="2">
        <v>43749</v>
      </c>
      <c r="C309">
        <v>6.34</v>
      </c>
      <c r="D309">
        <v>6.34</v>
      </c>
      <c r="E309">
        <v>6.35</v>
      </c>
      <c r="F309">
        <v>6.35</v>
      </c>
      <c r="G309">
        <v>6.36</v>
      </c>
      <c r="H309">
        <v>6.4</v>
      </c>
      <c r="I309">
        <v>6.5</v>
      </c>
      <c r="J309">
        <v>6.62</v>
      </c>
      <c r="K309">
        <v>6.82</v>
      </c>
      <c r="L309">
        <v>7.14</v>
      </c>
      <c r="M309">
        <v>7.4</v>
      </c>
      <c r="N309">
        <v>7.77</v>
      </c>
      <c r="P309" s="8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7" thickBot="1" x14ac:dyDescent="0.25">
      <c r="A310" s="9"/>
      <c r="B310" s="2">
        <v>43748</v>
      </c>
      <c r="C310">
        <v>6.32</v>
      </c>
      <c r="D310">
        <v>6.32</v>
      </c>
      <c r="E310">
        <v>6.33</v>
      </c>
      <c r="F310">
        <v>6.33</v>
      </c>
      <c r="G310">
        <v>6.35</v>
      </c>
      <c r="H310">
        <v>6.39</v>
      </c>
      <c r="I310">
        <v>6.5</v>
      </c>
      <c r="J310">
        <v>6.64</v>
      </c>
      <c r="K310">
        <v>6.85</v>
      </c>
      <c r="L310">
        <v>7.19</v>
      </c>
      <c r="M310">
        <v>7.46</v>
      </c>
      <c r="N310">
        <v>7.82</v>
      </c>
      <c r="P310" s="8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7" thickBot="1" x14ac:dyDescent="0.25">
      <c r="A311" s="9"/>
      <c r="B311" s="2">
        <v>43747</v>
      </c>
      <c r="C311">
        <v>6.4</v>
      </c>
      <c r="D311">
        <v>6.4</v>
      </c>
      <c r="E311">
        <v>6.4</v>
      </c>
      <c r="F311">
        <v>6.41</v>
      </c>
      <c r="G311">
        <v>6.48</v>
      </c>
      <c r="H311">
        <v>6.53</v>
      </c>
      <c r="I311">
        <v>6.63</v>
      </c>
      <c r="J311">
        <v>6.75</v>
      </c>
      <c r="K311">
        <v>6.96</v>
      </c>
      <c r="L311">
        <v>7.28</v>
      </c>
      <c r="M311">
        <v>7.54</v>
      </c>
      <c r="N311">
        <v>7.89</v>
      </c>
      <c r="P311" s="8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7" thickBot="1" x14ac:dyDescent="0.25">
      <c r="A312" s="9"/>
      <c r="B312" s="2">
        <v>43746</v>
      </c>
      <c r="C312">
        <v>6.48</v>
      </c>
      <c r="D312">
        <v>6.48</v>
      </c>
      <c r="E312">
        <v>6.49</v>
      </c>
      <c r="F312">
        <v>6.5</v>
      </c>
      <c r="G312">
        <v>6.52</v>
      </c>
      <c r="H312">
        <v>6.56</v>
      </c>
      <c r="I312">
        <v>6.66</v>
      </c>
      <c r="J312">
        <v>6.78</v>
      </c>
      <c r="K312">
        <v>6.99</v>
      </c>
      <c r="L312">
        <v>7.32</v>
      </c>
      <c r="M312">
        <v>7.57</v>
      </c>
      <c r="N312">
        <v>7.91</v>
      </c>
      <c r="P312" s="8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7" thickBot="1" x14ac:dyDescent="0.25">
      <c r="A313" s="9"/>
      <c r="B313" s="2">
        <v>43745</v>
      </c>
      <c r="C313">
        <v>6.43</v>
      </c>
      <c r="D313">
        <v>6.44</v>
      </c>
      <c r="E313">
        <v>6.45</v>
      </c>
      <c r="F313">
        <v>6.46</v>
      </c>
      <c r="G313">
        <v>6.51</v>
      </c>
      <c r="H313">
        <v>6.56</v>
      </c>
      <c r="I313">
        <v>6.65</v>
      </c>
      <c r="J313">
        <v>6.77</v>
      </c>
      <c r="K313">
        <v>6.97</v>
      </c>
      <c r="L313">
        <v>7.3</v>
      </c>
      <c r="M313">
        <v>7.55</v>
      </c>
      <c r="N313">
        <v>7.87</v>
      </c>
      <c r="P313" s="8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7" thickBot="1" x14ac:dyDescent="0.25">
      <c r="A314" s="9"/>
      <c r="B314" s="2">
        <v>43742</v>
      </c>
      <c r="C314">
        <v>6.4</v>
      </c>
      <c r="D314">
        <v>6.42</v>
      </c>
      <c r="E314">
        <v>6.44</v>
      </c>
      <c r="F314">
        <v>6.46</v>
      </c>
      <c r="G314">
        <v>6.54</v>
      </c>
      <c r="H314">
        <v>6.6</v>
      </c>
      <c r="I314">
        <v>6.72</v>
      </c>
      <c r="J314">
        <v>6.85</v>
      </c>
      <c r="K314">
        <v>7.06</v>
      </c>
      <c r="L314">
        <v>7.39</v>
      </c>
      <c r="M314">
        <v>7.63</v>
      </c>
      <c r="N314">
        <v>7.94</v>
      </c>
      <c r="P314" s="8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7" thickBot="1" x14ac:dyDescent="0.25">
      <c r="A315" s="9"/>
      <c r="B315" s="2">
        <v>43741</v>
      </c>
      <c r="C315">
        <v>6.46</v>
      </c>
      <c r="D315">
        <v>6.47</v>
      </c>
      <c r="E315">
        <v>6.49</v>
      </c>
      <c r="F315">
        <v>6.51</v>
      </c>
      <c r="G315">
        <v>6.6</v>
      </c>
      <c r="H315">
        <v>6.67</v>
      </c>
      <c r="I315">
        <v>6.8</v>
      </c>
      <c r="J315">
        <v>6.93</v>
      </c>
      <c r="K315">
        <v>7.15</v>
      </c>
      <c r="L315">
        <v>7.47</v>
      </c>
      <c r="M315">
        <v>7.71</v>
      </c>
      <c r="N315">
        <v>8</v>
      </c>
      <c r="P315" s="8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7" thickBot="1" x14ac:dyDescent="0.25">
      <c r="A316" s="9"/>
      <c r="B316" s="2">
        <v>43740</v>
      </c>
      <c r="C316">
        <v>6.45</v>
      </c>
      <c r="D316">
        <v>6.47</v>
      </c>
      <c r="E316">
        <v>6.48</v>
      </c>
      <c r="F316">
        <v>6.51</v>
      </c>
      <c r="G316">
        <v>6.6</v>
      </c>
      <c r="H316">
        <v>6.67</v>
      </c>
      <c r="I316">
        <v>6.8</v>
      </c>
      <c r="J316">
        <v>6.95</v>
      </c>
      <c r="K316">
        <v>7.16</v>
      </c>
      <c r="L316">
        <v>7.49</v>
      </c>
      <c r="M316">
        <v>7.73</v>
      </c>
      <c r="N316">
        <v>8.02</v>
      </c>
      <c r="P316" s="8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7" thickBot="1" x14ac:dyDescent="0.25">
      <c r="A317" s="9"/>
      <c r="B317" s="2">
        <v>43739</v>
      </c>
      <c r="C317">
        <v>6.53</v>
      </c>
      <c r="D317">
        <v>6.52</v>
      </c>
      <c r="E317">
        <v>6.52</v>
      </c>
      <c r="F317">
        <v>6.53</v>
      </c>
      <c r="G317">
        <v>6.6</v>
      </c>
      <c r="H317">
        <v>6.68</v>
      </c>
      <c r="I317">
        <v>6.81</v>
      </c>
      <c r="J317">
        <v>6.94</v>
      </c>
      <c r="K317">
        <v>7.16</v>
      </c>
      <c r="L317">
        <v>7.48</v>
      </c>
      <c r="M317">
        <v>7.72</v>
      </c>
      <c r="N317">
        <v>8.02</v>
      </c>
      <c r="P317" s="8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7" thickBot="1" x14ac:dyDescent="0.25">
      <c r="A318" s="9"/>
      <c r="B318" s="2">
        <v>43738</v>
      </c>
      <c r="C318">
        <v>6.56</v>
      </c>
      <c r="D318">
        <v>6.54</v>
      </c>
      <c r="E318">
        <v>6.53</v>
      </c>
      <c r="F318">
        <v>6.53</v>
      </c>
      <c r="G318">
        <v>6.6</v>
      </c>
      <c r="H318">
        <v>6.67</v>
      </c>
      <c r="I318">
        <v>6.8</v>
      </c>
      <c r="J318">
        <v>6.93</v>
      </c>
      <c r="K318">
        <v>7.15</v>
      </c>
      <c r="L318">
        <v>7.47</v>
      </c>
      <c r="M318">
        <v>7.72</v>
      </c>
      <c r="N318">
        <v>8.02</v>
      </c>
      <c r="P318" s="8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7" thickBot="1" x14ac:dyDescent="0.25">
      <c r="A319" s="9"/>
      <c r="B319" s="2">
        <v>43735</v>
      </c>
      <c r="C319">
        <v>6.49</v>
      </c>
      <c r="D319">
        <v>6.5</v>
      </c>
      <c r="E319">
        <v>6.51</v>
      </c>
      <c r="F319">
        <v>6.53</v>
      </c>
      <c r="G319">
        <v>6.6</v>
      </c>
      <c r="H319">
        <v>6.66</v>
      </c>
      <c r="I319">
        <v>6.78</v>
      </c>
      <c r="J319">
        <v>6.92</v>
      </c>
      <c r="K319">
        <v>7.14</v>
      </c>
      <c r="L319">
        <v>7.45</v>
      </c>
      <c r="M319">
        <v>7.69</v>
      </c>
      <c r="N319">
        <v>7.99</v>
      </c>
      <c r="P319" s="8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7" thickBot="1" x14ac:dyDescent="0.25">
      <c r="A320" s="9"/>
      <c r="B320" s="2">
        <v>43734</v>
      </c>
      <c r="C320">
        <v>6.58</v>
      </c>
      <c r="D320">
        <v>6.55</v>
      </c>
      <c r="E320">
        <v>6.53</v>
      </c>
      <c r="F320">
        <v>6.53</v>
      </c>
      <c r="G320">
        <v>6.62</v>
      </c>
      <c r="H320">
        <v>6.68</v>
      </c>
      <c r="I320">
        <v>6.79</v>
      </c>
      <c r="J320">
        <v>6.92</v>
      </c>
      <c r="K320">
        <v>7.13</v>
      </c>
      <c r="L320">
        <v>7.45</v>
      </c>
      <c r="M320">
        <v>7.69</v>
      </c>
      <c r="N320">
        <v>8</v>
      </c>
      <c r="P320" s="8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7" thickBot="1" x14ac:dyDescent="0.25">
      <c r="A321" s="9"/>
      <c r="B321" s="2">
        <v>43733</v>
      </c>
      <c r="C321">
        <v>6.49</v>
      </c>
      <c r="D321">
        <v>6.5</v>
      </c>
      <c r="E321">
        <v>6.51</v>
      </c>
      <c r="F321">
        <v>6.54</v>
      </c>
      <c r="G321">
        <v>6.64</v>
      </c>
      <c r="H321">
        <v>6.7</v>
      </c>
      <c r="I321">
        <v>6.79</v>
      </c>
      <c r="J321">
        <v>6.92</v>
      </c>
      <c r="K321">
        <v>7.13</v>
      </c>
      <c r="L321">
        <v>7.46</v>
      </c>
      <c r="M321">
        <v>7.7</v>
      </c>
      <c r="N321">
        <v>7.99</v>
      </c>
      <c r="P321" s="8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7" thickBot="1" x14ac:dyDescent="0.25">
      <c r="A322" s="9"/>
      <c r="B322" s="2">
        <v>43732</v>
      </c>
      <c r="C322">
        <v>6.56</v>
      </c>
      <c r="D322">
        <v>6.55</v>
      </c>
      <c r="E322">
        <v>6.55</v>
      </c>
      <c r="F322">
        <v>6.56</v>
      </c>
      <c r="G322">
        <v>6.64</v>
      </c>
      <c r="H322">
        <v>6.7</v>
      </c>
      <c r="I322">
        <v>6.81</v>
      </c>
      <c r="J322">
        <v>6.93</v>
      </c>
      <c r="K322">
        <v>7.14</v>
      </c>
      <c r="L322">
        <v>7.46</v>
      </c>
      <c r="M322">
        <v>7.7</v>
      </c>
      <c r="N322">
        <v>7.98</v>
      </c>
      <c r="P322" s="8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7" thickBot="1" x14ac:dyDescent="0.25">
      <c r="A323" s="9"/>
      <c r="B323" s="2">
        <v>43731</v>
      </c>
      <c r="C323">
        <v>6.61</v>
      </c>
      <c r="D323">
        <v>6.61</v>
      </c>
      <c r="E323">
        <v>6.61</v>
      </c>
      <c r="F323">
        <v>6.62</v>
      </c>
      <c r="G323">
        <v>6.66</v>
      </c>
      <c r="H323">
        <v>6.69</v>
      </c>
      <c r="I323">
        <v>6.78</v>
      </c>
      <c r="J323">
        <v>6.92</v>
      </c>
      <c r="K323">
        <v>7.14</v>
      </c>
      <c r="L323">
        <v>7.46</v>
      </c>
      <c r="M323">
        <v>7.69</v>
      </c>
      <c r="N323">
        <v>7.97</v>
      </c>
      <c r="P323" s="8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7" thickBot="1" x14ac:dyDescent="0.25">
      <c r="A324" s="9"/>
      <c r="B324" s="2">
        <v>43728</v>
      </c>
      <c r="C324">
        <v>6.57</v>
      </c>
      <c r="D324">
        <v>6.57</v>
      </c>
      <c r="E324">
        <v>6.57</v>
      </c>
      <c r="F324">
        <v>6.57</v>
      </c>
      <c r="G324">
        <v>6.61</v>
      </c>
      <c r="H324">
        <v>6.65</v>
      </c>
      <c r="I324">
        <v>6.78</v>
      </c>
      <c r="J324">
        <v>6.92</v>
      </c>
      <c r="K324">
        <v>7.13</v>
      </c>
      <c r="L324">
        <v>7.45</v>
      </c>
      <c r="M324">
        <v>7.69</v>
      </c>
      <c r="N324">
        <v>7.97</v>
      </c>
      <c r="P324" s="8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7" thickBot="1" x14ac:dyDescent="0.25">
      <c r="A325" s="9"/>
      <c r="B325" s="2">
        <v>43727</v>
      </c>
      <c r="C325">
        <v>6.67</v>
      </c>
      <c r="D325">
        <v>6.65</v>
      </c>
      <c r="E325">
        <v>6.63</v>
      </c>
      <c r="F325">
        <v>6.62</v>
      </c>
      <c r="G325">
        <v>6.62</v>
      </c>
      <c r="H325">
        <v>6.67</v>
      </c>
      <c r="I325">
        <v>6.78</v>
      </c>
      <c r="J325">
        <v>6.92</v>
      </c>
      <c r="K325">
        <v>7.14</v>
      </c>
      <c r="L325">
        <v>7.46</v>
      </c>
      <c r="M325">
        <v>7.7</v>
      </c>
      <c r="N325">
        <v>7.97</v>
      </c>
      <c r="P325" s="8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7" thickBot="1" x14ac:dyDescent="0.25">
      <c r="A326" s="9"/>
      <c r="B326" s="2">
        <v>43726</v>
      </c>
      <c r="C326">
        <v>6.67</v>
      </c>
      <c r="D326">
        <v>6.64</v>
      </c>
      <c r="E326">
        <v>6.63</v>
      </c>
      <c r="F326">
        <v>6.62</v>
      </c>
      <c r="G326">
        <v>6.65</v>
      </c>
      <c r="H326">
        <v>6.7</v>
      </c>
      <c r="I326">
        <v>6.82</v>
      </c>
      <c r="J326">
        <v>6.95</v>
      </c>
      <c r="K326">
        <v>7.15</v>
      </c>
      <c r="L326">
        <v>7.47</v>
      </c>
      <c r="M326">
        <v>7.71</v>
      </c>
      <c r="N326">
        <v>7.99</v>
      </c>
      <c r="P326" s="8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7" thickBot="1" x14ac:dyDescent="0.25">
      <c r="A327" s="9"/>
      <c r="B327" s="2">
        <v>43725</v>
      </c>
      <c r="C327">
        <v>6.76</v>
      </c>
      <c r="D327">
        <v>6.7</v>
      </c>
      <c r="E327">
        <v>6.66</v>
      </c>
      <c r="F327">
        <v>6.64</v>
      </c>
      <c r="G327">
        <v>6.67</v>
      </c>
      <c r="H327">
        <v>6.71</v>
      </c>
      <c r="I327">
        <v>6.82</v>
      </c>
      <c r="J327">
        <v>6.95</v>
      </c>
      <c r="K327">
        <v>7.17</v>
      </c>
      <c r="L327">
        <v>7.5</v>
      </c>
      <c r="M327">
        <v>7.74</v>
      </c>
      <c r="N327">
        <v>8.0299999999999994</v>
      </c>
      <c r="P327" s="8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7" thickBot="1" x14ac:dyDescent="0.25">
      <c r="A328" s="9"/>
      <c r="B328" s="2">
        <v>43724</v>
      </c>
      <c r="C328">
        <v>6.74</v>
      </c>
      <c r="D328">
        <v>6.69</v>
      </c>
      <c r="E328">
        <v>6.66</v>
      </c>
      <c r="F328">
        <v>6.64</v>
      </c>
      <c r="G328">
        <v>6.66</v>
      </c>
      <c r="H328">
        <v>6.69</v>
      </c>
      <c r="I328">
        <v>6.79</v>
      </c>
      <c r="J328">
        <v>6.92</v>
      </c>
      <c r="K328">
        <v>7.14</v>
      </c>
      <c r="L328">
        <v>7.47</v>
      </c>
      <c r="M328">
        <v>7.72</v>
      </c>
      <c r="N328">
        <v>8.01</v>
      </c>
      <c r="P328" s="8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7" thickBot="1" x14ac:dyDescent="0.25">
      <c r="A329" s="9"/>
      <c r="B329" s="2">
        <v>43721</v>
      </c>
      <c r="C329">
        <v>6.66</v>
      </c>
      <c r="D329">
        <v>6.63</v>
      </c>
      <c r="E329">
        <v>6.61</v>
      </c>
      <c r="F329">
        <v>6.61</v>
      </c>
      <c r="G329">
        <v>6.64</v>
      </c>
      <c r="H329">
        <v>6.68</v>
      </c>
      <c r="I329">
        <v>6.78</v>
      </c>
      <c r="J329">
        <v>6.9</v>
      </c>
      <c r="K329">
        <v>7.12</v>
      </c>
      <c r="L329">
        <v>7.45</v>
      </c>
      <c r="M329">
        <v>7.7</v>
      </c>
      <c r="N329">
        <v>8.02</v>
      </c>
      <c r="P329" s="8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7" thickBot="1" x14ac:dyDescent="0.25">
      <c r="A330" s="9"/>
      <c r="B330" s="2">
        <v>43720</v>
      </c>
      <c r="C330">
        <v>6.68</v>
      </c>
      <c r="D330">
        <v>6.67</v>
      </c>
      <c r="E330">
        <v>6.66</v>
      </c>
      <c r="F330">
        <v>6.65</v>
      </c>
      <c r="G330">
        <v>6.64</v>
      </c>
      <c r="H330">
        <v>6.67</v>
      </c>
      <c r="I330">
        <v>6.77</v>
      </c>
      <c r="J330">
        <v>6.91</v>
      </c>
      <c r="K330">
        <v>7.12</v>
      </c>
      <c r="L330">
        <v>7.45</v>
      </c>
      <c r="M330">
        <v>7.69</v>
      </c>
      <c r="N330">
        <v>7.99</v>
      </c>
      <c r="P330" s="8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7" thickBot="1" x14ac:dyDescent="0.25">
      <c r="A331" s="9"/>
      <c r="B331" s="2">
        <v>43719</v>
      </c>
      <c r="C331">
        <v>6.68</v>
      </c>
      <c r="D331">
        <v>6.66</v>
      </c>
      <c r="E331">
        <v>6.65</v>
      </c>
      <c r="F331">
        <v>6.65</v>
      </c>
      <c r="G331">
        <v>6.67</v>
      </c>
      <c r="H331">
        <v>6.7</v>
      </c>
      <c r="I331">
        <v>6.81</v>
      </c>
      <c r="J331">
        <v>6.95</v>
      </c>
      <c r="K331">
        <v>7.15</v>
      </c>
      <c r="L331">
        <v>7.47</v>
      </c>
      <c r="M331">
        <v>7.71</v>
      </c>
      <c r="N331">
        <v>8.01</v>
      </c>
      <c r="P331" s="8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7" thickBot="1" x14ac:dyDescent="0.25">
      <c r="A332" s="9"/>
      <c r="B332" s="2">
        <v>43718</v>
      </c>
      <c r="C332">
        <v>6.75</v>
      </c>
      <c r="D332">
        <v>6.72</v>
      </c>
      <c r="E332">
        <v>6.7</v>
      </c>
      <c r="F332">
        <v>6.69</v>
      </c>
      <c r="G332">
        <v>6.68</v>
      </c>
      <c r="H332">
        <v>6.71</v>
      </c>
      <c r="I332">
        <v>6.81</v>
      </c>
      <c r="J332">
        <v>6.94</v>
      </c>
      <c r="K332">
        <v>7.15</v>
      </c>
      <c r="L332">
        <v>7.48</v>
      </c>
      <c r="M332">
        <v>7.72</v>
      </c>
      <c r="N332">
        <v>8.02</v>
      </c>
      <c r="P332" s="8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7" thickBot="1" x14ac:dyDescent="0.25">
      <c r="A333" s="9"/>
      <c r="B333" s="2">
        <v>43717</v>
      </c>
      <c r="C333">
        <v>6.65</v>
      </c>
      <c r="D333">
        <v>6.64</v>
      </c>
      <c r="E333">
        <v>6.63</v>
      </c>
      <c r="F333">
        <v>6.63</v>
      </c>
      <c r="G333">
        <v>6.65</v>
      </c>
      <c r="H333">
        <v>6.69</v>
      </c>
      <c r="I333">
        <v>6.8</v>
      </c>
      <c r="J333">
        <v>6.94</v>
      </c>
      <c r="K333">
        <v>7.16</v>
      </c>
      <c r="L333">
        <v>7.47</v>
      </c>
      <c r="M333">
        <v>7.71</v>
      </c>
      <c r="N333">
        <v>7.99</v>
      </c>
      <c r="P333" s="8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7" thickBot="1" x14ac:dyDescent="0.25">
      <c r="A334" s="9"/>
      <c r="B334" s="2">
        <v>43714</v>
      </c>
      <c r="C334">
        <v>6.66</v>
      </c>
      <c r="D334">
        <v>6.66</v>
      </c>
      <c r="E334">
        <v>6.66</v>
      </c>
      <c r="F334">
        <v>6.66</v>
      </c>
      <c r="G334">
        <v>6.66</v>
      </c>
      <c r="H334">
        <v>6.69</v>
      </c>
      <c r="I334">
        <v>6.8</v>
      </c>
      <c r="J334">
        <v>6.93</v>
      </c>
      <c r="K334">
        <v>7.15</v>
      </c>
      <c r="L334">
        <v>7.46</v>
      </c>
      <c r="M334">
        <v>7.7</v>
      </c>
      <c r="N334">
        <v>7.99</v>
      </c>
      <c r="P334" s="8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7" thickBot="1" x14ac:dyDescent="0.25">
      <c r="A335" s="9"/>
      <c r="B335" s="2">
        <v>43713</v>
      </c>
      <c r="C335">
        <v>6.72</v>
      </c>
      <c r="D335">
        <v>6.7</v>
      </c>
      <c r="E335">
        <v>6.68</v>
      </c>
      <c r="F335">
        <v>6.67</v>
      </c>
      <c r="G335">
        <v>6.68</v>
      </c>
      <c r="H335">
        <v>6.71</v>
      </c>
      <c r="I335">
        <v>6.79</v>
      </c>
      <c r="J335">
        <v>6.92</v>
      </c>
      <c r="K335">
        <v>7.15</v>
      </c>
      <c r="L335">
        <v>7.47</v>
      </c>
      <c r="M335">
        <v>7.7</v>
      </c>
      <c r="N335">
        <v>7.97</v>
      </c>
      <c r="P335" s="8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7" thickBot="1" x14ac:dyDescent="0.25">
      <c r="A336" s="9"/>
      <c r="B336" s="2">
        <v>43712</v>
      </c>
      <c r="C336">
        <v>6.7</v>
      </c>
      <c r="D336">
        <v>6.69</v>
      </c>
      <c r="E336">
        <v>6.68</v>
      </c>
      <c r="F336">
        <v>6.68</v>
      </c>
      <c r="G336">
        <v>6.69</v>
      </c>
      <c r="H336">
        <v>6.71</v>
      </c>
      <c r="I336">
        <v>6.79</v>
      </c>
      <c r="J336">
        <v>6.91</v>
      </c>
      <c r="K336">
        <v>7.13</v>
      </c>
      <c r="L336">
        <v>7.43</v>
      </c>
      <c r="M336">
        <v>7.65</v>
      </c>
      <c r="N336">
        <v>7.92</v>
      </c>
      <c r="P336" s="8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7" thickBot="1" x14ac:dyDescent="0.25">
      <c r="A337" s="9"/>
      <c r="B337" s="2">
        <v>43711</v>
      </c>
      <c r="C337">
        <v>6.74</v>
      </c>
      <c r="D337">
        <v>6.73</v>
      </c>
      <c r="E337">
        <v>6.73</v>
      </c>
      <c r="F337">
        <v>6.72</v>
      </c>
      <c r="G337">
        <v>6.74</v>
      </c>
      <c r="H337">
        <v>6.77</v>
      </c>
      <c r="I337">
        <v>6.87</v>
      </c>
      <c r="J337">
        <v>7</v>
      </c>
      <c r="K337">
        <v>7.21</v>
      </c>
      <c r="L337">
        <v>7.49</v>
      </c>
      <c r="M337">
        <v>7.69</v>
      </c>
      <c r="N337">
        <v>7.95</v>
      </c>
      <c r="P337" s="8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7" thickBot="1" x14ac:dyDescent="0.25">
      <c r="A338" s="9"/>
      <c r="B338" s="2">
        <v>43710</v>
      </c>
      <c r="C338">
        <v>6.67</v>
      </c>
      <c r="D338">
        <v>6.68</v>
      </c>
      <c r="E338">
        <v>6.69</v>
      </c>
      <c r="F338">
        <v>6.7</v>
      </c>
      <c r="G338">
        <v>6.74</v>
      </c>
      <c r="H338">
        <v>6.77</v>
      </c>
      <c r="I338">
        <v>6.88</v>
      </c>
      <c r="J338">
        <v>7.01</v>
      </c>
      <c r="K338">
        <v>7.21</v>
      </c>
      <c r="L338">
        <v>7.48</v>
      </c>
      <c r="M338">
        <v>7.67</v>
      </c>
      <c r="N338">
        <v>7.91</v>
      </c>
      <c r="P338" s="8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7" thickBot="1" x14ac:dyDescent="0.25">
      <c r="A339" s="9"/>
      <c r="B339" s="2">
        <v>43707</v>
      </c>
      <c r="C339">
        <v>6.69</v>
      </c>
      <c r="D339">
        <v>6.7</v>
      </c>
      <c r="E339">
        <v>6.71</v>
      </c>
      <c r="F339">
        <v>6.72</v>
      </c>
      <c r="G339">
        <v>6.76</v>
      </c>
      <c r="H339">
        <v>6.79</v>
      </c>
      <c r="I339">
        <v>6.89</v>
      </c>
      <c r="J339">
        <v>7.01</v>
      </c>
      <c r="K339">
        <v>7.22</v>
      </c>
      <c r="L339">
        <v>7.48</v>
      </c>
      <c r="M339">
        <v>7.66</v>
      </c>
      <c r="N339">
        <v>7.88</v>
      </c>
      <c r="P339" s="8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7" thickBot="1" x14ac:dyDescent="0.25">
      <c r="A340" s="9"/>
      <c r="B340" s="2">
        <v>43706</v>
      </c>
      <c r="C340">
        <v>6.75</v>
      </c>
      <c r="D340">
        <v>6.76</v>
      </c>
      <c r="E340">
        <v>6.77</v>
      </c>
      <c r="F340">
        <v>6.79</v>
      </c>
      <c r="G340">
        <v>6.83</v>
      </c>
      <c r="H340">
        <v>6.87</v>
      </c>
      <c r="I340">
        <v>6.98</v>
      </c>
      <c r="J340">
        <v>7.09</v>
      </c>
      <c r="K340">
        <v>7.27</v>
      </c>
      <c r="L340">
        <v>7.5</v>
      </c>
      <c r="M340">
        <v>7.67</v>
      </c>
      <c r="N340">
        <v>7.89</v>
      </c>
      <c r="P340" s="8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7" thickBot="1" x14ac:dyDescent="0.25">
      <c r="A341" s="9"/>
      <c r="B341" s="2">
        <v>43705</v>
      </c>
      <c r="C341">
        <v>6.77</v>
      </c>
      <c r="D341">
        <v>6.78</v>
      </c>
      <c r="E341">
        <v>6.8</v>
      </c>
      <c r="F341">
        <v>6.81</v>
      </c>
      <c r="G341">
        <v>6.87</v>
      </c>
      <c r="H341">
        <v>6.91</v>
      </c>
      <c r="I341">
        <v>7</v>
      </c>
      <c r="J341">
        <v>7.1</v>
      </c>
      <c r="K341">
        <v>7.27</v>
      </c>
      <c r="L341">
        <v>7.51</v>
      </c>
      <c r="M341">
        <v>7.68</v>
      </c>
      <c r="N341">
        <v>7.89</v>
      </c>
      <c r="P341" s="8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7" thickBot="1" x14ac:dyDescent="0.25">
      <c r="A342" s="9"/>
      <c r="B342" s="2">
        <v>43704</v>
      </c>
      <c r="C342">
        <v>6.79</v>
      </c>
      <c r="D342">
        <v>6.81</v>
      </c>
      <c r="E342">
        <v>6.83</v>
      </c>
      <c r="F342">
        <v>6.85</v>
      </c>
      <c r="G342">
        <v>6.89</v>
      </c>
      <c r="H342">
        <v>6.92</v>
      </c>
      <c r="I342">
        <v>7.02</v>
      </c>
      <c r="J342">
        <v>7.14</v>
      </c>
      <c r="K342">
        <v>7.31</v>
      </c>
      <c r="L342">
        <v>7.54</v>
      </c>
      <c r="M342">
        <v>7.7</v>
      </c>
      <c r="N342">
        <v>7.91</v>
      </c>
      <c r="P342" s="8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7" thickBot="1" x14ac:dyDescent="0.25">
      <c r="A343" s="9"/>
      <c r="B343" s="2">
        <v>43703</v>
      </c>
      <c r="C343">
        <v>6.74</v>
      </c>
      <c r="D343">
        <v>6.77</v>
      </c>
      <c r="E343">
        <v>6.79</v>
      </c>
      <c r="F343">
        <v>6.82</v>
      </c>
      <c r="G343">
        <v>6.88</v>
      </c>
      <c r="H343">
        <v>6.92</v>
      </c>
      <c r="I343">
        <v>7.03</v>
      </c>
      <c r="J343">
        <v>7.15</v>
      </c>
      <c r="K343">
        <v>7.31</v>
      </c>
      <c r="L343">
        <v>7.52</v>
      </c>
      <c r="M343">
        <v>7.67</v>
      </c>
      <c r="N343">
        <v>7.86</v>
      </c>
      <c r="P343" s="8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7" thickBot="1" x14ac:dyDescent="0.25">
      <c r="A344" s="9"/>
      <c r="B344" s="2">
        <v>43700</v>
      </c>
      <c r="C344">
        <v>6.75</v>
      </c>
      <c r="D344">
        <v>6.77</v>
      </c>
      <c r="E344">
        <v>6.8</v>
      </c>
      <c r="F344">
        <v>6.82</v>
      </c>
      <c r="G344">
        <v>6.88</v>
      </c>
      <c r="H344">
        <v>6.93</v>
      </c>
      <c r="I344">
        <v>7.03</v>
      </c>
      <c r="J344">
        <v>7.13</v>
      </c>
      <c r="K344">
        <v>7.29</v>
      </c>
      <c r="L344">
        <v>7.51</v>
      </c>
      <c r="M344">
        <v>7.66</v>
      </c>
      <c r="N344">
        <v>7.85</v>
      </c>
      <c r="P344" s="8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7" thickBot="1" x14ac:dyDescent="0.25">
      <c r="A345" s="9"/>
      <c r="B345" s="2">
        <v>43699</v>
      </c>
      <c r="C345">
        <v>6.76</v>
      </c>
      <c r="D345">
        <v>6.78</v>
      </c>
      <c r="E345">
        <v>6.8</v>
      </c>
      <c r="F345">
        <v>6.82</v>
      </c>
      <c r="G345">
        <v>6.88</v>
      </c>
      <c r="H345">
        <v>6.93</v>
      </c>
      <c r="I345">
        <v>7.03</v>
      </c>
      <c r="J345">
        <v>7.13</v>
      </c>
      <c r="K345">
        <v>7.29</v>
      </c>
      <c r="L345">
        <v>7.49</v>
      </c>
      <c r="M345">
        <v>7.64</v>
      </c>
      <c r="N345">
        <v>7.82</v>
      </c>
      <c r="P345" s="8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7" thickBot="1" x14ac:dyDescent="0.25">
      <c r="A346" s="9"/>
      <c r="B346" s="2">
        <v>43698</v>
      </c>
      <c r="C346">
        <v>6.71</v>
      </c>
      <c r="D346">
        <v>6.74</v>
      </c>
      <c r="E346">
        <v>6.77</v>
      </c>
      <c r="F346">
        <v>6.8</v>
      </c>
      <c r="G346">
        <v>6.91</v>
      </c>
      <c r="H346">
        <v>6.96</v>
      </c>
      <c r="I346">
        <v>7.05</v>
      </c>
      <c r="J346">
        <v>7.15</v>
      </c>
      <c r="K346">
        <v>7.3</v>
      </c>
      <c r="L346">
        <v>7.51</v>
      </c>
      <c r="M346">
        <v>7.66</v>
      </c>
      <c r="N346">
        <v>7.84</v>
      </c>
      <c r="P346" s="8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7" thickBot="1" x14ac:dyDescent="0.25">
      <c r="A347" s="9"/>
      <c r="B347" s="2">
        <v>43697</v>
      </c>
      <c r="C347">
        <v>6.77</v>
      </c>
      <c r="D347">
        <v>6.8</v>
      </c>
      <c r="E347">
        <v>6.84</v>
      </c>
      <c r="F347">
        <v>6.87</v>
      </c>
      <c r="G347">
        <v>6.97</v>
      </c>
      <c r="H347">
        <v>7.03</v>
      </c>
      <c r="I347">
        <v>7.11</v>
      </c>
      <c r="J347">
        <v>7.21</v>
      </c>
      <c r="K347">
        <v>7.37</v>
      </c>
      <c r="L347">
        <v>7.59</v>
      </c>
      <c r="M347">
        <v>7.74</v>
      </c>
      <c r="N347">
        <v>7.91</v>
      </c>
      <c r="P347" s="8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7" thickBot="1" x14ac:dyDescent="0.25">
      <c r="A348" s="9"/>
      <c r="B348" s="2">
        <v>43696</v>
      </c>
      <c r="C348">
        <v>6.73</v>
      </c>
      <c r="D348">
        <v>6.79</v>
      </c>
      <c r="E348">
        <v>6.84</v>
      </c>
      <c r="F348">
        <v>6.89</v>
      </c>
      <c r="G348">
        <v>7.02</v>
      </c>
      <c r="H348">
        <v>7.07</v>
      </c>
      <c r="I348">
        <v>7.16</v>
      </c>
      <c r="J348">
        <v>7.26</v>
      </c>
      <c r="K348">
        <v>7.42</v>
      </c>
      <c r="L348">
        <v>7.63</v>
      </c>
      <c r="M348">
        <v>7.77</v>
      </c>
      <c r="N348">
        <v>7.94</v>
      </c>
      <c r="P348" s="8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7" thickBot="1" x14ac:dyDescent="0.25">
      <c r="A349" s="9"/>
      <c r="B349" s="2">
        <v>43693</v>
      </c>
      <c r="C349">
        <v>6.76</v>
      </c>
      <c r="D349">
        <v>6.78</v>
      </c>
      <c r="E349">
        <v>6.81</v>
      </c>
      <c r="F349">
        <v>6.84</v>
      </c>
      <c r="G349">
        <v>6.95</v>
      </c>
      <c r="H349">
        <v>7.03</v>
      </c>
      <c r="I349">
        <v>7.15</v>
      </c>
      <c r="J349">
        <v>7.25</v>
      </c>
      <c r="K349">
        <v>7.4</v>
      </c>
      <c r="L349">
        <v>7.6</v>
      </c>
      <c r="M349">
        <v>7.74</v>
      </c>
      <c r="N349">
        <v>7.91</v>
      </c>
      <c r="P349" s="8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7" thickBot="1" x14ac:dyDescent="0.25">
      <c r="A350" s="9"/>
      <c r="B350" s="2">
        <v>43692</v>
      </c>
      <c r="C350">
        <v>6.77</v>
      </c>
      <c r="D350">
        <v>6.8</v>
      </c>
      <c r="E350">
        <v>6.83</v>
      </c>
      <c r="F350">
        <v>6.86</v>
      </c>
      <c r="G350">
        <v>6.97</v>
      </c>
      <c r="H350">
        <v>7.04</v>
      </c>
      <c r="I350">
        <v>7.16</v>
      </c>
      <c r="J350">
        <v>7.27</v>
      </c>
      <c r="K350">
        <v>7.43</v>
      </c>
      <c r="L350">
        <v>7.64</v>
      </c>
      <c r="M350">
        <v>7.78</v>
      </c>
      <c r="N350">
        <v>7.94</v>
      </c>
      <c r="P350" s="8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7" thickBot="1" x14ac:dyDescent="0.25">
      <c r="A351" s="9"/>
      <c r="B351" s="2">
        <v>43691</v>
      </c>
      <c r="C351">
        <v>6.75</v>
      </c>
      <c r="D351">
        <v>6.78</v>
      </c>
      <c r="E351">
        <v>6.81</v>
      </c>
      <c r="F351">
        <v>6.84</v>
      </c>
      <c r="G351">
        <v>6.97</v>
      </c>
      <c r="H351">
        <v>7.06</v>
      </c>
      <c r="I351">
        <v>7.17</v>
      </c>
      <c r="J351">
        <v>7.27</v>
      </c>
      <c r="K351">
        <v>7.41</v>
      </c>
      <c r="L351">
        <v>7.62</v>
      </c>
      <c r="M351">
        <v>7.76</v>
      </c>
      <c r="N351">
        <v>7.92</v>
      </c>
      <c r="P351" s="8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7" thickBot="1" x14ac:dyDescent="0.25">
      <c r="A352" s="9"/>
      <c r="B352" s="2">
        <v>43690</v>
      </c>
      <c r="C352">
        <v>6.77</v>
      </c>
      <c r="D352">
        <v>6.79</v>
      </c>
      <c r="E352">
        <v>6.82</v>
      </c>
      <c r="F352">
        <v>6.85</v>
      </c>
      <c r="G352">
        <v>6.96</v>
      </c>
      <c r="H352">
        <v>7.04</v>
      </c>
      <c r="I352">
        <v>7.16</v>
      </c>
      <c r="J352">
        <v>7.25</v>
      </c>
      <c r="K352">
        <v>7.39</v>
      </c>
      <c r="L352">
        <v>7.59</v>
      </c>
      <c r="M352">
        <v>7.73</v>
      </c>
      <c r="N352">
        <v>7.91</v>
      </c>
      <c r="P352" s="8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7" thickBot="1" x14ac:dyDescent="0.25">
      <c r="A353" s="9"/>
      <c r="B353" s="2">
        <v>43689</v>
      </c>
      <c r="C353">
        <v>6.71</v>
      </c>
      <c r="D353">
        <v>6.74</v>
      </c>
      <c r="E353">
        <v>6.77</v>
      </c>
      <c r="F353">
        <v>6.81</v>
      </c>
      <c r="G353">
        <v>6.96</v>
      </c>
      <c r="H353">
        <v>7.04</v>
      </c>
      <c r="I353">
        <v>7.16</v>
      </c>
      <c r="J353">
        <v>7.27</v>
      </c>
      <c r="K353">
        <v>7.41</v>
      </c>
      <c r="L353">
        <v>7.61</v>
      </c>
      <c r="M353">
        <v>7.76</v>
      </c>
      <c r="N353">
        <v>7.94</v>
      </c>
      <c r="P353" s="8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7" thickBot="1" x14ac:dyDescent="0.25">
      <c r="A354" s="9"/>
      <c r="B354" s="2">
        <v>43686</v>
      </c>
      <c r="C354">
        <v>6.7</v>
      </c>
      <c r="D354">
        <v>6.75</v>
      </c>
      <c r="E354">
        <v>6.79</v>
      </c>
      <c r="F354">
        <v>6.83</v>
      </c>
      <c r="G354">
        <v>6.93</v>
      </c>
      <c r="H354">
        <v>7.01</v>
      </c>
      <c r="I354">
        <v>7.13</v>
      </c>
      <c r="J354">
        <v>7.24</v>
      </c>
      <c r="K354">
        <v>7.39</v>
      </c>
      <c r="L354">
        <v>7.59</v>
      </c>
      <c r="M354">
        <v>7.74</v>
      </c>
      <c r="N354">
        <v>7.93</v>
      </c>
      <c r="P354" s="8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7" thickBot="1" x14ac:dyDescent="0.25">
      <c r="A355" s="9"/>
      <c r="B355" s="2">
        <v>43685</v>
      </c>
      <c r="C355">
        <v>6.76</v>
      </c>
      <c r="D355">
        <v>6.79</v>
      </c>
      <c r="E355">
        <v>6.81</v>
      </c>
      <c r="F355">
        <v>6.84</v>
      </c>
      <c r="G355">
        <v>6.94</v>
      </c>
      <c r="H355">
        <v>7.02</v>
      </c>
      <c r="I355">
        <v>7.13</v>
      </c>
      <c r="J355">
        <v>7.23</v>
      </c>
      <c r="K355">
        <v>7.37</v>
      </c>
      <c r="L355">
        <v>7.57</v>
      </c>
      <c r="M355">
        <v>7.72</v>
      </c>
      <c r="N355">
        <v>7.91</v>
      </c>
      <c r="P355" s="8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7" thickBot="1" x14ac:dyDescent="0.25">
      <c r="A356" s="9"/>
      <c r="B356" s="2">
        <v>43684</v>
      </c>
      <c r="C356">
        <v>6.76</v>
      </c>
      <c r="D356">
        <v>6.78</v>
      </c>
      <c r="E356">
        <v>6.81</v>
      </c>
      <c r="F356">
        <v>6.84</v>
      </c>
      <c r="G356">
        <v>6.94</v>
      </c>
      <c r="H356">
        <v>7.01</v>
      </c>
      <c r="I356">
        <v>7.11</v>
      </c>
      <c r="J356">
        <v>7.22</v>
      </c>
      <c r="K356">
        <v>7.39</v>
      </c>
      <c r="L356">
        <v>7.62</v>
      </c>
      <c r="M356">
        <v>7.78</v>
      </c>
      <c r="N356">
        <v>7.97</v>
      </c>
      <c r="P356" s="8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7" thickBot="1" x14ac:dyDescent="0.25">
      <c r="A357" s="9"/>
      <c r="B357" s="2">
        <v>43683</v>
      </c>
      <c r="C357">
        <v>6.79</v>
      </c>
      <c r="D357">
        <v>6.81</v>
      </c>
      <c r="E357">
        <v>6.83</v>
      </c>
      <c r="F357">
        <v>6.85</v>
      </c>
      <c r="G357">
        <v>6.94</v>
      </c>
      <c r="H357">
        <v>7.01</v>
      </c>
      <c r="I357">
        <v>7.14</v>
      </c>
      <c r="J357">
        <v>7.25</v>
      </c>
      <c r="K357">
        <v>7.42</v>
      </c>
      <c r="L357">
        <v>7.65</v>
      </c>
      <c r="M357">
        <v>7.81</v>
      </c>
      <c r="N357">
        <v>7.99</v>
      </c>
      <c r="P357" s="8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7" thickBot="1" x14ac:dyDescent="0.25">
      <c r="A358" s="9"/>
      <c r="B358" s="2">
        <v>43682</v>
      </c>
      <c r="C358">
        <v>6.75</v>
      </c>
      <c r="D358">
        <v>6.77</v>
      </c>
      <c r="E358">
        <v>6.79</v>
      </c>
      <c r="F358">
        <v>6.82</v>
      </c>
      <c r="G358">
        <v>6.92</v>
      </c>
      <c r="H358">
        <v>7.02</v>
      </c>
      <c r="I358">
        <v>7.17</v>
      </c>
      <c r="J358">
        <v>7.3</v>
      </c>
      <c r="K358">
        <v>7.47</v>
      </c>
      <c r="L358">
        <v>7.69</v>
      </c>
      <c r="M358">
        <v>7.84</v>
      </c>
      <c r="N358">
        <v>8.01</v>
      </c>
      <c r="P358" s="8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7" thickBot="1" x14ac:dyDescent="0.25">
      <c r="A359" s="9"/>
      <c r="B359" s="2">
        <v>43679</v>
      </c>
      <c r="C359">
        <v>6.64</v>
      </c>
      <c r="D359">
        <v>6.67</v>
      </c>
      <c r="E359">
        <v>6.71</v>
      </c>
      <c r="F359">
        <v>6.75</v>
      </c>
      <c r="G359">
        <v>6.96</v>
      </c>
      <c r="H359">
        <v>7.1</v>
      </c>
      <c r="I359">
        <v>7.27</v>
      </c>
      <c r="J359">
        <v>7.39</v>
      </c>
      <c r="K359">
        <v>7.56</v>
      </c>
      <c r="L359">
        <v>7.79</v>
      </c>
      <c r="M359">
        <v>7.95</v>
      </c>
      <c r="N359">
        <v>8.1300000000000008</v>
      </c>
      <c r="P359" s="8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7" thickBot="1" x14ac:dyDescent="0.25">
      <c r="A360" s="9"/>
      <c r="B360" s="2">
        <v>43678</v>
      </c>
      <c r="C360">
        <v>6.63</v>
      </c>
      <c r="D360">
        <v>6.66</v>
      </c>
      <c r="E360">
        <v>6.69</v>
      </c>
      <c r="F360">
        <v>6.73</v>
      </c>
      <c r="G360">
        <v>6.87</v>
      </c>
      <c r="H360">
        <v>6.97</v>
      </c>
      <c r="I360">
        <v>7.13</v>
      </c>
      <c r="J360">
        <v>7.25</v>
      </c>
      <c r="K360">
        <v>7.43</v>
      </c>
      <c r="L360">
        <v>7.67</v>
      </c>
      <c r="M360">
        <v>7.84</v>
      </c>
      <c r="N360">
        <v>8.0399999999999991</v>
      </c>
      <c r="P360" s="8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7" thickBot="1" x14ac:dyDescent="0.25">
      <c r="A361" s="9"/>
      <c r="B361" s="2">
        <v>43677</v>
      </c>
      <c r="C361">
        <v>6.66</v>
      </c>
      <c r="D361">
        <v>6.68</v>
      </c>
      <c r="E361">
        <v>6.71</v>
      </c>
      <c r="F361">
        <v>6.75</v>
      </c>
      <c r="G361">
        <v>6.88</v>
      </c>
      <c r="H361">
        <v>6.97</v>
      </c>
      <c r="I361">
        <v>7.1</v>
      </c>
      <c r="J361">
        <v>7.21</v>
      </c>
      <c r="K361">
        <v>7.39</v>
      </c>
      <c r="L361">
        <v>7.63</v>
      </c>
      <c r="M361">
        <v>7.8</v>
      </c>
      <c r="N361">
        <v>8</v>
      </c>
      <c r="P361" s="8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7" thickBot="1" x14ac:dyDescent="0.25">
      <c r="A362" s="9"/>
      <c r="B362" s="2">
        <v>43676</v>
      </c>
      <c r="C362">
        <v>6.7</v>
      </c>
      <c r="D362">
        <v>6.72</v>
      </c>
      <c r="E362">
        <v>6.74</v>
      </c>
      <c r="F362">
        <v>6.77</v>
      </c>
      <c r="G362">
        <v>6.88</v>
      </c>
      <c r="H362">
        <v>6.97</v>
      </c>
      <c r="I362">
        <v>7.12</v>
      </c>
      <c r="J362">
        <v>7.25</v>
      </c>
      <c r="K362">
        <v>7.43</v>
      </c>
      <c r="L362">
        <v>7.68</v>
      </c>
      <c r="M362">
        <v>7.85</v>
      </c>
      <c r="N362">
        <v>8.02</v>
      </c>
      <c r="P362" s="8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7" thickBot="1" x14ac:dyDescent="0.25">
      <c r="A363" s="9"/>
      <c r="B363" s="2">
        <v>43675</v>
      </c>
      <c r="C363">
        <v>6.65</v>
      </c>
      <c r="D363">
        <v>6.68</v>
      </c>
      <c r="E363">
        <v>6.71</v>
      </c>
      <c r="F363">
        <v>6.76</v>
      </c>
      <c r="G363">
        <v>6.92</v>
      </c>
      <c r="H363">
        <v>7.01</v>
      </c>
      <c r="I363">
        <v>7.11</v>
      </c>
      <c r="J363">
        <v>7.22</v>
      </c>
      <c r="K363">
        <v>7.4</v>
      </c>
      <c r="L363">
        <v>7.63</v>
      </c>
      <c r="M363">
        <v>7.79</v>
      </c>
      <c r="N363">
        <v>7.96</v>
      </c>
      <c r="P363" s="8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7" thickBot="1" x14ac:dyDescent="0.25">
      <c r="A364" s="9"/>
      <c r="B364" s="2">
        <v>43672</v>
      </c>
      <c r="C364">
        <v>6.8</v>
      </c>
      <c r="D364">
        <v>6.81</v>
      </c>
      <c r="E364">
        <v>6.83</v>
      </c>
      <c r="F364">
        <v>6.85</v>
      </c>
      <c r="G364">
        <v>6.94</v>
      </c>
      <c r="H364">
        <v>7.01</v>
      </c>
      <c r="I364">
        <v>7.12</v>
      </c>
      <c r="J364">
        <v>7.22</v>
      </c>
      <c r="K364">
        <v>7.38</v>
      </c>
      <c r="L364">
        <v>7.6</v>
      </c>
      <c r="M364">
        <v>7.74</v>
      </c>
      <c r="N364">
        <v>7.91</v>
      </c>
      <c r="P364" s="8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7" thickBot="1" x14ac:dyDescent="0.25">
      <c r="A365" s="9"/>
      <c r="B365" s="2">
        <v>43671</v>
      </c>
      <c r="C365">
        <v>6.77</v>
      </c>
      <c r="D365">
        <v>6.79</v>
      </c>
      <c r="E365">
        <v>6.8</v>
      </c>
      <c r="F365">
        <v>6.82</v>
      </c>
      <c r="G365">
        <v>6.88</v>
      </c>
      <c r="H365">
        <v>6.93</v>
      </c>
      <c r="I365">
        <v>7.04</v>
      </c>
      <c r="J365">
        <v>7.15</v>
      </c>
      <c r="K365">
        <v>7.31</v>
      </c>
      <c r="L365">
        <v>7.52</v>
      </c>
      <c r="M365">
        <v>7.65</v>
      </c>
      <c r="N365">
        <v>7.79</v>
      </c>
      <c r="P365" s="8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7" thickBot="1" x14ac:dyDescent="0.25">
      <c r="A366" s="9"/>
      <c r="B366" s="2">
        <v>43670</v>
      </c>
      <c r="C366">
        <v>6.85</v>
      </c>
      <c r="D366">
        <v>6.86</v>
      </c>
      <c r="E366">
        <v>6.88</v>
      </c>
      <c r="F366">
        <v>6.89</v>
      </c>
      <c r="G366">
        <v>6.94</v>
      </c>
      <c r="H366">
        <v>6.99</v>
      </c>
      <c r="I366">
        <v>7.09</v>
      </c>
      <c r="J366">
        <v>7.19</v>
      </c>
      <c r="K366">
        <v>7.34</v>
      </c>
      <c r="L366">
        <v>7.53</v>
      </c>
      <c r="M366">
        <v>7.65</v>
      </c>
      <c r="N366">
        <v>7.77</v>
      </c>
      <c r="P366" s="8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7" thickBot="1" x14ac:dyDescent="0.25">
      <c r="A367" s="9"/>
      <c r="B367" s="2">
        <v>43669</v>
      </c>
      <c r="C367">
        <v>6.86</v>
      </c>
      <c r="D367">
        <v>6.87</v>
      </c>
      <c r="E367">
        <v>6.89</v>
      </c>
      <c r="F367">
        <v>6.91</v>
      </c>
      <c r="G367">
        <v>6.97</v>
      </c>
      <c r="H367">
        <v>7.03</v>
      </c>
      <c r="I367">
        <v>7.14</v>
      </c>
      <c r="J367">
        <v>7.24</v>
      </c>
      <c r="K367">
        <v>7.37</v>
      </c>
      <c r="L367">
        <v>7.53</v>
      </c>
      <c r="M367">
        <v>7.63</v>
      </c>
      <c r="N367">
        <v>7.74</v>
      </c>
      <c r="P367" s="8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7" thickBot="1" x14ac:dyDescent="0.25">
      <c r="A368" s="9"/>
      <c r="B368" s="2">
        <v>43668</v>
      </c>
      <c r="C368">
        <v>6.91</v>
      </c>
      <c r="D368">
        <v>6.93</v>
      </c>
      <c r="E368">
        <v>6.94</v>
      </c>
      <c r="F368">
        <v>6.96</v>
      </c>
      <c r="G368">
        <v>7.02</v>
      </c>
      <c r="H368">
        <v>7.07</v>
      </c>
      <c r="I368">
        <v>7.17</v>
      </c>
      <c r="J368">
        <v>7.26</v>
      </c>
      <c r="K368">
        <v>7.38</v>
      </c>
      <c r="L368">
        <v>7.53</v>
      </c>
      <c r="M368">
        <v>7.63</v>
      </c>
      <c r="N368">
        <v>7.73</v>
      </c>
      <c r="P368" s="8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7" thickBot="1" x14ac:dyDescent="0.25">
      <c r="A369" s="9"/>
      <c r="B369" s="2">
        <v>43665</v>
      </c>
      <c r="C369">
        <v>6.92</v>
      </c>
      <c r="D369">
        <v>6.94</v>
      </c>
      <c r="E369">
        <v>6.96</v>
      </c>
      <c r="F369">
        <v>6.97</v>
      </c>
      <c r="G369">
        <v>7.04</v>
      </c>
      <c r="H369">
        <v>7.1</v>
      </c>
      <c r="I369">
        <v>7.21</v>
      </c>
      <c r="J369">
        <v>7.31</v>
      </c>
      <c r="K369">
        <v>7.43</v>
      </c>
      <c r="L369">
        <v>7.58</v>
      </c>
      <c r="M369">
        <v>7.68</v>
      </c>
      <c r="N369">
        <v>7.77</v>
      </c>
      <c r="P369" s="8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7" thickBot="1" x14ac:dyDescent="0.25">
      <c r="A370" s="9"/>
      <c r="B370" s="2">
        <v>43664</v>
      </c>
      <c r="C370">
        <v>6.93</v>
      </c>
      <c r="D370">
        <v>6.95</v>
      </c>
      <c r="E370">
        <v>6.97</v>
      </c>
      <c r="F370">
        <v>6.99</v>
      </c>
      <c r="G370">
        <v>7.06</v>
      </c>
      <c r="H370">
        <v>7.13</v>
      </c>
      <c r="I370">
        <v>7.25</v>
      </c>
      <c r="J370">
        <v>7.35</v>
      </c>
      <c r="K370">
        <v>7.47</v>
      </c>
      <c r="L370">
        <v>7.63</v>
      </c>
      <c r="M370">
        <v>7.73</v>
      </c>
      <c r="N370">
        <v>7.84</v>
      </c>
      <c r="P370" s="8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7" thickBot="1" x14ac:dyDescent="0.25">
      <c r="A371" s="9"/>
      <c r="B371" s="2">
        <v>43663</v>
      </c>
      <c r="C371">
        <v>6.93</v>
      </c>
      <c r="D371">
        <v>6.95</v>
      </c>
      <c r="E371">
        <v>6.97</v>
      </c>
      <c r="F371">
        <v>6.99</v>
      </c>
      <c r="G371">
        <v>7.06</v>
      </c>
      <c r="H371">
        <v>7.13</v>
      </c>
      <c r="I371">
        <v>7.25</v>
      </c>
      <c r="J371">
        <v>7.35</v>
      </c>
      <c r="K371">
        <v>7.46</v>
      </c>
      <c r="L371">
        <v>7.59</v>
      </c>
      <c r="M371">
        <v>7.67</v>
      </c>
      <c r="N371">
        <v>7.76</v>
      </c>
      <c r="P371" s="8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7" thickBot="1" x14ac:dyDescent="0.25">
      <c r="A372" s="9"/>
      <c r="B372" s="2">
        <v>43662</v>
      </c>
      <c r="C372">
        <v>6.92</v>
      </c>
      <c r="D372">
        <v>6.94</v>
      </c>
      <c r="E372">
        <v>6.96</v>
      </c>
      <c r="F372">
        <v>6.99</v>
      </c>
      <c r="G372">
        <v>7.1</v>
      </c>
      <c r="H372">
        <v>7.17</v>
      </c>
      <c r="I372">
        <v>7.27</v>
      </c>
      <c r="J372">
        <v>7.35</v>
      </c>
      <c r="K372">
        <v>7.45</v>
      </c>
      <c r="L372">
        <v>7.59</v>
      </c>
      <c r="M372">
        <v>7.67</v>
      </c>
      <c r="N372">
        <v>7.77</v>
      </c>
      <c r="P372" s="8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7" thickBot="1" x14ac:dyDescent="0.25">
      <c r="A373" s="9"/>
      <c r="B373" s="2">
        <v>43661</v>
      </c>
      <c r="C373">
        <v>6.91</v>
      </c>
      <c r="D373">
        <v>6.93</v>
      </c>
      <c r="E373">
        <v>6.95</v>
      </c>
      <c r="F373">
        <v>6.98</v>
      </c>
      <c r="G373">
        <v>7.08</v>
      </c>
      <c r="H373">
        <v>7.15</v>
      </c>
      <c r="I373">
        <v>7.25</v>
      </c>
      <c r="J373">
        <v>7.33</v>
      </c>
      <c r="K373">
        <v>7.45</v>
      </c>
      <c r="L373">
        <v>7.58</v>
      </c>
      <c r="M373">
        <v>7.67</v>
      </c>
      <c r="N373">
        <v>7.76</v>
      </c>
      <c r="P373" s="8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7" thickBot="1" x14ac:dyDescent="0.25">
      <c r="A374" s="9"/>
      <c r="B374" s="2">
        <v>43658</v>
      </c>
      <c r="C374">
        <v>6.96</v>
      </c>
      <c r="D374">
        <v>6.97</v>
      </c>
      <c r="E374">
        <v>6.99</v>
      </c>
      <c r="F374">
        <v>7.01</v>
      </c>
      <c r="G374">
        <v>7.08</v>
      </c>
      <c r="H374">
        <v>7.15</v>
      </c>
      <c r="I374">
        <v>7.26</v>
      </c>
      <c r="J374">
        <v>7.34</v>
      </c>
      <c r="K374">
        <v>7.44</v>
      </c>
      <c r="L374">
        <v>7.57</v>
      </c>
      <c r="M374">
        <v>7.66</v>
      </c>
      <c r="N374">
        <v>7.75</v>
      </c>
      <c r="P374" s="8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7" thickBot="1" x14ac:dyDescent="0.25">
      <c r="A375" s="9"/>
      <c r="B375" s="2">
        <v>43657</v>
      </c>
      <c r="C375">
        <v>6.96</v>
      </c>
      <c r="D375">
        <v>6.97</v>
      </c>
      <c r="E375">
        <v>6.98</v>
      </c>
      <c r="F375">
        <v>6.99</v>
      </c>
      <c r="G375">
        <v>7.04</v>
      </c>
      <c r="H375">
        <v>7.09</v>
      </c>
      <c r="I375">
        <v>7.2</v>
      </c>
      <c r="J375">
        <v>7.29</v>
      </c>
      <c r="K375">
        <v>7.4</v>
      </c>
      <c r="L375">
        <v>7.53</v>
      </c>
      <c r="M375">
        <v>7.61</v>
      </c>
      <c r="N375">
        <v>7.71</v>
      </c>
      <c r="P375" s="8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7" thickBot="1" x14ac:dyDescent="0.25">
      <c r="A376" s="9"/>
      <c r="B376" s="2">
        <v>43656</v>
      </c>
      <c r="C376">
        <v>6.97</v>
      </c>
      <c r="D376">
        <v>6.98</v>
      </c>
      <c r="E376">
        <v>6.99</v>
      </c>
      <c r="F376">
        <v>7.01</v>
      </c>
      <c r="G376">
        <v>7.06</v>
      </c>
      <c r="H376">
        <v>7.11</v>
      </c>
      <c r="I376">
        <v>7.21</v>
      </c>
      <c r="J376">
        <v>7.29</v>
      </c>
      <c r="K376">
        <v>7.4</v>
      </c>
      <c r="L376">
        <v>7.54</v>
      </c>
      <c r="M376">
        <v>7.63</v>
      </c>
      <c r="N376">
        <v>7.72</v>
      </c>
      <c r="P376" s="8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7" thickBot="1" x14ac:dyDescent="0.25">
      <c r="A377" s="9"/>
      <c r="B377" s="2">
        <v>43655</v>
      </c>
      <c r="C377">
        <v>6.97</v>
      </c>
      <c r="D377">
        <v>6.99</v>
      </c>
      <c r="E377">
        <v>7.01</v>
      </c>
      <c r="F377">
        <v>7.02</v>
      </c>
      <c r="G377">
        <v>7.09</v>
      </c>
      <c r="H377">
        <v>7.15</v>
      </c>
      <c r="I377">
        <v>7.25</v>
      </c>
      <c r="J377">
        <v>7.33</v>
      </c>
      <c r="K377">
        <v>7.43</v>
      </c>
      <c r="L377">
        <v>7.56</v>
      </c>
      <c r="M377">
        <v>7.63</v>
      </c>
      <c r="N377">
        <v>7.71</v>
      </c>
      <c r="P377" s="8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7" thickBot="1" x14ac:dyDescent="0.25">
      <c r="A378" s="9"/>
      <c r="B378" s="2">
        <v>43654</v>
      </c>
      <c r="C378">
        <v>6.95</v>
      </c>
      <c r="D378">
        <v>6.98</v>
      </c>
      <c r="E378">
        <v>7</v>
      </c>
      <c r="F378">
        <v>7.02</v>
      </c>
      <c r="G378">
        <v>7.1</v>
      </c>
      <c r="H378">
        <v>7.15</v>
      </c>
      <c r="I378">
        <v>7.24</v>
      </c>
      <c r="J378">
        <v>7.32</v>
      </c>
      <c r="K378">
        <v>7.43</v>
      </c>
      <c r="L378">
        <v>7.55</v>
      </c>
      <c r="M378">
        <v>7.62</v>
      </c>
      <c r="N378">
        <v>7.68</v>
      </c>
      <c r="P378" s="8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7" thickBot="1" x14ac:dyDescent="0.25">
      <c r="A379" s="9"/>
      <c r="B379" s="2">
        <v>43651</v>
      </c>
      <c r="C379">
        <v>6.94</v>
      </c>
      <c r="D379">
        <v>6.96</v>
      </c>
      <c r="E379">
        <v>6.99</v>
      </c>
      <c r="F379">
        <v>7.01</v>
      </c>
      <c r="G379">
        <v>7.1</v>
      </c>
      <c r="H379">
        <v>7.18</v>
      </c>
      <c r="I379">
        <v>7.3</v>
      </c>
      <c r="J379">
        <v>7.37</v>
      </c>
      <c r="K379">
        <v>7.44</v>
      </c>
      <c r="L379">
        <v>7.53</v>
      </c>
      <c r="M379">
        <v>7.58</v>
      </c>
      <c r="N379">
        <v>7.63</v>
      </c>
      <c r="P379" s="8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7" thickBot="1" x14ac:dyDescent="0.25">
      <c r="A380" s="9"/>
      <c r="B380" s="2">
        <v>43650</v>
      </c>
      <c r="C380">
        <v>6.96</v>
      </c>
      <c r="D380">
        <v>6.98</v>
      </c>
      <c r="E380">
        <v>7</v>
      </c>
      <c r="F380">
        <v>7.03</v>
      </c>
      <c r="G380">
        <v>7.13</v>
      </c>
      <c r="H380">
        <v>7.19</v>
      </c>
      <c r="I380">
        <v>7.27</v>
      </c>
      <c r="J380">
        <v>7.34</v>
      </c>
      <c r="K380">
        <v>7.43</v>
      </c>
      <c r="L380">
        <v>7.53</v>
      </c>
      <c r="M380">
        <v>7.58</v>
      </c>
      <c r="N380">
        <v>7.63</v>
      </c>
      <c r="P380" s="8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7" thickBot="1" x14ac:dyDescent="0.25">
      <c r="A381" s="9"/>
      <c r="B381" s="2">
        <v>43649</v>
      </c>
      <c r="C381">
        <v>6.93</v>
      </c>
      <c r="D381">
        <v>6.96</v>
      </c>
      <c r="E381">
        <v>7</v>
      </c>
      <c r="F381">
        <v>7.03</v>
      </c>
      <c r="G381">
        <v>7.15</v>
      </c>
      <c r="H381">
        <v>7.22</v>
      </c>
      <c r="I381">
        <v>7.3</v>
      </c>
      <c r="J381">
        <v>7.37</v>
      </c>
      <c r="K381">
        <v>7.47</v>
      </c>
      <c r="L381">
        <v>7.57</v>
      </c>
      <c r="M381">
        <v>7.62</v>
      </c>
      <c r="N381">
        <v>7.67</v>
      </c>
      <c r="P381" s="8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7" thickBot="1" x14ac:dyDescent="0.25">
      <c r="A382" s="9"/>
      <c r="B382" s="2">
        <v>43648</v>
      </c>
      <c r="C382">
        <v>6.92</v>
      </c>
      <c r="D382">
        <v>6.95</v>
      </c>
      <c r="E382">
        <v>6.98</v>
      </c>
      <c r="F382">
        <v>7.02</v>
      </c>
      <c r="G382">
        <v>7.14</v>
      </c>
      <c r="H382">
        <v>7.21</v>
      </c>
      <c r="I382">
        <v>7.3</v>
      </c>
      <c r="J382">
        <v>7.37</v>
      </c>
      <c r="K382">
        <v>7.46</v>
      </c>
      <c r="L382">
        <v>7.55</v>
      </c>
      <c r="M382">
        <v>7.6</v>
      </c>
      <c r="N382">
        <v>7.64</v>
      </c>
      <c r="P382" s="8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7" thickBot="1" x14ac:dyDescent="0.25">
      <c r="A383" s="9"/>
      <c r="B383" s="2">
        <v>43647</v>
      </c>
      <c r="C383">
        <v>6.99</v>
      </c>
      <c r="D383">
        <v>7.01</v>
      </c>
      <c r="E383">
        <v>7.04</v>
      </c>
      <c r="F383">
        <v>7.06</v>
      </c>
      <c r="G383">
        <v>7.15</v>
      </c>
      <c r="H383">
        <v>7.22</v>
      </c>
      <c r="I383">
        <v>7.31</v>
      </c>
      <c r="J383">
        <v>7.38</v>
      </c>
      <c r="K383">
        <v>7.45</v>
      </c>
      <c r="L383">
        <v>7.54</v>
      </c>
      <c r="M383">
        <v>7.58</v>
      </c>
      <c r="N383">
        <v>7.61</v>
      </c>
      <c r="P383" s="8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7" thickBot="1" x14ac:dyDescent="0.25">
      <c r="A384" s="9"/>
      <c r="B384" s="2">
        <v>43644</v>
      </c>
      <c r="C384">
        <v>6.93</v>
      </c>
      <c r="D384">
        <v>6.97</v>
      </c>
      <c r="E384">
        <v>7.01</v>
      </c>
      <c r="F384">
        <v>7.05</v>
      </c>
      <c r="G384">
        <v>7.18</v>
      </c>
      <c r="H384">
        <v>7.25</v>
      </c>
      <c r="I384">
        <v>7.35</v>
      </c>
      <c r="J384">
        <v>7.41</v>
      </c>
      <c r="K384">
        <v>7.49</v>
      </c>
      <c r="L384">
        <v>7.56</v>
      </c>
      <c r="M384">
        <v>7.59</v>
      </c>
      <c r="N384">
        <v>7.62</v>
      </c>
      <c r="P384" s="8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7" thickBot="1" x14ac:dyDescent="0.25">
      <c r="A385" s="9"/>
      <c r="B385" s="2">
        <v>43643</v>
      </c>
      <c r="C385">
        <v>6.96</v>
      </c>
      <c r="D385">
        <v>7</v>
      </c>
      <c r="E385">
        <v>7.03</v>
      </c>
      <c r="F385">
        <v>7.06</v>
      </c>
      <c r="G385">
        <v>7.17</v>
      </c>
      <c r="H385">
        <v>7.25</v>
      </c>
      <c r="I385">
        <v>7.36</v>
      </c>
      <c r="J385">
        <v>7.43</v>
      </c>
      <c r="K385">
        <v>7.5</v>
      </c>
      <c r="L385">
        <v>7.58</v>
      </c>
      <c r="M385">
        <v>7.62</v>
      </c>
      <c r="N385">
        <v>7.65</v>
      </c>
      <c r="P385" s="8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7" thickBot="1" x14ac:dyDescent="0.25">
      <c r="A386" s="9"/>
      <c r="B386" s="2">
        <v>43642</v>
      </c>
      <c r="C386">
        <v>6.99</v>
      </c>
      <c r="D386">
        <v>7.01</v>
      </c>
      <c r="E386">
        <v>7.04</v>
      </c>
      <c r="F386">
        <v>7.07</v>
      </c>
      <c r="G386">
        <v>7.2</v>
      </c>
      <c r="H386">
        <v>7.27</v>
      </c>
      <c r="I386">
        <v>7.36</v>
      </c>
      <c r="J386">
        <v>7.42</v>
      </c>
      <c r="K386">
        <v>7.51</v>
      </c>
      <c r="L386">
        <v>7.6</v>
      </c>
      <c r="M386">
        <v>7.65</v>
      </c>
      <c r="N386">
        <v>7.71</v>
      </c>
      <c r="P386" s="8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7" thickBot="1" x14ac:dyDescent="0.25">
      <c r="A387" s="9"/>
      <c r="B387" s="2">
        <v>43641</v>
      </c>
      <c r="C387">
        <v>7.03</v>
      </c>
      <c r="D387">
        <v>7.03</v>
      </c>
      <c r="E387">
        <v>7.04</v>
      </c>
      <c r="F387">
        <v>7.06</v>
      </c>
      <c r="G387">
        <v>7.15</v>
      </c>
      <c r="H387">
        <v>7.22</v>
      </c>
      <c r="I387">
        <v>7.33</v>
      </c>
      <c r="J387">
        <v>7.41</v>
      </c>
      <c r="K387">
        <v>7.5</v>
      </c>
      <c r="L387">
        <v>7.6</v>
      </c>
      <c r="M387">
        <v>7.65</v>
      </c>
      <c r="N387">
        <v>7.71</v>
      </c>
      <c r="P387" s="8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7" thickBot="1" x14ac:dyDescent="0.25">
      <c r="A388" s="9"/>
      <c r="B388" s="2">
        <v>43640</v>
      </c>
      <c r="C388">
        <v>6.99</v>
      </c>
      <c r="D388">
        <v>7</v>
      </c>
      <c r="E388">
        <v>7.03</v>
      </c>
      <c r="F388">
        <v>7.05</v>
      </c>
      <c r="G388">
        <v>7.16</v>
      </c>
      <c r="H388">
        <v>7.23</v>
      </c>
      <c r="I388">
        <v>7.32</v>
      </c>
      <c r="J388">
        <v>7.39</v>
      </c>
      <c r="K388">
        <v>7.49</v>
      </c>
      <c r="L388">
        <v>7.59</v>
      </c>
      <c r="M388">
        <v>7.65</v>
      </c>
      <c r="N388">
        <v>7.7</v>
      </c>
      <c r="P388" s="8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7" thickBot="1" x14ac:dyDescent="0.25">
      <c r="A389" s="9"/>
      <c r="B389" s="2">
        <v>43637</v>
      </c>
      <c r="C389">
        <v>7</v>
      </c>
      <c r="D389">
        <v>7.02</v>
      </c>
      <c r="E389">
        <v>7.04</v>
      </c>
      <c r="F389">
        <v>7.07</v>
      </c>
      <c r="G389">
        <v>7.16</v>
      </c>
      <c r="H389">
        <v>7.24</v>
      </c>
      <c r="I389">
        <v>7.37</v>
      </c>
      <c r="J389">
        <v>7.45</v>
      </c>
      <c r="K389">
        <v>7.53</v>
      </c>
      <c r="L389">
        <v>7.62</v>
      </c>
      <c r="M389">
        <v>7.69</v>
      </c>
      <c r="N389">
        <v>7.76</v>
      </c>
      <c r="P389" s="8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7" thickBot="1" x14ac:dyDescent="0.25">
      <c r="A390" s="9"/>
      <c r="B390" s="2">
        <v>43636</v>
      </c>
      <c r="C390">
        <v>7</v>
      </c>
      <c r="D390">
        <v>7.02</v>
      </c>
      <c r="E390">
        <v>7.03</v>
      </c>
      <c r="F390">
        <v>7.05</v>
      </c>
      <c r="G390">
        <v>7.14</v>
      </c>
      <c r="H390">
        <v>7.19</v>
      </c>
      <c r="I390">
        <v>7.29</v>
      </c>
      <c r="J390">
        <v>7.37</v>
      </c>
      <c r="K390">
        <v>7.44</v>
      </c>
      <c r="L390">
        <v>7.54</v>
      </c>
      <c r="M390">
        <v>7.6</v>
      </c>
      <c r="N390">
        <v>7.67</v>
      </c>
      <c r="P390" s="8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7" thickBot="1" x14ac:dyDescent="0.25">
      <c r="A391" s="9"/>
      <c r="B391" s="2">
        <v>43635</v>
      </c>
      <c r="C391">
        <v>7.08</v>
      </c>
      <c r="D391">
        <v>7.07</v>
      </c>
      <c r="E391">
        <v>7.07</v>
      </c>
      <c r="F391">
        <v>7.09</v>
      </c>
      <c r="G391">
        <v>7.19</v>
      </c>
      <c r="H391">
        <v>7.27</v>
      </c>
      <c r="I391">
        <v>7.36</v>
      </c>
      <c r="J391">
        <v>7.43</v>
      </c>
      <c r="K391">
        <v>7.52</v>
      </c>
      <c r="L391">
        <v>7.62</v>
      </c>
      <c r="M391">
        <v>7.68</v>
      </c>
      <c r="N391">
        <v>7.75</v>
      </c>
      <c r="P391" s="8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7" thickBot="1" x14ac:dyDescent="0.25">
      <c r="A392" s="9"/>
      <c r="B392" s="2">
        <v>43634</v>
      </c>
      <c r="C392">
        <v>7.04</v>
      </c>
      <c r="D392">
        <v>7.07</v>
      </c>
      <c r="E392">
        <v>7.1</v>
      </c>
      <c r="F392">
        <v>7.12</v>
      </c>
      <c r="G392">
        <v>7.23</v>
      </c>
      <c r="H392">
        <v>7.31</v>
      </c>
      <c r="I392">
        <v>7.44</v>
      </c>
      <c r="J392">
        <v>7.53</v>
      </c>
      <c r="K392">
        <v>7.62</v>
      </c>
      <c r="L392">
        <v>7.72</v>
      </c>
      <c r="M392">
        <v>7.78</v>
      </c>
      <c r="N392">
        <v>7.83</v>
      </c>
      <c r="P392" s="8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7" thickBot="1" x14ac:dyDescent="0.25">
      <c r="A393" s="9"/>
      <c r="B393" s="2">
        <v>43633</v>
      </c>
      <c r="C393">
        <v>7.12</v>
      </c>
      <c r="D393">
        <v>7.14</v>
      </c>
      <c r="E393">
        <v>7.15</v>
      </c>
      <c r="F393">
        <v>7.17</v>
      </c>
      <c r="G393">
        <v>7.25</v>
      </c>
      <c r="H393">
        <v>7.34</v>
      </c>
      <c r="I393">
        <v>7.49</v>
      </c>
      <c r="J393">
        <v>7.59</v>
      </c>
      <c r="K393">
        <v>7.69</v>
      </c>
      <c r="L393">
        <v>7.81</v>
      </c>
      <c r="M393">
        <v>7.9</v>
      </c>
      <c r="N393">
        <v>8</v>
      </c>
      <c r="P393" s="8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7" thickBot="1" x14ac:dyDescent="0.25">
      <c r="A394" s="9"/>
      <c r="B394" s="2">
        <v>43630</v>
      </c>
      <c r="C394">
        <v>7.22</v>
      </c>
      <c r="D394">
        <v>7.24</v>
      </c>
      <c r="E394">
        <v>7.25</v>
      </c>
      <c r="F394">
        <v>7.26</v>
      </c>
      <c r="G394">
        <v>7.3</v>
      </c>
      <c r="H394">
        <v>7.37</v>
      </c>
      <c r="I394">
        <v>7.5</v>
      </c>
      <c r="J394">
        <v>7.61</v>
      </c>
      <c r="K394">
        <v>7.73</v>
      </c>
      <c r="L394">
        <v>7.87</v>
      </c>
      <c r="M394">
        <v>7.97</v>
      </c>
      <c r="N394">
        <v>8.08</v>
      </c>
      <c r="P394" s="8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7" thickBot="1" x14ac:dyDescent="0.25">
      <c r="A395" s="9"/>
      <c r="B395" s="2">
        <v>43629</v>
      </c>
      <c r="C395">
        <v>7.26</v>
      </c>
      <c r="D395">
        <v>7.27</v>
      </c>
      <c r="E395">
        <v>7.29</v>
      </c>
      <c r="F395">
        <v>7.3</v>
      </c>
      <c r="G395">
        <v>7.34</v>
      </c>
      <c r="H395">
        <v>7.41</v>
      </c>
      <c r="I395">
        <v>7.54</v>
      </c>
      <c r="J395">
        <v>7.65</v>
      </c>
      <c r="K395">
        <v>7.77</v>
      </c>
      <c r="L395">
        <v>7.92</v>
      </c>
      <c r="M395">
        <v>8.0299999999999994</v>
      </c>
      <c r="N395">
        <v>8.16</v>
      </c>
      <c r="P395" s="8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7" thickBot="1" x14ac:dyDescent="0.25">
      <c r="A396" s="9"/>
      <c r="B396" s="2">
        <v>43627</v>
      </c>
      <c r="C396">
        <v>7.31</v>
      </c>
      <c r="D396">
        <v>7.32</v>
      </c>
      <c r="E396">
        <v>7.32</v>
      </c>
      <c r="F396">
        <v>7.33</v>
      </c>
      <c r="G396">
        <v>7.36</v>
      </c>
      <c r="H396">
        <v>7.41</v>
      </c>
      <c r="I396">
        <v>7.52</v>
      </c>
      <c r="J396">
        <v>7.62</v>
      </c>
      <c r="K396">
        <v>7.73</v>
      </c>
      <c r="L396">
        <v>7.89</v>
      </c>
      <c r="M396">
        <v>8</v>
      </c>
      <c r="N396">
        <v>8.1199999999999992</v>
      </c>
      <c r="P396" s="8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7" thickBot="1" x14ac:dyDescent="0.25">
      <c r="A397" s="9"/>
      <c r="B397" s="2">
        <v>43626</v>
      </c>
      <c r="C397">
        <v>7.3</v>
      </c>
      <c r="D397">
        <v>7.31</v>
      </c>
      <c r="E397">
        <v>7.32</v>
      </c>
      <c r="F397">
        <v>7.33</v>
      </c>
      <c r="G397">
        <v>7.36</v>
      </c>
      <c r="H397">
        <v>7.41</v>
      </c>
      <c r="I397">
        <v>7.53</v>
      </c>
      <c r="J397">
        <v>7.64</v>
      </c>
      <c r="K397">
        <v>7.75</v>
      </c>
      <c r="L397">
        <v>7.91</v>
      </c>
      <c r="M397">
        <v>8.0299999999999994</v>
      </c>
      <c r="N397">
        <v>8.17</v>
      </c>
      <c r="P397" s="8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7" thickBot="1" x14ac:dyDescent="0.25">
      <c r="A398" s="9"/>
      <c r="B398" s="2">
        <v>43623</v>
      </c>
      <c r="C398">
        <v>7.33</v>
      </c>
      <c r="D398">
        <v>7.33</v>
      </c>
      <c r="E398">
        <v>7.34</v>
      </c>
      <c r="F398">
        <v>7.34</v>
      </c>
      <c r="G398">
        <v>7.37</v>
      </c>
      <c r="H398">
        <v>7.43</v>
      </c>
      <c r="I398">
        <v>7.57</v>
      </c>
      <c r="J398">
        <v>7.68</v>
      </c>
      <c r="K398">
        <v>7.79</v>
      </c>
      <c r="L398">
        <v>7.96</v>
      </c>
      <c r="M398">
        <v>8.08</v>
      </c>
      <c r="N398">
        <v>8.2200000000000006</v>
      </c>
      <c r="P398" s="8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7" thickBot="1" x14ac:dyDescent="0.25">
      <c r="A399" s="9"/>
      <c r="B399" s="2">
        <v>43622</v>
      </c>
      <c r="C399">
        <v>7.35</v>
      </c>
      <c r="D399">
        <v>7.36</v>
      </c>
      <c r="E399">
        <v>7.37</v>
      </c>
      <c r="F399">
        <v>7.37</v>
      </c>
      <c r="G399">
        <v>7.39</v>
      </c>
      <c r="H399">
        <v>7.46</v>
      </c>
      <c r="I399">
        <v>7.58</v>
      </c>
      <c r="J399">
        <v>7.69</v>
      </c>
      <c r="K399">
        <v>7.82</v>
      </c>
      <c r="L399">
        <v>8</v>
      </c>
      <c r="M399">
        <v>8.1300000000000008</v>
      </c>
      <c r="N399">
        <v>8.27</v>
      </c>
      <c r="P399" s="8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7" thickBot="1" x14ac:dyDescent="0.25">
      <c r="A400" s="9"/>
      <c r="B400" s="2">
        <v>43621</v>
      </c>
      <c r="C400">
        <v>7.34</v>
      </c>
      <c r="D400">
        <v>7.36</v>
      </c>
      <c r="E400">
        <v>7.37</v>
      </c>
      <c r="F400">
        <v>7.38</v>
      </c>
      <c r="G400">
        <v>7.4</v>
      </c>
      <c r="H400">
        <v>7.48</v>
      </c>
      <c r="I400">
        <v>7.63</v>
      </c>
      <c r="J400">
        <v>7.75</v>
      </c>
      <c r="K400">
        <v>7.9</v>
      </c>
      <c r="L400">
        <v>8.07</v>
      </c>
      <c r="M400">
        <v>8.18</v>
      </c>
      <c r="N400">
        <v>8.31</v>
      </c>
      <c r="P400" s="8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7" thickBot="1" x14ac:dyDescent="0.25">
      <c r="A401" s="9"/>
      <c r="B401" s="2">
        <v>43620</v>
      </c>
      <c r="C401">
        <v>7.35</v>
      </c>
      <c r="D401">
        <v>7.36</v>
      </c>
      <c r="E401">
        <v>7.38</v>
      </c>
      <c r="F401">
        <v>7.39</v>
      </c>
      <c r="G401">
        <v>7.45</v>
      </c>
      <c r="H401">
        <v>7.53</v>
      </c>
      <c r="I401">
        <v>7.7</v>
      </c>
      <c r="J401">
        <v>7.82</v>
      </c>
      <c r="K401">
        <v>7.94</v>
      </c>
      <c r="L401">
        <v>8.11</v>
      </c>
      <c r="M401">
        <v>8.23</v>
      </c>
      <c r="N401">
        <v>8.3699999999999992</v>
      </c>
      <c r="P401" s="8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7" thickBot="1" x14ac:dyDescent="0.25">
      <c r="A402" s="9"/>
      <c r="B402" s="2">
        <v>43619</v>
      </c>
      <c r="C402">
        <v>7.3</v>
      </c>
      <c r="D402">
        <v>7.32</v>
      </c>
      <c r="E402">
        <v>7.34</v>
      </c>
      <c r="F402">
        <v>7.37</v>
      </c>
      <c r="G402">
        <v>7.46</v>
      </c>
      <c r="H402">
        <v>7.56</v>
      </c>
      <c r="I402">
        <v>7.73</v>
      </c>
      <c r="J402">
        <v>7.86</v>
      </c>
      <c r="K402">
        <v>8.01</v>
      </c>
      <c r="L402">
        <v>8.1999999999999993</v>
      </c>
      <c r="M402">
        <v>8.32</v>
      </c>
      <c r="N402">
        <v>8.4600000000000009</v>
      </c>
      <c r="P402" s="8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7" thickBot="1" x14ac:dyDescent="0.25">
      <c r="A403" s="9"/>
      <c r="B403" s="2">
        <v>43616</v>
      </c>
      <c r="C403">
        <v>7.3</v>
      </c>
      <c r="D403">
        <v>7.32</v>
      </c>
      <c r="E403">
        <v>7.34</v>
      </c>
      <c r="F403">
        <v>7.35</v>
      </c>
      <c r="G403">
        <v>7.41</v>
      </c>
      <c r="H403">
        <v>7.52</v>
      </c>
      <c r="I403">
        <v>7.71</v>
      </c>
      <c r="J403">
        <v>7.84</v>
      </c>
      <c r="K403">
        <v>7.99</v>
      </c>
      <c r="L403">
        <v>8.18</v>
      </c>
      <c r="M403">
        <v>8.3000000000000007</v>
      </c>
      <c r="N403">
        <v>8.44</v>
      </c>
      <c r="P403" s="8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7" thickBot="1" x14ac:dyDescent="0.25">
      <c r="A404" s="9"/>
      <c r="B404" s="2">
        <v>43615</v>
      </c>
      <c r="C404">
        <v>7.25</v>
      </c>
      <c r="D404">
        <v>7.28</v>
      </c>
      <c r="E404">
        <v>7.3</v>
      </c>
      <c r="F404">
        <v>7.33</v>
      </c>
      <c r="G404">
        <v>7.44</v>
      </c>
      <c r="H404">
        <v>7.55</v>
      </c>
      <c r="I404">
        <v>7.71</v>
      </c>
      <c r="J404">
        <v>7.84</v>
      </c>
      <c r="K404">
        <v>8</v>
      </c>
      <c r="L404">
        <v>8.17</v>
      </c>
      <c r="M404">
        <v>8.2899999999999991</v>
      </c>
      <c r="N404">
        <v>8.41</v>
      </c>
      <c r="P404" s="8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7" thickBot="1" x14ac:dyDescent="0.25">
      <c r="A405" s="9"/>
      <c r="B405" s="2">
        <v>43614</v>
      </c>
      <c r="C405">
        <v>7.3</v>
      </c>
      <c r="D405">
        <v>7.33</v>
      </c>
      <c r="E405">
        <v>7.35</v>
      </c>
      <c r="F405">
        <v>7.37</v>
      </c>
      <c r="G405">
        <v>7.46</v>
      </c>
      <c r="H405">
        <v>7.58</v>
      </c>
      <c r="I405">
        <v>7.77</v>
      </c>
      <c r="J405">
        <v>7.91</v>
      </c>
      <c r="K405">
        <v>8.07</v>
      </c>
      <c r="L405">
        <v>8.24</v>
      </c>
      <c r="M405">
        <v>8.35</v>
      </c>
      <c r="N405">
        <v>8.4499999999999993</v>
      </c>
      <c r="P405" s="8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7" thickBot="1" x14ac:dyDescent="0.25">
      <c r="A406" s="9"/>
      <c r="B406" s="2">
        <v>43613</v>
      </c>
      <c r="C406">
        <v>7.11</v>
      </c>
      <c r="D406">
        <v>7.16</v>
      </c>
      <c r="E406">
        <v>7.21</v>
      </c>
      <c r="F406">
        <v>7.26</v>
      </c>
      <c r="G406">
        <v>7.42</v>
      </c>
      <c r="H406">
        <v>7.56</v>
      </c>
      <c r="I406">
        <v>7.75</v>
      </c>
      <c r="J406">
        <v>7.88</v>
      </c>
      <c r="K406">
        <v>8.0299999999999994</v>
      </c>
      <c r="L406">
        <v>8.18</v>
      </c>
      <c r="M406">
        <v>8.27</v>
      </c>
      <c r="N406">
        <v>8.35</v>
      </c>
      <c r="P406" s="8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7" thickBot="1" x14ac:dyDescent="0.25">
      <c r="A407" s="9"/>
      <c r="B407" s="2">
        <v>43612</v>
      </c>
      <c r="C407">
        <v>7.13</v>
      </c>
      <c r="D407">
        <v>7.17</v>
      </c>
      <c r="E407">
        <v>7.22</v>
      </c>
      <c r="F407">
        <v>7.26</v>
      </c>
      <c r="G407">
        <v>7.42</v>
      </c>
      <c r="H407">
        <v>7.56</v>
      </c>
      <c r="I407">
        <v>7.76</v>
      </c>
      <c r="J407">
        <v>7.89</v>
      </c>
      <c r="K407">
        <v>8.0299999999999994</v>
      </c>
      <c r="L407">
        <v>8.17</v>
      </c>
      <c r="M407">
        <v>8.25</v>
      </c>
      <c r="N407">
        <v>8.32</v>
      </c>
      <c r="P407" s="8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7" thickBot="1" x14ac:dyDescent="0.25">
      <c r="A408" s="9"/>
      <c r="B408" s="2">
        <v>43609</v>
      </c>
      <c r="C408">
        <v>7.07</v>
      </c>
      <c r="D408">
        <v>7.12</v>
      </c>
      <c r="E408">
        <v>7.18</v>
      </c>
      <c r="F408">
        <v>7.23</v>
      </c>
      <c r="G408">
        <v>7.41</v>
      </c>
      <c r="H408">
        <v>7.56</v>
      </c>
      <c r="I408">
        <v>7.76</v>
      </c>
      <c r="J408">
        <v>7.89</v>
      </c>
      <c r="K408">
        <v>8.0399999999999991</v>
      </c>
      <c r="L408">
        <v>8.1999999999999993</v>
      </c>
      <c r="M408">
        <v>8.27</v>
      </c>
      <c r="N408">
        <v>8.34</v>
      </c>
      <c r="P408" s="8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7" thickBot="1" x14ac:dyDescent="0.25">
      <c r="A409" s="9"/>
      <c r="B409" s="2">
        <v>43608</v>
      </c>
      <c r="C409">
        <v>7.06</v>
      </c>
      <c r="D409">
        <v>7.12</v>
      </c>
      <c r="E409">
        <v>7.18</v>
      </c>
      <c r="F409">
        <v>7.23</v>
      </c>
      <c r="G409">
        <v>7.42</v>
      </c>
      <c r="H409">
        <v>7.58</v>
      </c>
      <c r="I409">
        <v>7.78</v>
      </c>
      <c r="J409">
        <v>7.9</v>
      </c>
      <c r="K409">
        <v>8.0500000000000007</v>
      </c>
      <c r="L409">
        <v>8.19</v>
      </c>
      <c r="M409">
        <v>8.27</v>
      </c>
      <c r="N409">
        <v>8.33</v>
      </c>
      <c r="P409" s="8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7" thickBot="1" x14ac:dyDescent="0.25">
      <c r="A410" s="9"/>
      <c r="B410" s="2">
        <v>43607</v>
      </c>
      <c r="C410">
        <v>7</v>
      </c>
      <c r="D410">
        <v>7.07</v>
      </c>
      <c r="E410">
        <v>7.13</v>
      </c>
      <c r="F410">
        <v>7.18</v>
      </c>
      <c r="G410">
        <v>7.37</v>
      </c>
      <c r="H410">
        <v>7.51</v>
      </c>
      <c r="I410">
        <v>7.71</v>
      </c>
      <c r="J410">
        <v>7.84</v>
      </c>
      <c r="K410">
        <v>7.98</v>
      </c>
      <c r="L410">
        <v>8.1300000000000008</v>
      </c>
      <c r="M410">
        <v>8.2100000000000009</v>
      </c>
      <c r="N410">
        <v>8.2799999999999994</v>
      </c>
      <c r="P410" s="8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7" thickBot="1" x14ac:dyDescent="0.25">
      <c r="A411" s="9"/>
      <c r="B411" s="2">
        <v>43606</v>
      </c>
      <c r="C411">
        <v>6.94</v>
      </c>
      <c r="D411">
        <v>7.03</v>
      </c>
      <c r="E411">
        <v>7.11</v>
      </c>
      <c r="F411">
        <v>7.18</v>
      </c>
      <c r="G411">
        <v>7.42</v>
      </c>
      <c r="H411">
        <v>7.6</v>
      </c>
      <c r="I411">
        <v>7.81</v>
      </c>
      <c r="J411">
        <v>7.92</v>
      </c>
      <c r="K411">
        <v>8.0500000000000007</v>
      </c>
      <c r="L411">
        <v>8.19</v>
      </c>
      <c r="M411">
        <v>8.26</v>
      </c>
      <c r="N411">
        <v>8.32</v>
      </c>
      <c r="P411" s="8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7" thickBot="1" x14ac:dyDescent="0.25">
      <c r="A412" s="9"/>
      <c r="B412" s="2">
        <v>43605</v>
      </c>
      <c r="C412">
        <v>6.89</v>
      </c>
      <c r="D412">
        <v>6.99</v>
      </c>
      <c r="E412">
        <v>7.07</v>
      </c>
      <c r="F412">
        <v>7.15</v>
      </c>
      <c r="G412">
        <v>7.41</v>
      </c>
      <c r="H412">
        <v>7.61</v>
      </c>
      <c r="I412">
        <v>7.85</v>
      </c>
      <c r="J412">
        <v>7.99</v>
      </c>
      <c r="K412">
        <v>8.1300000000000008</v>
      </c>
      <c r="L412">
        <v>8.25</v>
      </c>
      <c r="M412">
        <v>8.31</v>
      </c>
      <c r="N412">
        <v>8.36</v>
      </c>
      <c r="P412" s="8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7" thickBot="1" x14ac:dyDescent="0.25">
      <c r="A413" s="9"/>
      <c r="B413" s="2">
        <v>43602</v>
      </c>
      <c r="C413">
        <v>6.92</v>
      </c>
      <c r="D413">
        <v>7.01</v>
      </c>
      <c r="E413">
        <v>7.09</v>
      </c>
      <c r="F413">
        <v>7.16</v>
      </c>
      <c r="G413">
        <v>7.43</v>
      </c>
      <c r="H413">
        <v>7.64</v>
      </c>
      <c r="I413">
        <v>7.88</v>
      </c>
      <c r="J413">
        <v>8.02</v>
      </c>
      <c r="K413">
        <v>8.17</v>
      </c>
      <c r="L413">
        <v>8.32</v>
      </c>
      <c r="M413">
        <v>8.4</v>
      </c>
      <c r="N413">
        <v>8.4600000000000009</v>
      </c>
      <c r="P413" s="8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7" thickBot="1" x14ac:dyDescent="0.25">
      <c r="A414" s="9"/>
      <c r="B414" s="2">
        <v>43601</v>
      </c>
      <c r="C414">
        <v>7.12</v>
      </c>
      <c r="D414">
        <v>7.18</v>
      </c>
      <c r="E414">
        <v>7.24</v>
      </c>
      <c r="F414">
        <v>7.3</v>
      </c>
      <c r="G414">
        <v>7.52</v>
      </c>
      <c r="H414">
        <v>7.68</v>
      </c>
      <c r="I414">
        <v>7.89</v>
      </c>
      <c r="J414">
        <v>8.0399999999999991</v>
      </c>
      <c r="K414">
        <v>8.2100000000000009</v>
      </c>
      <c r="L414">
        <v>8.39</v>
      </c>
      <c r="M414">
        <v>8.49</v>
      </c>
      <c r="N414">
        <v>8.57</v>
      </c>
      <c r="P414" s="8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7" thickBot="1" x14ac:dyDescent="0.25">
      <c r="A415" s="9"/>
      <c r="B415" s="2">
        <v>43600</v>
      </c>
      <c r="C415">
        <v>7.18</v>
      </c>
      <c r="D415">
        <v>7.24</v>
      </c>
      <c r="E415">
        <v>7.3</v>
      </c>
      <c r="F415">
        <v>7.36</v>
      </c>
      <c r="G415">
        <v>7.57</v>
      </c>
      <c r="H415">
        <v>7.71</v>
      </c>
      <c r="I415">
        <v>7.91</v>
      </c>
      <c r="J415">
        <v>8.06</v>
      </c>
      <c r="K415">
        <v>8.26</v>
      </c>
      <c r="L415">
        <v>8.48</v>
      </c>
      <c r="M415">
        <v>8.59</v>
      </c>
      <c r="N415">
        <v>8.69</v>
      </c>
      <c r="P415" s="8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7" thickBot="1" x14ac:dyDescent="0.25">
      <c r="A416" s="9"/>
      <c r="B416" s="2">
        <v>43599</v>
      </c>
      <c r="C416">
        <v>7.24</v>
      </c>
      <c r="D416">
        <v>7.29</v>
      </c>
      <c r="E416">
        <v>7.35</v>
      </c>
      <c r="F416">
        <v>7.4</v>
      </c>
      <c r="G416">
        <v>7.6</v>
      </c>
      <c r="H416">
        <v>7.75</v>
      </c>
      <c r="I416">
        <v>7.95</v>
      </c>
      <c r="J416">
        <v>8.09</v>
      </c>
      <c r="K416">
        <v>8.2799999999999994</v>
      </c>
      <c r="L416">
        <v>8.4700000000000006</v>
      </c>
      <c r="M416">
        <v>8.59</v>
      </c>
      <c r="N416">
        <v>8.69</v>
      </c>
      <c r="P416" s="8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7" thickBot="1" x14ac:dyDescent="0.25">
      <c r="A417" s="9"/>
      <c r="B417" s="2">
        <v>43598</v>
      </c>
      <c r="C417">
        <v>7.25</v>
      </c>
      <c r="D417">
        <v>7.31</v>
      </c>
      <c r="E417">
        <v>7.36</v>
      </c>
      <c r="F417">
        <v>7.42</v>
      </c>
      <c r="G417">
        <v>7.62</v>
      </c>
      <c r="H417">
        <v>7.76</v>
      </c>
      <c r="I417">
        <v>7.96</v>
      </c>
      <c r="J417">
        <v>8.1</v>
      </c>
      <c r="K417">
        <v>8.2799999999999994</v>
      </c>
      <c r="L417">
        <v>8.4600000000000009</v>
      </c>
      <c r="M417">
        <v>8.57</v>
      </c>
      <c r="N417">
        <v>8.66</v>
      </c>
      <c r="P417" s="8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7" thickBot="1" x14ac:dyDescent="0.25">
      <c r="A418" s="9"/>
      <c r="B418" s="2">
        <v>43595</v>
      </c>
      <c r="C418">
        <v>7.22</v>
      </c>
      <c r="D418">
        <v>7.29</v>
      </c>
      <c r="E418">
        <v>7.36</v>
      </c>
      <c r="F418">
        <v>7.42</v>
      </c>
      <c r="G418">
        <v>7.64</v>
      </c>
      <c r="H418">
        <v>7.79</v>
      </c>
      <c r="I418">
        <v>7.98</v>
      </c>
      <c r="J418">
        <v>8.1199999999999992</v>
      </c>
      <c r="K418">
        <v>8.2799999999999994</v>
      </c>
      <c r="L418">
        <v>8.4499999999999993</v>
      </c>
      <c r="M418">
        <v>8.5500000000000007</v>
      </c>
      <c r="N418">
        <v>8.6300000000000008</v>
      </c>
      <c r="P418" s="8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7" thickBot="1" x14ac:dyDescent="0.25">
      <c r="A419" s="9"/>
      <c r="B419" s="2">
        <v>43593</v>
      </c>
      <c r="C419">
        <v>7.23</v>
      </c>
      <c r="D419">
        <v>7.29</v>
      </c>
      <c r="E419">
        <v>7.35</v>
      </c>
      <c r="F419">
        <v>7.41</v>
      </c>
      <c r="G419">
        <v>7.61</v>
      </c>
      <c r="H419">
        <v>7.76</v>
      </c>
      <c r="I419">
        <v>7.93</v>
      </c>
      <c r="J419">
        <v>8.06</v>
      </c>
      <c r="K419">
        <v>8.23</v>
      </c>
      <c r="L419">
        <v>8.41</v>
      </c>
      <c r="M419">
        <v>8.5</v>
      </c>
      <c r="N419">
        <v>8.58</v>
      </c>
      <c r="P419" s="8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7" thickBot="1" x14ac:dyDescent="0.25">
      <c r="A420" s="9"/>
      <c r="B420" s="2">
        <v>43592</v>
      </c>
      <c r="C420">
        <v>7.21</v>
      </c>
      <c r="D420">
        <v>7.27</v>
      </c>
      <c r="E420">
        <v>7.33</v>
      </c>
      <c r="F420">
        <v>7.39</v>
      </c>
      <c r="G420">
        <v>7.62</v>
      </c>
      <c r="H420">
        <v>7.78</v>
      </c>
      <c r="I420">
        <v>7.97</v>
      </c>
      <c r="J420">
        <v>8.09</v>
      </c>
      <c r="K420">
        <v>8.26</v>
      </c>
      <c r="L420">
        <v>8.44</v>
      </c>
      <c r="M420">
        <v>8.5500000000000007</v>
      </c>
      <c r="N420">
        <v>8.65</v>
      </c>
      <c r="P420" s="8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7" thickBot="1" x14ac:dyDescent="0.25">
      <c r="A421" s="9"/>
      <c r="B421" s="2">
        <v>43591</v>
      </c>
      <c r="C421">
        <v>7.31</v>
      </c>
      <c r="D421">
        <v>7.35</v>
      </c>
      <c r="E421">
        <v>7.4</v>
      </c>
      <c r="F421">
        <v>7.45</v>
      </c>
      <c r="G421">
        <v>7.63</v>
      </c>
      <c r="H421">
        <v>7.77</v>
      </c>
      <c r="I421">
        <v>7.95</v>
      </c>
      <c r="J421">
        <v>8.09</v>
      </c>
      <c r="K421">
        <v>8.27</v>
      </c>
      <c r="L421">
        <v>8.48</v>
      </c>
      <c r="M421">
        <v>8.61</v>
      </c>
      <c r="N421">
        <v>8.75</v>
      </c>
      <c r="P421" s="8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7" thickBot="1" x14ac:dyDescent="0.25">
      <c r="A422" s="9"/>
      <c r="B422" s="2">
        <v>43588</v>
      </c>
      <c r="C422">
        <v>7.23</v>
      </c>
      <c r="D422">
        <v>7.28</v>
      </c>
      <c r="E422">
        <v>7.33</v>
      </c>
      <c r="F422">
        <v>7.39</v>
      </c>
      <c r="G422">
        <v>7.61</v>
      </c>
      <c r="H422">
        <v>7.77</v>
      </c>
      <c r="I422">
        <v>7.93</v>
      </c>
      <c r="J422">
        <v>8.0500000000000007</v>
      </c>
      <c r="K422">
        <v>8.24</v>
      </c>
      <c r="L422">
        <v>8.5</v>
      </c>
      <c r="M422">
        <v>8.67</v>
      </c>
      <c r="N422">
        <v>8.86</v>
      </c>
      <c r="P422" s="8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7" thickBot="1" x14ac:dyDescent="0.25">
      <c r="A423" s="9"/>
      <c r="B423" s="2">
        <v>43587</v>
      </c>
      <c r="C423">
        <v>7.24</v>
      </c>
      <c r="D423">
        <v>7.28</v>
      </c>
      <c r="E423">
        <v>7.33</v>
      </c>
      <c r="F423">
        <v>7.38</v>
      </c>
      <c r="G423">
        <v>7.59</v>
      </c>
      <c r="H423">
        <v>7.74</v>
      </c>
      <c r="I423">
        <v>7.93</v>
      </c>
      <c r="J423">
        <v>8.06</v>
      </c>
      <c r="K423">
        <v>8.25</v>
      </c>
      <c r="L423">
        <v>8.51</v>
      </c>
      <c r="M423">
        <v>8.68</v>
      </c>
      <c r="N423">
        <v>8.8800000000000008</v>
      </c>
      <c r="P423" s="8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7" thickBot="1" x14ac:dyDescent="0.25">
      <c r="A424" s="9"/>
      <c r="B424" s="2">
        <v>43585</v>
      </c>
      <c r="C424">
        <v>7.32</v>
      </c>
      <c r="D424">
        <v>7.36</v>
      </c>
      <c r="E424">
        <v>7.41</v>
      </c>
      <c r="F424">
        <v>7.46</v>
      </c>
      <c r="G424">
        <v>7.64</v>
      </c>
      <c r="H424">
        <v>7.77</v>
      </c>
      <c r="I424">
        <v>7.92</v>
      </c>
      <c r="J424">
        <v>8.0399999999999991</v>
      </c>
      <c r="K424">
        <v>8.23</v>
      </c>
      <c r="L424">
        <v>8.5</v>
      </c>
      <c r="M424">
        <v>8.69</v>
      </c>
      <c r="N424">
        <v>8.91</v>
      </c>
      <c r="P424" s="8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7" thickBot="1" x14ac:dyDescent="0.25">
      <c r="A425" s="9"/>
      <c r="B425" s="2">
        <v>43584</v>
      </c>
      <c r="C425">
        <v>7.38</v>
      </c>
      <c r="D425">
        <v>7.41</v>
      </c>
      <c r="E425">
        <v>7.45</v>
      </c>
      <c r="F425">
        <v>7.49</v>
      </c>
      <c r="G425">
        <v>7.66</v>
      </c>
      <c r="H425">
        <v>7.79</v>
      </c>
      <c r="I425">
        <v>7.94</v>
      </c>
      <c r="J425">
        <v>8.06</v>
      </c>
      <c r="K425">
        <v>8.26</v>
      </c>
      <c r="L425">
        <v>8.5299999999999994</v>
      </c>
      <c r="M425">
        <v>8.73</v>
      </c>
      <c r="N425">
        <v>8.9700000000000006</v>
      </c>
      <c r="P425" s="8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7" thickBot="1" x14ac:dyDescent="0.25">
      <c r="A426" s="9"/>
      <c r="B426" s="2">
        <v>43581</v>
      </c>
      <c r="C426">
        <v>7.46</v>
      </c>
      <c r="D426">
        <v>7.49</v>
      </c>
      <c r="E426">
        <v>7.52</v>
      </c>
      <c r="F426">
        <v>7.56</v>
      </c>
      <c r="G426">
        <v>7.71</v>
      </c>
      <c r="H426">
        <v>7.84</v>
      </c>
      <c r="I426">
        <v>8</v>
      </c>
      <c r="J426">
        <v>8.1199999999999992</v>
      </c>
      <c r="K426">
        <v>8.32</v>
      </c>
      <c r="L426">
        <v>8.61</v>
      </c>
      <c r="M426">
        <v>8.82</v>
      </c>
      <c r="N426">
        <v>9.07</v>
      </c>
      <c r="P426" s="8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7" thickBot="1" x14ac:dyDescent="0.25">
      <c r="A427" s="9"/>
      <c r="B427" s="2">
        <v>43580</v>
      </c>
      <c r="C427">
        <v>7.57</v>
      </c>
      <c r="D427">
        <v>7.58</v>
      </c>
      <c r="E427">
        <v>7.6</v>
      </c>
      <c r="F427">
        <v>7.62</v>
      </c>
      <c r="G427">
        <v>7.74</v>
      </c>
      <c r="H427">
        <v>7.86</v>
      </c>
      <c r="I427">
        <v>8.0299999999999994</v>
      </c>
      <c r="J427">
        <v>8.17</v>
      </c>
      <c r="K427">
        <v>8.3699999999999992</v>
      </c>
      <c r="L427">
        <v>8.66</v>
      </c>
      <c r="M427">
        <v>8.86</v>
      </c>
      <c r="N427">
        <v>9.11</v>
      </c>
      <c r="P427" s="8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7" thickBot="1" x14ac:dyDescent="0.25">
      <c r="A428" s="9"/>
      <c r="B428" s="2">
        <v>43579</v>
      </c>
      <c r="C428">
        <v>7.56</v>
      </c>
      <c r="D428">
        <v>7.58</v>
      </c>
      <c r="E428">
        <v>7.6</v>
      </c>
      <c r="F428">
        <v>7.62</v>
      </c>
      <c r="G428">
        <v>7.74</v>
      </c>
      <c r="H428">
        <v>7.85</v>
      </c>
      <c r="I428">
        <v>8.01</v>
      </c>
      <c r="J428">
        <v>8.14</v>
      </c>
      <c r="K428">
        <v>8.34</v>
      </c>
      <c r="L428">
        <v>8.6199999999999992</v>
      </c>
      <c r="M428">
        <v>8.83</v>
      </c>
      <c r="N428">
        <v>9.07</v>
      </c>
      <c r="P428" s="8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7" thickBot="1" x14ac:dyDescent="0.25">
      <c r="A429" s="9"/>
      <c r="B429" s="2">
        <v>43578</v>
      </c>
      <c r="C429">
        <v>7.61</v>
      </c>
      <c r="D429">
        <v>7.62</v>
      </c>
      <c r="E429">
        <v>7.63</v>
      </c>
      <c r="F429">
        <v>7.64</v>
      </c>
      <c r="G429">
        <v>7.73</v>
      </c>
      <c r="H429">
        <v>7.83</v>
      </c>
      <c r="I429">
        <v>8</v>
      </c>
      <c r="J429">
        <v>8.16</v>
      </c>
      <c r="K429">
        <v>8.3699999999999992</v>
      </c>
      <c r="L429">
        <v>8.66</v>
      </c>
      <c r="M429">
        <v>8.86</v>
      </c>
      <c r="N429">
        <v>9.1199999999999992</v>
      </c>
      <c r="P429" s="8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7" thickBot="1" x14ac:dyDescent="0.25">
      <c r="A430" s="9"/>
      <c r="B430" s="2">
        <v>43577</v>
      </c>
      <c r="C430">
        <v>7.65</v>
      </c>
      <c r="D430">
        <v>7.65</v>
      </c>
      <c r="E430">
        <v>7.65</v>
      </c>
      <c r="F430">
        <v>7.65</v>
      </c>
      <c r="G430">
        <v>7.71</v>
      </c>
      <c r="H430">
        <v>7.81</v>
      </c>
      <c r="I430">
        <v>7.98</v>
      </c>
      <c r="J430">
        <v>8.1300000000000008</v>
      </c>
      <c r="K430">
        <v>8.33</v>
      </c>
      <c r="L430">
        <v>8.61</v>
      </c>
      <c r="M430">
        <v>8.81</v>
      </c>
      <c r="N430">
        <v>9.07</v>
      </c>
      <c r="P430" s="8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7" thickBot="1" x14ac:dyDescent="0.25">
      <c r="A431" s="9"/>
      <c r="B431" s="2">
        <v>43574</v>
      </c>
      <c r="C431">
        <v>7.56</v>
      </c>
      <c r="D431">
        <v>7.57</v>
      </c>
      <c r="E431">
        <v>7.57</v>
      </c>
      <c r="F431">
        <v>7.59</v>
      </c>
      <c r="G431">
        <v>7.69</v>
      </c>
      <c r="H431">
        <v>7.81</v>
      </c>
      <c r="I431">
        <v>7.98</v>
      </c>
      <c r="J431">
        <v>8.1300000000000008</v>
      </c>
      <c r="K431">
        <v>8.33</v>
      </c>
      <c r="L431">
        <v>8.61</v>
      </c>
      <c r="M431">
        <v>8.81</v>
      </c>
      <c r="N431">
        <v>9.0500000000000007</v>
      </c>
      <c r="P431" s="8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7" thickBot="1" x14ac:dyDescent="0.25">
      <c r="A432" s="9"/>
      <c r="B432" s="2">
        <v>43573</v>
      </c>
      <c r="C432">
        <v>7.58</v>
      </c>
      <c r="D432">
        <v>7.59</v>
      </c>
      <c r="E432">
        <v>7.61</v>
      </c>
      <c r="F432">
        <v>7.62</v>
      </c>
      <c r="G432">
        <v>7.72</v>
      </c>
      <c r="H432">
        <v>7.82</v>
      </c>
      <c r="I432">
        <v>7.98</v>
      </c>
      <c r="J432">
        <v>8.1199999999999992</v>
      </c>
      <c r="K432">
        <v>8.33</v>
      </c>
      <c r="L432">
        <v>8.6</v>
      </c>
      <c r="M432">
        <v>8.8000000000000007</v>
      </c>
      <c r="N432">
        <v>9.0399999999999991</v>
      </c>
      <c r="P432" s="8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7" thickBot="1" x14ac:dyDescent="0.25">
      <c r="A433" s="9"/>
      <c r="B433" s="2">
        <v>43572</v>
      </c>
      <c r="C433">
        <v>7.61</v>
      </c>
      <c r="D433">
        <v>7.61</v>
      </c>
      <c r="E433">
        <v>7.61</v>
      </c>
      <c r="F433">
        <v>7.62</v>
      </c>
      <c r="G433">
        <v>7.71</v>
      </c>
      <c r="H433">
        <v>7.81</v>
      </c>
      <c r="I433">
        <v>7.98</v>
      </c>
      <c r="J433">
        <v>8.1300000000000008</v>
      </c>
      <c r="K433">
        <v>8.32</v>
      </c>
      <c r="L433">
        <v>8.58</v>
      </c>
      <c r="M433">
        <v>8.76</v>
      </c>
      <c r="N433">
        <v>8.99</v>
      </c>
      <c r="P433" s="8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7" thickBot="1" x14ac:dyDescent="0.25">
      <c r="A434" s="9"/>
      <c r="B434" s="2">
        <v>43571</v>
      </c>
      <c r="C434">
        <v>7.59</v>
      </c>
      <c r="D434">
        <v>7.59</v>
      </c>
      <c r="E434">
        <v>7.6</v>
      </c>
      <c r="F434">
        <v>7.61</v>
      </c>
      <c r="G434">
        <v>7.69</v>
      </c>
      <c r="H434">
        <v>7.79</v>
      </c>
      <c r="I434">
        <v>7.97</v>
      </c>
      <c r="J434">
        <v>8.11</v>
      </c>
      <c r="K434">
        <v>8.3000000000000007</v>
      </c>
      <c r="L434">
        <v>8.5299999999999994</v>
      </c>
      <c r="M434">
        <v>8.69</v>
      </c>
      <c r="N434">
        <v>8.8800000000000008</v>
      </c>
      <c r="P434" s="8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7" thickBot="1" x14ac:dyDescent="0.25">
      <c r="A435" s="9"/>
      <c r="B435" s="2">
        <v>43570</v>
      </c>
      <c r="C435">
        <v>7.51</v>
      </c>
      <c r="D435">
        <v>7.53</v>
      </c>
      <c r="E435">
        <v>7.56</v>
      </c>
      <c r="F435">
        <v>7.59</v>
      </c>
      <c r="G435">
        <v>7.71</v>
      </c>
      <c r="H435">
        <v>7.83</v>
      </c>
      <c r="I435">
        <v>8</v>
      </c>
      <c r="J435">
        <v>8.1300000000000008</v>
      </c>
      <c r="K435">
        <v>8.3000000000000007</v>
      </c>
      <c r="L435">
        <v>8.5299999999999994</v>
      </c>
      <c r="M435">
        <v>8.68</v>
      </c>
      <c r="N435">
        <v>8.8699999999999992</v>
      </c>
      <c r="P435" s="8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7" thickBot="1" x14ac:dyDescent="0.25">
      <c r="A436" s="9"/>
      <c r="B436" s="2">
        <v>43567</v>
      </c>
      <c r="C436">
        <v>7.58</v>
      </c>
      <c r="D436">
        <v>7.6</v>
      </c>
      <c r="E436">
        <v>7.62</v>
      </c>
      <c r="F436">
        <v>7.64</v>
      </c>
      <c r="G436">
        <v>7.74</v>
      </c>
      <c r="H436">
        <v>7.83</v>
      </c>
      <c r="I436">
        <v>7.96</v>
      </c>
      <c r="J436">
        <v>8.07</v>
      </c>
      <c r="K436">
        <v>8.24</v>
      </c>
      <c r="L436">
        <v>8.4700000000000006</v>
      </c>
      <c r="M436">
        <v>8.61</v>
      </c>
      <c r="N436">
        <v>8.77</v>
      </c>
      <c r="P436" s="8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7" thickBot="1" x14ac:dyDescent="0.25">
      <c r="A437" s="9"/>
      <c r="B437" s="2">
        <v>43566</v>
      </c>
      <c r="C437">
        <v>7.53</v>
      </c>
      <c r="D437">
        <v>7.55</v>
      </c>
      <c r="E437">
        <v>7.57</v>
      </c>
      <c r="F437">
        <v>7.59</v>
      </c>
      <c r="G437">
        <v>7.71</v>
      </c>
      <c r="H437">
        <v>7.82</v>
      </c>
      <c r="I437">
        <v>7.97</v>
      </c>
      <c r="J437">
        <v>8.08</v>
      </c>
      <c r="K437">
        <v>8.24</v>
      </c>
      <c r="L437">
        <v>8.44</v>
      </c>
      <c r="M437">
        <v>8.57</v>
      </c>
      <c r="N437">
        <v>8.7200000000000006</v>
      </c>
      <c r="P437" s="8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7" thickBot="1" x14ac:dyDescent="0.25">
      <c r="A438" s="9"/>
      <c r="B438" s="2">
        <v>43565</v>
      </c>
      <c r="C438">
        <v>7.52</v>
      </c>
      <c r="D438">
        <v>7.54</v>
      </c>
      <c r="E438">
        <v>7.55</v>
      </c>
      <c r="F438">
        <v>7.58</v>
      </c>
      <c r="G438">
        <v>7.7</v>
      </c>
      <c r="H438">
        <v>7.82</v>
      </c>
      <c r="I438">
        <v>7.99</v>
      </c>
      <c r="J438">
        <v>8.11</v>
      </c>
      <c r="K438">
        <v>8.27</v>
      </c>
      <c r="L438">
        <v>8.4700000000000006</v>
      </c>
      <c r="M438">
        <v>8.59</v>
      </c>
      <c r="N438">
        <v>8.74</v>
      </c>
      <c r="P438" s="8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7" thickBot="1" x14ac:dyDescent="0.25">
      <c r="A439" s="9"/>
      <c r="B439" s="2">
        <v>43564</v>
      </c>
      <c r="C439">
        <v>7.57</v>
      </c>
      <c r="D439">
        <v>7.58</v>
      </c>
      <c r="E439">
        <v>7.59</v>
      </c>
      <c r="F439">
        <v>7.61</v>
      </c>
      <c r="G439">
        <v>7.71</v>
      </c>
      <c r="H439">
        <v>7.83</v>
      </c>
      <c r="I439">
        <v>8.02</v>
      </c>
      <c r="J439">
        <v>8.17</v>
      </c>
      <c r="K439">
        <v>8.34</v>
      </c>
      <c r="L439">
        <v>8.5399999999999991</v>
      </c>
      <c r="M439">
        <v>8.66</v>
      </c>
      <c r="N439">
        <v>8.81</v>
      </c>
      <c r="P439" s="8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7" thickBot="1" x14ac:dyDescent="0.25">
      <c r="A440" s="9"/>
      <c r="B440" s="2">
        <v>43563</v>
      </c>
      <c r="C440">
        <v>7.59</v>
      </c>
      <c r="D440">
        <v>7.59</v>
      </c>
      <c r="E440">
        <v>7.6</v>
      </c>
      <c r="F440">
        <v>7.62</v>
      </c>
      <c r="G440">
        <v>7.72</v>
      </c>
      <c r="H440">
        <v>7.85</v>
      </c>
      <c r="I440">
        <v>8.0399999999999991</v>
      </c>
      <c r="J440">
        <v>8.18</v>
      </c>
      <c r="K440">
        <v>8.34</v>
      </c>
      <c r="L440">
        <v>8.5299999999999994</v>
      </c>
      <c r="M440">
        <v>8.65</v>
      </c>
      <c r="N440">
        <v>8.7799999999999994</v>
      </c>
      <c r="P440" s="8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7" thickBot="1" x14ac:dyDescent="0.25">
      <c r="A441" s="9"/>
      <c r="B441" s="2">
        <v>43560</v>
      </c>
      <c r="C441">
        <v>7.62</v>
      </c>
      <c r="D441">
        <v>7.63</v>
      </c>
      <c r="E441">
        <v>7.64</v>
      </c>
      <c r="F441">
        <v>7.66</v>
      </c>
      <c r="G441">
        <v>7.76</v>
      </c>
      <c r="H441">
        <v>7.88</v>
      </c>
      <c r="I441">
        <v>8.07</v>
      </c>
      <c r="J441">
        <v>8.2100000000000009</v>
      </c>
      <c r="K441">
        <v>8.3800000000000008</v>
      </c>
      <c r="L441">
        <v>8.5500000000000007</v>
      </c>
      <c r="M441">
        <v>8.66</v>
      </c>
      <c r="N441">
        <v>8.77</v>
      </c>
      <c r="P441" s="8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7" thickBot="1" x14ac:dyDescent="0.25">
      <c r="A442" s="9"/>
      <c r="B442" s="2">
        <v>43559</v>
      </c>
      <c r="C442">
        <v>7.57</v>
      </c>
      <c r="D442">
        <v>7.6</v>
      </c>
      <c r="E442">
        <v>7.63</v>
      </c>
      <c r="F442">
        <v>7.66</v>
      </c>
      <c r="G442">
        <v>7.78</v>
      </c>
      <c r="H442">
        <v>7.91</v>
      </c>
      <c r="I442">
        <v>8.1</v>
      </c>
      <c r="J442">
        <v>8.25</v>
      </c>
      <c r="K442">
        <v>8.42</v>
      </c>
      <c r="L442">
        <v>8.59</v>
      </c>
      <c r="M442">
        <v>8.69</v>
      </c>
      <c r="N442">
        <v>8.8000000000000007</v>
      </c>
      <c r="P442" s="8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7" thickBot="1" x14ac:dyDescent="0.25">
      <c r="A443" s="9"/>
      <c r="B443" s="2">
        <v>43558</v>
      </c>
      <c r="C443">
        <v>7.45</v>
      </c>
      <c r="D443">
        <v>7.5</v>
      </c>
      <c r="E443">
        <v>7.54</v>
      </c>
      <c r="F443">
        <v>7.59</v>
      </c>
      <c r="G443">
        <v>7.77</v>
      </c>
      <c r="H443">
        <v>7.92</v>
      </c>
      <c r="I443">
        <v>8.1</v>
      </c>
      <c r="J443">
        <v>8.23</v>
      </c>
      <c r="K443">
        <v>8.4</v>
      </c>
      <c r="L443">
        <v>8.58</v>
      </c>
      <c r="M443">
        <v>8.67</v>
      </c>
      <c r="N443">
        <v>8.76</v>
      </c>
      <c r="P443" s="8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7" thickBot="1" x14ac:dyDescent="0.25">
      <c r="A444" s="9"/>
      <c r="B444" s="2">
        <v>43557</v>
      </c>
      <c r="C444">
        <v>7.4</v>
      </c>
      <c r="D444">
        <v>7.45</v>
      </c>
      <c r="E444">
        <v>7.5</v>
      </c>
      <c r="F444">
        <v>7.55</v>
      </c>
      <c r="G444">
        <v>7.76</v>
      </c>
      <c r="H444">
        <v>7.93</v>
      </c>
      <c r="I444">
        <v>8.11</v>
      </c>
      <c r="J444">
        <v>8.24</v>
      </c>
      <c r="K444">
        <v>8.4</v>
      </c>
      <c r="L444">
        <v>8.58</v>
      </c>
      <c r="M444">
        <v>8.68</v>
      </c>
      <c r="N444">
        <v>8.7799999999999994</v>
      </c>
      <c r="P444" s="8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7" thickBot="1" x14ac:dyDescent="0.25">
      <c r="A445" s="9"/>
      <c r="B445" s="2">
        <v>43556</v>
      </c>
      <c r="C445">
        <v>7.41</v>
      </c>
      <c r="D445">
        <v>7.46</v>
      </c>
      <c r="E445">
        <v>7.5</v>
      </c>
      <c r="F445">
        <v>7.55</v>
      </c>
      <c r="G445">
        <v>7.75</v>
      </c>
      <c r="H445">
        <v>7.91</v>
      </c>
      <c r="I445">
        <v>8.1</v>
      </c>
      <c r="J445">
        <v>8.23</v>
      </c>
      <c r="K445">
        <v>8.39</v>
      </c>
      <c r="L445">
        <v>8.59</v>
      </c>
      <c r="M445">
        <v>8.7100000000000009</v>
      </c>
      <c r="N445">
        <v>8.82</v>
      </c>
      <c r="P445" s="8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7" thickBot="1" x14ac:dyDescent="0.25">
      <c r="A446" s="9"/>
      <c r="B446" s="2">
        <v>43553</v>
      </c>
      <c r="C446">
        <v>7.35</v>
      </c>
      <c r="D446">
        <v>7.4</v>
      </c>
      <c r="E446">
        <v>7.46</v>
      </c>
      <c r="F446">
        <v>7.52</v>
      </c>
      <c r="G446">
        <v>7.75</v>
      </c>
      <c r="H446">
        <v>7.92</v>
      </c>
      <c r="I446">
        <v>8.11</v>
      </c>
      <c r="J446">
        <v>8.24</v>
      </c>
      <c r="K446">
        <v>8.41</v>
      </c>
      <c r="L446">
        <v>8.6199999999999992</v>
      </c>
      <c r="M446">
        <v>8.73</v>
      </c>
      <c r="N446">
        <v>8.85</v>
      </c>
      <c r="P446" s="8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7" thickBot="1" x14ac:dyDescent="0.25">
      <c r="A447" s="9"/>
      <c r="B447" s="2">
        <v>43552</v>
      </c>
      <c r="C447">
        <v>7.43</v>
      </c>
      <c r="D447">
        <v>7.47</v>
      </c>
      <c r="E447">
        <v>7.52</v>
      </c>
      <c r="F447">
        <v>7.57</v>
      </c>
      <c r="G447">
        <v>7.75</v>
      </c>
      <c r="H447">
        <v>7.89</v>
      </c>
      <c r="I447">
        <v>8.0500000000000007</v>
      </c>
      <c r="J447">
        <v>8.18</v>
      </c>
      <c r="K447">
        <v>8.35</v>
      </c>
      <c r="L447">
        <v>8.5399999999999991</v>
      </c>
      <c r="M447">
        <v>8.65</v>
      </c>
      <c r="N447">
        <v>8.75</v>
      </c>
      <c r="P447" s="8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7" thickBot="1" x14ac:dyDescent="0.25">
      <c r="A448" s="9"/>
      <c r="B448" s="2">
        <v>43551</v>
      </c>
      <c r="C448">
        <v>7.33</v>
      </c>
      <c r="D448">
        <v>7.39</v>
      </c>
      <c r="E448">
        <v>7.44</v>
      </c>
      <c r="F448">
        <v>7.5</v>
      </c>
      <c r="G448">
        <v>7.7</v>
      </c>
      <c r="H448">
        <v>7.84</v>
      </c>
      <c r="I448">
        <v>8.01</v>
      </c>
      <c r="J448">
        <v>8.1300000000000008</v>
      </c>
      <c r="K448">
        <v>8.3000000000000007</v>
      </c>
      <c r="L448">
        <v>8.4700000000000006</v>
      </c>
      <c r="M448">
        <v>8.56</v>
      </c>
      <c r="N448">
        <v>8.64</v>
      </c>
      <c r="P448" s="8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7" thickBot="1" x14ac:dyDescent="0.25">
      <c r="A449" s="9"/>
      <c r="B449" s="2">
        <v>43550</v>
      </c>
      <c r="C449">
        <v>7.32</v>
      </c>
      <c r="D449">
        <v>7.37</v>
      </c>
      <c r="E449">
        <v>7.42</v>
      </c>
      <c r="F449">
        <v>7.48</v>
      </c>
      <c r="G449">
        <v>7.67</v>
      </c>
      <c r="H449">
        <v>7.81</v>
      </c>
      <c r="I449">
        <v>7.97</v>
      </c>
      <c r="J449">
        <v>8.08</v>
      </c>
      <c r="K449">
        <v>8.23</v>
      </c>
      <c r="L449">
        <v>8.39</v>
      </c>
      <c r="M449">
        <v>8.48</v>
      </c>
      <c r="N449">
        <v>8.5500000000000007</v>
      </c>
      <c r="P449" s="8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7" thickBot="1" x14ac:dyDescent="0.25">
      <c r="A450" s="9"/>
      <c r="B450" s="2">
        <v>43549</v>
      </c>
      <c r="C450">
        <v>7.3</v>
      </c>
      <c r="D450">
        <v>7.36</v>
      </c>
      <c r="E450">
        <v>7.41</v>
      </c>
      <c r="F450">
        <v>7.46</v>
      </c>
      <c r="G450">
        <v>7.65</v>
      </c>
      <c r="H450">
        <v>7.78</v>
      </c>
      <c r="I450">
        <v>7.93</v>
      </c>
      <c r="J450">
        <v>8.0500000000000007</v>
      </c>
      <c r="K450">
        <v>8.1999999999999993</v>
      </c>
      <c r="L450">
        <v>8.35</v>
      </c>
      <c r="M450">
        <v>8.43</v>
      </c>
      <c r="N450">
        <v>8.49</v>
      </c>
      <c r="P450" s="8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7" thickBot="1" x14ac:dyDescent="0.25">
      <c r="A451" s="9"/>
      <c r="B451" s="2">
        <v>43546</v>
      </c>
      <c r="C451">
        <v>7.12</v>
      </c>
      <c r="D451">
        <v>7.2</v>
      </c>
      <c r="E451">
        <v>7.28</v>
      </c>
      <c r="F451">
        <v>7.35</v>
      </c>
      <c r="G451">
        <v>7.63</v>
      </c>
      <c r="H451">
        <v>7.82</v>
      </c>
      <c r="I451">
        <v>8.0299999999999994</v>
      </c>
      <c r="J451">
        <v>8.16</v>
      </c>
      <c r="K451">
        <v>8.3000000000000007</v>
      </c>
      <c r="L451">
        <v>8.43</v>
      </c>
      <c r="M451">
        <v>8.5</v>
      </c>
      <c r="N451">
        <v>8.5500000000000007</v>
      </c>
      <c r="P451" s="8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7" thickBot="1" x14ac:dyDescent="0.25">
      <c r="A452" s="9"/>
      <c r="B452" s="2">
        <v>43545</v>
      </c>
      <c r="C452">
        <v>7.26</v>
      </c>
      <c r="D452">
        <v>7.31</v>
      </c>
      <c r="E452">
        <v>7.37</v>
      </c>
      <c r="F452">
        <v>7.43</v>
      </c>
      <c r="G452">
        <v>7.64</v>
      </c>
      <c r="H452">
        <v>7.79</v>
      </c>
      <c r="I452">
        <v>7.96</v>
      </c>
      <c r="J452">
        <v>8.06</v>
      </c>
      <c r="K452">
        <v>8.2100000000000009</v>
      </c>
      <c r="L452">
        <v>8.3699999999999992</v>
      </c>
      <c r="M452">
        <v>8.4499999999999993</v>
      </c>
      <c r="N452">
        <v>8.51</v>
      </c>
      <c r="P452" s="8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7" thickBot="1" x14ac:dyDescent="0.25">
      <c r="A453" s="9"/>
      <c r="B453" s="2">
        <v>43544</v>
      </c>
      <c r="C453">
        <v>7.13</v>
      </c>
      <c r="D453">
        <v>7.22</v>
      </c>
      <c r="E453">
        <v>7.3</v>
      </c>
      <c r="F453">
        <v>7.38</v>
      </c>
      <c r="G453">
        <v>7.64</v>
      </c>
      <c r="H453">
        <v>7.82</v>
      </c>
      <c r="I453">
        <v>8.0299999999999994</v>
      </c>
      <c r="J453">
        <v>8.15</v>
      </c>
      <c r="K453">
        <v>8.3000000000000007</v>
      </c>
      <c r="L453">
        <v>8.44</v>
      </c>
      <c r="M453">
        <v>8.51</v>
      </c>
      <c r="N453">
        <v>8.57</v>
      </c>
      <c r="P453" s="8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7" thickBot="1" x14ac:dyDescent="0.25">
      <c r="A454" s="9"/>
      <c r="B454" s="2">
        <v>43543</v>
      </c>
      <c r="C454">
        <v>7.14</v>
      </c>
      <c r="D454">
        <v>7.22</v>
      </c>
      <c r="E454">
        <v>7.3</v>
      </c>
      <c r="F454">
        <v>7.37</v>
      </c>
      <c r="G454">
        <v>7.64</v>
      </c>
      <c r="H454">
        <v>7.82</v>
      </c>
      <c r="I454">
        <v>8.0399999999999991</v>
      </c>
      <c r="J454">
        <v>8.17</v>
      </c>
      <c r="K454">
        <v>8.32</v>
      </c>
      <c r="L454">
        <v>8.4600000000000009</v>
      </c>
      <c r="M454">
        <v>8.5399999999999991</v>
      </c>
      <c r="N454">
        <v>8.59</v>
      </c>
      <c r="P454" s="8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7" thickBot="1" x14ac:dyDescent="0.25">
      <c r="A455" s="9"/>
      <c r="B455" s="2">
        <v>43542</v>
      </c>
      <c r="C455">
        <v>7.12</v>
      </c>
      <c r="D455">
        <v>7.21</v>
      </c>
      <c r="E455">
        <v>7.29</v>
      </c>
      <c r="F455">
        <v>7.37</v>
      </c>
      <c r="G455">
        <v>7.63</v>
      </c>
      <c r="H455">
        <v>7.82</v>
      </c>
      <c r="I455">
        <v>8.0500000000000007</v>
      </c>
      <c r="J455">
        <v>8.19</v>
      </c>
      <c r="K455">
        <v>8.34</v>
      </c>
      <c r="L455">
        <v>8.4600000000000009</v>
      </c>
      <c r="M455">
        <v>8.51</v>
      </c>
      <c r="N455">
        <v>8.5399999999999991</v>
      </c>
      <c r="P455" s="8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7" thickBot="1" x14ac:dyDescent="0.25">
      <c r="A456" s="9"/>
      <c r="B456" s="2">
        <v>43539</v>
      </c>
      <c r="C456">
        <v>7.1</v>
      </c>
      <c r="D456">
        <v>7.18</v>
      </c>
      <c r="E456">
        <v>7.27</v>
      </c>
      <c r="F456">
        <v>7.35</v>
      </c>
      <c r="G456">
        <v>7.66</v>
      </c>
      <c r="H456">
        <v>7.87</v>
      </c>
      <c r="I456">
        <v>8.1199999999999992</v>
      </c>
      <c r="J456">
        <v>8.26</v>
      </c>
      <c r="K456">
        <v>8.43</v>
      </c>
      <c r="L456">
        <v>8.57</v>
      </c>
      <c r="M456">
        <v>8.6300000000000008</v>
      </c>
      <c r="N456">
        <v>8.66</v>
      </c>
      <c r="P456" s="8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7" thickBot="1" x14ac:dyDescent="0.25">
      <c r="A457" s="9"/>
      <c r="B457" s="2">
        <v>43538</v>
      </c>
      <c r="C457">
        <v>7.22</v>
      </c>
      <c r="D457">
        <v>7.27</v>
      </c>
      <c r="E457">
        <v>7.32</v>
      </c>
      <c r="F457">
        <v>7.38</v>
      </c>
      <c r="G457">
        <v>7.65</v>
      </c>
      <c r="H457">
        <v>7.86</v>
      </c>
      <c r="I457">
        <v>8.1199999999999992</v>
      </c>
      <c r="J457">
        <v>8.2799999999999994</v>
      </c>
      <c r="K457">
        <v>8.4499999999999993</v>
      </c>
      <c r="L457">
        <v>8.6</v>
      </c>
      <c r="M457">
        <v>8.67</v>
      </c>
      <c r="N457">
        <v>8.7200000000000006</v>
      </c>
      <c r="P457" s="8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7" thickBot="1" x14ac:dyDescent="0.25">
      <c r="A458" s="9"/>
      <c r="B458" s="2">
        <v>43537</v>
      </c>
      <c r="C458">
        <v>7.21</v>
      </c>
      <c r="D458">
        <v>7.25</v>
      </c>
      <c r="E458">
        <v>7.3</v>
      </c>
      <c r="F458">
        <v>7.36</v>
      </c>
      <c r="G458">
        <v>7.64</v>
      </c>
      <c r="H458">
        <v>7.86</v>
      </c>
      <c r="I458">
        <v>8.1300000000000008</v>
      </c>
      <c r="J458">
        <v>8.2899999999999991</v>
      </c>
      <c r="K458">
        <v>8.4499999999999993</v>
      </c>
      <c r="L458">
        <v>8.58</v>
      </c>
      <c r="M458">
        <v>8.6300000000000008</v>
      </c>
      <c r="N458">
        <v>8.67</v>
      </c>
      <c r="P458" s="8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7" thickBot="1" x14ac:dyDescent="0.25">
      <c r="A459" s="9"/>
      <c r="B459" s="2">
        <v>43536</v>
      </c>
      <c r="C459">
        <v>7.15</v>
      </c>
      <c r="D459">
        <v>7.21</v>
      </c>
      <c r="E459">
        <v>7.28</v>
      </c>
      <c r="F459">
        <v>7.35</v>
      </c>
      <c r="G459">
        <v>7.64</v>
      </c>
      <c r="H459">
        <v>7.86</v>
      </c>
      <c r="I459">
        <v>8.1300000000000008</v>
      </c>
      <c r="J459">
        <v>8.2899999999999991</v>
      </c>
      <c r="K459">
        <v>8.44</v>
      </c>
      <c r="L459">
        <v>8.56</v>
      </c>
      <c r="M459">
        <v>8.61</v>
      </c>
      <c r="N459">
        <v>8.6300000000000008</v>
      </c>
      <c r="P459" s="8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7" thickBot="1" x14ac:dyDescent="0.25">
      <c r="A460" s="9"/>
      <c r="B460" s="2">
        <v>43535</v>
      </c>
      <c r="C460">
        <v>7.15</v>
      </c>
      <c r="D460">
        <v>7.21</v>
      </c>
      <c r="E460">
        <v>7.28</v>
      </c>
      <c r="F460">
        <v>7.35</v>
      </c>
      <c r="G460">
        <v>7.64</v>
      </c>
      <c r="H460">
        <v>7.88</v>
      </c>
      <c r="I460">
        <v>8.17</v>
      </c>
      <c r="J460">
        <v>8.33</v>
      </c>
      <c r="K460">
        <v>8.4700000000000006</v>
      </c>
      <c r="L460">
        <v>8.57</v>
      </c>
      <c r="M460">
        <v>8.61</v>
      </c>
      <c r="N460">
        <v>8.64</v>
      </c>
      <c r="P460" s="8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7" thickBot="1" x14ac:dyDescent="0.25">
      <c r="A461" s="9"/>
      <c r="B461" s="2">
        <v>43531</v>
      </c>
      <c r="C461">
        <v>7.14</v>
      </c>
      <c r="D461">
        <v>7.2</v>
      </c>
      <c r="E461">
        <v>7.27</v>
      </c>
      <c r="F461">
        <v>7.35</v>
      </c>
      <c r="G461">
        <v>7.65</v>
      </c>
      <c r="H461">
        <v>7.88</v>
      </c>
      <c r="I461">
        <v>8.16</v>
      </c>
      <c r="J461">
        <v>8.33</v>
      </c>
      <c r="K461">
        <v>8.48</v>
      </c>
      <c r="L461">
        <v>8.6</v>
      </c>
      <c r="M461">
        <v>8.65</v>
      </c>
      <c r="N461">
        <v>8.67</v>
      </c>
      <c r="P461" s="8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7" thickBot="1" x14ac:dyDescent="0.25">
      <c r="A462" s="9"/>
      <c r="B462" s="2">
        <v>43530</v>
      </c>
      <c r="C462">
        <v>7.06</v>
      </c>
      <c r="D462">
        <v>7.14</v>
      </c>
      <c r="E462">
        <v>7.23</v>
      </c>
      <c r="F462">
        <v>7.31</v>
      </c>
      <c r="G462">
        <v>7.64</v>
      </c>
      <c r="H462">
        <v>7.89</v>
      </c>
      <c r="I462">
        <v>8.19</v>
      </c>
      <c r="J462">
        <v>8.35</v>
      </c>
      <c r="K462">
        <v>8.48</v>
      </c>
      <c r="L462">
        <v>8.58</v>
      </c>
      <c r="M462">
        <v>8.6300000000000008</v>
      </c>
      <c r="N462">
        <v>8.65</v>
      </c>
      <c r="P462" s="8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7" thickBot="1" x14ac:dyDescent="0.25">
      <c r="A463" s="9"/>
      <c r="B463" s="2">
        <v>43529</v>
      </c>
      <c r="C463">
        <v>7.12</v>
      </c>
      <c r="D463">
        <v>7.2</v>
      </c>
      <c r="E463">
        <v>7.29</v>
      </c>
      <c r="F463">
        <v>7.37</v>
      </c>
      <c r="G463">
        <v>7.65</v>
      </c>
      <c r="H463">
        <v>7.87</v>
      </c>
      <c r="I463">
        <v>8.15</v>
      </c>
      <c r="J463">
        <v>8.3000000000000007</v>
      </c>
      <c r="K463">
        <v>8.4499999999999993</v>
      </c>
      <c r="L463">
        <v>8.56</v>
      </c>
      <c r="M463">
        <v>8.59</v>
      </c>
      <c r="N463">
        <v>8.6</v>
      </c>
      <c r="P463" s="8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7" thickBot="1" x14ac:dyDescent="0.25">
      <c r="A464" s="9"/>
      <c r="B464" s="2">
        <v>43528</v>
      </c>
      <c r="C464">
        <v>7.09</v>
      </c>
      <c r="D464">
        <v>7.16</v>
      </c>
      <c r="E464">
        <v>7.24</v>
      </c>
      <c r="F464">
        <v>7.32</v>
      </c>
      <c r="G464">
        <v>7.62</v>
      </c>
      <c r="H464">
        <v>7.86</v>
      </c>
      <c r="I464">
        <v>8.15</v>
      </c>
      <c r="J464">
        <v>8.31</v>
      </c>
      <c r="K464">
        <v>8.4499999999999993</v>
      </c>
      <c r="L464">
        <v>8.5299999999999994</v>
      </c>
      <c r="M464">
        <v>8.5500000000000007</v>
      </c>
      <c r="N464">
        <v>8.56</v>
      </c>
      <c r="P464" s="8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7" thickBot="1" x14ac:dyDescent="0.25">
      <c r="A465" s="9"/>
      <c r="B465" s="2">
        <v>43525</v>
      </c>
      <c r="C465">
        <v>7.16</v>
      </c>
      <c r="D465">
        <v>7.24</v>
      </c>
      <c r="E465">
        <v>7.31</v>
      </c>
      <c r="F465">
        <v>7.38</v>
      </c>
      <c r="G465">
        <v>7.66</v>
      </c>
      <c r="H465">
        <v>7.88</v>
      </c>
      <c r="I465">
        <v>8.14</v>
      </c>
      <c r="J465">
        <v>8.2899999999999991</v>
      </c>
      <c r="K465">
        <v>8.43</v>
      </c>
      <c r="L465">
        <v>8.52</v>
      </c>
      <c r="M465">
        <v>8.5399999999999991</v>
      </c>
      <c r="N465">
        <v>8.5299999999999994</v>
      </c>
      <c r="P465" s="8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7" thickBot="1" x14ac:dyDescent="0.25">
      <c r="A466" s="9"/>
      <c r="B466" s="2">
        <v>43524</v>
      </c>
      <c r="C466">
        <v>7.31</v>
      </c>
      <c r="D466">
        <v>7.37</v>
      </c>
      <c r="E466">
        <v>7.43</v>
      </c>
      <c r="F466">
        <v>7.49</v>
      </c>
      <c r="G466">
        <v>7.73</v>
      </c>
      <c r="H466">
        <v>7.92</v>
      </c>
      <c r="I466">
        <v>8.15</v>
      </c>
      <c r="J466">
        <v>8.2899999999999991</v>
      </c>
      <c r="K466">
        <v>8.42</v>
      </c>
      <c r="L466">
        <v>8.57</v>
      </c>
      <c r="M466">
        <v>8.6300000000000008</v>
      </c>
      <c r="N466">
        <v>8.66</v>
      </c>
      <c r="P466" s="8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7" thickBot="1" x14ac:dyDescent="0.25">
      <c r="A467" s="9"/>
      <c r="B467" s="2">
        <v>43523</v>
      </c>
      <c r="C467">
        <v>7.37</v>
      </c>
      <c r="D467">
        <v>7.41</v>
      </c>
      <c r="E467">
        <v>7.46</v>
      </c>
      <c r="F467">
        <v>7.52</v>
      </c>
      <c r="G467">
        <v>7.74</v>
      </c>
      <c r="H467">
        <v>7.93</v>
      </c>
      <c r="I467">
        <v>8.19</v>
      </c>
      <c r="J467">
        <v>8.35</v>
      </c>
      <c r="K467">
        <v>8.51</v>
      </c>
      <c r="L467">
        <v>8.6999999999999993</v>
      </c>
      <c r="M467">
        <v>8.81</v>
      </c>
      <c r="N467">
        <v>8.91</v>
      </c>
      <c r="P467" s="8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7" thickBot="1" x14ac:dyDescent="0.25">
      <c r="A468" s="9"/>
      <c r="B468" s="2">
        <v>43522</v>
      </c>
      <c r="C468">
        <v>7.55</v>
      </c>
      <c r="D468">
        <v>7.55</v>
      </c>
      <c r="E468">
        <v>7.56</v>
      </c>
      <c r="F468">
        <v>7.58</v>
      </c>
      <c r="G468">
        <v>7.75</v>
      </c>
      <c r="H468">
        <v>7.92</v>
      </c>
      <c r="I468">
        <v>8.15</v>
      </c>
      <c r="J468">
        <v>8.2899999999999991</v>
      </c>
      <c r="K468">
        <v>8.43</v>
      </c>
      <c r="L468">
        <v>8.6199999999999992</v>
      </c>
      <c r="M468">
        <v>8.74</v>
      </c>
      <c r="N468">
        <v>8.85</v>
      </c>
      <c r="P468" s="8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7" thickBot="1" x14ac:dyDescent="0.25">
      <c r="A469" s="9"/>
      <c r="B469" s="2">
        <v>43521</v>
      </c>
      <c r="C469">
        <v>7.54</v>
      </c>
      <c r="D469">
        <v>7.54</v>
      </c>
      <c r="E469">
        <v>7.55</v>
      </c>
      <c r="F469">
        <v>7.58</v>
      </c>
      <c r="G469">
        <v>7.74</v>
      </c>
      <c r="H469">
        <v>7.88</v>
      </c>
      <c r="I469">
        <v>8.08</v>
      </c>
      <c r="J469">
        <v>8.23</v>
      </c>
      <c r="K469">
        <v>8.4</v>
      </c>
      <c r="L469">
        <v>8.59</v>
      </c>
      <c r="M469">
        <v>8.6999999999999993</v>
      </c>
      <c r="N469">
        <v>8.81</v>
      </c>
      <c r="P469" s="8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7" thickBot="1" x14ac:dyDescent="0.25">
      <c r="A470" s="9"/>
      <c r="B470" s="2">
        <v>43518</v>
      </c>
      <c r="C470">
        <v>7.56</v>
      </c>
      <c r="D470">
        <v>7.55</v>
      </c>
      <c r="E470">
        <v>7.56</v>
      </c>
      <c r="F470">
        <v>7.58</v>
      </c>
      <c r="G470">
        <v>7.76</v>
      </c>
      <c r="H470">
        <v>7.92</v>
      </c>
      <c r="I470">
        <v>8.15</v>
      </c>
      <c r="J470">
        <v>8.2899999999999991</v>
      </c>
      <c r="K470">
        <v>8.4499999999999993</v>
      </c>
      <c r="L470">
        <v>8.6300000000000008</v>
      </c>
      <c r="M470">
        <v>8.75</v>
      </c>
      <c r="N470">
        <v>8.86</v>
      </c>
      <c r="P470" s="8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7" thickBot="1" x14ac:dyDescent="0.25">
      <c r="A471" s="9"/>
      <c r="B471" s="2">
        <v>43517</v>
      </c>
      <c r="C471">
        <v>7.52</v>
      </c>
      <c r="D471">
        <v>7.53</v>
      </c>
      <c r="E471">
        <v>7.56</v>
      </c>
      <c r="F471">
        <v>7.6</v>
      </c>
      <c r="G471">
        <v>7.78</v>
      </c>
      <c r="H471">
        <v>7.93</v>
      </c>
      <c r="I471">
        <v>8.14</v>
      </c>
      <c r="J471">
        <v>8.2799999999999994</v>
      </c>
      <c r="K471">
        <v>8.4499999999999993</v>
      </c>
      <c r="L471">
        <v>8.64</v>
      </c>
      <c r="M471">
        <v>8.76</v>
      </c>
      <c r="N471">
        <v>8.8800000000000008</v>
      </c>
      <c r="P471" s="8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7" thickBot="1" x14ac:dyDescent="0.25">
      <c r="A472" s="9"/>
      <c r="B472" s="2">
        <v>43516</v>
      </c>
      <c r="C472">
        <v>7.49</v>
      </c>
      <c r="D472">
        <v>7.53</v>
      </c>
      <c r="E472">
        <v>7.57</v>
      </c>
      <c r="F472">
        <v>7.62</v>
      </c>
      <c r="G472">
        <v>7.82</v>
      </c>
      <c r="H472">
        <v>7.97</v>
      </c>
      <c r="I472">
        <v>8.16</v>
      </c>
      <c r="J472">
        <v>8.3000000000000007</v>
      </c>
      <c r="K472">
        <v>8.4700000000000006</v>
      </c>
      <c r="L472">
        <v>8.67</v>
      </c>
      <c r="M472">
        <v>8.8000000000000007</v>
      </c>
      <c r="N472">
        <v>8.92</v>
      </c>
      <c r="P472" s="8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7" thickBot="1" x14ac:dyDescent="0.25">
      <c r="A473" s="9"/>
      <c r="B473" s="2">
        <v>43515</v>
      </c>
      <c r="C473">
        <v>7.59</v>
      </c>
      <c r="D473">
        <v>7.61</v>
      </c>
      <c r="E473">
        <v>7.64</v>
      </c>
      <c r="F473">
        <v>7.67</v>
      </c>
      <c r="G473">
        <v>7.83</v>
      </c>
      <c r="H473">
        <v>7.98</v>
      </c>
      <c r="I473">
        <v>8.18</v>
      </c>
      <c r="J473">
        <v>8.31</v>
      </c>
      <c r="K473">
        <v>8.4700000000000006</v>
      </c>
      <c r="L473">
        <v>8.66</v>
      </c>
      <c r="M473">
        <v>8.7899999999999991</v>
      </c>
      <c r="N473">
        <v>8.91</v>
      </c>
      <c r="P473" s="8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7" thickBot="1" x14ac:dyDescent="0.25">
      <c r="A474" s="9"/>
      <c r="B474" s="2">
        <v>43514</v>
      </c>
      <c r="C474">
        <v>7.69</v>
      </c>
      <c r="D474">
        <v>7.68</v>
      </c>
      <c r="E474">
        <v>7.68</v>
      </c>
      <c r="F474">
        <v>7.69</v>
      </c>
      <c r="G474">
        <v>7.81</v>
      </c>
      <c r="H474">
        <v>7.93</v>
      </c>
      <c r="I474">
        <v>8.1199999999999992</v>
      </c>
      <c r="J474">
        <v>8.26</v>
      </c>
      <c r="K474">
        <v>8.42</v>
      </c>
      <c r="L474">
        <v>8.59</v>
      </c>
      <c r="M474">
        <v>8.6999999999999993</v>
      </c>
      <c r="N474">
        <v>8.81</v>
      </c>
      <c r="P474" s="8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7" thickBot="1" x14ac:dyDescent="0.25">
      <c r="A475" s="9"/>
      <c r="B475" s="2">
        <v>43511</v>
      </c>
      <c r="C475">
        <v>7.8</v>
      </c>
      <c r="D475">
        <v>7.78</v>
      </c>
      <c r="E475">
        <v>7.76</v>
      </c>
      <c r="F475">
        <v>7.76</v>
      </c>
      <c r="G475">
        <v>7.86</v>
      </c>
      <c r="H475">
        <v>7.97</v>
      </c>
      <c r="I475">
        <v>8.15</v>
      </c>
      <c r="J475">
        <v>8.2799999999999994</v>
      </c>
      <c r="K475">
        <v>8.42</v>
      </c>
      <c r="L475">
        <v>8.58</v>
      </c>
      <c r="M475">
        <v>8.67</v>
      </c>
      <c r="N475">
        <v>8.76</v>
      </c>
      <c r="P475" s="8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7" thickBot="1" x14ac:dyDescent="0.25">
      <c r="A476" s="9"/>
      <c r="B476" s="2">
        <v>43510</v>
      </c>
      <c r="C476">
        <v>7.79</v>
      </c>
      <c r="D476">
        <v>7.79</v>
      </c>
      <c r="E476">
        <v>7.79</v>
      </c>
      <c r="F476">
        <v>7.79</v>
      </c>
      <c r="G476">
        <v>7.88</v>
      </c>
      <c r="H476">
        <v>8.02</v>
      </c>
      <c r="I476">
        <v>8.23</v>
      </c>
      <c r="J476">
        <v>8.3699999999999992</v>
      </c>
      <c r="K476">
        <v>8.51</v>
      </c>
      <c r="L476">
        <v>8.68</v>
      </c>
      <c r="M476">
        <v>8.7799999999999994</v>
      </c>
      <c r="N476">
        <v>8.8800000000000008</v>
      </c>
      <c r="P476" s="8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7" thickBot="1" x14ac:dyDescent="0.25">
      <c r="A477" s="9"/>
      <c r="B477" s="2">
        <v>43509</v>
      </c>
      <c r="C477">
        <v>7.65</v>
      </c>
      <c r="D477">
        <v>7.67</v>
      </c>
      <c r="E477">
        <v>7.69</v>
      </c>
      <c r="F477">
        <v>7.71</v>
      </c>
      <c r="G477">
        <v>7.8</v>
      </c>
      <c r="H477">
        <v>7.9</v>
      </c>
      <c r="I477">
        <v>8.09</v>
      </c>
      <c r="J477">
        <v>8.23</v>
      </c>
      <c r="K477">
        <v>8.3699999999999992</v>
      </c>
      <c r="L477">
        <v>8.5399999999999991</v>
      </c>
      <c r="M477">
        <v>8.65</v>
      </c>
      <c r="N477">
        <v>8.77</v>
      </c>
      <c r="P477" s="8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7" thickBot="1" x14ac:dyDescent="0.25">
      <c r="A478" s="9"/>
      <c r="B478" s="2">
        <v>43508</v>
      </c>
      <c r="C478">
        <v>7.65</v>
      </c>
      <c r="D478">
        <v>7.67</v>
      </c>
      <c r="E478">
        <v>7.7</v>
      </c>
      <c r="F478">
        <v>7.72</v>
      </c>
      <c r="G478">
        <v>7.79</v>
      </c>
      <c r="H478">
        <v>7.88</v>
      </c>
      <c r="I478">
        <v>8.0399999999999991</v>
      </c>
      <c r="J478">
        <v>8.17</v>
      </c>
      <c r="K478">
        <v>8.31</v>
      </c>
      <c r="L478">
        <v>8.4700000000000006</v>
      </c>
      <c r="M478">
        <v>8.58</v>
      </c>
      <c r="N478">
        <v>8.69</v>
      </c>
      <c r="P478" s="8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7" thickBot="1" x14ac:dyDescent="0.25">
      <c r="A479" s="9"/>
      <c r="B479" s="2">
        <v>43507</v>
      </c>
      <c r="C479">
        <v>7.63</v>
      </c>
      <c r="D479">
        <v>7.65</v>
      </c>
      <c r="E479">
        <v>7.68</v>
      </c>
      <c r="F479">
        <v>7.7</v>
      </c>
      <c r="G479">
        <v>7.79</v>
      </c>
      <c r="H479">
        <v>7.88</v>
      </c>
      <c r="I479">
        <v>8.0299999999999994</v>
      </c>
      <c r="J479">
        <v>8.15</v>
      </c>
      <c r="K479">
        <v>8.2899999999999991</v>
      </c>
      <c r="L479">
        <v>8.44</v>
      </c>
      <c r="M479">
        <v>8.5299999999999994</v>
      </c>
      <c r="N479">
        <v>8.6300000000000008</v>
      </c>
      <c r="P479" s="8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7" thickBot="1" x14ac:dyDescent="0.25">
      <c r="A480" s="9"/>
      <c r="B480" s="2">
        <v>43504</v>
      </c>
      <c r="C480">
        <v>7.65</v>
      </c>
      <c r="D480">
        <v>7.66</v>
      </c>
      <c r="E480">
        <v>7.68</v>
      </c>
      <c r="F480">
        <v>7.7</v>
      </c>
      <c r="G480">
        <v>7.79</v>
      </c>
      <c r="H480">
        <v>7.87</v>
      </c>
      <c r="I480">
        <v>8.01</v>
      </c>
      <c r="J480">
        <v>8.1199999999999992</v>
      </c>
      <c r="K480">
        <v>8.26</v>
      </c>
      <c r="L480">
        <v>8.41</v>
      </c>
      <c r="M480">
        <v>8.5</v>
      </c>
      <c r="N480">
        <v>8.59</v>
      </c>
      <c r="P480" s="8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7" thickBot="1" x14ac:dyDescent="0.25">
      <c r="A481" s="9"/>
      <c r="B481" s="2">
        <v>43503</v>
      </c>
      <c r="C481">
        <v>7.61</v>
      </c>
      <c r="D481">
        <v>7.65</v>
      </c>
      <c r="E481">
        <v>7.68</v>
      </c>
      <c r="F481">
        <v>7.71</v>
      </c>
      <c r="G481">
        <v>7.8</v>
      </c>
      <c r="H481">
        <v>7.89</v>
      </c>
      <c r="I481">
        <v>8.0299999999999994</v>
      </c>
      <c r="J481">
        <v>8.14</v>
      </c>
      <c r="K481">
        <v>8.27</v>
      </c>
      <c r="L481">
        <v>8.42</v>
      </c>
      <c r="M481">
        <v>8.5</v>
      </c>
      <c r="N481">
        <v>8.57</v>
      </c>
      <c r="P481" s="8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7" thickBot="1" x14ac:dyDescent="0.25">
      <c r="A482" s="9"/>
      <c r="B482" s="2">
        <v>43502</v>
      </c>
      <c r="C482">
        <v>7.62</v>
      </c>
      <c r="D482">
        <v>7.66</v>
      </c>
      <c r="E482">
        <v>7.68</v>
      </c>
      <c r="F482">
        <v>7.7</v>
      </c>
      <c r="G482">
        <v>7.77</v>
      </c>
      <c r="H482">
        <v>7.85</v>
      </c>
      <c r="I482">
        <v>8</v>
      </c>
      <c r="J482">
        <v>8.11</v>
      </c>
      <c r="K482">
        <v>8.24</v>
      </c>
      <c r="L482">
        <v>8.3800000000000008</v>
      </c>
      <c r="M482">
        <v>8.4600000000000009</v>
      </c>
      <c r="N482">
        <v>8.52</v>
      </c>
      <c r="P482" s="8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7" thickBot="1" x14ac:dyDescent="0.25">
      <c r="A483" s="9"/>
      <c r="B483" s="2">
        <v>43501</v>
      </c>
      <c r="C483">
        <v>7.64</v>
      </c>
      <c r="D483">
        <v>7.67</v>
      </c>
      <c r="E483">
        <v>7.69</v>
      </c>
      <c r="F483">
        <v>7.71</v>
      </c>
      <c r="G483">
        <v>7.8</v>
      </c>
      <c r="H483">
        <v>7.86</v>
      </c>
      <c r="I483">
        <v>7.97</v>
      </c>
      <c r="J483">
        <v>8.08</v>
      </c>
      <c r="K483">
        <v>8.2100000000000009</v>
      </c>
      <c r="L483">
        <v>8.33</v>
      </c>
      <c r="M483">
        <v>8.39</v>
      </c>
      <c r="N483">
        <v>8.41</v>
      </c>
      <c r="P483" s="8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7" thickBot="1" x14ac:dyDescent="0.25">
      <c r="A484" s="9"/>
      <c r="B484" s="2">
        <v>43500</v>
      </c>
      <c r="C484">
        <v>7.68</v>
      </c>
      <c r="D484">
        <v>7.7</v>
      </c>
      <c r="E484">
        <v>7.72</v>
      </c>
      <c r="F484">
        <v>7.74</v>
      </c>
      <c r="G484">
        <v>7.81</v>
      </c>
      <c r="H484">
        <v>7.88</v>
      </c>
      <c r="I484">
        <v>8.01</v>
      </c>
      <c r="J484">
        <v>8.1199999999999992</v>
      </c>
      <c r="K484">
        <v>8.24</v>
      </c>
      <c r="L484">
        <v>8.36</v>
      </c>
      <c r="M484">
        <v>8.41</v>
      </c>
      <c r="N484">
        <v>8.44</v>
      </c>
      <c r="P484" s="8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7" thickBot="1" x14ac:dyDescent="0.25">
      <c r="A485" s="9"/>
      <c r="B485" s="2">
        <v>43497</v>
      </c>
      <c r="C485">
        <v>7.65</v>
      </c>
      <c r="D485">
        <v>7.67</v>
      </c>
      <c r="E485">
        <v>7.69</v>
      </c>
      <c r="F485">
        <v>7.71</v>
      </c>
      <c r="G485">
        <v>7.79</v>
      </c>
      <c r="H485">
        <v>7.86</v>
      </c>
      <c r="I485">
        <v>8</v>
      </c>
      <c r="J485">
        <v>8.1199999999999992</v>
      </c>
      <c r="K485">
        <v>8.23</v>
      </c>
      <c r="L485">
        <v>8.33</v>
      </c>
      <c r="M485">
        <v>8.36</v>
      </c>
      <c r="N485">
        <v>8.3800000000000008</v>
      </c>
      <c r="P485" s="8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7" thickBot="1" x14ac:dyDescent="0.25">
      <c r="A486" s="9"/>
      <c r="B486" s="2">
        <v>43496</v>
      </c>
      <c r="C486">
        <v>7.62</v>
      </c>
      <c r="D486">
        <v>7.63</v>
      </c>
      <c r="E486">
        <v>7.65</v>
      </c>
      <c r="F486">
        <v>7.68</v>
      </c>
      <c r="G486">
        <v>7.78</v>
      </c>
      <c r="H486">
        <v>7.86</v>
      </c>
      <c r="I486">
        <v>8</v>
      </c>
      <c r="J486">
        <v>8.11</v>
      </c>
      <c r="K486">
        <v>8.2100000000000009</v>
      </c>
      <c r="L486">
        <v>8.2899999999999991</v>
      </c>
      <c r="M486">
        <v>8.31</v>
      </c>
      <c r="N486">
        <v>8.3000000000000007</v>
      </c>
      <c r="P486" s="8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7" thickBot="1" x14ac:dyDescent="0.25">
      <c r="A487" s="9"/>
      <c r="B487" s="2">
        <v>43495</v>
      </c>
      <c r="C487">
        <v>7.57</v>
      </c>
      <c r="D487">
        <v>7.61</v>
      </c>
      <c r="E487">
        <v>7.65</v>
      </c>
      <c r="F487">
        <v>7.69</v>
      </c>
      <c r="G487">
        <v>7.85</v>
      </c>
      <c r="H487">
        <v>7.97</v>
      </c>
      <c r="I487">
        <v>8.15</v>
      </c>
      <c r="J487">
        <v>8.27</v>
      </c>
      <c r="K487">
        <v>8.3800000000000008</v>
      </c>
      <c r="L487">
        <v>8.4600000000000009</v>
      </c>
      <c r="M487">
        <v>8.48</v>
      </c>
      <c r="N487">
        <v>8.4600000000000009</v>
      </c>
      <c r="P487" s="8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7" thickBot="1" x14ac:dyDescent="0.25">
      <c r="A488" s="9"/>
      <c r="B488" s="2">
        <v>43494</v>
      </c>
      <c r="C488">
        <v>7.71</v>
      </c>
      <c r="D488">
        <v>7.71</v>
      </c>
      <c r="E488">
        <v>7.71</v>
      </c>
      <c r="F488">
        <v>7.73</v>
      </c>
      <c r="G488">
        <v>7.86</v>
      </c>
      <c r="H488">
        <v>7.99</v>
      </c>
      <c r="I488">
        <v>8.17</v>
      </c>
      <c r="J488">
        <v>8.3000000000000007</v>
      </c>
      <c r="K488">
        <v>8.41</v>
      </c>
      <c r="L488">
        <v>8.4700000000000006</v>
      </c>
      <c r="M488">
        <v>8.4700000000000006</v>
      </c>
      <c r="N488">
        <v>8.42</v>
      </c>
      <c r="P488" s="8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7" thickBot="1" x14ac:dyDescent="0.25">
      <c r="A489" s="9"/>
      <c r="B489" s="2">
        <v>43493</v>
      </c>
      <c r="C489">
        <v>7.5</v>
      </c>
      <c r="D489">
        <v>7.55</v>
      </c>
      <c r="E489">
        <v>7.6</v>
      </c>
      <c r="F489">
        <v>7.66</v>
      </c>
      <c r="G489">
        <v>7.85</v>
      </c>
      <c r="H489">
        <v>8</v>
      </c>
      <c r="I489">
        <v>8.19</v>
      </c>
      <c r="J489">
        <v>8.32</v>
      </c>
      <c r="K489">
        <v>8.41</v>
      </c>
      <c r="L489">
        <v>8.4499999999999993</v>
      </c>
      <c r="M489">
        <v>8.43</v>
      </c>
      <c r="N489">
        <v>8.3800000000000008</v>
      </c>
      <c r="P489" s="8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7" thickBot="1" x14ac:dyDescent="0.25">
      <c r="A490" s="9"/>
      <c r="B490" s="2">
        <v>43490</v>
      </c>
      <c r="C490">
        <v>7.51</v>
      </c>
      <c r="D490">
        <v>7.56</v>
      </c>
      <c r="E490">
        <v>7.62</v>
      </c>
      <c r="F490">
        <v>7.67</v>
      </c>
      <c r="G490">
        <v>7.85</v>
      </c>
      <c r="H490">
        <v>7.99</v>
      </c>
      <c r="I490">
        <v>8.18</v>
      </c>
      <c r="J490">
        <v>8.3000000000000007</v>
      </c>
      <c r="K490">
        <v>8.39</v>
      </c>
      <c r="L490">
        <v>8.41</v>
      </c>
      <c r="M490">
        <v>8.39</v>
      </c>
      <c r="N490">
        <v>8.33</v>
      </c>
      <c r="P490" s="8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7" thickBot="1" x14ac:dyDescent="0.25">
      <c r="A491" s="9"/>
      <c r="B491" s="2">
        <v>43489</v>
      </c>
      <c r="C491">
        <v>7.44</v>
      </c>
      <c r="D491">
        <v>7.5</v>
      </c>
      <c r="E491">
        <v>7.57</v>
      </c>
      <c r="F491">
        <v>7.63</v>
      </c>
      <c r="G491">
        <v>7.85</v>
      </c>
      <c r="H491">
        <v>7.98</v>
      </c>
      <c r="I491">
        <v>8.15</v>
      </c>
      <c r="J491">
        <v>8.26</v>
      </c>
      <c r="K491">
        <v>8.35</v>
      </c>
      <c r="L491">
        <v>8.39</v>
      </c>
      <c r="M491">
        <v>8.3800000000000008</v>
      </c>
      <c r="N491">
        <v>8.34</v>
      </c>
      <c r="P491" s="8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7" thickBot="1" x14ac:dyDescent="0.25">
      <c r="A492" s="9"/>
      <c r="B492" s="2">
        <v>43488</v>
      </c>
      <c r="C492">
        <v>7.41</v>
      </c>
      <c r="D492">
        <v>7.47</v>
      </c>
      <c r="E492">
        <v>7.52</v>
      </c>
      <c r="F492">
        <v>7.59</v>
      </c>
      <c r="G492">
        <v>7.83</v>
      </c>
      <c r="H492">
        <v>7.99</v>
      </c>
      <c r="I492">
        <v>8.1999999999999993</v>
      </c>
      <c r="J492">
        <v>8.32</v>
      </c>
      <c r="K492">
        <v>8.42</v>
      </c>
      <c r="L492">
        <v>8.4600000000000009</v>
      </c>
      <c r="M492">
        <v>8.44</v>
      </c>
      <c r="N492">
        <v>8.4</v>
      </c>
      <c r="P492" s="8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7" thickBot="1" x14ac:dyDescent="0.25">
      <c r="A493" s="9"/>
      <c r="B493" s="2">
        <v>43487</v>
      </c>
      <c r="C493">
        <v>7.44</v>
      </c>
      <c r="D493">
        <v>7.48</v>
      </c>
      <c r="E493">
        <v>7.52</v>
      </c>
      <c r="F493">
        <v>7.58</v>
      </c>
      <c r="G493">
        <v>7.82</v>
      </c>
      <c r="H493">
        <v>7.98</v>
      </c>
      <c r="I493">
        <v>8.18</v>
      </c>
      <c r="J493">
        <v>8.3000000000000007</v>
      </c>
      <c r="K493">
        <v>8.4</v>
      </c>
      <c r="L493">
        <v>8.4499999999999993</v>
      </c>
      <c r="M493">
        <v>8.44</v>
      </c>
      <c r="N493">
        <v>8.4</v>
      </c>
      <c r="P493" s="8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7" thickBot="1" x14ac:dyDescent="0.25">
      <c r="A494" s="9"/>
      <c r="B494" s="2">
        <v>43486</v>
      </c>
      <c r="C494">
        <v>7.42</v>
      </c>
      <c r="D494">
        <v>7.46</v>
      </c>
      <c r="E494">
        <v>7.51</v>
      </c>
      <c r="F494">
        <v>7.57</v>
      </c>
      <c r="G494">
        <v>7.8</v>
      </c>
      <c r="H494">
        <v>7.96</v>
      </c>
      <c r="I494">
        <v>8.16</v>
      </c>
      <c r="J494">
        <v>8.27</v>
      </c>
      <c r="K494">
        <v>8.3699999999999992</v>
      </c>
      <c r="L494">
        <v>8.42</v>
      </c>
      <c r="M494">
        <v>8.41</v>
      </c>
      <c r="N494">
        <v>8.3699999999999992</v>
      </c>
      <c r="P494" s="8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7" thickBot="1" x14ac:dyDescent="0.25">
      <c r="A495" s="9"/>
      <c r="B495" s="2">
        <v>43483</v>
      </c>
      <c r="C495">
        <v>7.39</v>
      </c>
      <c r="D495">
        <v>7.43</v>
      </c>
      <c r="E495">
        <v>7.47</v>
      </c>
      <c r="F495">
        <v>7.52</v>
      </c>
      <c r="G495">
        <v>7.76</v>
      </c>
      <c r="H495">
        <v>7.94</v>
      </c>
      <c r="I495">
        <v>8.16</v>
      </c>
      <c r="J495">
        <v>8.2899999999999991</v>
      </c>
      <c r="K495">
        <v>8.39</v>
      </c>
      <c r="L495">
        <v>8.43</v>
      </c>
      <c r="M495">
        <v>8.43</v>
      </c>
      <c r="N495">
        <v>8.39</v>
      </c>
      <c r="P495" s="8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7" thickBot="1" x14ac:dyDescent="0.25">
      <c r="A496" s="9"/>
      <c r="B496" s="2">
        <v>43482</v>
      </c>
      <c r="C496">
        <v>7.35</v>
      </c>
      <c r="D496">
        <v>7.4</v>
      </c>
      <c r="E496">
        <v>7.46</v>
      </c>
      <c r="F496">
        <v>7.52</v>
      </c>
      <c r="G496">
        <v>7.79</v>
      </c>
      <c r="H496">
        <v>7.97</v>
      </c>
      <c r="I496">
        <v>8.19</v>
      </c>
      <c r="J496">
        <v>8.31</v>
      </c>
      <c r="K496">
        <v>8.41</v>
      </c>
      <c r="L496">
        <v>8.4700000000000006</v>
      </c>
      <c r="M496">
        <v>8.4700000000000006</v>
      </c>
      <c r="N496">
        <v>8.44</v>
      </c>
      <c r="P496" s="8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7" thickBot="1" x14ac:dyDescent="0.25">
      <c r="A497" s="9"/>
      <c r="B497" s="2">
        <v>43481</v>
      </c>
      <c r="C497">
        <v>7.34</v>
      </c>
      <c r="D497">
        <v>7.36</v>
      </c>
      <c r="E497">
        <v>7.41</v>
      </c>
      <c r="F497">
        <v>7.47</v>
      </c>
      <c r="G497">
        <v>7.76</v>
      </c>
      <c r="H497">
        <v>7.94</v>
      </c>
      <c r="I497">
        <v>8.15</v>
      </c>
      <c r="J497">
        <v>8.27</v>
      </c>
      <c r="K497">
        <v>8.36</v>
      </c>
      <c r="L497">
        <v>8.43</v>
      </c>
      <c r="M497">
        <v>8.44</v>
      </c>
      <c r="N497">
        <v>8.41</v>
      </c>
      <c r="P497" s="8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7" thickBot="1" x14ac:dyDescent="0.25">
      <c r="A498" s="9"/>
      <c r="B498" s="2">
        <v>43480</v>
      </c>
      <c r="C498">
        <v>7.35</v>
      </c>
      <c r="D498">
        <v>7.4</v>
      </c>
      <c r="E498">
        <v>7.45</v>
      </c>
      <c r="F498">
        <v>7.52</v>
      </c>
      <c r="G498">
        <v>7.79</v>
      </c>
      <c r="H498">
        <v>7.96</v>
      </c>
      <c r="I498">
        <v>8.18</v>
      </c>
      <c r="J498">
        <v>8.3000000000000007</v>
      </c>
      <c r="K498">
        <v>8.41</v>
      </c>
      <c r="L498">
        <v>8.49</v>
      </c>
      <c r="M498">
        <v>8.5</v>
      </c>
      <c r="N498">
        <v>8.48</v>
      </c>
      <c r="P498" s="8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7" thickBot="1" x14ac:dyDescent="0.25">
      <c r="A499" s="9"/>
      <c r="B499" s="2">
        <v>43479</v>
      </c>
      <c r="C499">
        <v>7.43</v>
      </c>
      <c r="D499">
        <v>7.47</v>
      </c>
      <c r="E499">
        <v>7.51</v>
      </c>
      <c r="F499">
        <v>7.57</v>
      </c>
      <c r="G499">
        <v>7.81</v>
      </c>
      <c r="H499">
        <v>8</v>
      </c>
      <c r="I499">
        <v>8.24</v>
      </c>
      <c r="J499">
        <v>8.3699999999999992</v>
      </c>
      <c r="K499">
        <v>8.49</v>
      </c>
      <c r="L499">
        <v>8.59</v>
      </c>
      <c r="M499">
        <v>8.61</v>
      </c>
      <c r="N499">
        <v>8.6</v>
      </c>
      <c r="P499" s="8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7" thickBot="1" x14ac:dyDescent="0.25">
      <c r="A500" s="9"/>
      <c r="B500" s="2">
        <v>43476</v>
      </c>
      <c r="C500">
        <v>7.5</v>
      </c>
      <c r="D500">
        <v>7.53</v>
      </c>
      <c r="E500">
        <v>7.56</v>
      </c>
      <c r="F500">
        <v>7.6</v>
      </c>
      <c r="G500">
        <v>7.82</v>
      </c>
      <c r="H500">
        <v>8.01</v>
      </c>
      <c r="I500">
        <v>8.24</v>
      </c>
      <c r="J500">
        <v>8.36</v>
      </c>
      <c r="K500">
        <v>8.4600000000000009</v>
      </c>
      <c r="L500">
        <v>8.5399999999999991</v>
      </c>
      <c r="M500">
        <v>8.5500000000000007</v>
      </c>
      <c r="N500">
        <v>8.5299999999999994</v>
      </c>
      <c r="P500" s="8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7" thickBot="1" x14ac:dyDescent="0.25">
      <c r="A501" s="9"/>
      <c r="B501" s="2">
        <v>43475</v>
      </c>
      <c r="C501">
        <v>7.45</v>
      </c>
      <c r="D501">
        <v>7.49</v>
      </c>
      <c r="E501">
        <v>7.54</v>
      </c>
      <c r="F501">
        <v>7.6</v>
      </c>
      <c r="G501">
        <v>7.86</v>
      </c>
      <c r="H501">
        <v>8.0500000000000007</v>
      </c>
      <c r="I501">
        <v>8.2799999999999994</v>
      </c>
      <c r="J501">
        <v>8.41</v>
      </c>
      <c r="K501">
        <v>8.52</v>
      </c>
      <c r="L501">
        <v>8.59</v>
      </c>
      <c r="M501">
        <v>8.6</v>
      </c>
      <c r="N501">
        <v>8.58</v>
      </c>
      <c r="P501" s="8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7" thickBot="1" x14ac:dyDescent="0.25">
      <c r="A502" s="9"/>
      <c r="B502" s="2">
        <v>43474</v>
      </c>
      <c r="C502">
        <v>7.41</v>
      </c>
      <c r="D502">
        <v>7.48</v>
      </c>
      <c r="E502">
        <v>7.54</v>
      </c>
      <c r="F502">
        <v>7.61</v>
      </c>
      <c r="G502">
        <v>7.86</v>
      </c>
      <c r="H502">
        <v>8.0500000000000007</v>
      </c>
      <c r="I502">
        <v>8.3000000000000007</v>
      </c>
      <c r="J502">
        <v>8.44</v>
      </c>
      <c r="K502">
        <v>8.57</v>
      </c>
      <c r="L502">
        <v>8.65</v>
      </c>
      <c r="M502">
        <v>8.65</v>
      </c>
      <c r="N502">
        <v>8.6300000000000008</v>
      </c>
      <c r="P502" s="8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7" thickBot="1" x14ac:dyDescent="0.25">
      <c r="A503" s="9"/>
      <c r="B503" s="2">
        <v>43473</v>
      </c>
      <c r="C503">
        <v>7.18</v>
      </c>
      <c r="D503">
        <v>7.26</v>
      </c>
      <c r="E503">
        <v>7.34</v>
      </c>
      <c r="F503">
        <v>7.43</v>
      </c>
      <c r="G503">
        <v>7.79</v>
      </c>
      <c r="H503">
        <v>8.06</v>
      </c>
      <c r="I503">
        <v>8.41</v>
      </c>
      <c r="J503">
        <v>8.61</v>
      </c>
      <c r="K503">
        <v>8.7799999999999994</v>
      </c>
      <c r="L503">
        <v>8.93</v>
      </c>
      <c r="M503">
        <v>8.99</v>
      </c>
      <c r="N503">
        <v>9.02</v>
      </c>
      <c r="P503" s="8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7" thickBot="1" x14ac:dyDescent="0.25">
      <c r="A504" s="9"/>
      <c r="B504" s="2">
        <v>43469</v>
      </c>
      <c r="C504">
        <v>7.03</v>
      </c>
      <c r="D504">
        <v>7.13</v>
      </c>
      <c r="E504">
        <v>7.23</v>
      </c>
      <c r="F504">
        <v>7.36</v>
      </c>
      <c r="G504">
        <v>7.82</v>
      </c>
      <c r="H504">
        <v>8.1199999999999992</v>
      </c>
      <c r="I504">
        <v>8.48</v>
      </c>
      <c r="J504">
        <v>8.66</v>
      </c>
      <c r="K504">
        <v>8.7799999999999994</v>
      </c>
      <c r="L504">
        <v>8.85</v>
      </c>
      <c r="M504">
        <v>8.86</v>
      </c>
      <c r="N504">
        <v>8.86</v>
      </c>
      <c r="P504" s="8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7" thickBot="1" x14ac:dyDescent="0.25">
      <c r="A505" s="9"/>
      <c r="B505" s="2">
        <v>43468</v>
      </c>
      <c r="C505">
        <v>6.96</v>
      </c>
      <c r="D505">
        <v>7.1</v>
      </c>
      <c r="E505">
        <v>7.23</v>
      </c>
      <c r="F505">
        <v>7.36</v>
      </c>
      <c r="G505">
        <v>7.82</v>
      </c>
      <c r="H505">
        <v>8.14</v>
      </c>
      <c r="I505">
        <v>8.5</v>
      </c>
      <c r="J505">
        <v>8.67</v>
      </c>
      <c r="K505">
        <v>8.77</v>
      </c>
      <c r="L505">
        <v>8.83</v>
      </c>
      <c r="M505">
        <v>8.84</v>
      </c>
      <c r="N505">
        <v>8.84</v>
      </c>
      <c r="P505" s="8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7" thickBot="1" x14ac:dyDescent="0.25">
      <c r="A506" s="9"/>
      <c r="B506" s="2">
        <v>43464</v>
      </c>
      <c r="C506">
        <v>7.12</v>
      </c>
      <c r="D506">
        <v>7.23</v>
      </c>
      <c r="E506">
        <v>7.33</v>
      </c>
      <c r="F506">
        <v>7.45</v>
      </c>
      <c r="G506">
        <v>7.86</v>
      </c>
      <c r="H506">
        <v>8.16</v>
      </c>
      <c r="I506">
        <v>8.51</v>
      </c>
      <c r="J506">
        <v>8.67</v>
      </c>
      <c r="K506">
        <v>8.7799999999999994</v>
      </c>
      <c r="L506">
        <v>8.84</v>
      </c>
      <c r="M506">
        <v>8.86</v>
      </c>
      <c r="N506">
        <v>8.8800000000000008</v>
      </c>
      <c r="P506" s="8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7" thickBot="1" x14ac:dyDescent="0.25">
      <c r="A507" s="9"/>
      <c r="B507" s="2">
        <v>43463</v>
      </c>
      <c r="C507">
        <v>7.12</v>
      </c>
      <c r="D507">
        <v>7.23</v>
      </c>
      <c r="E507">
        <v>7.33</v>
      </c>
      <c r="F507">
        <v>7.45</v>
      </c>
      <c r="G507">
        <v>7.86</v>
      </c>
      <c r="H507">
        <v>8.16</v>
      </c>
      <c r="I507">
        <v>8.51</v>
      </c>
      <c r="J507">
        <v>8.67</v>
      </c>
      <c r="K507">
        <v>8.7799999999999994</v>
      </c>
      <c r="L507">
        <v>8.84</v>
      </c>
      <c r="M507">
        <v>8.86</v>
      </c>
      <c r="N507">
        <v>8.8800000000000008</v>
      </c>
      <c r="P507" s="8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7" thickBot="1" x14ac:dyDescent="0.25">
      <c r="A508" s="9"/>
      <c r="B508" s="2">
        <v>43462</v>
      </c>
      <c r="C508">
        <v>7.18</v>
      </c>
      <c r="D508">
        <v>7.27</v>
      </c>
      <c r="E508">
        <v>7.37</v>
      </c>
      <c r="F508">
        <v>7.48</v>
      </c>
      <c r="G508">
        <v>7.89</v>
      </c>
      <c r="H508">
        <v>8.18</v>
      </c>
      <c r="I508">
        <v>8.5299999999999994</v>
      </c>
      <c r="J508">
        <v>8.69</v>
      </c>
      <c r="K508">
        <v>8.81</v>
      </c>
      <c r="L508">
        <v>8.89</v>
      </c>
      <c r="M508">
        <v>8.92</v>
      </c>
      <c r="N508">
        <v>8.9499999999999993</v>
      </c>
      <c r="P508" s="8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7" thickBot="1" x14ac:dyDescent="0.25">
      <c r="A509" s="9"/>
      <c r="B509" s="2">
        <v>43461</v>
      </c>
      <c r="C509">
        <v>7.34</v>
      </c>
      <c r="D509">
        <v>7.43</v>
      </c>
      <c r="E509">
        <v>7.52</v>
      </c>
      <c r="F509">
        <v>7.61</v>
      </c>
      <c r="G509">
        <v>7.94</v>
      </c>
      <c r="H509">
        <v>8.2200000000000006</v>
      </c>
      <c r="I509">
        <v>8.5500000000000007</v>
      </c>
      <c r="J509">
        <v>8.6999999999999993</v>
      </c>
      <c r="K509">
        <v>8.82</v>
      </c>
      <c r="L509">
        <v>8.89</v>
      </c>
      <c r="M509">
        <v>8.93</v>
      </c>
      <c r="N509">
        <v>8.9700000000000006</v>
      </c>
      <c r="P509" s="8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7" thickBot="1" x14ac:dyDescent="0.25">
      <c r="A510" s="9"/>
      <c r="B510" s="2">
        <v>43460</v>
      </c>
      <c r="C510">
        <v>7.2</v>
      </c>
      <c r="D510">
        <v>7.33</v>
      </c>
      <c r="E510">
        <v>7.45</v>
      </c>
      <c r="F510">
        <v>7.57</v>
      </c>
      <c r="G510">
        <v>7.97</v>
      </c>
      <c r="H510">
        <v>8.25</v>
      </c>
      <c r="I510">
        <v>8.58</v>
      </c>
      <c r="J510">
        <v>8.75</v>
      </c>
      <c r="K510">
        <v>8.86</v>
      </c>
      <c r="L510">
        <v>8.9499999999999993</v>
      </c>
      <c r="M510">
        <v>8.99</v>
      </c>
      <c r="N510">
        <v>9.0399999999999991</v>
      </c>
      <c r="P510" s="8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7" thickBot="1" x14ac:dyDescent="0.25">
      <c r="A511" s="9"/>
      <c r="B511" s="2">
        <v>43459</v>
      </c>
      <c r="C511">
        <v>7.46</v>
      </c>
      <c r="D511">
        <v>7.55</v>
      </c>
      <c r="E511">
        <v>7.64</v>
      </c>
      <c r="F511">
        <v>7.72</v>
      </c>
      <c r="G511">
        <v>8.01</v>
      </c>
      <c r="H511">
        <v>8.25</v>
      </c>
      <c r="I511">
        <v>8.57</v>
      </c>
      <c r="J511">
        <v>8.74</v>
      </c>
      <c r="K511">
        <v>8.8699999999999992</v>
      </c>
      <c r="L511">
        <v>8.9499999999999993</v>
      </c>
      <c r="M511">
        <v>8.99</v>
      </c>
      <c r="N511">
        <v>9.0399999999999991</v>
      </c>
      <c r="P511" s="8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7" thickBot="1" x14ac:dyDescent="0.25">
      <c r="A512" s="9"/>
      <c r="B512" s="2">
        <v>43458</v>
      </c>
      <c r="C512">
        <v>7.59</v>
      </c>
      <c r="D512">
        <v>7.67</v>
      </c>
      <c r="E512">
        <v>7.74</v>
      </c>
      <c r="F512">
        <v>7.79</v>
      </c>
      <c r="G512">
        <v>8.01</v>
      </c>
      <c r="H512">
        <v>8.24</v>
      </c>
      <c r="I512">
        <v>8.56</v>
      </c>
      <c r="J512">
        <v>8.73</v>
      </c>
      <c r="K512">
        <v>8.83</v>
      </c>
      <c r="L512">
        <v>8.89</v>
      </c>
      <c r="M512">
        <v>8.92</v>
      </c>
      <c r="N512">
        <v>8.9700000000000006</v>
      </c>
      <c r="P512" s="8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7" thickBot="1" x14ac:dyDescent="0.25">
      <c r="A513" s="9"/>
      <c r="B513" s="2">
        <v>43455</v>
      </c>
      <c r="C513">
        <v>7.68</v>
      </c>
      <c r="D513">
        <v>7.76</v>
      </c>
      <c r="E513">
        <v>7.83</v>
      </c>
      <c r="F513">
        <v>7.89</v>
      </c>
      <c r="G513">
        <v>8.08</v>
      </c>
      <c r="H513">
        <v>8.2799999999999994</v>
      </c>
      <c r="I513">
        <v>8.56</v>
      </c>
      <c r="J513">
        <v>8.73</v>
      </c>
      <c r="K513">
        <v>8.84</v>
      </c>
      <c r="L513">
        <v>8.9</v>
      </c>
      <c r="M513">
        <v>8.92</v>
      </c>
      <c r="N513">
        <v>8.94</v>
      </c>
      <c r="P513" s="8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7" thickBot="1" x14ac:dyDescent="0.25">
      <c r="A514" s="9"/>
      <c r="B514" s="2">
        <v>43454</v>
      </c>
      <c r="C514">
        <v>7.64</v>
      </c>
      <c r="D514">
        <v>7.75</v>
      </c>
      <c r="E514">
        <v>7.84</v>
      </c>
      <c r="F514">
        <v>7.92</v>
      </c>
      <c r="G514">
        <v>8.16</v>
      </c>
      <c r="H514">
        <v>8.34</v>
      </c>
      <c r="I514">
        <v>8.58</v>
      </c>
      <c r="J514">
        <v>8.7200000000000006</v>
      </c>
      <c r="K514">
        <v>8.81</v>
      </c>
      <c r="L514">
        <v>8.8699999999999992</v>
      </c>
      <c r="M514">
        <v>8.89</v>
      </c>
      <c r="N514">
        <v>8.91</v>
      </c>
      <c r="P514" s="8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7" thickBot="1" x14ac:dyDescent="0.25">
      <c r="A515" s="9"/>
      <c r="B515" s="2">
        <v>43453</v>
      </c>
      <c r="C515">
        <v>7.64</v>
      </c>
      <c r="D515">
        <v>7.74</v>
      </c>
      <c r="E515">
        <v>7.84</v>
      </c>
      <c r="F515">
        <v>7.91</v>
      </c>
      <c r="G515">
        <v>8.16</v>
      </c>
      <c r="H515">
        <v>8.35</v>
      </c>
      <c r="I515">
        <v>8.61</v>
      </c>
      <c r="J515">
        <v>8.76</v>
      </c>
      <c r="K515">
        <v>8.8800000000000008</v>
      </c>
      <c r="L515">
        <v>8.9600000000000009</v>
      </c>
      <c r="M515">
        <v>8.99</v>
      </c>
      <c r="N515">
        <v>9.02</v>
      </c>
      <c r="P515" s="8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7" thickBot="1" x14ac:dyDescent="0.25">
      <c r="A516" s="9"/>
      <c r="B516" s="2">
        <v>43452</v>
      </c>
      <c r="C516">
        <v>7.66</v>
      </c>
      <c r="D516">
        <v>7.75</v>
      </c>
      <c r="E516">
        <v>7.84</v>
      </c>
      <c r="F516">
        <v>7.91</v>
      </c>
      <c r="G516">
        <v>8.15</v>
      </c>
      <c r="H516">
        <v>8.34</v>
      </c>
      <c r="I516">
        <v>8.61</v>
      </c>
      <c r="J516">
        <v>8.77</v>
      </c>
      <c r="K516">
        <v>8.89</v>
      </c>
      <c r="L516">
        <v>8.9600000000000009</v>
      </c>
      <c r="M516">
        <v>8.99</v>
      </c>
      <c r="N516">
        <v>9.01</v>
      </c>
      <c r="P516" s="8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7" thickBot="1" x14ac:dyDescent="0.25">
      <c r="A517" s="9"/>
      <c r="B517" s="2">
        <v>43451</v>
      </c>
      <c r="C517">
        <v>7.62</v>
      </c>
      <c r="D517">
        <v>7.73</v>
      </c>
      <c r="E517">
        <v>7.82</v>
      </c>
      <c r="F517">
        <v>7.91</v>
      </c>
      <c r="G517">
        <v>8.17</v>
      </c>
      <c r="H517">
        <v>8.36</v>
      </c>
      <c r="I517">
        <v>8.61</v>
      </c>
      <c r="J517">
        <v>8.74</v>
      </c>
      <c r="K517">
        <v>8.83</v>
      </c>
      <c r="L517">
        <v>8.8800000000000008</v>
      </c>
      <c r="M517">
        <v>8.9</v>
      </c>
      <c r="N517">
        <v>8.92</v>
      </c>
      <c r="P517" s="8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7" thickBot="1" x14ac:dyDescent="0.25">
      <c r="A518" s="9"/>
      <c r="B518" s="2">
        <v>43448</v>
      </c>
      <c r="C518">
        <v>7.62</v>
      </c>
      <c r="D518">
        <v>7.72</v>
      </c>
      <c r="E518">
        <v>7.81</v>
      </c>
      <c r="F518">
        <v>7.9</v>
      </c>
      <c r="G518">
        <v>8.17</v>
      </c>
      <c r="H518">
        <v>8.36</v>
      </c>
      <c r="I518">
        <v>8.58</v>
      </c>
      <c r="J518">
        <v>8.6999999999999993</v>
      </c>
      <c r="K518">
        <v>8.8000000000000007</v>
      </c>
      <c r="L518">
        <v>8.86</v>
      </c>
      <c r="M518">
        <v>8.8800000000000008</v>
      </c>
      <c r="N518">
        <v>8.89</v>
      </c>
      <c r="P518" s="8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7" thickBot="1" x14ac:dyDescent="0.25">
      <c r="A519" s="9"/>
      <c r="B519" s="2">
        <v>43447</v>
      </c>
      <c r="C519">
        <v>7.56</v>
      </c>
      <c r="D519">
        <v>7.68</v>
      </c>
      <c r="E519">
        <v>7.78</v>
      </c>
      <c r="F519">
        <v>7.87</v>
      </c>
      <c r="G519">
        <v>8.14</v>
      </c>
      <c r="H519">
        <v>8.33</v>
      </c>
      <c r="I519">
        <v>8.58</v>
      </c>
      <c r="J519">
        <v>8.6999999999999993</v>
      </c>
      <c r="K519">
        <v>8.7899999999999991</v>
      </c>
      <c r="L519">
        <v>8.83</v>
      </c>
      <c r="M519">
        <v>8.84</v>
      </c>
      <c r="N519">
        <v>8.85</v>
      </c>
      <c r="P519" s="8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7" thickBot="1" x14ac:dyDescent="0.25">
      <c r="A520" s="9"/>
      <c r="B520" s="2">
        <v>43446</v>
      </c>
      <c r="C520">
        <v>7.47</v>
      </c>
      <c r="D520">
        <v>7.58</v>
      </c>
      <c r="E520">
        <v>7.69</v>
      </c>
      <c r="F520">
        <v>7.78</v>
      </c>
      <c r="G520">
        <v>8.09</v>
      </c>
      <c r="H520">
        <v>8.3000000000000007</v>
      </c>
      <c r="I520">
        <v>8.5299999999999994</v>
      </c>
      <c r="J520">
        <v>8.65</v>
      </c>
      <c r="K520">
        <v>8.74</v>
      </c>
      <c r="L520">
        <v>8.7899999999999991</v>
      </c>
      <c r="M520">
        <v>8.81</v>
      </c>
      <c r="N520">
        <v>8.81</v>
      </c>
      <c r="P520" s="8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7" thickBot="1" x14ac:dyDescent="0.25">
      <c r="A521" s="9"/>
      <c r="B521" s="2">
        <v>43445</v>
      </c>
      <c r="C521">
        <v>7.51</v>
      </c>
      <c r="D521">
        <v>7.63</v>
      </c>
      <c r="E521">
        <v>7.74</v>
      </c>
      <c r="F521">
        <v>7.84</v>
      </c>
      <c r="G521">
        <v>8.14</v>
      </c>
      <c r="H521">
        <v>8.32</v>
      </c>
      <c r="I521">
        <v>8.5299999999999994</v>
      </c>
      <c r="J521">
        <v>8.66</v>
      </c>
      <c r="K521">
        <v>8.75</v>
      </c>
      <c r="L521">
        <v>8.7899999999999991</v>
      </c>
      <c r="M521">
        <v>8.7899999999999991</v>
      </c>
      <c r="N521">
        <v>8.7899999999999991</v>
      </c>
      <c r="P521" s="8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7" thickBot="1" x14ac:dyDescent="0.25">
      <c r="A522" s="9"/>
      <c r="B522" s="2">
        <v>43444</v>
      </c>
      <c r="C522">
        <v>7.53</v>
      </c>
      <c r="D522">
        <v>7.62</v>
      </c>
      <c r="E522">
        <v>7.72</v>
      </c>
      <c r="F522">
        <v>7.8</v>
      </c>
      <c r="G522">
        <v>8.08</v>
      </c>
      <c r="H522">
        <v>8.27</v>
      </c>
      <c r="I522">
        <v>8.51</v>
      </c>
      <c r="J522">
        <v>8.66</v>
      </c>
      <c r="K522">
        <v>8.7799999999999994</v>
      </c>
      <c r="L522">
        <v>8.84</v>
      </c>
      <c r="M522">
        <v>8.84</v>
      </c>
      <c r="N522">
        <v>8.84</v>
      </c>
      <c r="P522" s="8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7" thickBot="1" x14ac:dyDescent="0.25">
      <c r="A523" s="9"/>
      <c r="B523" s="2">
        <v>43441</v>
      </c>
      <c r="C523">
        <v>7.49</v>
      </c>
      <c r="D523">
        <v>7.59</v>
      </c>
      <c r="E523">
        <v>7.68</v>
      </c>
      <c r="F523">
        <v>7.76</v>
      </c>
      <c r="G523">
        <v>8.0299999999999994</v>
      </c>
      <c r="H523">
        <v>8.2200000000000006</v>
      </c>
      <c r="I523">
        <v>8.49</v>
      </c>
      <c r="J523">
        <v>8.64</v>
      </c>
      <c r="K523">
        <v>8.76</v>
      </c>
      <c r="L523">
        <v>8.82</v>
      </c>
      <c r="M523">
        <v>8.84</v>
      </c>
      <c r="N523">
        <v>8.84</v>
      </c>
      <c r="P523" s="8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7" thickBot="1" x14ac:dyDescent="0.25">
      <c r="A524" s="9"/>
      <c r="B524" s="2">
        <v>43440</v>
      </c>
      <c r="C524">
        <v>7.47</v>
      </c>
      <c r="D524">
        <v>7.57</v>
      </c>
      <c r="E524">
        <v>7.66</v>
      </c>
      <c r="F524">
        <v>7.75</v>
      </c>
      <c r="G524">
        <v>8.0399999999999991</v>
      </c>
      <c r="H524">
        <v>8.26</v>
      </c>
      <c r="I524">
        <v>8.5399999999999991</v>
      </c>
      <c r="J524">
        <v>8.6999999999999993</v>
      </c>
      <c r="K524">
        <v>8.82</v>
      </c>
      <c r="L524">
        <v>8.8800000000000008</v>
      </c>
      <c r="M524">
        <v>8.8800000000000008</v>
      </c>
      <c r="N524">
        <v>8.8699999999999992</v>
      </c>
      <c r="P524" s="8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7" thickBot="1" x14ac:dyDescent="0.25">
      <c r="A525" s="9"/>
      <c r="B525" s="2">
        <v>43439</v>
      </c>
      <c r="C525">
        <v>7.51</v>
      </c>
      <c r="D525">
        <v>7.61</v>
      </c>
      <c r="E525">
        <v>7.71</v>
      </c>
      <c r="F525">
        <v>7.79</v>
      </c>
      <c r="G525">
        <v>8.06</v>
      </c>
      <c r="H525">
        <v>8.26</v>
      </c>
      <c r="I525">
        <v>8.5399999999999991</v>
      </c>
      <c r="J525">
        <v>8.6999999999999993</v>
      </c>
      <c r="K525">
        <v>8.83</v>
      </c>
      <c r="L525">
        <v>8.89</v>
      </c>
      <c r="M525">
        <v>8.91</v>
      </c>
      <c r="N525">
        <v>8.9</v>
      </c>
      <c r="P525" s="8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7" thickBot="1" x14ac:dyDescent="0.25">
      <c r="A526" s="9"/>
      <c r="B526" s="2">
        <v>43438</v>
      </c>
      <c r="C526">
        <v>7.48</v>
      </c>
      <c r="D526">
        <v>7.59</v>
      </c>
      <c r="E526">
        <v>7.69</v>
      </c>
      <c r="F526">
        <v>7.78</v>
      </c>
      <c r="G526">
        <v>8.0299999999999994</v>
      </c>
      <c r="H526">
        <v>8.24</v>
      </c>
      <c r="I526">
        <v>8.51</v>
      </c>
      <c r="J526">
        <v>8.66</v>
      </c>
      <c r="K526">
        <v>8.76</v>
      </c>
      <c r="L526">
        <v>8.8000000000000007</v>
      </c>
      <c r="M526">
        <v>8.8000000000000007</v>
      </c>
      <c r="N526">
        <v>8.7899999999999991</v>
      </c>
      <c r="P526" s="8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7" thickBot="1" x14ac:dyDescent="0.25">
      <c r="A527" s="9"/>
      <c r="B527" s="2">
        <v>43437</v>
      </c>
      <c r="C527">
        <v>7.49</v>
      </c>
      <c r="D527">
        <v>7.58</v>
      </c>
      <c r="E527">
        <v>7.66</v>
      </c>
      <c r="F527">
        <v>7.74</v>
      </c>
      <c r="G527">
        <v>8.01</v>
      </c>
      <c r="H527">
        <v>8.1999999999999993</v>
      </c>
      <c r="I527">
        <v>8.44</v>
      </c>
      <c r="J527">
        <v>8.59</v>
      </c>
      <c r="K527">
        <v>8.7200000000000006</v>
      </c>
      <c r="L527">
        <v>8.8000000000000007</v>
      </c>
      <c r="M527">
        <v>8.82</v>
      </c>
      <c r="N527">
        <v>8.82</v>
      </c>
      <c r="P527" s="8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7" thickBot="1" x14ac:dyDescent="0.25">
      <c r="A528" s="9"/>
      <c r="B528" s="2">
        <v>43434</v>
      </c>
      <c r="C528">
        <v>7.55</v>
      </c>
      <c r="D528">
        <v>7.63</v>
      </c>
      <c r="E528">
        <v>7.7</v>
      </c>
      <c r="F528">
        <v>7.77</v>
      </c>
      <c r="G528">
        <v>8.01</v>
      </c>
      <c r="H528">
        <v>8.1999999999999993</v>
      </c>
      <c r="I528">
        <v>8.49</v>
      </c>
      <c r="J528">
        <v>8.68</v>
      </c>
      <c r="K528">
        <v>8.83</v>
      </c>
      <c r="L528">
        <v>8.91</v>
      </c>
      <c r="M528">
        <v>8.93</v>
      </c>
      <c r="N528">
        <v>8.94</v>
      </c>
      <c r="P528" s="8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7" thickBot="1" x14ac:dyDescent="0.25">
      <c r="A529" s="9"/>
      <c r="B529" s="2">
        <v>43433</v>
      </c>
      <c r="C529">
        <v>7.38</v>
      </c>
      <c r="D529">
        <v>7.48</v>
      </c>
      <c r="E529">
        <v>7.57</v>
      </c>
      <c r="F529">
        <v>7.65</v>
      </c>
      <c r="G529">
        <v>7.96</v>
      </c>
      <c r="H529">
        <v>8.1999999999999993</v>
      </c>
      <c r="I529">
        <v>8.52</v>
      </c>
      <c r="J529">
        <v>8.69</v>
      </c>
      <c r="K529">
        <v>8.82</v>
      </c>
      <c r="L529">
        <v>8.9</v>
      </c>
      <c r="M529">
        <v>8.92</v>
      </c>
      <c r="N529">
        <v>8.93</v>
      </c>
      <c r="P529" s="8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7" thickBot="1" x14ac:dyDescent="0.25">
      <c r="A530" s="9"/>
      <c r="B530" s="2">
        <v>43432</v>
      </c>
      <c r="C530">
        <v>7.41</v>
      </c>
      <c r="D530">
        <v>7.52</v>
      </c>
      <c r="E530">
        <v>7.62</v>
      </c>
      <c r="F530">
        <v>7.71</v>
      </c>
      <c r="G530">
        <v>8.0299999999999994</v>
      </c>
      <c r="H530">
        <v>8.27</v>
      </c>
      <c r="I530">
        <v>8.61</v>
      </c>
      <c r="J530">
        <v>8.81</v>
      </c>
      <c r="K530">
        <v>8.9600000000000009</v>
      </c>
      <c r="L530">
        <v>9.0399999999999991</v>
      </c>
      <c r="M530">
        <v>9.07</v>
      </c>
      <c r="N530">
        <v>9.08</v>
      </c>
      <c r="P530" s="8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7" thickBot="1" x14ac:dyDescent="0.25">
      <c r="A531" s="9"/>
      <c r="B531" s="2">
        <v>43431</v>
      </c>
      <c r="C531">
        <v>7.39</v>
      </c>
      <c r="D531">
        <v>7.5</v>
      </c>
      <c r="E531">
        <v>7.6</v>
      </c>
      <c r="F531">
        <v>7.7</v>
      </c>
      <c r="G531">
        <v>8.0399999999999991</v>
      </c>
      <c r="H531">
        <v>8.2899999999999991</v>
      </c>
      <c r="I531">
        <v>8.6199999999999992</v>
      </c>
      <c r="J531">
        <v>8.82</v>
      </c>
      <c r="K531">
        <v>8.98</v>
      </c>
      <c r="L531">
        <v>9.07</v>
      </c>
      <c r="M531">
        <v>9.09</v>
      </c>
      <c r="N531">
        <v>9.09</v>
      </c>
      <c r="P531" s="8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7" thickBot="1" x14ac:dyDescent="0.25">
      <c r="A532" s="9"/>
      <c r="B532" s="2">
        <v>43430</v>
      </c>
      <c r="C532">
        <v>7.37</v>
      </c>
      <c r="D532">
        <v>7.5</v>
      </c>
      <c r="E532">
        <v>7.61</v>
      </c>
      <c r="F532">
        <v>7.73</v>
      </c>
      <c r="G532">
        <v>8.11</v>
      </c>
      <c r="H532">
        <v>8.3699999999999992</v>
      </c>
      <c r="I532">
        <v>8.7200000000000006</v>
      </c>
      <c r="J532">
        <v>8.91</v>
      </c>
      <c r="K532">
        <v>9.0399999999999991</v>
      </c>
      <c r="L532">
        <v>9.11</v>
      </c>
      <c r="M532">
        <v>9.1300000000000008</v>
      </c>
      <c r="N532">
        <v>9.15</v>
      </c>
      <c r="P532" s="8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7" thickBot="1" x14ac:dyDescent="0.25">
      <c r="A533" s="9"/>
      <c r="B533" s="2">
        <v>43427</v>
      </c>
      <c r="C533">
        <v>7.37</v>
      </c>
      <c r="D533">
        <v>7.48</v>
      </c>
      <c r="E533">
        <v>7.59</v>
      </c>
      <c r="F533">
        <v>7.69</v>
      </c>
      <c r="G533">
        <v>8.0399999999999991</v>
      </c>
      <c r="H533">
        <v>8.31</v>
      </c>
      <c r="I533">
        <v>8.65</v>
      </c>
      <c r="J533">
        <v>8.81</v>
      </c>
      <c r="K533">
        <v>8.93</v>
      </c>
      <c r="L533">
        <v>9</v>
      </c>
      <c r="M533">
        <v>9.02</v>
      </c>
      <c r="N533">
        <v>9.02</v>
      </c>
      <c r="P533" s="8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7" thickBot="1" x14ac:dyDescent="0.25">
      <c r="A534" s="9"/>
      <c r="B534" s="2">
        <v>43426</v>
      </c>
      <c r="C534">
        <v>7.41</v>
      </c>
      <c r="D534">
        <v>7.51</v>
      </c>
      <c r="E534">
        <v>7.61</v>
      </c>
      <c r="F534">
        <v>7.7</v>
      </c>
      <c r="G534">
        <v>8.02</v>
      </c>
      <c r="H534">
        <v>8.26</v>
      </c>
      <c r="I534">
        <v>8.5500000000000007</v>
      </c>
      <c r="J534">
        <v>8.6999999999999993</v>
      </c>
      <c r="K534">
        <v>8.83</v>
      </c>
      <c r="L534">
        <v>8.89</v>
      </c>
      <c r="M534">
        <v>8.91</v>
      </c>
      <c r="N534">
        <v>8.91</v>
      </c>
      <c r="P534" s="8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7" thickBot="1" x14ac:dyDescent="0.25">
      <c r="A535" s="9"/>
      <c r="B535" s="2">
        <v>43425</v>
      </c>
      <c r="C535">
        <v>7.37</v>
      </c>
      <c r="D535">
        <v>7.48</v>
      </c>
      <c r="E535">
        <v>7.59</v>
      </c>
      <c r="F535">
        <v>7.69</v>
      </c>
      <c r="G535">
        <v>8.0500000000000007</v>
      </c>
      <c r="H535">
        <v>8.2899999999999991</v>
      </c>
      <c r="I535">
        <v>8.58</v>
      </c>
      <c r="J535">
        <v>8.7200000000000006</v>
      </c>
      <c r="K535">
        <v>8.83</v>
      </c>
      <c r="L535">
        <v>8.8800000000000008</v>
      </c>
      <c r="M535">
        <v>8.8800000000000008</v>
      </c>
      <c r="N535">
        <v>8.89</v>
      </c>
      <c r="P535" s="8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7" thickBot="1" x14ac:dyDescent="0.25">
      <c r="A536" s="9"/>
      <c r="B536" s="2">
        <v>43424</v>
      </c>
      <c r="C536">
        <v>7.28</v>
      </c>
      <c r="D536">
        <v>7.41</v>
      </c>
      <c r="E536">
        <v>7.53</v>
      </c>
      <c r="F536">
        <v>7.64</v>
      </c>
      <c r="G536">
        <v>8.01</v>
      </c>
      <c r="H536">
        <v>8.2899999999999991</v>
      </c>
      <c r="I536">
        <v>8.61</v>
      </c>
      <c r="J536">
        <v>8.77</v>
      </c>
      <c r="K536">
        <v>8.8699999999999992</v>
      </c>
      <c r="L536">
        <v>8.92</v>
      </c>
      <c r="M536">
        <v>8.94</v>
      </c>
      <c r="N536">
        <v>8.9499999999999993</v>
      </c>
      <c r="P536" s="8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7" thickBot="1" x14ac:dyDescent="0.25">
      <c r="A537" s="9"/>
      <c r="B537" s="2">
        <v>43423</v>
      </c>
      <c r="C537">
        <v>7.3</v>
      </c>
      <c r="D537">
        <v>7.42</v>
      </c>
      <c r="E537">
        <v>7.53</v>
      </c>
      <c r="F537">
        <v>7.64</v>
      </c>
      <c r="G537">
        <v>7.98</v>
      </c>
      <c r="H537">
        <v>8.23</v>
      </c>
      <c r="I537">
        <v>8.5299999999999994</v>
      </c>
      <c r="J537">
        <v>8.68</v>
      </c>
      <c r="K537">
        <v>8.8000000000000007</v>
      </c>
      <c r="L537">
        <v>8.86</v>
      </c>
      <c r="M537">
        <v>8.8800000000000008</v>
      </c>
      <c r="N537">
        <v>8.8699999999999992</v>
      </c>
      <c r="P537" s="8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7" thickBot="1" x14ac:dyDescent="0.25">
      <c r="A538" s="9"/>
      <c r="B538" s="2">
        <v>43420</v>
      </c>
      <c r="C538">
        <v>7.31</v>
      </c>
      <c r="D538">
        <v>7.42</v>
      </c>
      <c r="E538">
        <v>7.53</v>
      </c>
      <c r="F538">
        <v>7.63</v>
      </c>
      <c r="G538">
        <v>7.98</v>
      </c>
      <c r="H538">
        <v>8.23</v>
      </c>
      <c r="I538">
        <v>8.51</v>
      </c>
      <c r="J538">
        <v>8.66</v>
      </c>
      <c r="K538">
        <v>8.7799999999999994</v>
      </c>
      <c r="L538">
        <v>8.85</v>
      </c>
      <c r="M538">
        <v>8.86</v>
      </c>
      <c r="N538">
        <v>8.86</v>
      </c>
      <c r="P538" s="8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7" thickBot="1" x14ac:dyDescent="0.25">
      <c r="A539" s="9"/>
      <c r="B539" s="2">
        <v>43419</v>
      </c>
      <c r="C539">
        <v>7.31</v>
      </c>
      <c r="D539">
        <v>7.42</v>
      </c>
      <c r="E539">
        <v>7.53</v>
      </c>
      <c r="F539">
        <v>7.63</v>
      </c>
      <c r="G539">
        <v>7.97</v>
      </c>
      <c r="H539">
        <v>8.2100000000000009</v>
      </c>
      <c r="I539">
        <v>8.5</v>
      </c>
      <c r="J539">
        <v>8.66</v>
      </c>
      <c r="K539">
        <v>8.8000000000000007</v>
      </c>
      <c r="L539">
        <v>8.8800000000000008</v>
      </c>
      <c r="M539">
        <v>8.89</v>
      </c>
      <c r="N539">
        <v>8.86</v>
      </c>
      <c r="P539" s="8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7" thickBot="1" x14ac:dyDescent="0.25">
      <c r="A540" s="9"/>
      <c r="B540" s="2">
        <v>43418</v>
      </c>
      <c r="C540">
        <v>7.32</v>
      </c>
      <c r="D540">
        <v>7.44</v>
      </c>
      <c r="E540">
        <v>7.56</v>
      </c>
      <c r="F540">
        <v>7.68</v>
      </c>
      <c r="G540">
        <v>8.07</v>
      </c>
      <c r="H540">
        <v>8.32</v>
      </c>
      <c r="I540">
        <v>8.57</v>
      </c>
      <c r="J540">
        <v>8.6999999999999993</v>
      </c>
      <c r="K540">
        <v>8.81</v>
      </c>
      <c r="L540">
        <v>8.84</v>
      </c>
      <c r="M540">
        <v>8.82</v>
      </c>
      <c r="N540">
        <v>8.76</v>
      </c>
      <c r="P540" s="8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7" thickBot="1" x14ac:dyDescent="0.25">
      <c r="A541" s="9"/>
      <c r="B541" s="2">
        <v>43417</v>
      </c>
      <c r="C541">
        <v>7.44</v>
      </c>
      <c r="D541">
        <v>7.57</v>
      </c>
      <c r="E541">
        <v>7.69</v>
      </c>
      <c r="F541">
        <v>7.8</v>
      </c>
      <c r="G541">
        <v>8.17</v>
      </c>
      <c r="H541">
        <v>8.49</v>
      </c>
      <c r="I541">
        <v>8.9</v>
      </c>
      <c r="J541">
        <v>9.08</v>
      </c>
      <c r="K541">
        <v>9.14</v>
      </c>
      <c r="L541">
        <v>9.14</v>
      </c>
      <c r="M541">
        <v>9.1199999999999992</v>
      </c>
      <c r="N541">
        <v>9.09</v>
      </c>
      <c r="P541" s="8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7" thickBot="1" x14ac:dyDescent="0.25">
      <c r="A542" s="9"/>
      <c r="B542" s="2">
        <v>43416</v>
      </c>
      <c r="C542">
        <v>7.41</v>
      </c>
      <c r="D542">
        <v>7.55</v>
      </c>
      <c r="E542">
        <v>7.67</v>
      </c>
      <c r="F542">
        <v>7.78</v>
      </c>
      <c r="G542">
        <v>8.14</v>
      </c>
      <c r="H542">
        <v>8.44</v>
      </c>
      <c r="I542">
        <v>8.84</v>
      </c>
      <c r="J542">
        <v>9.02</v>
      </c>
      <c r="K542">
        <v>9.1</v>
      </c>
      <c r="L542">
        <v>9.1199999999999992</v>
      </c>
      <c r="M542">
        <v>9.1199999999999992</v>
      </c>
      <c r="N542">
        <v>9.1</v>
      </c>
      <c r="P542" s="8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7" thickBot="1" x14ac:dyDescent="0.25">
      <c r="A543" s="9"/>
      <c r="B543" s="2">
        <v>43413</v>
      </c>
      <c r="C543">
        <v>7.43</v>
      </c>
      <c r="D543">
        <v>7.56</v>
      </c>
      <c r="E543">
        <v>7.67</v>
      </c>
      <c r="F543">
        <v>7.78</v>
      </c>
      <c r="G543">
        <v>8.14</v>
      </c>
      <c r="H543">
        <v>8.44</v>
      </c>
      <c r="I543">
        <v>8.81</v>
      </c>
      <c r="J543">
        <v>8.9700000000000006</v>
      </c>
      <c r="K543">
        <v>9.0399999999999991</v>
      </c>
      <c r="L543">
        <v>9.06</v>
      </c>
      <c r="M543">
        <v>9.07</v>
      </c>
      <c r="N543">
        <v>9.07</v>
      </c>
      <c r="P543" s="8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7" thickBot="1" x14ac:dyDescent="0.25">
      <c r="A544" s="9"/>
      <c r="B544" s="2">
        <v>43412</v>
      </c>
      <c r="C544">
        <v>7.43</v>
      </c>
      <c r="D544">
        <v>7.55</v>
      </c>
      <c r="E544">
        <v>7.67</v>
      </c>
      <c r="F544">
        <v>7.78</v>
      </c>
      <c r="G544">
        <v>8.14</v>
      </c>
      <c r="H544">
        <v>8.39</v>
      </c>
      <c r="I544">
        <v>8.68</v>
      </c>
      <c r="J544">
        <v>8.82</v>
      </c>
      <c r="K544">
        <v>8.91</v>
      </c>
      <c r="L544">
        <v>8.94</v>
      </c>
      <c r="M544">
        <v>8.9499999999999993</v>
      </c>
      <c r="N544">
        <v>8.9499999999999993</v>
      </c>
      <c r="P544" s="8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7" thickBot="1" x14ac:dyDescent="0.25">
      <c r="A545" s="9"/>
      <c r="B545" s="2">
        <v>43411</v>
      </c>
      <c r="C545">
        <v>7.44</v>
      </c>
      <c r="D545">
        <v>7.55</v>
      </c>
      <c r="E545">
        <v>7.66</v>
      </c>
      <c r="F545">
        <v>7.75</v>
      </c>
      <c r="G545">
        <v>8.07</v>
      </c>
      <c r="H545">
        <v>8.2899999999999991</v>
      </c>
      <c r="I545">
        <v>8.57</v>
      </c>
      <c r="J545">
        <v>8.7200000000000006</v>
      </c>
      <c r="K545">
        <v>8.8000000000000007</v>
      </c>
      <c r="L545">
        <v>8.85</v>
      </c>
      <c r="M545">
        <v>8.86</v>
      </c>
      <c r="N545">
        <v>8.8699999999999992</v>
      </c>
      <c r="P545" s="8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7" thickBot="1" x14ac:dyDescent="0.25">
      <c r="A546" s="9"/>
      <c r="B546" s="2">
        <v>43410</v>
      </c>
      <c r="C546">
        <v>7.41</v>
      </c>
      <c r="D546">
        <v>7.52</v>
      </c>
      <c r="E546">
        <v>7.63</v>
      </c>
      <c r="F546">
        <v>7.73</v>
      </c>
      <c r="G546">
        <v>8.0500000000000007</v>
      </c>
      <c r="H546">
        <v>8.26</v>
      </c>
      <c r="I546">
        <v>8.5</v>
      </c>
      <c r="J546">
        <v>8.6300000000000008</v>
      </c>
      <c r="K546">
        <v>8.7100000000000009</v>
      </c>
      <c r="L546">
        <v>8.74</v>
      </c>
      <c r="M546">
        <v>8.74</v>
      </c>
      <c r="N546">
        <v>8.74</v>
      </c>
      <c r="P546" s="8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7" thickBot="1" x14ac:dyDescent="0.25">
      <c r="A547" s="9"/>
      <c r="B547" s="2">
        <v>43406</v>
      </c>
      <c r="C547">
        <v>7.35</v>
      </c>
      <c r="D547">
        <v>7.48</v>
      </c>
      <c r="E547">
        <v>7.59</v>
      </c>
      <c r="F547">
        <v>7.7</v>
      </c>
      <c r="G547">
        <v>8.0299999999999994</v>
      </c>
      <c r="H547">
        <v>8.25</v>
      </c>
      <c r="I547">
        <v>8.49</v>
      </c>
      <c r="J547">
        <v>8.6</v>
      </c>
      <c r="K547">
        <v>8.67</v>
      </c>
      <c r="L547">
        <v>8.6999999999999993</v>
      </c>
      <c r="M547">
        <v>8.6999999999999993</v>
      </c>
      <c r="N547">
        <v>8.69</v>
      </c>
      <c r="P547" s="8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7" thickBot="1" x14ac:dyDescent="0.25">
      <c r="A548" s="9"/>
      <c r="B548" s="2">
        <v>43405</v>
      </c>
      <c r="C548">
        <v>7.38</v>
      </c>
      <c r="D548">
        <v>7.5</v>
      </c>
      <c r="E548">
        <v>7.61</v>
      </c>
      <c r="F548">
        <v>7.71</v>
      </c>
      <c r="G548">
        <v>8.0500000000000007</v>
      </c>
      <c r="H548">
        <v>8.26</v>
      </c>
      <c r="I548">
        <v>8.5</v>
      </c>
      <c r="J548">
        <v>8.61</v>
      </c>
      <c r="K548">
        <v>8.69</v>
      </c>
      <c r="L548">
        <v>8.7100000000000009</v>
      </c>
      <c r="M548">
        <v>8.7100000000000009</v>
      </c>
      <c r="N548">
        <v>8.6999999999999993</v>
      </c>
      <c r="P548" s="8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7" thickBot="1" x14ac:dyDescent="0.25">
      <c r="A549" s="9"/>
      <c r="B549" s="2">
        <v>43404</v>
      </c>
      <c r="C549">
        <v>7.4</v>
      </c>
      <c r="D549">
        <v>7.52</v>
      </c>
      <c r="E549">
        <v>7.62</v>
      </c>
      <c r="F549">
        <v>7.72</v>
      </c>
      <c r="G549">
        <v>8.0399999999999991</v>
      </c>
      <c r="H549">
        <v>8.25</v>
      </c>
      <c r="I549">
        <v>8.49</v>
      </c>
      <c r="J549">
        <v>8.61</v>
      </c>
      <c r="K549">
        <v>8.68</v>
      </c>
      <c r="L549">
        <v>8.6999999999999993</v>
      </c>
      <c r="M549">
        <v>8.69</v>
      </c>
      <c r="N549">
        <v>8.68</v>
      </c>
      <c r="P549" s="8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7" thickBot="1" x14ac:dyDescent="0.25">
      <c r="A550" s="9"/>
      <c r="B550" s="2">
        <v>43403</v>
      </c>
      <c r="C550">
        <v>7.4</v>
      </c>
      <c r="D550">
        <v>7.51</v>
      </c>
      <c r="E550">
        <v>7.62</v>
      </c>
      <c r="F550">
        <v>7.72</v>
      </c>
      <c r="G550">
        <v>8.0399999999999991</v>
      </c>
      <c r="H550">
        <v>8.25</v>
      </c>
      <c r="I550">
        <v>8.48</v>
      </c>
      <c r="J550">
        <v>8.6</v>
      </c>
      <c r="K550">
        <v>8.6999999999999993</v>
      </c>
      <c r="L550">
        <v>8.73</v>
      </c>
      <c r="M550">
        <v>8.73</v>
      </c>
      <c r="N550">
        <v>8.7100000000000009</v>
      </c>
      <c r="P550" s="8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7" thickBot="1" x14ac:dyDescent="0.25">
      <c r="A551" s="9"/>
      <c r="B551" s="2">
        <v>43402</v>
      </c>
      <c r="C551">
        <v>7.44</v>
      </c>
      <c r="D551">
        <v>7.54</v>
      </c>
      <c r="E551">
        <v>7.64</v>
      </c>
      <c r="F551">
        <v>7.73</v>
      </c>
      <c r="G551">
        <v>8.02</v>
      </c>
      <c r="H551">
        <v>8.2100000000000009</v>
      </c>
      <c r="I551">
        <v>8.4600000000000009</v>
      </c>
      <c r="J551">
        <v>8.6</v>
      </c>
      <c r="K551">
        <v>8.6999999999999993</v>
      </c>
      <c r="L551">
        <v>8.73</v>
      </c>
      <c r="M551">
        <v>8.7200000000000006</v>
      </c>
      <c r="N551">
        <v>8.6999999999999993</v>
      </c>
      <c r="P551" s="8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7" thickBot="1" x14ac:dyDescent="0.25">
      <c r="A552" s="9"/>
      <c r="B552" s="2">
        <v>43399</v>
      </c>
      <c r="C552">
        <v>7.42</v>
      </c>
      <c r="D552">
        <v>7.53</v>
      </c>
      <c r="E552">
        <v>7.63</v>
      </c>
      <c r="F552">
        <v>7.72</v>
      </c>
      <c r="G552">
        <v>8.02</v>
      </c>
      <c r="H552">
        <v>8.23</v>
      </c>
      <c r="I552">
        <v>8.5</v>
      </c>
      <c r="J552">
        <v>8.65</v>
      </c>
      <c r="K552">
        <v>8.74</v>
      </c>
      <c r="L552">
        <v>8.76</v>
      </c>
      <c r="M552">
        <v>8.75</v>
      </c>
      <c r="N552">
        <v>8.73</v>
      </c>
      <c r="P552" s="8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7" thickBot="1" x14ac:dyDescent="0.25">
      <c r="A553" s="9"/>
      <c r="B553" s="2">
        <v>43398</v>
      </c>
      <c r="C553">
        <v>7.42</v>
      </c>
      <c r="D553">
        <v>7.52</v>
      </c>
      <c r="E553">
        <v>7.62</v>
      </c>
      <c r="F553">
        <v>7.71</v>
      </c>
      <c r="G553">
        <v>8.0299999999999994</v>
      </c>
      <c r="H553">
        <v>8.25</v>
      </c>
      <c r="I553">
        <v>8.5</v>
      </c>
      <c r="J553">
        <v>8.6199999999999992</v>
      </c>
      <c r="K553">
        <v>8.6999999999999993</v>
      </c>
      <c r="L553">
        <v>8.7200000000000006</v>
      </c>
      <c r="M553">
        <v>8.6999999999999993</v>
      </c>
      <c r="N553">
        <v>8.67</v>
      </c>
      <c r="P553" s="8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7" thickBot="1" x14ac:dyDescent="0.25">
      <c r="A554" s="9"/>
      <c r="B554" s="2">
        <v>43397</v>
      </c>
      <c r="C554">
        <v>7.42</v>
      </c>
      <c r="D554">
        <v>7.51</v>
      </c>
      <c r="E554">
        <v>7.59</v>
      </c>
      <c r="F554">
        <v>7.66</v>
      </c>
      <c r="G554">
        <v>7.96</v>
      </c>
      <c r="H554">
        <v>8.1999999999999993</v>
      </c>
      <c r="I554">
        <v>8.4700000000000006</v>
      </c>
      <c r="J554">
        <v>8.59</v>
      </c>
      <c r="K554">
        <v>8.67</v>
      </c>
      <c r="L554">
        <v>8.6999999999999993</v>
      </c>
      <c r="M554">
        <v>8.69</v>
      </c>
      <c r="N554">
        <v>8.66</v>
      </c>
      <c r="P554" s="8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7" thickBot="1" x14ac:dyDescent="0.25">
      <c r="A555" s="9"/>
      <c r="B555" s="2">
        <v>43396</v>
      </c>
      <c r="C555">
        <v>7.32</v>
      </c>
      <c r="D555">
        <v>7.43</v>
      </c>
      <c r="E555">
        <v>7.53</v>
      </c>
      <c r="F555">
        <v>7.63</v>
      </c>
      <c r="G555">
        <v>7.97</v>
      </c>
      <c r="H555">
        <v>8.2200000000000006</v>
      </c>
      <c r="I555">
        <v>8.4600000000000009</v>
      </c>
      <c r="J555">
        <v>8.57</v>
      </c>
      <c r="K555">
        <v>8.64</v>
      </c>
      <c r="L555">
        <v>8.6300000000000008</v>
      </c>
      <c r="M555">
        <v>8.59</v>
      </c>
      <c r="N555">
        <v>8.5399999999999991</v>
      </c>
      <c r="P555" s="8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7" thickBot="1" x14ac:dyDescent="0.25">
      <c r="A556" s="9"/>
      <c r="B556" s="2">
        <v>43395</v>
      </c>
      <c r="C556">
        <v>7.21</v>
      </c>
      <c r="D556">
        <v>7.36</v>
      </c>
      <c r="E556">
        <v>7.49</v>
      </c>
      <c r="F556">
        <v>7.6</v>
      </c>
      <c r="G556">
        <v>7.94</v>
      </c>
      <c r="H556">
        <v>8.17</v>
      </c>
      <c r="I556">
        <v>8.42</v>
      </c>
      <c r="J556">
        <v>8.5299999999999994</v>
      </c>
      <c r="K556">
        <v>8.6</v>
      </c>
      <c r="L556">
        <v>8.59</v>
      </c>
      <c r="M556">
        <v>8.56</v>
      </c>
      <c r="N556">
        <v>8.5</v>
      </c>
      <c r="P556" s="8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7" thickBot="1" x14ac:dyDescent="0.25">
      <c r="A557" s="9"/>
      <c r="B557" s="2">
        <v>43392</v>
      </c>
      <c r="C557">
        <v>7.15</v>
      </c>
      <c r="D557">
        <v>7.29</v>
      </c>
      <c r="E557">
        <v>7.42</v>
      </c>
      <c r="F557">
        <v>7.55</v>
      </c>
      <c r="G557">
        <v>7.94</v>
      </c>
      <c r="H557">
        <v>8.2200000000000006</v>
      </c>
      <c r="I557">
        <v>8.5</v>
      </c>
      <c r="J557">
        <v>8.6199999999999992</v>
      </c>
      <c r="K557">
        <v>8.68</v>
      </c>
      <c r="L557">
        <v>8.65</v>
      </c>
      <c r="M557">
        <v>8.6</v>
      </c>
      <c r="N557">
        <v>8.5399999999999991</v>
      </c>
      <c r="P557" s="8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7" thickBot="1" x14ac:dyDescent="0.25">
      <c r="A558" s="9"/>
      <c r="B558" s="2">
        <v>43391</v>
      </c>
      <c r="C558">
        <v>7.14</v>
      </c>
      <c r="D558">
        <v>7.28</v>
      </c>
      <c r="E558">
        <v>7.4</v>
      </c>
      <c r="F558">
        <v>7.52</v>
      </c>
      <c r="G558">
        <v>7.92</v>
      </c>
      <c r="H558">
        <v>8.2100000000000009</v>
      </c>
      <c r="I558">
        <v>8.52</v>
      </c>
      <c r="J558">
        <v>8.65</v>
      </c>
      <c r="K558">
        <v>8.7100000000000009</v>
      </c>
      <c r="L558">
        <v>8.69</v>
      </c>
      <c r="M558">
        <v>8.64</v>
      </c>
      <c r="N558">
        <v>8.57</v>
      </c>
      <c r="P558" s="8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7" thickBot="1" x14ac:dyDescent="0.25">
      <c r="A559" s="9"/>
      <c r="B559" s="2">
        <v>43390</v>
      </c>
      <c r="C559">
        <v>7.07</v>
      </c>
      <c r="D559">
        <v>7.22</v>
      </c>
      <c r="E559">
        <v>7.36</v>
      </c>
      <c r="F559">
        <v>7.49</v>
      </c>
      <c r="G559">
        <v>7.92</v>
      </c>
      <c r="H559">
        <v>8.1999999999999993</v>
      </c>
      <c r="I559">
        <v>8.48</v>
      </c>
      <c r="J559">
        <v>8.59</v>
      </c>
      <c r="K559">
        <v>8.66</v>
      </c>
      <c r="L559">
        <v>8.6300000000000008</v>
      </c>
      <c r="M559">
        <v>8.58</v>
      </c>
      <c r="N559">
        <v>8.5</v>
      </c>
      <c r="P559" s="8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7" thickBot="1" x14ac:dyDescent="0.25">
      <c r="A560" s="9"/>
      <c r="B560" s="2">
        <v>43389</v>
      </c>
      <c r="C560">
        <v>7.13</v>
      </c>
      <c r="D560">
        <v>7.26</v>
      </c>
      <c r="E560">
        <v>7.38</v>
      </c>
      <c r="F560">
        <v>7.5</v>
      </c>
      <c r="G560">
        <v>7.9</v>
      </c>
      <c r="H560">
        <v>8.17</v>
      </c>
      <c r="I560">
        <v>8.4499999999999993</v>
      </c>
      <c r="J560">
        <v>8.58</v>
      </c>
      <c r="K560">
        <v>8.67</v>
      </c>
      <c r="L560">
        <v>8.65</v>
      </c>
      <c r="M560">
        <v>8.58</v>
      </c>
      <c r="N560">
        <v>8.49</v>
      </c>
      <c r="P560" s="8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7" thickBot="1" x14ac:dyDescent="0.25">
      <c r="A561" s="9"/>
      <c r="B561" s="2">
        <v>43388</v>
      </c>
      <c r="C561">
        <v>7.11</v>
      </c>
      <c r="D561">
        <v>7.24</v>
      </c>
      <c r="E561">
        <v>7.36</v>
      </c>
      <c r="F561">
        <v>7.47</v>
      </c>
      <c r="G561">
        <v>7.86</v>
      </c>
      <c r="H561">
        <v>8.15</v>
      </c>
      <c r="I561">
        <v>8.5</v>
      </c>
      <c r="J561">
        <v>8.67</v>
      </c>
      <c r="K561">
        <v>8.77</v>
      </c>
      <c r="L561">
        <v>8.76</v>
      </c>
      <c r="M561">
        <v>8.7100000000000009</v>
      </c>
      <c r="N561">
        <v>8.6199999999999992</v>
      </c>
      <c r="P561" s="8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7" thickBot="1" x14ac:dyDescent="0.25">
      <c r="A562" s="9"/>
      <c r="B562" s="2">
        <v>43385</v>
      </c>
      <c r="C562">
        <v>7.05</v>
      </c>
      <c r="D562">
        <v>7.21</v>
      </c>
      <c r="E562">
        <v>7.36</v>
      </c>
      <c r="F562">
        <v>7.5</v>
      </c>
      <c r="G562">
        <v>7.95</v>
      </c>
      <c r="H562">
        <v>8.24</v>
      </c>
      <c r="I562">
        <v>8.6</v>
      </c>
      <c r="J562">
        <v>8.7899999999999991</v>
      </c>
      <c r="K562">
        <v>8.91</v>
      </c>
      <c r="L562">
        <v>8.9</v>
      </c>
      <c r="M562">
        <v>8.85</v>
      </c>
      <c r="N562">
        <v>8.77</v>
      </c>
      <c r="P562" s="8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7" thickBot="1" x14ac:dyDescent="0.25">
      <c r="A563" s="9"/>
      <c r="B563" s="2">
        <v>43384</v>
      </c>
      <c r="C563">
        <v>7.08</v>
      </c>
      <c r="D563">
        <v>7.24</v>
      </c>
      <c r="E563">
        <v>7.38</v>
      </c>
      <c r="F563">
        <v>7.52</v>
      </c>
      <c r="G563">
        <v>7.96</v>
      </c>
      <c r="H563">
        <v>8.27</v>
      </c>
      <c r="I563">
        <v>8.66</v>
      </c>
      <c r="J563">
        <v>8.8800000000000008</v>
      </c>
      <c r="K563">
        <v>9.02</v>
      </c>
      <c r="L563">
        <v>9.0399999999999991</v>
      </c>
      <c r="M563">
        <v>8.98</v>
      </c>
      <c r="N563">
        <v>8.89</v>
      </c>
      <c r="P563" s="8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7" thickBot="1" x14ac:dyDescent="0.25">
      <c r="A564" s="9"/>
      <c r="B564" s="2">
        <v>43383</v>
      </c>
      <c r="C564">
        <v>7.05</v>
      </c>
      <c r="D564">
        <v>7.21</v>
      </c>
      <c r="E564">
        <v>7.36</v>
      </c>
      <c r="F564">
        <v>7.5</v>
      </c>
      <c r="G564">
        <v>7.92</v>
      </c>
      <c r="H564">
        <v>8.23</v>
      </c>
      <c r="I564">
        <v>8.64</v>
      </c>
      <c r="J564">
        <v>8.86</v>
      </c>
      <c r="K564">
        <v>8.98</v>
      </c>
      <c r="L564">
        <v>8.99</v>
      </c>
      <c r="M564">
        <v>8.94</v>
      </c>
      <c r="N564">
        <v>8.86</v>
      </c>
      <c r="P564" s="8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7" thickBot="1" x14ac:dyDescent="0.25">
      <c r="A565" s="9"/>
      <c r="B565" s="2">
        <v>43382</v>
      </c>
      <c r="C565">
        <v>7.09</v>
      </c>
      <c r="D565">
        <v>7.24</v>
      </c>
      <c r="E565">
        <v>7.39</v>
      </c>
      <c r="F565">
        <v>7.52</v>
      </c>
      <c r="G565">
        <v>7.95</v>
      </c>
      <c r="H565">
        <v>8.24</v>
      </c>
      <c r="I565">
        <v>8.6199999999999992</v>
      </c>
      <c r="J565">
        <v>8.84</v>
      </c>
      <c r="K565">
        <v>8.98</v>
      </c>
      <c r="L565">
        <v>9.01</v>
      </c>
      <c r="M565">
        <v>8.9700000000000006</v>
      </c>
      <c r="N565">
        <v>8.9</v>
      </c>
      <c r="P565" s="8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7" thickBot="1" x14ac:dyDescent="0.25">
      <c r="A566" s="9"/>
      <c r="B566" s="2">
        <v>43381</v>
      </c>
      <c r="C566">
        <v>7.12</v>
      </c>
      <c r="D566">
        <v>7.29</v>
      </c>
      <c r="E566">
        <v>7.44</v>
      </c>
      <c r="F566">
        <v>7.57</v>
      </c>
      <c r="G566">
        <v>7.97</v>
      </c>
      <c r="H566">
        <v>8.24</v>
      </c>
      <c r="I566">
        <v>8.6300000000000008</v>
      </c>
      <c r="J566">
        <v>8.85</v>
      </c>
      <c r="K566">
        <v>8.98</v>
      </c>
      <c r="L566">
        <v>8.98</v>
      </c>
      <c r="M566">
        <v>8.92</v>
      </c>
      <c r="N566">
        <v>8.83</v>
      </c>
      <c r="P566" s="8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7" thickBot="1" x14ac:dyDescent="0.25">
      <c r="A567" s="9"/>
      <c r="B567" s="2">
        <v>43378</v>
      </c>
      <c r="C567">
        <v>7.1</v>
      </c>
      <c r="D567">
        <v>7.25</v>
      </c>
      <c r="E567">
        <v>7.38</v>
      </c>
      <c r="F567">
        <v>7.5</v>
      </c>
      <c r="G567">
        <v>7.86</v>
      </c>
      <c r="H567">
        <v>8.15</v>
      </c>
      <c r="I567">
        <v>8.5299999999999994</v>
      </c>
      <c r="J567">
        <v>8.73</v>
      </c>
      <c r="K567">
        <v>8.86</v>
      </c>
      <c r="L567">
        <v>8.8699999999999992</v>
      </c>
      <c r="M567">
        <v>8.82</v>
      </c>
      <c r="N567">
        <v>8.73</v>
      </c>
      <c r="P567" s="8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7" thickBot="1" x14ac:dyDescent="0.25">
      <c r="A568" s="9"/>
      <c r="B568" s="2">
        <v>43377</v>
      </c>
      <c r="C568">
        <v>7.12</v>
      </c>
      <c r="D568">
        <v>7.26</v>
      </c>
      <c r="E568">
        <v>7.39</v>
      </c>
      <c r="F568">
        <v>7.5</v>
      </c>
      <c r="G568">
        <v>7.87</v>
      </c>
      <c r="H568">
        <v>8.15</v>
      </c>
      <c r="I568">
        <v>8.51</v>
      </c>
      <c r="J568">
        <v>8.7100000000000009</v>
      </c>
      <c r="K568">
        <v>8.83</v>
      </c>
      <c r="L568">
        <v>8.85</v>
      </c>
      <c r="M568">
        <v>8.8000000000000007</v>
      </c>
      <c r="N568">
        <v>8.7100000000000009</v>
      </c>
      <c r="P568" s="8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7" thickBot="1" x14ac:dyDescent="0.25">
      <c r="A569" s="9"/>
      <c r="B569" s="2">
        <v>43376</v>
      </c>
      <c r="C569">
        <v>7.09</v>
      </c>
      <c r="D569">
        <v>7.19</v>
      </c>
      <c r="E569">
        <v>7.28</v>
      </c>
      <c r="F569">
        <v>7.37</v>
      </c>
      <c r="G569">
        <v>7.72</v>
      </c>
      <c r="H569">
        <v>8.01</v>
      </c>
      <c r="I569">
        <v>8.35</v>
      </c>
      <c r="J569">
        <v>8.52</v>
      </c>
      <c r="K569">
        <v>8.64</v>
      </c>
      <c r="L569">
        <v>8.67</v>
      </c>
      <c r="M569">
        <v>8.6300000000000008</v>
      </c>
      <c r="N569">
        <v>8.5399999999999991</v>
      </c>
      <c r="P569" s="8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7" thickBot="1" x14ac:dyDescent="0.25">
      <c r="A570" s="9"/>
      <c r="B570" s="2">
        <v>43375</v>
      </c>
      <c r="C570">
        <v>7.12</v>
      </c>
      <c r="D570">
        <v>7.2</v>
      </c>
      <c r="E570">
        <v>7.28</v>
      </c>
      <c r="F570">
        <v>7.37</v>
      </c>
      <c r="G570">
        <v>7.7</v>
      </c>
      <c r="H570">
        <v>7.98</v>
      </c>
      <c r="I570">
        <v>8.31</v>
      </c>
      <c r="J570">
        <v>8.4700000000000006</v>
      </c>
      <c r="K570">
        <v>8.59</v>
      </c>
      <c r="L570">
        <v>8.6199999999999992</v>
      </c>
      <c r="M570">
        <v>8.58</v>
      </c>
      <c r="N570">
        <v>8.49</v>
      </c>
      <c r="P570" s="8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7" thickBot="1" x14ac:dyDescent="0.25">
      <c r="A571" s="9"/>
      <c r="B571" s="2">
        <v>43374</v>
      </c>
      <c r="C571">
        <v>7.09</v>
      </c>
      <c r="D571">
        <v>7.17</v>
      </c>
      <c r="E571">
        <v>7.25</v>
      </c>
      <c r="F571">
        <v>7.33</v>
      </c>
      <c r="G571">
        <v>7.69</v>
      </c>
      <c r="H571">
        <v>7.98</v>
      </c>
      <c r="I571">
        <v>8.32</v>
      </c>
      <c r="J571">
        <v>8.4700000000000006</v>
      </c>
      <c r="K571">
        <v>8.6</v>
      </c>
      <c r="L571">
        <v>8.65</v>
      </c>
      <c r="M571">
        <v>8.6199999999999992</v>
      </c>
      <c r="N571">
        <v>8.5500000000000007</v>
      </c>
      <c r="P571" s="8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7" thickBot="1" x14ac:dyDescent="0.25">
      <c r="A572" s="9"/>
      <c r="B572" s="2">
        <v>43371</v>
      </c>
      <c r="C572">
        <v>7.02</v>
      </c>
      <c r="D572">
        <v>7.1</v>
      </c>
      <c r="E572">
        <v>7.19</v>
      </c>
      <c r="F572">
        <v>7.27</v>
      </c>
      <c r="G572">
        <v>7.65</v>
      </c>
      <c r="H572">
        <v>7.98</v>
      </c>
      <c r="I572">
        <v>8.36</v>
      </c>
      <c r="J572">
        <v>8.5500000000000007</v>
      </c>
      <c r="K572">
        <v>8.69</v>
      </c>
      <c r="L572">
        <v>8.73</v>
      </c>
      <c r="M572">
        <v>8.6999999999999993</v>
      </c>
      <c r="N572">
        <v>8.6199999999999992</v>
      </c>
      <c r="P572" s="8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7" thickBot="1" x14ac:dyDescent="0.25">
      <c r="A573" s="9"/>
      <c r="B573" s="2">
        <v>43370</v>
      </c>
      <c r="C573">
        <v>7.03</v>
      </c>
      <c r="D573">
        <v>7.13</v>
      </c>
      <c r="E573">
        <v>7.23</v>
      </c>
      <c r="F573">
        <v>7.34</v>
      </c>
      <c r="G573">
        <v>7.73</v>
      </c>
      <c r="H573">
        <v>8.01</v>
      </c>
      <c r="I573">
        <v>8.35</v>
      </c>
      <c r="J573">
        <v>8.5399999999999991</v>
      </c>
      <c r="K573">
        <v>8.68</v>
      </c>
      <c r="L573">
        <v>8.7200000000000006</v>
      </c>
      <c r="M573">
        <v>8.68</v>
      </c>
      <c r="N573">
        <v>8.58</v>
      </c>
      <c r="P573" s="8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7" thickBot="1" x14ac:dyDescent="0.25">
      <c r="A574" s="9"/>
      <c r="B574" s="2">
        <v>43369</v>
      </c>
      <c r="C574">
        <v>7.06</v>
      </c>
      <c r="D574">
        <v>7.18</v>
      </c>
      <c r="E574">
        <v>7.3</v>
      </c>
      <c r="F574">
        <v>7.41</v>
      </c>
      <c r="G574">
        <v>7.81</v>
      </c>
      <c r="H574">
        <v>8.08</v>
      </c>
      <c r="I574">
        <v>8.43</v>
      </c>
      <c r="J574">
        <v>8.6300000000000008</v>
      </c>
      <c r="K574">
        <v>8.77</v>
      </c>
      <c r="L574">
        <v>8.7799999999999994</v>
      </c>
      <c r="M574">
        <v>8.7200000000000006</v>
      </c>
      <c r="N574">
        <v>8.6199999999999992</v>
      </c>
      <c r="P574" s="8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7" thickBot="1" x14ac:dyDescent="0.25">
      <c r="A575" s="9"/>
      <c r="B575" s="2">
        <v>43368</v>
      </c>
      <c r="C575">
        <v>7.09</v>
      </c>
      <c r="D575">
        <v>7.21</v>
      </c>
      <c r="E575">
        <v>7.33</v>
      </c>
      <c r="F575">
        <v>7.45</v>
      </c>
      <c r="G575">
        <v>7.84</v>
      </c>
      <c r="H575">
        <v>8.09</v>
      </c>
      <c r="I575">
        <v>8.42</v>
      </c>
      <c r="J575">
        <v>8.61</v>
      </c>
      <c r="K575">
        <v>8.75</v>
      </c>
      <c r="L575">
        <v>8.76</v>
      </c>
      <c r="M575">
        <v>8.6999999999999993</v>
      </c>
      <c r="N575">
        <v>8.59</v>
      </c>
      <c r="P575" s="8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7" thickBot="1" x14ac:dyDescent="0.25">
      <c r="A576" s="9"/>
      <c r="B576" s="2">
        <v>43367</v>
      </c>
      <c r="C576">
        <v>7.12</v>
      </c>
      <c r="D576">
        <v>7.26</v>
      </c>
      <c r="E576">
        <v>7.39</v>
      </c>
      <c r="F576">
        <v>7.52</v>
      </c>
      <c r="G576">
        <v>7.9</v>
      </c>
      <c r="H576">
        <v>8.1199999999999992</v>
      </c>
      <c r="I576">
        <v>8.4</v>
      </c>
      <c r="J576">
        <v>8.57</v>
      </c>
      <c r="K576">
        <v>8.7100000000000009</v>
      </c>
      <c r="L576">
        <v>8.7200000000000006</v>
      </c>
      <c r="M576">
        <v>8.66</v>
      </c>
      <c r="N576">
        <v>8.5299999999999994</v>
      </c>
      <c r="P576" s="8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7" thickBot="1" x14ac:dyDescent="0.25">
      <c r="A577" s="9"/>
      <c r="B577" s="2">
        <v>43364</v>
      </c>
      <c r="C577">
        <v>7.24</v>
      </c>
      <c r="D577">
        <v>7.35</v>
      </c>
      <c r="E577">
        <v>7.45</v>
      </c>
      <c r="F577">
        <v>7.55</v>
      </c>
      <c r="G577">
        <v>7.88</v>
      </c>
      <c r="H577">
        <v>8.1300000000000008</v>
      </c>
      <c r="I577">
        <v>8.4499999999999993</v>
      </c>
      <c r="J577">
        <v>8.65</v>
      </c>
      <c r="K577">
        <v>8.81</v>
      </c>
      <c r="L577">
        <v>8.86</v>
      </c>
      <c r="M577">
        <v>8.81</v>
      </c>
      <c r="N577">
        <v>8.7200000000000006</v>
      </c>
      <c r="P577" s="8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7" thickBot="1" x14ac:dyDescent="0.25">
      <c r="A578" s="9"/>
      <c r="B578" s="2">
        <v>43363</v>
      </c>
      <c r="C578">
        <v>7.24</v>
      </c>
      <c r="D578">
        <v>7.35</v>
      </c>
      <c r="E578">
        <v>7.46</v>
      </c>
      <c r="F578">
        <v>7.56</v>
      </c>
      <c r="G578">
        <v>7.89</v>
      </c>
      <c r="H578">
        <v>8.1300000000000008</v>
      </c>
      <c r="I578">
        <v>8.48</v>
      </c>
      <c r="J578">
        <v>8.69</v>
      </c>
      <c r="K578">
        <v>8.83</v>
      </c>
      <c r="L578">
        <v>8.83</v>
      </c>
      <c r="M578">
        <v>8.7799999999999994</v>
      </c>
      <c r="N578">
        <v>8.7200000000000006</v>
      </c>
      <c r="P578" s="8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7" thickBot="1" x14ac:dyDescent="0.25">
      <c r="A579" s="9"/>
      <c r="B579" s="2">
        <v>43362</v>
      </c>
      <c r="C579">
        <v>7.34</v>
      </c>
      <c r="D579">
        <v>7.44</v>
      </c>
      <c r="E579">
        <v>7.53</v>
      </c>
      <c r="F579">
        <v>7.62</v>
      </c>
      <c r="G579">
        <v>7.9</v>
      </c>
      <c r="H579">
        <v>8.1199999999999992</v>
      </c>
      <c r="I579">
        <v>8.4600000000000009</v>
      </c>
      <c r="J579">
        <v>8.68</v>
      </c>
      <c r="K579">
        <v>8.84</v>
      </c>
      <c r="L579">
        <v>8.89</v>
      </c>
      <c r="M579">
        <v>8.86</v>
      </c>
      <c r="N579">
        <v>8.81</v>
      </c>
      <c r="P579" s="8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7" thickBot="1" x14ac:dyDescent="0.25">
      <c r="A580" s="9"/>
      <c r="B580" s="2">
        <v>43361</v>
      </c>
      <c r="C580">
        <v>7.31</v>
      </c>
      <c r="D580">
        <v>7.44</v>
      </c>
      <c r="E580">
        <v>7.57</v>
      </c>
      <c r="F580">
        <v>7.67</v>
      </c>
      <c r="G580">
        <v>7.99</v>
      </c>
      <c r="H580">
        <v>8.23</v>
      </c>
      <c r="I580">
        <v>8.58</v>
      </c>
      <c r="J580">
        <v>8.7899999999999991</v>
      </c>
      <c r="K580">
        <v>8.94</v>
      </c>
      <c r="L580">
        <v>8.99</v>
      </c>
      <c r="M580">
        <v>8.9700000000000006</v>
      </c>
      <c r="N580">
        <v>8.91</v>
      </c>
      <c r="P580" s="8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7" thickBot="1" x14ac:dyDescent="0.25">
      <c r="A581" s="9"/>
      <c r="B581" s="2">
        <v>43360</v>
      </c>
      <c r="C581">
        <v>7.25</v>
      </c>
      <c r="D581">
        <v>7.44</v>
      </c>
      <c r="E581">
        <v>7.61</v>
      </c>
      <c r="F581">
        <v>7.74</v>
      </c>
      <c r="G581">
        <v>8.07</v>
      </c>
      <c r="H581">
        <v>8.31</v>
      </c>
      <c r="I581">
        <v>8.67</v>
      </c>
      <c r="J581">
        <v>8.8800000000000008</v>
      </c>
      <c r="K581">
        <v>8.98</v>
      </c>
      <c r="L581">
        <v>8.99</v>
      </c>
      <c r="M581">
        <v>8.9600000000000009</v>
      </c>
      <c r="N581">
        <v>8.89</v>
      </c>
      <c r="P581" s="8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7" thickBot="1" x14ac:dyDescent="0.25">
      <c r="A582" s="9"/>
      <c r="B582" s="2">
        <v>43357</v>
      </c>
      <c r="C582">
        <v>7.3</v>
      </c>
      <c r="D582">
        <v>7.45</v>
      </c>
      <c r="E582">
        <v>7.58</v>
      </c>
      <c r="F582">
        <v>7.69</v>
      </c>
      <c r="G582">
        <v>8.02</v>
      </c>
      <c r="H582">
        <v>8.26</v>
      </c>
      <c r="I582">
        <v>8.6</v>
      </c>
      <c r="J582">
        <v>8.81</v>
      </c>
      <c r="K582">
        <v>8.9499999999999993</v>
      </c>
      <c r="L582">
        <v>9.01</v>
      </c>
      <c r="M582">
        <v>8.99</v>
      </c>
      <c r="N582">
        <v>8.9499999999999993</v>
      </c>
      <c r="P582" s="8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7" thickBot="1" x14ac:dyDescent="0.25">
      <c r="A583" s="9"/>
      <c r="B583" s="2">
        <v>43356</v>
      </c>
      <c r="C583">
        <v>7.28</v>
      </c>
      <c r="D583">
        <v>7.42</v>
      </c>
      <c r="E583">
        <v>7.54</v>
      </c>
      <c r="F583">
        <v>7.65</v>
      </c>
      <c r="G583">
        <v>7.99</v>
      </c>
      <c r="H583">
        <v>8.23</v>
      </c>
      <c r="I583">
        <v>8.57</v>
      </c>
      <c r="J583">
        <v>8.7799999999999994</v>
      </c>
      <c r="K583">
        <v>8.92</v>
      </c>
      <c r="L583">
        <v>8.98</v>
      </c>
      <c r="M583">
        <v>8.98</v>
      </c>
      <c r="N583">
        <v>8.94</v>
      </c>
      <c r="P583" s="8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7" thickBot="1" x14ac:dyDescent="0.25">
      <c r="A584" s="9"/>
      <c r="B584" s="2">
        <v>43355</v>
      </c>
      <c r="C584">
        <v>7.28</v>
      </c>
      <c r="D584">
        <v>7.44</v>
      </c>
      <c r="E584">
        <v>7.58</v>
      </c>
      <c r="F584">
        <v>7.69</v>
      </c>
      <c r="G584">
        <v>8.01</v>
      </c>
      <c r="H584">
        <v>8.25</v>
      </c>
      <c r="I584">
        <v>8.6</v>
      </c>
      <c r="J584">
        <v>8.8000000000000007</v>
      </c>
      <c r="K584">
        <v>8.92</v>
      </c>
      <c r="L584">
        <v>8.9499999999999993</v>
      </c>
      <c r="M584">
        <v>8.93</v>
      </c>
      <c r="N584">
        <v>8.8800000000000008</v>
      </c>
      <c r="P584" s="8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7" thickBot="1" x14ac:dyDescent="0.25">
      <c r="A585" s="9"/>
      <c r="B585" s="2">
        <v>43354</v>
      </c>
      <c r="C585">
        <v>7.14</v>
      </c>
      <c r="D585">
        <v>7.34</v>
      </c>
      <c r="E585">
        <v>7.52</v>
      </c>
      <c r="F585">
        <v>7.67</v>
      </c>
      <c r="G585">
        <v>8.1</v>
      </c>
      <c r="H585">
        <v>8.36</v>
      </c>
      <c r="I585">
        <v>8.73</v>
      </c>
      <c r="J585">
        <v>8.94</v>
      </c>
      <c r="K585">
        <v>9.06</v>
      </c>
      <c r="L585">
        <v>9.07</v>
      </c>
      <c r="M585">
        <v>9.0399999999999991</v>
      </c>
      <c r="N585">
        <v>9</v>
      </c>
      <c r="P585" s="8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7" thickBot="1" x14ac:dyDescent="0.25">
      <c r="A586" s="9"/>
      <c r="B586" s="2">
        <v>43353</v>
      </c>
      <c r="C586">
        <v>7.3</v>
      </c>
      <c r="D586">
        <v>7.53</v>
      </c>
      <c r="E586">
        <v>7.72</v>
      </c>
      <c r="F586">
        <v>7.89</v>
      </c>
      <c r="G586">
        <v>8.34</v>
      </c>
      <c r="H586">
        <v>8.65</v>
      </c>
      <c r="I586">
        <v>9.02</v>
      </c>
      <c r="J586">
        <v>9.18</v>
      </c>
      <c r="K586">
        <v>9.24</v>
      </c>
      <c r="L586">
        <v>9.2100000000000009</v>
      </c>
      <c r="M586">
        <v>9.16</v>
      </c>
      <c r="N586">
        <v>9.1</v>
      </c>
      <c r="P586" s="8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7" thickBot="1" x14ac:dyDescent="0.25">
      <c r="A587" s="9"/>
      <c r="B587" s="2">
        <v>43350</v>
      </c>
      <c r="C587">
        <v>7.27</v>
      </c>
      <c r="D587">
        <v>7.5</v>
      </c>
      <c r="E587">
        <v>7.7</v>
      </c>
      <c r="F587">
        <v>7.85</v>
      </c>
      <c r="G587">
        <v>8.27</v>
      </c>
      <c r="H587">
        <v>8.56</v>
      </c>
      <c r="I587">
        <v>8.98</v>
      </c>
      <c r="J587">
        <v>9.19</v>
      </c>
      <c r="K587">
        <v>9.2899999999999991</v>
      </c>
      <c r="L587">
        <v>9.25</v>
      </c>
      <c r="M587">
        <v>9.17</v>
      </c>
      <c r="N587">
        <v>9.06</v>
      </c>
      <c r="P587" s="8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7" thickBot="1" x14ac:dyDescent="0.25">
      <c r="A588" s="9"/>
      <c r="B588" s="2">
        <v>43349</v>
      </c>
      <c r="C588">
        <v>7.2</v>
      </c>
      <c r="D588">
        <v>7.41</v>
      </c>
      <c r="E588">
        <v>7.6</v>
      </c>
      <c r="F588">
        <v>7.74</v>
      </c>
      <c r="G588">
        <v>8.14</v>
      </c>
      <c r="H588">
        <v>8.4499999999999993</v>
      </c>
      <c r="I588">
        <v>8.91</v>
      </c>
      <c r="J588">
        <v>9.16</v>
      </c>
      <c r="K588">
        <v>9.2799999999999994</v>
      </c>
      <c r="L588">
        <v>9.26</v>
      </c>
      <c r="M588">
        <v>9.1999999999999993</v>
      </c>
      <c r="N588">
        <v>9.11</v>
      </c>
      <c r="P588" s="8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7" thickBot="1" x14ac:dyDescent="0.25">
      <c r="A589" s="9"/>
      <c r="B589" s="2">
        <v>43348</v>
      </c>
      <c r="C589">
        <v>7.11</v>
      </c>
      <c r="D589">
        <v>7.24</v>
      </c>
      <c r="E589">
        <v>7.37</v>
      </c>
      <c r="F589">
        <v>7.49</v>
      </c>
      <c r="G589">
        <v>7.91</v>
      </c>
      <c r="H589">
        <v>8.25</v>
      </c>
      <c r="I589">
        <v>8.68</v>
      </c>
      <c r="J589">
        <v>8.9</v>
      </c>
      <c r="K589">
        <v>9.02</v>
      </c>
      <c r="L589">
        <v>9.02</v>
      </c>
      <c r="M589">
        <v>8.9700000000000006</v>
      </c>
      <c r="N589">
        <v>8.89</v>
      </c>
      <c r="P589" s="8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7" thickBot="1" x14ac:dyDescent="0.25">
      <c r="A590" s="9"/>
      <c r="B590" s="2">
        <v>43347</v>
      </c>
      <c r="C590">
        <v>7.05</v>
      </c>
      <c r="D590">
        <v>7.18</v>
      </c>
      <c r="E590">
        <v>7.31</v>
      </c>
      <c r="F590">
        <v>7.43</v>
      </c>
      <c r="G590">
        <v>7.86</v>
      </c>
      <c r="H590">
        <v>8.19</v>
      </c>
      <c r="I590">
        <v>8.6199999999999992</v>
      </c>
      <c r="J590">
        <v>8.83</v>
      </c>
      <c r="K590">
        <v>8.93</v>
      </c>
      <c r="L590">
        <v>8.9499999999999993</v>
      </c>
      <c r="M590">
        <v>8.91</v>
      </c>
      <c r="N590">
        <v>8.85</v>
      </c>
      <c r="P590" s="8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7" thickBot="1" x14ac:dyDescent="0.25">
      <c r="A591" s="9"/>
      <c r="B591" s="2">
        <v>43346</v>
      </c>
      <c r="C591">
        <v>6.93</v>
      </c>
      <c r="D591">
        <v>7.05</v>
      </c>
      <c r="E591">
        <v>7.17</v>
      </c>
      <c r="F591">
        <v>7.29</v>
      </c>
      <c r="G591">
        <v>7.75</v>
      </c>
      <c r="H591">
        <v>8.08</v>
      </c>
      <c r="I591">
        <v>8.49</v>
      </c>
      <c r="J591">
        <v>8.68</v>
      </c>
      <c r="K591">
        <v>8.8000000000000007</v>
      </c>
      <c r="L591">
        <v>8.82</v>
      </c>
      <c r="M591">
        <v>8.8000000000000007</v>
      </c>
      <c r="N591">
        <v>8.75</v>
      </c>
      <c r="P591" s="8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7" thickBot="1" x14ac:dyDescent="0.25">
      <c r="A592" s="9"/>
      <c r="B592" s="2">
        <v>43343</v>
      </c>
      <c r="C592">
        <v>6.96</v>
      </c>
      <c r="D592">
        <v>7.1</v>
      </c>
      <c r="E592">
        <v>7.23</v>
      </c>
      <c r="F592">
        <v>7.37</v>
      </c>
      <c r="G592">
        <v>7.82</v>
      </c>
      <c r="H592">
        <v>8.1300000000000008</v>
      </c>
      <c r="I592">
        <v>8.51</v>
      </c>
      <c r="J592">
        <v>8.69</v>
      </c>
      <c r="K592">
        <v>8.8000000000000007</v>
      </c>
      <c r="L592">
        <v>8.81</v>
      </c>
      <c r="M592">
        <v>8.77</v>
      </c>
      <c r="N592">
        <v>8.7200000000000006</v>
      </c>
      <c r="P592" s="8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7" thickBot="1" x14ac:dyDescent="0.25">
      <c r="A593" s="9"/>
      <c r="B593" s="2">
        <v>43342</v>
      </c>
      <c r="C593">
        <v>7.04</v>
      </c>
      <c r="D593">
        <v>7.16</v>
      </c>
      <c r="E593">
        <v>7.29</v>
      </c>
      <c r="F593">
        <v>7.41</v>
      </c>
      <c r="G593">
        <v>7.87</v>
      </c>
      <c r="H593">
        <v>8.19</v>
      </c>
      <c r="I593">
        <v>8.56</v>
      </c>
      <c r="J593">
        <v>8.74</v>
      </c>
      <c r="K593">
        <v>8.85</v>
      </c>
      <c r="L593">
        <v>8.8699999999999992</v>
      </c>
      <c r="M593">
        <v>8.85</v>
      </c>
      <c r="N593">
        <v>8.82</v>
      </c>
      <c r="P593" s="8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7" thickBot="1" x14ac:dyDescent="0.25">
      <c r="A594" s="9"/>
      <c r="B594" s="2">
        <v>43341</v>
      </c>
      <c r="C594">
        <v>7.18</v>
      </c>
      <c r="D594">
        <v>7.27</v>
      </c>
      <c r="E594">
        <v>7.37</v>
      </c>
      <c r="F594">
        <v>7.47</v>
      </c>
      <c r="G594">
        <v>7.87</v>
      </c>
      <c r="H594">
        <v>8.15</v>
      </c>
      <c r="I594">
        <v>8.5</v>
      </c>
      <c r="J594">
        <v>8.67</v>
      </c>
      <c r="K594">
        <v>8.7899999999999991</v>
      </c>
      <c r="L594">
        <v>8.84</v>
      </c>
      <c r="M594">
        <v>8.83</v>
      </c>
      <c r="N594">
        <v>8.8000000000000007</v>
      </c>
      <c r="P594" s="8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7" thickBot="1" x14ac:dyDescent="0.25">
      <c r="A595" s="9"/>
      <c r="B595" s="2">
        <v>43340</v>
      </c>
      <c r="C595">
        <v>7.09</v>
      </c>
      <c r="D595">
        <v>7.2</v>
      </c>
      <c r="E595">
        <v>7.31</v>
      </c>
      <c r="F595">
        <v>7.42</v>
      </c>
      <c r="G595">
        <v>7.85</v>
      </c>
      <c r="H595">
        <v>8.14</v>
      </c>
      <c r="I595">
        <v>8.48</v>
      </c>
      <c r="J595">
        <v>8.65</v>
      </c>
      <c r="K595">
        <v>8.76</v>
      </c>
      <c r="L595">
        <v>8.8000000000000007</v>
      </c>
      <c r="M595">
        <v>8.7899999999999991</v>
      </c>
      <c r="N595">
        <v>8.76</v>
      </c>
      <c r="P595" s="8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7" thickBot="1" x14ac:dyDescent="0.25">
      <c r="A596" s="9"/>
      <c r="B596" s="2">
        <v>43339</v>
      </c>
      <c r="C596">
        <v>7.1</v>
      </c>
      <c r="D596">
        <v>7.21</v>
      </c>
      <c r="E596">
        <v>7.32</v>
      </c>
      <c r="F596">
        <v>7.44</v>
      </c>
      <c r="G596">
        <v>7.86</v>
      </c>
      <c r="H596">
        <v>8.1300000000000008</v>
      </c>
      <c r="I596">
        <v>8.4600000000000009</v>
      </c>
      <c r="J596">
        <v>8.6300000000000008</v>
      </c>
      <c r="K596">
        <v>8.74</v>
      </c>
      <c r="L596">
        <v>8.7899999999999991</v>
      </c>
      <c r="M596">
        <v>8.7799999999999994</v>
      </c>
      <c r="N596">
        <v>8.75</v>
      </c>
      <c r="P596" s="8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7" thickBot="1" x14ac:dyDescent="0.25">
      <c r="A597" s="9"/>
      <c r="B597" s="2">
        <v>43336</v>
      </c>
      <c r="C597">
        <v>7.13</v>
      </c>
      <c r="D597">
        <v>7.24</v>
      </c>
      <c r="E597">
        <v>7.35</v>
      </c>
      <c r="F597">
        <v>7.46</v>
      </c>
      <c r="G597">
        <v>7.85</v>
      </c>
      <c r="H597">
        <v>8.1300000000000008</v>
      </c>
      <c r="I597">
        <v>8.4600000000000009</v>
      </c>
      <c r="J597">
        <v>8.6300000000000008</v>
      </c>
      <c r="K597">
        <v>8.75</v>
      </c>
      <c r="L597">
        <v>8.8000000000000007</v>
      </c>
      <c r="M597">
        <v>8.8000000000000007</v>
      </c>
      <c r="N597">
        <v>8.77</v>
      </c>
      <c r="P597" s="8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7" thickBot="1" x14ac:dyDescent="0.25">
      <c r="A598" s="9"/>
      <c r="B598" s="2">
        <v>43335</v>
      </c>
      <c r="C598">
        <v>7.14</v>
      </c>
      <c r="D598">
        <v>7.25</v>
      </c>
      <c r="E598">
        <v>7.36</v>
      </c>
      <c r="F598">
        <v>7.47</v>
      </c>
      <c r="G598">
        <v>7.88</v>
      </c>
      <c r="H598">
        <v>8.17</v>
      </c>
      <c r="I598">
        <v>8.49</v>
      </c>
      <c r="J598">
        <v>8.66</v>
      </c>
      <c r="K598">
        <v>8.76</v>
      </c>
      <c r="L598">
        <v>8.7899999999999991</v>
      </c>
      <c r="M598">
        <v>8.7899999999999991</v>
      </c>
      <c r="N598">
        <v>8.77</v>
      </c>
      <c r="P598" s="8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7" thickBot="1" x14ac:dyDescent="0.25">
      <c r="A599" s="9"/>
      <c r="B599" s="2">
        <v>43334</v>
      </c>
      <c r="C599">
        <v>7.01</v>
      </c>
      <c r="D599">
        <v>7.14</v>
      </c>
      <c r="E599">
        <v>7.28</v>
      </c>
      <c r="F599">
        <v>7.41</v>
      </c>
      <c r="G599">
        <v>7.85</v>
      </c>
      <c r="H599">
        <v>8.1199999999999992</v>
      </c>
      <c r="I599">
        <v>8.44</v>
      </c>
      <c r="J599">
        <v>8.6</v>
      </c>
      <c r="K599">
        <v>8.7100000000000009</v>
      </c>
      <c r="L599">
        <v>8.74</v>
      </c>
      <c r="M599">
        <v>8.73</v>
      </c>
      <c r="N599">
        <v>8.7100000000000009</v>
      </c>
      <c r="P599" s="8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7" thickBot="1" x14ac:dyDescent="0.25">
      <c r="A600" s="9"/>
      <c r="B600" s="2">
        <v>43333</v>
      </c>
      <c r="C600">
        <v>7.03</v>
      </c>
      <c r="D600">
        <v>7.16</v>
      </c>
      <c r="E600">
        <v>7.29</v>
      </c>
      <c r="F600">
        <v>7.41</v>
      </c>
      <c r="G600">
        <v>7.83</v>
      </c>
      <c r="H600">
        <v>8.1199999999999992</v>
      </c>
      <c r="I600">
        <v>8.44</v>
      </c>
      <c r="J600">
        <v>8.59</v>
      </c>
      <c r="K600">
        <v>8.69</v>
      </c>
      <c r="L600">
        <v>8.7200000000000006</v>
      </c>
      <c r="M600">
        <v>8.7100000000000009</v>
      </c>
      <c r="N600">
        <v>8.68</v>
      </c>
      <c r="P600" s="8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7" thickBot="1" x14ac:dyDescent="0.25">
      <c r="A601" s="9"/>
      <c r="B601" s="2">
        <v>43332</v>
      </c>
      <c r="C601">
        <v>7.04</v>
      </c>
      <c r="D601">
        <v>7.2</v>
      </c>
      <c r="E601">
        <v>7.35</v>
      </c>
      <c r="F601">
        <v>7.49</v>
      </c>
      <c r="G601">
        <v>7.93</v>
      </c>
      <c r="H601">
        <v>8.23</v>
      </c>
      <c r="I601">
        <v>8.56</v>
      </c>
      <c r="J601">
        <v>8.69</v>
      </c>
      <c r="K601">
        <v>8.77</v>
      </c>
      <c r="L601">
        <v>8.7799999999999994</v>
      </c>
      <c r="M601">
        <v>8.76</v>
      </c>
      <c r="N601">
        <v>8.74</v>
      </c>
      <c r="P601" s="8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7" thickBot="1" x14ac:dyDescent="0.25">
      <c r="A602" s="9"/>
      <c r="B602" s="2">
        <v>43329</v>
      </c>
      <c r="C602">
        <v>7.16</v>
      </c>
      <c r="D602">
        <v>7.31</v>
      </c>
      <c r="E602">
        <v>7.45</v>
      </c>
      <c r="F602">
        <v>7.58</v>
      </c>
      <c r="G602">
        <v>7.99</v>
      </c>
      <c r="H602">
        <v>8.27</v>
      </c>
      <c r="I602">
        <v>8.57</v>
      </c>
      <c r="J602">
        <v>8.6999999999999993</v>
      </c>
      <c r="K602">
        <v>8.77</v>
      </c>
      <c r="L602">
        <v>8.7799999999999994</v>
      </c>
      <c r="M602">
        <v>8.7799999999999994</v>
      </c>
      <c r="N602">
        <v>8.76</v>
      </c>
      <c r="P602" s="8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7" thickBot="1" x14ac:dyDescent="0.25">
      <c r="A603" s="9"/>
      <c r="B603" s="2">
        <v>43328</v>
      </c>
      <c r="C603">
        <v>7.2</v>
      </c>
      <c r="D603">
        <v>7.32</v>
      </c>
      <c r="E603">
        <v>7.43</v>
      </c>
      <c r="F603">
        <v>7.54</v>
      </c>
      <c r="G603">
        <v>7.91</v>
      </c>
      <c r="H603">
        <v>8.17</v>
      </c>
      <c r="I603">
        <v>8.43</v>
      </c>
      <c r="J603">
        <v>8.5500000000000007</v>
      </c>
      <c r="K603">
        <v>8.61</v>
      </c>
      <c r="L603">
        <v>8.6300000000000008</v>
      </c>
      <c r="M603">
        <v>8.6300000000000008</v>
      </c>
      <c r="N603">
        <v>8.6300000000000008</v>
      </c>
      <c r="P603" s="8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7" thickBot="1" x14ac:dyDescent="0.25">
      <c r="A604" s="9"/>
      <c r="B604" s="2">
        <v>43327</v>
      </c>
      <c r="C604">
        <v>7.32</v>
      </c>
      <c r="D604">
        <v>7.42</v>
      </c>
      <c r="E604">
        <v>7.51</v>
      </c>
      <c r="F604">
        <v>7.6</v>
      </c>
      <c r="G604">
        <v>7.9</v>
      </c>
      <c r="H604">
        <v>8.16</v>
      </c>
      <c r="I604">
        <v>8.42</v>
      </c>
      <c r="J604">
        <v>8.51</v>
      </c>
      <c r="K604">
        <v>8.56</v>
      </c>
      <c r="L604">
        <v>8.57</v>
      </c>
      <c r="M604">
        <v>8.57</v>
      </c>
      <c r="N604">
        <v>8.56</v>
      </c>
      <c r="P604" s="8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7" thickBot="1" x14ac:dyDescent="0.25">
      <c r="A605" s="9"/>
      <c r="B605" s="2">
        <v>43326</v>
      </c>
      <c r="C605">
        <v>7.24</v>
      </c>
      <c r="D605">
        <v>7.34</v>
      </c>
      <c r="E605">
        <v>7.44</v>
      </c>
      <c r="F605">
        <v>7.54</v>
      </c>
      <c r="G605">
        <v>7.85</v>
      </c>
      <c r="H605">
        <v>8.07</v>
      </c>
      <c r="I605">
        <v>8.3000000000000007</v>
      </c>
      <c r="J605">
        <v>8.4</v>
      </c>
      <c r="K605">
        <v>8.44</v>
      </c>
      <c r="L605">
        <v>8.4600000000000009</v>
      </c>
      <c r="M605">
        <v>8.4600000000000009</v>
      </c>
      <c r="N605">
        <v>8.4600000000000009</v>
      </c>
      <c r="P605" s="8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7" thickBot="1" x14ac:dyDescent="0.25">
      <c r="A606" s="9"/>
      <c r="B606" s="2">
        <v>43325</v>
      </c>
      <c r="C606">
        <v>7.24</v>
      </c>
      <c r="D606">
        <v>7.34</v>
      </c>
      <c r="E606">
        <v>7.43</v>
      </c>
      <c r="F606">
        <v>7.52</v>
      </c>
      <c r="G606">
        <v>7.81</v>
      </c>
      <c r="H606">
        <v>8.0500000000000007</v>
      </c>
      <c r="I606">
        <v>8.34</v>
      </c>
      <c r="J606">
        <v>8.4600000000000009</v>
      </c>
      <c r="K606">
        <v>8.5</v>
      </c>
      <c r="L606">
        <v>8.49</v>
      </c>
      <c r="M606">
        <v>8.48</v>
      </c>
      <c r="N606">
        <v>8.49</v>
      </c>
      <c r="P606" s="8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7" thickBot="1" x14ac:dyDescent="0.25">
      <c r="A607" s="9"/>
      <c r="B607" s="2">
        <v>43322</v>
      </c>
      <c r="C607">
        <v>7.13</v>
      </c>
      <c r="D607">
        <v>7.22</v>
      </c>
      <c r="E607">
        <v>7.31</v>
      </c>
      <c r="F607">
        <v>7.39</v>
      </c>
      <c r="G607">
        <v>7.71</v>
      </c>
      <c r="H607">
        <v>7.96</v>
      </c>
      <c r="I607">
        <v>8.2200000000000006</v>
      </c>
      <c r="J607">
        <v>8.33</v>
      </c>
      <c r="K607">
        <v>8.3800000000000008</v>
      </c>
      <c r="L607">
        <v>8.42</v>
      </c>
      <c r="M607">
        <v>8.43</v>
      </c>
      <c r="N607">
        <v>8.4499999999999993</v>
      </c>
      <c r="P607" s="8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7" thickBot="1" x14ac:dyDescent="0.25">
      <c r="A608" s="9"/>
      <c r="B608" s="2">
        <v>43321</v>
      </c>
      <c r="C608">
        <v>7.2</v>
      </c>
      <c r="D608">
        <v>7.25</v>
      </c>
      <c r="E608">
        <v>7.3</v>
      </c>
      <c r="F608">
        <v>7.37</v>
      </c>
      <c r="G608">
        <v>7.64</v>
      </c>
      <c r="H608">
        <v>7.86</v>
      </c>
      <c r="I608">
        <v>8.11</v>
      </c>
      <c r="J608">
        <v>8.23</v>
      </c>
      <c r="K608">
        <v>8.31</v>
      </c>
      <c r="L608">
        <v>8.36</v>
      </c>
      <c r="M608">
        <v>8.3800000000000008</v>
      </c>
      <c r="N608">
        <v>8.4</v>
      </c>
      <c r="P608" s="8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7" thickBot="1" x14ac:dyDescent="0.25">
      <c r="A609" s="9"/>
      <c r="B609" s="2">
        <v>43320</v>
      </c>
      <c r="C609">
        <v>7.08</v>
      </c>
      <c r="D609">
        <v>7.14</v>
      </c>
      <c r="E609">
        <v>7.19</v>
      </c>
      <c r="F609">
        <v>7.25</v>
      </c>
      <c r="G609">
        <v>7.51</v>
      </c>
      <c r="H609">
        <v>7.75</v>
      </c>
      <c r="I609">
        <v>7.99</v>
      </c>
      <c r="J609">
        <v>8.09</v>
      </c>
      <c r="K609">
        <v>8.15</v>
      </c>
      <c r="L609">
        <v>8.2200000000000006</v>
      </c>
      <c r="M609">
        <v>8.26</v>
      </c>
      <c r="N609">
        <v>8.31</v>
      </c>
      <c r="P609" s="8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7" thickBot="1" x14ac:dyDescent="0.25">
      <c r="A610" s="9"/>
      <c r="B610" s="2">
        <v>43319</v>
      </c>
      <c r="C610">
        <v>6.86</v>
      </c>
      <c r="D610">
        <v>6.94</v>
      </c>
      <c r="E610">
        <v>7.01</v>
      </c>
      <c r="F610">
        <v>7.08</v>
      </c>
      <c r="G610">
        <v>7.34</v>
      </c>
      <c r="H610">
        <v>7.55</v>
      </c>
      <c r="I610">
        <v>7.77</v>
      </c>
      <c r="J610">
        <v>7.88</v>
      </c>
      <c r="K610">
        <v>7.98</v>
      </c>
      <c r="L610">
        <v>8.0399999999999991</v>
      </c>
      <c r="M610">
        <v>8.07</v>
      </c>
      <c r="N610">
        <v>8.09</v>
      </c>
      <c r="P610" s="8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7" thickBot="1" x14ac:dyDescent="0.25">
      <c r="A611" s="9"/>
      <c r="B611" s="2">
        <v>43318</v>
      </c>
      <c r="C611">
        <v>6.88</v>
      </c>
      <c r="D611">
        <v>6.97</v>
      </c>
      <c r="E611">
        <v>7.05</v>
      </c>
      <c r="F611">
        <v>7.13</v>
      </c>
      <c r="G611">
        <v>7.39</v>
      </c>
      <c r="H611">
        <v>7.58</v>
      </c>
      <c r="I611">
        <v>7.77</v>
      </c>
      <c r="J611">
        <v>7.86</v>
      </c>
      <c r="K611">
        <v>7.96</v>
      </c>
      <c r="L611">
        <v>8.0299999999999994</v>
      </c>
      <c r="M611">
        <v>8.0500000000000007</v>
      </c>
      <c r="N611">
        <v>8.07</v>
      </c>
      <c r="P611" s="8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7" thickBot="1" x14ac:dyDescent="0.25">
      <c r="A612" s="9"/>
      <c r="B612" s="2">
        <v>43315</v>
      </c>
      <c r="C612">
        <v>6.88</v>
      </c>
      <c r="D612">
        <v>6.97</v>
      </c>
      <c r="E612">
        <v>7.04</v>
      </c>
      <c r="F612">
        <v>7.12</v>
      </c>
      <c r="G612">
        <v>7.35</v>
      </c>
      <c r="H612">
        <v>7.52</v>
      </c>
      <c r="I612">
        <v>7.72</v>
      </c>
      <c r="J612">
        <v>7.83</v>
      </c>
      <c r="K612">
        <v>7.94</v>
      </c>
      <c r="L612">
        <v>8</v>
      </c>
      <c r="M612">
        <v>8.0299999999999994</v>
      </c>
      <c r="N612">
        <v>8.0399999999999991</v>
      </c>
      <c r="P612" s="8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7" thickBot="1" x14ac:dyDescent="0.25">
      <c r="A613" s="9"/>
      <c r="B613" s="2">
        <v>43314</v>
      </c>
      <c r="C613">
        <v>6.94</v>
      </c>
      <c r="D613">
        <v>6.99</v>
      </c>
      <c r="E613">
        <v>7.05</v>
      </c>
      <c r="F613">
        <v>7.11</v>
      </c>
      <c r="G613">
        <v>7.34</v>
      </c>
      <c r="H613">
        <v>7.51</v>
      </c>
      <c r="I613">
        <v>7.69</v>
      </c>
      <c r="J613">
        <v>7.81</v>
      </c>
      <c r="K613">
        <v>7.93</v>
      </c>
      <c r="L613">
        <v>8.0299999999999994</v>
      </c>
      <c r="M613">
        <v>8.07</v>
      </c>
      <c r="N613">
        <v>8.09</v>
      </c>
      <c r="P613" s="8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7" thickBot="1" x14ac:dyDescent="0.25">
      <c r="A614" s="9"/>
      <c r="B614" s="2">
        <v>43313</v>
      </c>
      <c r="C614">
        <v>6.94</v>
      </c>
      <c r="D614">
        <v>6.99</v>
      </c>
      <c r="E614">
        <v>7.03</v>
      </c>
      <c r="F614">
        <v>7.08</v>
      </c>
      <c r="G614">
        <v>7.27</v>
      </c>
      <c r="H614">
        <v>7.41</v>
      </c>
      <c r="I614">
        <v>7.58</v>
      </c>
      <c r="J614">
        <v>7.69</v>
      </c>
      <c r="K614">
        <v>7.83</v>
      </c>
      <c r="L614">
        <v>7.97</v>
      </c>
      <c r="M614">
        <v>8.0299999999999994</v>
      </c>
      <c r="N614">
        <v>8.09</v>
      </c>
      <c r="P614" s="8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7" thickBot="1" x14ac:dyDescent="0.25">
      <c r="A615" s="9"/>
      <c r="B615" s="2">
        <v>43312</v>
      </c>
      <c r="C615">
        <v>6.95</v>
      </c>
      <c r="D615">
        <v>6.99</v>
      </c>
      <c r="E615">
        <v>7.04</v>
      </c>
      <c r="F615">
        <v>7.08</v>
      </c>
      <c r="G615">
        <v>7.25</v>
      </c>
      <c r="H615">
        <v>7.37</v>
      </c>
      <c r="I615">
        <v>7.52</v>
      </c>
      <c r="J615">
        <v>7.64</v>
      </c>
      <c r="K615">
        <v>7.81</v>
      </c>
      <c r="L615">
        <v>7.95</v>
      </c>
      <c r="M615">
        <v>8.02</v>
      </c>
      <c r="N615">
        <v>8.07</v>
      </c>
      <c r="P615" s="8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7" thickBot="1" x14ac:dyDescent="0.25">
      <c r="A616" s="9"/>
      <c r="B616" s="2">
        <v>43311</v>
      </c>
      <c r="C616">
        <v>6.9</v>
      </c>
      <c r="D616">
        <v>6.95</v>
      </c>
      <c r="E616">
        <v>7</v>
      </c>
      <c r="F616">
        <v>7.04</v>
      </c>
      <c r="G616">
        <v>7.23</v>
      </c>
      <c r="H616">
        <v>7.37</v>
      </c>
      <c r="I616">
        <v>7.56</v>
      </c>
      <c r="J616">
        <v>7.7</v>
      </c>
      <c r="K616">
        <v>7.87</v>
      </c>
      <c r="L616">
        <v>8.01</v>
      </c>
      <c r="M616">
        <v>8.07</v>
      </c>
      <c r="N616">
        <v>8.1199999999999992</v>
      </c>
      <c r="P616" s="8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7" thickBot="1" x14ac:dyDescent="0.25">
      <c r="A617" s="9"/>
      <c r="B617" s="2">
        <v>43308</v>
      </c>
      <c r="C617">
        <v>6.93</v>
      </c>
      <c r="D617">
        <v>6.98</v>
      </c>
      <c r="E617">
        <v>7.03</v>
      </c>
      <c r="F617">
        <v>7.08</v>
      </c>
      <c r="G617">
        <v>7.24</v>
      </c>
      <c r="H617">
        <v>7.37</v>
      </c>
      <c r="I617">
        <v>7.58</v>
      </c>
      <c r="J617">
        <v>7.73</v>
      </c>
      <c r="K617">
        <v>7.89</v>
      </c>
      <c r="L617">
        <v>8.0399999999999991</v>
      </c>
      <c r="M617">
        <v>8.11</v>
      </c>
      <c r="N617">
        <v>8.18</v>
      </c>
      <c r="P617" s="8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7" thickBot="1" x14ac:dyDescent="0.25">
      <c r="A618" s="9"/>
      <c r="B618" s="2">
        <v>43307</v>
      </c>
      <c r="C618">
        <v>6.96</v>
      </c>
      <c r="D618">
        <v>7</v>
      </c>
      <c r="E618">
        <v>7.04</v>
      </c>
      <c r="F618">
        <v>7.08</v>
      </c>
      <c r="G618">
        <v>7.23</v>
      </c>
      <c r="H618">
        <v>7.35</v>
      </c>
      <c r="I618">
        <v>7.54</v>
      </c>
      <c r="J618">
        <v>7.69</v>
      </c>
      <c r="K618">
        <v>7.88</v>
      </c>
      <c r="L618">
        <v>8.06</v>
      </c>
      <c r="M618">
        <v>8.15</v>
      </c>
      <c r="N618">
        <v>8.26</v>
      </c>
      <c r="P618" s="8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7" thickBot="1" x14ac:dyDescent="0.25">
      <c r="A619" s="9"/>
      <c r="B619" s="2">
        <v>43306</v>
      </c>
      <c r="C619">
        <v>6.93</v>
      </c>
      <c r="D619">
        <v>6.98</v>
      </c>
      <c r="E619">
        <v>7.02</v>
      </c>
      <c r="F619">
        <v>7.07</v>
      </c>
      <c r="G619">
        <v>7.22</v>
      </c>
      <c r="H619">
        <v>7.34</v>
      </c>
      <c r="I619">
        <v>7.53</v>
      </c>
      <c r="J619">
        <v>7.69</v>
      </c>
      <c r="K619">
        <v>7.88</v>
      </c>
      <c r="L619">
        <v>8.0399999999999991</v>
      </c>
      <c r="M619">
        <v>8.1300000000000008</v>
      </c>
      <c r="N619">
        <v>8.1999999999999993</v>
      </c>
      <c r="P619" s="8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7" thickBot="1" x14ac:dyDescent="0.25">
      <c r="A620" s="9"/>
      <c r="B620" s="2">
        <v>43305</v>
      </c>
      <c r="C620">
        <v>6.76</v>
      </c>
      <c r="D620">
        <v>6.81</v>
      </c>
      <c r="E620">
        <v>6.87</v>
      </c>
      <c r="F620">
        <v>6.94</v>
      </c>
      <c r="G620">
        <v>7.16</v>
      </c>
      <c r="H620">
        <v>7.31</v>
      </c>
      <c r="I620">
        <v>7.5</v>
      </c>
      <c r="J620">
        <v>7.65</v>
      </c>
      <c r="K620">
        <v>7.83</v>
      </c>
      <c r="L620">
        <v>8.01</v>
      </c>
      <c r="M620">
        <v>8.1</v>
      </c>
      <c r="N620">
        <v>8.17</v>
      </c>
      <c r="P620" s="8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7" thickBot="1" x14ac:dyDescent="0.25">
      <c r="A621" s="9"/>
      <c r="B621" s="2">
        <v>43304</v>
      </c>
      <c r="C621">
        <v>6.87</v>
      </c>
      <c r="D621">
        <v>6.91</v>
      </c>
      <c r="E621">
        <v>6.96</v>
      </c>
      <c r="F621">
        <v>7.01</v>
      </c>
      <c r="G621">
        <v>7.19</v>
      </c>
      <c r="H621">
        <v>7.32</v>
      </c>
      <c r="I621">
        <v>7.49</v>
      </c>
      <c r="J621">
        <v>7.63</v>
      </c>
      <c r="K621">
        <v>7.82</v>
      </c>
      <c r="L621">
        <v>8</v>
      </c>
      <c r="M621">
        <v>8.09</v>
      </c>
      <c r="N621">
        <v>8.17</v>
      </c>
      <c r="P621" s="8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7" thickBot="1" x14ac:dyDescent="0.25">
      <c r="A622" s="9"/>
      <c r="B622" s="2">
        <v>43301</v>
      </c>
      <c r="C622">
        <v>6.8</v>
      </c>
      <c r="D622">
        <v>6.86</v>
      </c>
      <c r="E622">
        <v>6.91</v>
      </c>
      <c r="F622">
        <v>6.97</v>
      </c>
      <c r="G622">
        <v>7.16</v>
      </c>
      <c r="H622">
        <v>7.3</v>
      </c>
      <c r="I622">
        <v>7.49</v>
      </c>
      <c r="J622">
        <v>7.64</v>
      </c>
      <c r="K622">
        <v>7.83</v>
      </c>
      <c r="L622">
        <v>8</v>
      </c>
      <c r="M622">
        <v>8.09</v>
      </c>
      <c r="N622">
        <v>8.17</v>
      </c>
      <c r="P622" s="8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7" thickBot="1" x14ac:dyDescent="0.25">
      <c r="A623" s="9"/>
      <c r="B623" s="2">
        <v>43300</v>
      </c>
      <c r="C623">
        <v>6.82</v>
      </c>
      <c r="D623">
        <v>6.86</v>
      </c>
      <c r="E623">
        <v>6.92</v>
      </c>
      <c r="F623">
        <v>6.97</v>
      </c>
      <c r="G623">
        <v>7.17</v>
      </c>
      <c r="H623">
        <v>7.31</v>
      </c>
      <c r="I623">
        <v>7.5</v>
      </c>
      <c r="J623">
        <v>7.65</v>
      </c>
      <c r="K623">
        <v>7.83</v>
      </c>
      <c r="L623">
        <v>8</v>
      </c>
      <c r="M623">
        <v>8.08</v>
      </c>
      <c r="N623">
        <v>8.16</v>
      </c>
      <c r="P623" s="8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7" thickBot="1" x14ac:dyDescent="0.25">
      <c r="A624" s="9"/>
      <c r="B624" s="2">
        <v>43299</v>
      </c>
      <c r="C624">
        <v>6.74</v>
      </c>
      <c r="D624">
        <v>6.8</v>
      </c>
      <c r="E624">
        <v>6.87</v>
      </c>
      <c r="F624">
        <v>6.93</v>
      </c>
      <c r="G624">
        <v>7.15</v>
      </c>
      <c r="H624">
        <v>7.3</v>
      </c>
      <c r="I624">
        <v>7.47</v>
      </c>
      <c r="J624">
        <v>7.6</v>
      </c>
      <c r="K624">
        <v>7.78</v>
      </c>
      <c r="L624">
        <v>7.91</v>
      </c>
      <c r="M624">
        <v>7.96</v>
      </c>
      <c r="N624">
        <v>7.99</v>
      </c>
      <c r="P624" s="8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7" thickBot="1" x14ac:dyDescent="0.25">
      <c r="A625" s="9"/>
      <c r="B625" s="2">
        <v>43298</v>
      </c>
      <c r="C625">
        <v>6.62</v>
      </c>
      <c r="D625">
        <v>6.68</v>
      </c>
      <c r="E625">
        <v>6.75</v>
      </c>
      <c r="F625">
        <v>6.83</v>
      </c>
      <c r="G625">
        <v>7.09</v>
      </c>
      <c r="H625">
        <v>7.26</v>
      </c>
      <c r="I625">
        <v>7.45</v>
      </c>
      <c r="J625">
        <v>7.58</v>
      </c>
      <c r="K625">
        <v>7.74</v>
      </c>
      <c r="L625">
        <v>7.87</v>
      </c>
      <c r="M625">
        <v>7.92</v>
      </c>
      <c r="N625">
        <v>7.95</v>
      </c>
      <c r="P625" s="8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7" thickBot="1" x14ac:dyDescent="0.25">
      <c r="A626" s="9"/>
      <c r="B626" s="2">
        <v>43297</v>
      </c>
      <c r="C626">
        <v>6.62</v>
      </c>
      <c r="D626">
        <v>6.68</v>
      </c>
      <c r="E626">
        <v>6.74</v>
      </c>
      <c r="F626">
        <v>6.8</v>
      </c>
      <c r="G626">
        <v>7.03</v>
      </c>
      <c r="H626">
        <v>7.18</v>
      </c>
      <c r="I626">
        <v>7.36</v>
      </c>
      <c r="J626">
        <v>7.5</v>
      </c>
      <c r="K626">
        <v>7.69</v>
      </c>
      <c r="L626">
        <v>7.86</v>
      </c>
      <c r="M626">
        <v>7.93</v>
      </c>
      <c r="N626">
        <v>7.98</v>
      </c>
      <c r="P626" s="8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7" thickBot="1" x14ac:dyDescent="0.25">
      <c r="A627" s="9"/>
      <c r="B627" s="2">
        <v>43294</v>
      </c>
      <c r="C627">
        <v>6.59</v>
      </c>
      <c r="D627">
        <v>6.66</v>
      </c>
      <c r="E627">
        <v>6.72</v>
      </c>
      <c r="F627">
        <v>6.78</v>
      </c>
      <c r="G627">
        <v>7</v>
      </c>
      <c r="H627">
        <v>7.14</v>
      </c>
      <c r="I627">
        <v>7.34</v>
      </c>
      <c r="J627">
        <v>7.49</v>
      </c>
      <c r="K627">
        <v>7.65</v>
      </c>
      <c r="L627">
        <v>7.82</v>
      </c>
      <c r="M627">
        <v>7.9</v>
      </c>
      <c r="N627">
        <v>7.94</v>
      </c>
      <c r="P627" s="8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7" thickBot="1" x14ac:dyDescent="0.25">
      <c r="A628" s="9"/>
      <c r="B628" s="2">
        <v>43293</v>
      </c>
      <c r="C628">
        <v>6.62</v>
      </c>
      <c r="D628">
        <v>6.68</v>
      </c>
      <c r="E628">
        <v>6.74</v>
      </c>
      <c r="F628">
        <v>6.8</v>
      </c>
      <c r="G628">
        <v>7</v>
      </c>
      <c r="H628">
        <v>7.14</v>
      </c>
      <c r="I628">
        <v>7.34</v>
      </c>
      <c r="J628">
        <v>7.5</v>
      </c>
      <c r="K628">
        <v>7.67</v>
      </c>
      <c r="L628">
        <v>7.84</v>
      </c>
      <c r="M628">
        <v>7.92</v>
      </c>
      <c r="N628">
        <v>7.96</v>
      </c>
      <c r="P628" s="8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7" thickBot="1" x14ac:dyDescent="0.25">
      <c r="A629" s="9"/>
      <c r="B629" s="2">
        <v>43292</v>
      </c>
      <c r="C629">
        <v>6.61</v>
      </c>
      <c r="D629">
        <v>6.68</v>
      </c>
      <c r="E629">
        <v>6.74</v>
      </c>
      <c r="F629">
        <v>6.8</v>
      </c>
      <c r="G629">
        <v>7</v>
      </c>
      <c r="H629">
        <v>7.15</v>
      </c>
      <c r="I629">
        <v>7.37</v>
      </c>
      <c r="J629">
        <v>7.53</v>
      </c>
      <c r="K629">
        <v>7.71</v>
      </c>
      <c r="L629">
        <v>7.87</v>
      </c>
      <c r="M629">
        <v>7.93</v>
      </c>
      <c r="N629">
        <v>7.96</v>
      </c>
      <c r="P629" s="8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7" thickBot="1" x14ac:dyDescent="0.25">
      <c r="A630" s="9"/>
      <c r="B630" s="2">
        <v>43291</v>
      </c>
      <c r="C630">
        <v>6.61</v>
      </c>
      <c r="D630">
        <v>6.68</v>
      </c>
      <c r="E630">
        <v>6.75</v>
      </c>
      <c r="F630">
        <v>6.81</v>
      </c>
      <c r="G630">
        <v>7.01</v>
      </c>
      <c r="H630">
        <v>7.16</v>
      </c>
      <c r="I630">
        <v>7.38</v>
      </c>
      <c r="J630">
        <v>7.55</v>
      </c>
      <c r="K630">
        <v>7.71</v>
      </c>
      <c r="L630">
        <v>7.87</v>
      </c>
      <c r="M630">
        <v>7.93</v>
      </c>
      <c r="N630">
        <v>7.95</v>
      </c>
      <c r="P630" s="8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7" thickBot="1" x14ac:dyDescent="0.25">
      <c r="A631" s="9"/>
      <c r="B631" s="2">
        <v>43290</v>
      </c>
      <c r="C631">
        <v>6.55</v>
      </c>
      <c r="D631">
        <v>6.63</v>
      </c>
      <c r="E631">
        <v>6.71</v>
      </c>
      <c r="F631">
        <v>6.77</v>
      </c>
      <c r="G631">
        <v>6.99</v>
      </c>
      <c r="H631">
        <v>7.15</v>
      </c>
      <c r="I631">
        <v>7.39</v>
      </c>
      <c r="J631">
        <v>7.56</v>
      </c>
      <c r="K631">
        <v>7.73</v>
      </c>
      <c r="L631">
        <v>7.86</v>
      </c>
      <c r="M631">
        <v>7.9</v>
      </c>
      <c r="N631">
        <v>7.89</v>
      </c>
      <c r="P631" s="8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7" thickBot="1" x14ac:dyDescent="0.25">
      <c r="A632" s="9"/>
      <c r="B632" s="2">
        <v>43287</v>
      </c>
      <c r="C632">
        <v>6.59</v>
      </c>
      <c r="D632">
        <v>6.66</v>
      </c>
      <c r="E632">
        <v>6.73</v>
      </c>
      <c r="F632">
        <v>6.8</v>
      </c>
      <c r="G632">
        <v>7.04</v>
      </c>
      <c r="H632">
        <v>7.22</v>
      </c>
      <c r="I632">
        <v>7.46</v>
      </c>
      <c r="J632">
        <v>7.62</v>
      </c>
      <c r="K632">
        <v>7.8</v>
      </c>
      <c r="L632">
        <v>7.93</v>
      </c>
      <c r="M632">
        <v>7.96</v>
      </c>
      <c r="N632">
        <v>7.94</v>
      </c>
      <c r="P632" s="8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7" thickBot="1" x14ac:dyDescent="0.25">
      <c r="A633" s="9"/>
      <c r="B633" s="2">
        <v>43286</v>
      </c>
      <c r="C633">
        <v>6.6</v>
      </c>
      <c r="D633">
        <v>6.67</v>
      </c>
      <c r="E633">
        <v>6.73</v>
      </c>
      <c r="F633">
        <v>6.8</v>
      </c>
      <c r="G633">
        <v>7.02</v>
      </c>
      <c r="H633">
        <v>7.21</v>
      </c>
      <c r="I633">
        <v>7.47</v>
      </c>
      <c r="J633">
        <v>7.64</v>
      </c>
      <c r="K633">
        <v>7.8</v>
      </c>
      <c r="L633">
        <v>7.91</v>
      </c>
      <c r="M633">
        <v>7.93</v>
      </c>
      <c r="N633">
        <v>7.9</v>
      </c>
      <c r="P633" s="8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7" thickBot="1" x14ac:dyDescent="0.25">
      <c r="A634" s="9"/>
      <c r="B634" s="2">
        <v>43285</v>
      </c>
      <c r="C634">
        <v>6.58</v>
      </c>
      <c r="D634">
        <v>6.66</v>
      </c>
      <c r="E634">
        <v>6.73</v>
      </c>
      <c r="F634">
        <v>6.79</v>
      </c>
      <c r="G634">
        <v>7.04</v>
      </c>
      <c r="H634">
        <v>7.24</v>
      </c>
      <c r="I634">
        <v>7.52</v>
      </c>
      <c r="J634">
        <v>7.69</v>
      </c>
      <c r="K634">
        <v>7.84</v>
      </c>
      <c r="L634">
        <v>7.92</v>
      </c>
      <c r="M634">
        <v>7.93</v>
      </c>
      <c r="N634">
        <v>7.89</v>
      </c>
      <c r="P634" s="8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7" thickBot="1" x14ac:dyDescent="0.25">
      <c r="A635" s="9"/>
      <c r="B635" s="2">
        <v>43284</v>
      </c>
      <c r="C635">
        <v>6.63</v>
      </c>
      <c r="D635">
        <v>6.71</v>
      </c>
      <c r="E635">
        <v>6.78</v>
      </c>
      <c r="F635">
        <v>6.85</v>
      </c>
      <c r="G635">
        <v>7.09</v>
      </c>
      <c r="H635">
        <v>7.27</v>
      </c>
      <c r="I635">
        <v>7.52</v>
      </c>
      <c r="J635">
        <v>7.68</v>
      </c>
      <c r="K635">
        <v>7.85</v>
      </c>
      <c r="L635">
        <v>7.94</v>
      </c>
      <c r="M635">
        <v>7.95</v>
      </c>
      <c r="N635">
        <v>7.89</v>
      </c>
      <c r="P635" s="8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7" thickBot="1" x14ac:dyDescent="0.25">
      <c r="A636" s="9"/>
      <c r="B636" s="2">
        <v>43283</v>
      </c>
      <c r="C636">
        <v>6.63</v>
      </c>
      <c r="D636">
        <v>6.7</v>
      </c>
      <c r="E636">
        <v>6.77</v>
      </c>
      <c r="F636">
        <v>6.83</v>
      </c>
      <c r="G636">
        <v>7.06</v>
      </c>
      <c r="H636">
        <v>7.25</v>
      </c>
      <c r="I636">
        <v>7.53</v>
      </c>
      <c r="J636">
        <v>7.69</v>
      </c>
      <c r="K636">
        <v>7.83</v>
      </c>
      <c r="L636">
        <v>7.9</v>
      </c>
      <c r="M636">
        <v>7.89</v>
      </c>
      <c r="N636">
        <v>7.82</v>
      </c>
      <c r="P636" s="8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7" thickBot="1" x14ac:dyDescent="0.25">
      <c r="A637" s="9"/>
      <c r="B637" s="2">
        <v>43280</v>
      </c>
      <c r="C637">
        <v>6.62</v>
      </c>
      <c r="D637">
        <v>6.7</v>
      </c>
      <c r="E637">
        <v>6.77</v>
      </c>
      <c r="F637">
        <v>6.83</v>
      </c>
      <c r="G637">
        <v>7.06</v>
      </c>
      <c r="H637">
        <v>7.25</v>
      </c>
      <c r="I637">
        <v>7.51</v>
      </c>
      <c r="J637">
        <v>7.67</v>
      </c>
      <c r="K637">
        <v>7.81</v>
      </c>
      <c r="L637">
        <v>7.88</v>
      </c>
      <c r="M637">
        <v>7.87</v>
      </c>
      <c r="N637">
        <v>7.81</v>
      </c>
      <c r="P637" s="8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7" thickBot="1" x14ac:dyDescent="0.25">
      <c r="A638" s="9"/>
      <c r="B638" s="2">
        <v>43279</v>
      </c>
      <c r="C638">
        <v>6.69</v>
      </c>
      <c r="D638">
        <v>6.76</v>
      </c>
      <c r="E638">
        <v>6.83</v>
      </c>
      <c r="F638">
        <v>6.89</v>
      </c>
      <c r="G638">
        <v>7.13</v>
      </c>
      <c r="H638">
        <v>7.31</v>
      </c>
      <c r="I638">
        <v>7.55</v>
      </c>
      <c r="J638">
        <v>7.69</v>
      </c>
      <c r="K638">
        <v>7.84</v>
      </c>
      <c r="L638">
        <v>7.93</v>
      </c>
      <c r="M638">
        <v>7.91</v>
      </c>
      <c r="N638">
        <v>7.83</v>
      </c>
      <c r="P638" s="8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7" thickBot="1" x14ac:dyDescent="0.25">
      <c r="A639" s="9"/>
      <c r="B639" s="2">
        <v>43278</v>
      </c>
      <c r="C639">
        <v>6.76</v>
      </c>
      <c r="D639">
        <v>6.82</v>
      </c>
      <c r="E639">
        <v>6.88</v>
      </c>
      <c r="F639">
        <v>6.94</v>
      </c>
      <c r="G639">
        <v>7.17</v>
      </c>
      <c r="H639">
        <v>7.34</v>
      </c>
      <c r="I639">
        <v>7.58</v>
      </c>
      <c r="J639">
        <v>7.73</v>
      </c>
      <c r="K639">
        <v>7.87</v>
      </c>
      <c r="L639">
        <v>7.95</v>
      </c>
      <c r="M639">
        <v>7.94</v>
      </c>
      <c r="N639">
        <v>7.86</v>
      </c>
      <c r="P639" s="8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7" thickBot="1" x14ac:dyDescent="0.25">
      <c r="A640" s="9"/>
      <c r="B640" s="2">
        <v>43277</v>
      </c>
      <c r="C640">
        <v>6.77</v>
      </c>
      <c r="D640">
        <v>6.84</v>
      </c>
      <c r="E640">
        <v>6.89</v>
      </c>
      <c r="F640">
        <v>6.95</v>
      </c>
      <c r="G640">
        <v>7.15</v>
      </c>
      <c r="H640">
        <v>7.34</v>
      </c>
      <c r="I640">
        <v>7.59</v>
      </c>
      <c r="J640">
        <v>7.73</v>
      </c>
      <c r="K640">
        <v>7.85</v>
      </c>
      <c r="L640">
        <v>7.89</v>
      </c>
      <c r="M640">
        <v>7.86</v>
      </c>
      <c r="N640">
        <v>7.77</v>
      </c>
      <c r="P640" s="8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7" thickBot="1" x14ac:dyDescent="0.25">
      <c r="A641" s="9"/>
      <c r="B641" s="2">
        <v>43276</v>
      </c>
      <c r="C641">
        <v>6.76</v>
      </c>
      <c r="D641">
        <v>6.82</v>
      </c>
      <c r="E641">
        <v>6.87</v>
      </c>
      <c r="F641">
        <v>6.93</v>
      </c>
      <c r="G641">
        <v>7.13</v>
      </c>
      <c r="H641">
        <v>7.29</v>
      </c>
      <c r="I641">
        <v>7.52</v>
      </c>
      <c r="J641">
        <v>7.65</v>
      </c>
      <c r="K641">
        <v>7.76</v>
      </c>
      <c r="L641">
        <v>7.81</v>
      </c>
      <c r="M641">
        <v>7.78</v>
      </c>
      <c r="N641">
        <v>7.68</v>
      </c>
      <c r="P641" s="8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7" thickBot="1" x14ac:dyDescent="0.25">
      <c r="A642" s="9"/>
      <c r="B642" s="2">
        <v>43273</v>
      </c>
      <c r="C642">
        <v>6.79</v>
      </c>
      <c r="D642">
        <v>6.85</v>
      </c>
      <c r="E642">
        <v>6.9</v>
      </c>
      <c r="F642">
        <v>6.95</v>
      </c>
      <c r="G642">
        <v>7.12</v>
      </c>
      <c r="H642">
        <v>7.29</v>
      </c>
      <c r="I642">
        <v>7.52</v>
      </c>
      <c r="J642">
        <v>7.66</v>
      </c>
      <c r="K642">
        <v>7.76</v>
      </c>
      <c r="L642">
        <v>7.81</v>
      </c>
      <c r="M642">
        <v>7.78</v>
      </c>
      <c r="N642">
        <v>7.68</v>
      </c>
      <c r="P642" s="8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7" thickBot="1" x14ac:dyDescent="0.25">
      <c r="A643" s="9"/>
      <c r="B643" s="2">
        <v>43272</v>
      </c>
      <c r="C643">
        <v>6.75</v>
      </c>
      <c r="D643">
        <v>6.81</v>
      </c>
      <c r="E643">
        <v>6.86</v>
      </c>
      <c r="F643">
        <v>6.91</v>
      </c>
      <c r="G643">
        <v>7.11</v>
      </c>
      <c r="H643">
        <v>7.28</v>
      </c>
      <c r="I643">
        <v>7.53</v>
      </c>
      <c r="J643">
        <v>7.68</v>
      </c>
      <c r="K643">
        <v>7.78</v>
      </c>
      <c r="L643">
        <v>7.81</v>
      </c>
      <c r="M643">
        <v>7.78</v>
      </c>
      <c r="N643">
        <v>7.68</v>
      </c>
      <c r="P643" s="8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7" thickBot="1" x14ac:dyDescent="0.25">
      <c r="A644" s="9"/>
      <c r="B644" s="2">
        <v>43271</v>
      </c>
      <c r="C644">
        <v>6.79</v>
      </c>
      <c r="D644">
        <v>6.84</v>
      </c>
      <c r="E644">
        <v>6.89</v>
      </c>
      <c r="F644">
        <v>6.94</v>
      </c>
      <c r="G644">
        <v>7.13</v>
      </c>
      <c r="H644">
        <v>7.3</v>
      </c>
      <c r="I644">
        <v>7.54</v>
      </c>
      <c r="J644">
        <v>7.69</v>
      </c>
      <c r="K644">
        <v>7.8</v>
      </c>
      <c r="L644">
        <v>7.85</v>
      </c>
      <c r="M644">
        <v>7.84</v>
      </c>
      <c r="N644">
        <v>7.77</v>
      </c>
      <c r="P644" s="8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7" thickBot="1" x14ac:dyDescent="0.25">
      <c r="A645" s="9"/>
      <c r="B645" s="2">
        <v>43270</v>
      </c>
      <c r="C645">
        <v>6.88</v>
      </c>
      <c r="D645">
        <v>6.94</v>
      </c>
      <c r="E645">
        <v>6.99</v>
      </c>
      <c r="F645">
        <v>7.04</v>
      </c>
      <c r="G645">
        <v>7.23</v>
      </c>
      <c r="H645">
        <v>7.4</v>
      </c>
      <c r="I645">
        <v>7.65</v>
      </c>
      <c r="J645">
        <v>7.81</v>
      </c>
      <c r="K645">
        <v>7.93</v>
      </c>
      <c r="L645">
        <v>7.99</v>
      </c>
      <c r="M645">
        <v>7.98</v>
      </c>
      <c r="N645">
        <v>7.91</v>
      </c>
      <c r="P645" s="8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7" thickBot="1" x14ac:dyDescent="0.25">
      <c r="A646" s="9"/>
      <c r="B646" s="2">
        <v>43269</v>
      </c>
      <c r="C646">
        <v>6.74</v>
      </c>
      <c r="D646">
        <v>6.81</v>
      </c>
      <c r="E646">
        <v>6.88</v>
      </c>
      <c r="F646">
        <v>6.93</v>
      </c>
      <c r="G646">
        <v>7.12</v>
      </c>
      <c r="H646">
        <v>7.29</v>
      </c>
      <c r="I646">
        <v>7.58</v>
      </c>
      <c r="J646">
        <v>7.8</v>
      </c>
      <c r="K646">
        <v>7.97</v>
      </c>
      <c r="L646">
        <v>8.0299999999999994</v>
      </c>
      <c r="M646">
        <v>8</v>
      </c>
      <c r="N646">
        <v>7.94</v>
      </c>
      <c r="P646" s="8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7" thickBot="1" x14ac:dyDescent="0.25">
      <c r="A647" s="9"/>
      <c r="B647" s="2">
        <v>43266</v>
      </c>
      <c r="C647">
        <v>6.67</v>
      </c>
      <c r="D647">
        <v>6.72</v>
      </c>
      <c r="E647">
        <v>6.77</v>
      </c>
      <c r="F647">
        <v>6.82</v>
      </c>
      <c r="G647">
        <v>6.99</v>
      </c>
      <c r="H647">
        <v>7.13</v>
      </c>
      <c r="I647">
        <v>7.4</v>
      </c>
      <c r="J647">
        <v>7.62</v>
      </c>
      <c r="K647">
        <v>7.84</v>
      </c>
      <c r="L647">
        <v>8</v>
      </c>
      <c r="M647">
        <v>8.06</v>
      </c>
      <c r="N647">
        <v>8.11</v>
      </c>
      <c r="P647" s="8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7" thickBot="1" x14ac:dyDescent="0.25">
      <c r="A648" s="9"/>
      <c r="B648" s="2">
        <v>43265</v>
      </c>
      <c r="C648">
        <v>6.59</v>
      </c>
      <c r="D648">
        <v>6.63</v>
      </c>
      <c r="E648">
        <v>6.68</v>
      </c>
      <c r="F648">
        <v>6.72</v>
      </c>
      <c r="G648">
        <v>6.85</v>
      </c>
      <c r="H648">
        <v>6.97</v>
      </c>
      <c r="I648">
        <v>7.22</v>
      </c>
      <c r="J648">
        <v>7.44</v>
      </c>
      <c r="K648">
        <v>7.68</v>
      </c>
      <c r="L648">
        <v>7.9</v>
      </c>
      <c r="M648">
        <v>8.01</v>
      </c>
      <c r="N648">
        <v>8.1199999999999992</v>
      </c>
      <c r="P648" s="8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7" thickBot="1" x14ac:dyDescent="0.25">
      <c r="A649" s="9"/>
      <c r="B649" s="2">
        <v>43264</v>
      </c>
      <c r="C649">
        <v>6.6</v>
      </c>
      <c r="D649">
        <v>6.64</v>
      </c>
      <c r="E649">
        <v>6.69</v>
      </c>
      <c r="F649">
        <v>6.72</v>
      </c>
      <c r="G649">
        <v>6.85</v>
      </c>
      <c r="H649">
        <v>6.97</v>
      </c>
      <c r="I649">
        <v>7.23</v>
      </c>
      <c r="J649">
        <v>7.46</v>
      </c>
      <c r="K649">
        <v>7.7</v>
      </c>
      <c r="L649">
        <v>7.92</v>
      </c>
      <c r="M649">
        <v>8.0399999999999991</v>
      </c>
      <c r="N649">
        <v>8.15</v>
      </c>
      <c r="P649" s="8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7" thickBot="1" x14ac:dyDescent="0.25">
      <c r="A650" s="9"/>
      <c r="B650" s="2">
        <v>43262</v>
      </c>
      <c r="C650">
        <v>6.63</v>
      </c>
      <c r="D650">
        <v>6.68</v>
      </c>
      <c r="E650">
        <v>6.72</v>
      </c>
      <c r="F650">
        <v>6.76</v>
      </c>
      <c r="G650">
        <v>6.84</v>
      </c>
      <c r="H650">
        <v>6.92</v>
      </c>
      <c r="I650">
        <v>7.14</v>
      </c>
      <c r="J650">
        <v>7.36</v>
      </c>
      <c r="K650">
        <v>7.62</v>
      </c>
      <c r="L650">
        <v>7.85</v>
      </c>
      <c r="M650">
        <v>7.97</v>
      </c>
      <c r="N650">
        <v>8.11</v>
      </c>
      <c r="P650" s="8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7" thickBot="1" x14ac:dyDescent="0.25">
      <c r="A651" s="9"/>
      <c r="B651" s="2">
        <v>43260</v>
      </c>
      <c r="C651">
        <v>6.59</v>
      </c>
      <c r="D651">
        <v>6.63</v>
      </c>
      <c r="E651">
        <v>6.67</v>
      </c>
      <c r="F651">
        <v>6.7</v>
      </c>
      <c r="G651">
        <v>6.83</v>
      </c>
      <c r="H651">
        <v>6.96</v>
      </c>
      <c r="I651">
        <v>7.18</v>
      </c>
      <c r="J651">
        <v>7.38</v>
      </c>
      <c r="K651">
        <v>7.62</v>
      </c>
      <c r="L651">
        <v>7.89</v>
      </c>
      <c r="M651">
        <v>8.07</v>
      </c>
      <c r="N651">
        <v>8.3000000000000007</v>
      </c>
      <c r="P651" s="8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7" thickBot="1" x14ac:dyDescent="0.25">
      <c r="A652" s="9"/>
      <c r="B652" s="2">
        <v>43259</v>
      </c>
      <c r="C652">
        <v>6.62</v>
      </c>
      <c r="D652">
        <v>6.66</v>
      </c>
      <c r="E652">
        <v>6.69</v>
      </c>
      <c r="F652">
        <v>6.72</v>
      </c>
      <c r="G652">
        <v>6.84</v>
      </c>
      <c r="H652">
        <v>6.95</v>
      </c>
      <c r="I652">
        <v>7.19</v>
      </c>
      <c r="J652">
        <v>7.4</v>
      </c>
      <c r="K652">
        <v>7.64</v>
      </c>
      <c r="L652">
        <v>7.9</v>
      </c>
      <c r="M652">
        <v>8.09</v>
      </c>
      <c r="N652">
        <v>8.3699999999999992</v>
      </c>
      <c r="P652" s="8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7" thickBot="1" x14ac:dyDescent="0.25">
      <c r="A653" s="9"/>
      <c r="B653" s="2">
        <v>43258</v>
      </c>
      <c r="C653">
        <v>6.66</v>
      </c>
      <c r="D653">
        <v>6.69</v>
      </c>
      <c r="E653">
        <v>6.72</v>
      </c>
      <c r="F653">
        <v>6.74</v>
      </c>
      <c r="G653">
        <v>6.82</v>
      </c>
      <c r="H653">
        <v>6.9</v>
      </c>
      <c r="I653">
        <v>7.11</v>
      </c>
      <c r="J653">
        <v>7.32</v>
      </c>
      <c r="K653">
        <v>7.57</v>
      </c>
      <c r="L653">
        <v>7.86</v>
      </c>
      <c r="M653">
        <v>8.07</v>
      </c>
      <c r="N653">
        <v>8.3699999999999992</v>
      </c>
      <c r="P653" s="8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7" thickBot="1" x14ac:dyDescent="0.25">
      <c r="A654" s="9"/>
      <c r="B654" s="2">
        <v>43257</v>
      </c>
      <c r="C654">
        <v>6.53</v>
      </c>
      <c r="D654">
        <v>6.59</v>
      </c>
      <c r="E654">
        <v>6.64</v>
      </c>
      <c r="F654">
        <v>6.68</v>
      </c>
      <c r="G654">
        <v>6.8</v>
      </c>
      <c r="H654">
        <v>6.89</v>
      </c>
      <c r="I654">
        <v>7.08</v>
      </c>
      <c r="J654">
        <v>7.27</v>
      </c>
      <c r="K654">
        <v>7.52</v>
      </c>
      <c r="L654">
        <v>7.85</v>
      </c>
      <c r="M654">
        <v>8.1</v>
      </c>
      <c r="N654">
        <v>8.43</v>
      </c>
      <c r="P654" s="8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7" thickBot="1" x14ac:dyDescent="0.25">
      <c r="A655" s="9"/>
      <c r="B655" s="2">
        <v>43256</v>
      </c>
      <c r="C655">
        <v>6.53</v>
      </c>
      <c r="D655">
        <v>6.59</v>
      </c>
      <c r="E655">
        <v>6.64</v>
      </c>
      <c r="F655">
        <v>6.68</v>
      </c>
      <c r="G655">
        <v>6.79</v>
      </c>
      <c r="H655">
        <v>6.87</v>
      </c>
      <c r="I655">
        <v>7.04</v>
      </c>
      <c r="J655">
        <v>7.23</v>
      </c>
      <c r="K655">
        <v>7.48</v>
      </c>
      <c r="L655">
        <v>7.82</v>
      </c>
      <c r="M655">
        <v>8.06</v>
      </c>
      <c r="N655">
        <v>8.4</v>
      </c>
      <c r="P655" s="8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7" thickBot="1" x14ac:dyDescent="0.25">
      <c r="A656" s="9"/>
      <c r="B656" s="2">
        <v>43255</v>
      </c>
      <c r="C656">
        <v>6.53</v>
      </c>
      <c r="D656">
        <v>6.59</v>
      </c>
      <c r="E656">
        <v>6.63</v>
      </c>
      <c r="F656">
        <v>6.67</v>
      </c>
      <c r="G656">
        <v>6.78</v>
      </c>
      <c r="H656">
        <v>6.86</v>
      </c>
      <c r="I656">
        <v>7.04</v>
      </c>
      <c r="J656">
        <v>7.22</v>
      </c>
      <c r="K656">
        <v>7.46</v>
      </c>
      <c r="L656">
        <v>7.79</v>
      </c>
      <c r="M656">
        <v>8.0399999999999991</v>
      </c>
      <c r="N656">
        <v>8.3699999999999992</v>
      </c>
      <c r="P656" s="8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7" thickBot="1" x14ac:dyDescent="0.25">
      <c r="A657" s="9"/>
      <c r="B657" s="2">
        <v>43252</v>
      </c>
      <c r="C657">
        <v>6.5</v>
      </c>
      <c r="D657">
        <v>6.56</v>
      </c>
      <c r="E657">
        <v>6.62</v>
      </c>
      <c r="F657">
        <v>6.66</v>
      </c>
      <c r="G657">
        <v>6.79</v>
      </c>
      <c r="H657">
        <v>6.87</v>
      </c>
      <c r="I657">
        <v>7.04</v>
      </c>
      <c r="J657">
        <v>7.21</v>
      </c>
      <c r="K657">
        <v>7.46</v>
      </c>
      <c r="L657">
        <v>7.8</v>
      </c>
      <c r="M657">
        <v>8.07</v>
      </c>
      <c r="N657">
        <v>8.43</v>
      </c>
      <c r="P657" s="8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7" thickBot="1" x14ac:dyDescent="0.25">
      <c r="A658" s="9"/>
      <c r="B658" s="2">
        <v>43251</v>
      </c>
      <c r="C658">
        <v>6.5</v>
      </c>
      <c r="D658">
        <v>6.56</v>
      </c>
      <c r="E658">
        <v>6.62</v>
      </c>
      <c r="F658">
        <v>6.67</v>
      </c>
      <c r="G658">
        <v>6.81</v>
      </c>
      <c r="H658">
        <v>6.9</v>
      </c>
      <c r="I658">
        <v>7.07</v>
      </c>
      <c r="J658">
        <v>7.24</v>
      </c>
      <c r="K658">
        <v>7.49</v>
      </c>
      <c r="L658">
        <v>7.84</v>
      </c>
      <c r="M658">
        <v>8.1</v>
      </c>
      <c r="N658">
        <v>8.4499999999999993</v>
      </c>
      <c r="P658" s="8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7" thickBot="1" x14ac:dyDescent="0.25">
      <c r="A659" s="9"/>
      <c r="B659" s="2">
        <v>43250</v>
      </c>
      <c r="C659">
        <v>6.47</v>
      </c>
      <c r="D659">
        <v>6.53</v>
      </c>
      <c r="E659">
        <v>6.6</v>
      </c>
      <c r="F659">
        <v>6.65</v>
      </c>
      <c r="G659">
        <v>6.78</v>
      </c>
      <c r="H659">
        <v>6.88</v>
      </c>
      <c r="I659">
        <v>7.05</v>
      </c>
      <c r="J659">
        <v>7.21</v>
      </c>
      <c r="K659">
        <v>7.45</v>
      </c>
      <c r="L659">
        <v>7.78</v>
      </c>
      <c r="M659">
        <v>8.0399999999999991</v>
      </c>
      <c r="N659">
        <v>8.4</v>
      </c>
      <c r="P659" s="8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7" thickBot="1" x14ac:dyDescent="0.25">
      <c r="A660" s="9"/>
      <c r="B660" s="2">
        <v>43249</v>
      </c>
      <c r="C660">
        <v>6.51</v>
      </c>
      <c r="D660">
        <v>6.56</v>
      </c>
      <c r="E660">
        <v>6.61</v>
      </c>
      <c r="F660">
        <v>6.65</v>
      </c>
      <c r="G660">
        <v>6.78</v>
      </c>
      <c r="H660">
        <v>6.87</v>
      </c>
      <c r="I660">
        <v>7.05</v>
      </c>
      <c r="J660">
        <v>7.22</v>
      </c>
      <c r="K660">
        <v>7.46</v>
      </c>
      <c r="L660">
        <v>7.79</v>
      </c>
      <c r="M660">
        <v>8.0399999999999991</v>
      </c>
      <c r="N660">
        <v>8.4</v>
      </c>
      <c r="P660" s="8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7" thickBot="1" x14ac:dyDescent="0.25">
      <c r="A661" s="9"/>
      <c r="B661" s="2">
        <v>43248</v>
      </c>
      <c r="C661">
        <v>6.52</v>
      </c>
      <c r="D661">
        <v>6.57</v>
      </c>
      <c r="E661">
        <v>6.62</v>
      </c>
      <c r="F661">
        <v>6.66</v>
      </c>
      <c r="G661">
        <v>6.78</v>
      </c>
      <c r="H661">
        <v>6.86</v>
      </c>
      <c r="I661">
        <v>7.03</v>
      </c>
      <c r="J661">
        <v>7.19</v>
      </c>
      <c r="K661">
        <v>7.42</v>
      </c>
      <c r="L661">
        <v>7.73</v>
      </c>
      <c r="M661">
        <v>7.97</v>
      </c>
      <c r="N661">
        <v>8.32</v>
      </c>
      <c r="P661" s="8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7" thickBot="1" x14ac:dyDescent="0.25">
      <c r="A662" s="9"/>
      <c r="B662" s="2">
        <v>43245</v>
      </c>
      <c r="C662">
        <v>6.49</v>
      </c>
      <c r="D662">
        <v>6.55</v>
      </c>
      <c r="E662">
        <v>6.6</v>
      </c>
      <c r="F662">
        <v>6.65</v>
      </c>
      <c r="G662">
        <v>6.78</v>
      </c>
      <c r="H662">
        <v>6.87</v>
      </c>
      <c r="I662">
        <v>7.03</v>
      </c>
      <c r="J662">
        <v>7.19</v>
      </c>
      <c r="K662">
        <v>7.44</v>
      </c>
      <c r="L662">
        <v>7.77</v>
      </c>
      <c r="M662">
        <v>8.0299999999999994</v>
      </c>
      <c r="N662">
        <v>8.4</v>
      </c>
      <c r="P662" s="8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7" thickBot="1" x14ac:dyDescent="0.25">
      <c r="A663" s="9"/>
      <c r="B663" s="2">
        <v>43244</v>
      </c>
      <c r="C663">
        <v>6.55</v>
      </c>
      <c r="D663">
        <v>6.59</v>
      </c>
      <c r="E663">
        <v>6.63</v>
      </c>
      <c r="F663">
        <v>6.67</v>
      </c>
      <c r="G663">
        <v>6.77</v>
      </c>
      <c r="H663">
        <v>6.85</v>
      </c>
      <c r="I663">
        <v>7.01</v>
      </c>
      <c r="J663">
        <v>7.18</v>
      </c>
      <c r="K663">
        <v>7.43</v>
      </c>
      <c r="L663">
        <v>7.75</v>
      </c>
      <c r="M663">
        <v>8</v>
      </c>
      <c r="N663">
        <v>8.35</v>
      </c>
      <c r="P663" s="8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7" thickBot="1" x14ac:dyDescent="0.25">
      <c r="A664" s="9"/>
      <c r="B664" s="2">
        <v>43243</v>
      </c>
      <c r="C664">
        <v>6.51</v>
      </c>
      <c r="D664">
        <v>6.56</v>
      </c>
      <c r="E664">
        <v>6.61</v>
      </c>
      <c r="F664">
        <v>6.65</v>
      </c>
      <c r="G664">
        <v>6.78</v>
      </c>
      <c r="H664">
        <v>6.87</v>
      </c>
      <c r="I664">
        <v>7.04</v>
      </c>
      <c r="J664">
        <v>7.21</v>
      </c>
      <c r="K664">
        <v>7.46</v>
      </c>
      <c r="L664">
        <v>7.81</v>
      </c>
      <c r="M664">
        <v>8.07</v>
      </c>
      <c r="N664">
        <v>8.44</v>
      </c>
      <c r="P664" s="8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7" thickBot="1" x14ac:dyDescent="0.25">
      <c r="A665" s="9"/>
      <c r="B665" s="2">
        <v>43242</v>
      </c>
      <c r="C665">
        <v>6.45</v>
      </c>
      <c r="D665">
        <v>6.52</v>
      </c>
      <c r="E665">
        <v>6.59</v>
      </c>
      <c r="F665">
        <v>6.64</v>
      </c>
      <c r="G665">
        <v>6.78</v>
      </c>
      <c r="H665">
        <v>6.88</v>
      </c>
      <c r="I665">
        <v>7.05</v>
      </c>
      <c r="J665">
        <v>7.21</v>
      </c>
      <c r="K665">
        <v>7.45</v>
      </c>
      <c r="L665">
        <v>7.79</v>
      </c>
      <c r="M665">
        <v>8.06</v>
      </c>
      <c r="N665">
        <v>8.44</v>
      </c>
      <c r="P665" s="8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7" thickBot="1" x14ac:dyDescent="0.25">
      <c r="A666" s="9"/>
      <c r="B666" s="2">
        <v>43241</v>
      </c>
      <c r="C666">
        <v>6.53</v>
      </c>
      <c r="D666">
        <v>6.58</v>
      </c>
      <c r="E666">
        <v>6.63</v>
      </c>
      <c r="F666">
        <v>6.67</v>
      </c>
      <c r="G666">
        <v>6.79</v>
      </c>
      <c r="H666">
        <v>6.89</v>
      </c>
      <c r="I666">
        <v>7.07</v>
      </c>
      <c r="J666">
        <v>7.25</v>
      </c>
      <c r="K666">
        <v>7.5</v>
      </c>
      <c r="L666">
        <v>7.85</v>
      </c>
      <c r="M666">
        <v>8.1199999999999992</v>
      </c>
      <c r="N666">
        <v>8.5</v>
      </c>
      <c r="P666" s="8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7" thickBot="1" x14ac:dyDescent="0.25">
      <c r="A667" s="9"/>
      <c r="B667" s="2">
        <v>43238</v>
      </c>
      <c r="C667">
        <v>6.46</v>
      </c>
      <c r="D667">
        <v>6.53</v>
      </c>
      <c r="E667">
        <v>6.61</v>
      </c>
      <c r="F667">
        <v>6.66</v>
      </c>
      <c r="G667">
        <v>6.82</v>
      </c>
      <c r="H667">
        <v>6.91</v>
      </c>
      <c r="I667">
        <v>7.09</v>
      </c>
      <c r="J667">
        <v>7.26</v>
      </c>
      <c r="K667">
        <v>7.49</v>
      </c>
      <c r="L667">
        <v>7.83</v>
      </c>
      <c r="M667">
        <v>8.11</v>
      </c>
      <c r="N667">
        <v>8.5</v>
      </c>
      <c r="P667" s="8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7" thickBot="1" x14ac:dyDescent="0.25">
      <c r="A668" s="9"/>
      <c r="B668" s="2">
        <v>43237</v>
      </c>
      <c r="C668">
        <v>6.5</v>
      </c>
      <c r="D668">
        <v>6.57</v>
      </c>
      <c r="E668">
        <v>6.63</v>
      </c>
      <c r="F668">
        <v>6.68</v>
      </c>
      <c r="G668">
        <v>6.8</v>
      </c>
      <c r="H668">
        <v>6.87</v>
      </c>
      <c r="I668">
        <v>7.04</v>
      </c>
      <c r="J668">
        <v>7.22</v>
      </c>
      <c r="K668">
        <v>7.45</v>
      </c>
      <c r="L668">
        <v>7.78</v>
      </c>
      <c r="M668">
        <v>8.0399999999999991</v>
      </c>
      <c r="N668">
        <v>8.43</v>
      </c>
      <c r="P668" s="8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7" thickBot="1" x14ac:dyDescent="0.25">
      <c r="A669" s="9"/>
      <c r="B669" s="2">
        <v>43236</v>
      </c>
      <c r="C669">
        <v>6.5</v>
      </c>
      <c r="D669">
        <v>6.55</v>
      </c>
      <c r="E669">
        <v>6.6</v>
      </c>
      <c r="F669">
        <v>6.66</v>
      </c>
      <c r="G669">
        <v>6.82</v>
      </c>
      <c r="H669">
        <v>6.91</v>
      </c>
      <c r="I669">
        <v>7.07</v>
      </c>
      <c r="J669">
        <v>7.23</v>
      </c>
      <c r="K669">
        <v>7.47</v>
      </c>
      <c r="L669">
        <v>7.81</v>
      </c>
      <c r="M669">
        <v>8.08</v>
      </c>
      <c r="N669">
        <v>8.4700000000000006</v>
      </c>
      <c r="P669" s="8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7" thickBot="1" x14ac:dyDescent="0.25">
      <c r="A670" s="9"/>
      <c r="B670" s="2">
        <v>43235</v>
      </c>
      <c r="C670">
        <v>6.56</v>
      </c>
      <c r="D670">
        <v>6.61</v>
      </c>
      <c r="E670">
        <v>6.65</v>
      </c>
      <c r="F670">
        <v>6.69</v>
      </c>
      <c r="G670">
        <v>6.77</v>
      </c>
      <c r="H670">
        <v>6.85</v>
      </c>
      <c r="I670">
        <v>7.04</v>
      </c>
      <c r="J670">
        <v>7.24</v>
      </c>
      <c r="K670">
        <v>7.48</v>
      </c>
      <c r="L670">
        <v>7.82</v>
      </c>
      <c r="M670">
        <v>8.09</v>
      </c>
      <c r="N670">
        <v>8.48</v>
      </c>
      <c r="P670" s="8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7" thickBot="1" x14ac:dyDescent="0.25">
      <c r="A671" s="9"/>
      <c r="B671" s="2">
        <v>43234</v>
      </c>
      <c r="C671">
        <v>6.37</v>
      </c>
      <c r="D671">
        <v>6.43</v>
      </c>
      <c r="E671">
        <v>6.48</v>
      </c>
      <c r="F671">
        <v>6.53</v>
      </c>
      <c r="G671">
        <v>6.68</v>
      </c>
      <c r="H671">
        <v>6.8</v>
      </c>
      <c r="I671">
        <v>7.03</v>
      </c>
      <c r="J671">
        <v>7.24</v>
      </c>
      <c r="K671">
        <v>7.53</v>
      </c>
      <c r="L671">
        <v>7.93</v>
      </c>
      <c r="M671">
        <v>8.24</v>
      </c>
      <c r="N671">
        <v>8.69</v>
      </c>
      <c r="P671" s="8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7" thickBot="1" x14ac:dyDescent="0.25">
      <c r="A672" s="9"/>
      <c r="B672" s="2">
        <v>43231</v>
      </c>
      <c r="C672">
        <v>6.31</v>
      </c>
      <c r="D672">
        <v>6.37</v>
      </c>
      <c r="E672">
        <v>6.42</v>
      </c>
      <c r="F672">
        <v>6.47</v>
      </c>
      <c r="G672">
        <v>6.61</v>
      </c>
      <c r="H672">
        <v>6.72</v>
      </c>
      <c r="I672">
        <v>6.95</v>
      </c>
      <c r="J672">
        <v>7.16</v>
      </c>
      <c r="K672">
        <v>7.45</v>
      </c>
      <c r="L672">
        <v>7.86</v>
      </c>
      <c r="M672">
        <v>8.19</v>
      </c>
      <c r="N672">
        <v>8.66</v>
      </c>
      <c r="P672" s="8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7" thickBot="1" x14ac:dyDescent="0.25">
      <c r="A673" s="9"/>
      <c r="B673" s="2">
        <v>43230</v>
      </c>
      <c r="C673">
        <v>6.31</v>
      </c>
      <c r="D673">
        <v>6.36</v>
      </c>
      <c r="E673">
        <v>6.42</v>
      </c>
      <c r="F673">
        <v>6.47</v>
      </c>
      <c r="G673">
        <v>6.65</v>
      </c>
      <c r="H673">
        <v>6.77</v>
      </c>
      <c r="I673">
        <v>6.99</v>
      </c>
      <c r="J673">
        <v>7.2</v>
      </c>
      <c r="K673">
        <v>7.48</v>
      </c>
      <c r="L673">
        <v>7.87</v>
      </c>
      <c r="M673">
        <v>8.19</v>
      </c>
      <c r="N673">
        <v>8.66</v>
      </c>
      <c r="P673" s="8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7" thickBot="1" x14ac:dyDescent="0.25">
      <c r="A674" s="9"/>
      <c r="B674" s="2">
        <v>43228</v>
      </c>
      <c r="C674">
        <v>6.33</v>
      </c>
      <c r="D674">
        <v>6.38</v>
      </c>
      <c r="E674">
        <v>6.44</v>
      </c>
      <c r="F674">
        <v>6.5</v>
      </c>
      <c r="G674">
        <v>6.67</v>
      </c>
      <c r="H674">
        <v>6.78</v>
      </c>
      <c r="I674">
        <v>7.01</v>
      </c>
      <c r="J674">
        <v>7.23</v>
      </c>
      <c r="K674">
        <v>7.51</v>
      </c>
      <c r="L674">
        <v>7.91</v>
      </c>
      <c r="M674">
        <v>8.23</v>
      </c>
      <c r="N674">
        <v>8.7100000000000009</v>
      </c>
      <c r="P674" s="8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7" thickBot="1" x14ac:dyDescent="0.25">
      <c r="A675" s="9"/>
      <c r="B675" s="2">
        <v>43227</v>
      </c>
      <c r="C675">
        <v>6.28</v>
      </c>
      <c r="D675">
        <v>6.34</v>
      </c>
      <c r="E675">
        <v>6.39</v>
      </c>
      <c r="F675">
        <v>6.45</v>
      </c>
      <c r="G675">
        <v>6.62</v>
      </c>
      <c r="H675">
        <v>6.75</v>
      </c>
      <c r="I675">
        <v>6.97</v>
      </c>
      <c r="J675">
        <v>7.17</v>
      </c>
      <c r="K675">
        <v>7.46</v>
      </c>
      <c r="L675">
        <v>7.88</v>
      </c>
      <c r="M675">
        <v>8.2200000000000006</v>
      </c>
      <c r="N675">
        <v>8.74</v>
      </c>
      <c r="P675" s="8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7" thickBot="1" x14ac:dyDescent="0.25">
      <c r="A676" s="9"/>
      <c r="B676" s="2">
        <v>43224</v>
      </c>
      <c r="C676">
        <v>6.35</v>
      </c>
      <c r="D676">
        <v>6.4</v>
      </c>
      <c r="E676">
        <v>6.45</v>
      </c>
      <c r="F676">
        <v>6.5</v>
      </c>
      <c r="G676">
        <v>6.67</v>
      </c>
      <c r="H676">
        <v>6.77</v>
      </c>
      <c r="I676">
        <v>6.99</v>
      </c>
      <c r="J676">
        <v>7.19</v>
      </c>
      <c r="K676">
        <v>7.44</v>
      </c>
      <c r="L676">
        <v>7.81</v>
      </c>
      <c r="M676">
        <v>8.1300000000000008</v>
      </c>
      <c r="N676">
        <v>8.6199999999999992</v>
      </c>
      <c r="P676" s="8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7" thickBot="1" x14ac:dyDescent="0.25">
      <c r="A677" s="9"/>
      <c r="B677" s="2">
        <v>43223</v>
      </c>
      <c r="C677">
        <v>6.44</v>
      </c>
      <c r="D677">
        <v>6.49</v>
      </c>
      <c r="E677">
        <v>6.53</v>
      </c>
      <c r="F677">
        <v>6.57</v>
      </c>
      <c r="G677">
        <v>6.69</v>
      </c>
      <c r="H677">
        <v>6.79</v>
      </c>
      <c r="I677">
        <v>7</v>
      </c>
      <c r="J677">
        <v>7.19</v>
      </c>
      <c r="K677">
        <v>7.45</v>
      </c>
      <c r="L677">
        <v>7.82</v>
      </c>
      <c r="M677">
        <v>8.14</v>
      </c>
      <c r="N677">
        <v>8.6199999999999992</v>
      </c>
      <c r="P677" s="8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7" thickBot="1" x14ac:dyDescent="0.25">
      <c r="A678" s="9"/>
      <c r="B678" s="2">
        <v>43218</v>
      </c>
      <c r="C678">
        <v>6.27</v>
      </c>
      <c r="D678">
        <v>6.32</v>
      </c>
      <c r="E678">
        <v>6.37</v>
      </c>
      <c r="F678">
        <v>6.43</v>
      </c>
      <c r="G678">
        <v>6.6</v>
      </c>
      <c r="H678">
        <v>6.7</v>
      </c>
      <c r="I678">
        <v>6.93</v>
      </c>
      <c r="J678">
        <v>7.13</v>
      </c>
      <c r="K678">
        <v>7.37</v>
      </c>
      <c r="L678">
        <v>7.73</v>
      </c>
      <c r="M678">
        <v>8.0500000000000007</v>
      </c>
      <c r="N678">
        <v>8.58</v>
      </c>
      <c r="P678" s="8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7" thickBot="1" x14ac:dyDescent="0.25">
      <c r="A679" s="9"/>
      <c r="B679" s="2">
        <v>43217</v>
      </c>
      <c r="C679">
        <v>6.35</v>
      </c>
      <c r="D679">
        <v>6.39</v>
      </c>
      <c r="E679">
        <v>6.43</v>
      </c>
      <c r="F679">
        <v>6.48</v>
      </c>
      <c r="G679">
        <v>6.65</v>
      </c>
      <c r="H679">
        <v>6.76</v>
      </c>
      <c r="I679">
        <v>6.95</v>
      </c>
      <c r="J679">
        <v>7.14</v>
      </c>
      <c r="K679">
        <v>7.39</v>
      </c>
      <c r="L679">
        <v>7.76</v>
      </c>
      <c r="M679">
        <v>8.07</v>
      </c>
      <c r="N679">
        <v>8.57</v>
      </c>
      <c r="P679" s="8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7" thickBot="1" x14ac:dyDescent="0.25">
      <c r="A680" s="9"/>
      <c r="B680" s="2">
        <v>43216</v>
      </c>
      <c r="C680">
        <v>6.4</v>
      </c>
      <c r="D680">
        <v>6.44</v>
      </c>
      <c r="E680">
        <v>6.49</v>
      </c>
      <c r="F680">
        <v>6.55</v>
      </c>
      <c r="G680">
        <v>6.72</v>
      </c>
      <c r="H680">
        <v>6.83</v>
      </c>
      <c r="I680">
        <v>7.01</v>
      </c>
      <c r="J680">
        <v>7.19</v>
      </c>
      <c r="K680">
        <v>7.43</v>
      </c>
      <c r="L680">
        <v>7.8</v>
      </c>
      <c r="M680">
        <v>8.1199999999999992</v>
      </c>
      <c r="N680">
        <v>8.65</v>
      </c>
      <c r="P680" s="8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7" thickBot="1" x14ac:dyDescent="0.25">
      <c r="A681" s="9"/>
      <c r="B681" s="2">
        <v>43215</v>
      </c>
      <c r="C681">
        <v>6.42</v>
      </c>
      <c r="D681">
        <v>6.46</v>
      </c>
      <c r="E681">
        <v>6.5</v>
      </c>
      <c r="F681">
        <v>6.55</v>
      </c>
      <c r="G681">
        <v>6.72</v>
      </c>
      <c r="H681">
        <v>6.82</v>
      </c>
      <c r="I681">
        <v>7</v>
      </c>
      <c r="J681">
        <v>7.16</v>
      </c>
      <c r="K681">
        <v>7.39</v>
      </c>
      <c r="L681">
        <v>7.74</v>
      </c>
      <c r="M681">
        <v>8.0500000000000007</v>
      </c>
      <c r="N681">
        <v>8.56</v>
      </c>
      <c r="P681" s="8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7" thickBot="1" x14ac:dyDescent="0.25">
      <c r="A682" s="9"/>
      <c r="B682" s="2">
        <v>43214</v>
      </c>
      <c r="C682">
        <v>6.41</v>
      </c>
      <c r="D682">
        <v>6.44</v>
      </c>
      <c r="E682">
        <v>6.47</v>
      </c>
      <c r="F682">
        <v>6.51</v>
      </c>
      <c r="G682">
        <v>6.68</v>
      </c>
      <c r="H682">
        <v>6.79</v>
      </c>
      <c r="I682">
        <v>6.97</v>
      </c>
      <c r="J682">
        <v>7.13</v>
      </c>
      <c r="K682">
        <v>7.36</v>
      </c>
      <c r="L682">
        <v>7.7</v>
      </c>
      <c r="M682">
        <v>8</v>
      </c>
      <c r="N682">
        <v>8.5</v>
      </c>
      <c r="P682" s="8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7" thickBot="1" x14ac:dyDescent="0.25">
      <c r="A683" s="9"/>
      <c r="B683" s="2">
        <v>43213</v>
      </c>
      <c r="C683">
        <v>6.48</v>
      </c>
      <c r="D683">
        <v>6.52</v>
      </c>
      <c r="E683">
        <v>6.56</v>
      </c>
      <c r="F683">
        <v>6.61</v>
      </c>
      <c r="G683">
        <v>6.76</v>
      </c>
      <c r="H683">
        <v>6.86</v>
      </c>
      <c r="I683">
        <v>7.02</v>
      </c>
      <c r="J683">
        <v>7.18</v>
      </c>
      <c r="K683">
        <v>7.41</v>
      </c>
      <c r="L683">
        <v>7.77</v>
      </c>
      <c r="M683">
        <v>8.08</v>
      </c>
      <c r="N683">
        <v>8.59</v>
      </c>
      <c r="P683" s="8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7" thickBot="1" x14ac:dyDescent="0.25">
      <c r="A684" s="9"/>
      <c r="B684" s="2">
        <v>43210</v>
      </c>
      <c r="C684">
        <v>6.53</v>
      </c>
      <c r="D684">
        <v>6.56</v>
      </c>
      <c r="E684">
        <v>6.6</v>
      </c>
      <c r="F684">
        <v>6.64</v>
      </c>
      <c r="G684">
        <v>6.78</v>
      </c>
      <c r="H684">
        <v>6.87</v>
      </c>
      <c r="I684">
        <v>7.02</v>
      </c>
      <c r="J684">
        <v>7.16</v>
      </c>
      <c r="K684">
        <v>7.38</v>
      </c>
      <c r="L684">
        <v>7.7</v>
      </c>
      <c r="M684">
        <v>7.98</v>
      </c>
      <c r="N684">
        <v>8.4499999999999993</v>
      </c>
      <c r="P684" s="8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7" thickBot="1" x14ac:dyDescent="0.25">
      <c r="A685" s="9"/>
      <c r="B685" s="2">
        <v>43209</v>
      </c>
      <c r="C685">
        <v>6.55</v>
      </c>
      <c r="D685">
        <v>6.59</v>
      </c>
      <c r="E685">
        <v>6.63</v>
      </c>
      <c r="F685">
        <v>6.67</v>
      </c>
      <c r="G685">
        <v>6.81</v>
      </c>
      <c r="H685">
        <v>6.89</v>
      </c>
      <c r="I685">
        <v>7.01</v>
      </c>
      <c r="J685">
        <v>7.15</v>
      </c>
      <c r="K685">
        <v>7.36</v>
      </c>
      <c r="L685">
        <v>7.68</v>
      </c>
      <c r="M685">
        <v>7.98</v>
      </c>
      <c r="N685">
        <v>8.4600000000000009</v>
      </c>
      <c r="P685" s="8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7" thickBot="1" x14ac:dyDescent="0.25">
      <c r="A686" s="9"/>
      <c r="B686" s="2">
        <v>43208</v>
      </c>
      <c r="C686">
        <v>6.59</v>
      </c>
      <c r="D686">
        <v>6.63</v>
      </c>
      <c r="E686">
        <v>6.66</v>
      </c>
      <c r="F686">
        <v>6.7</v>
      </c>
      <c r="G686">
        <v>6.84</v>
      </c>
      <c r="H686">
        <v>6.92</v>
      </c>
      <c r="I686">
        <v>7.06</v>
      </c>
      <c r="J686">
        <v>7.2</v>
      </c>
      <c r="K686">
        <v>7.4</v>
      </c>
      <c r="L686">
        <v>7.73</v>
      </c>
      <c r="M686">
        <v>8.02</v>
      </c>
      <c r="N686">
        <v>8.51</v>
      </c>
      <c r="P686" s="8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7" thickBot="1" x14ac:dyDescent="0.25">
      <c r="A687" s="9"/>
      <c r="B687" s="2">
        <v>43207</v>
      </c>
      <c r="C687">
        <v>6.55</v>
      </c>
      <c r="D687">
        <v>6.59</v>
      </c>
      <c r="E687">
        <v>6.63</v>
      </c>
      <c r="F687">
        <v>6.68</v>
      </c>
      <c r="G687">
        <v>6.86</v>
      </c>
      <c r="H687">
        <v>6.96</v>
      </c>
      <c r="I687">
        <v>7.12</v>
      </c>
      <c r="J687">
        <v>7.26</v>
      </c>
      <c r="K687">
        <v>7.46</v>
      </c>
      <c r="L687">
        <v>7.78</v>
      </c>
      <c r="M687">
        <v>8.08</v>
      </c>
      <c r="N687">
        <v>8.59</v>
      </c>
      <c r="P687" s="8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7" thickBot="1" x14ac:dyDescent="0.25">
      <c r="A688" s="9"/>
      <c r="B688" s="2">
        <v>43206</v>
      </c>
      <c r="C688">
        <v>6.69</v>
      </c>
      <c r="D688">
        <v>6.71</v>
      </c>
      <c r="E688">
        <v>6.74</v>
      </c>
      <c r="F688">
        <v>6.78</v>
      </c>
      <c r="G688">
        <v>6.91</v>
      </c>
      <c r="H688">
        <v>7</v>
      </c>
      <c r="I688">
        <v>7.18</v>
      </c>
      <c r="J688">
        <v>7.34</v>
      </c>
      <c r="K688">
        <v>7.53</v>
      </c>
      <c r="L688">
        <v>7.82</v>
      </c>
      <c r="M688">
        <v>8.09</v>
      </c>
      <c r="N688">
        <v>8.59</v>
      </c>
      <c r="P688" s="8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7" thickBot="1" x14ac:dyDescent="0.25">
      <c r="A689" s="9"/>
      <c r="B689" s="2">
        <v>43203</v>
      </c>
      <c r="C689">
        <v>6.79</v>
      </c>
      <c r="D689">
        <v>6.81</v>
      </c>
      <c r="E689">
        <v>6.83</v>
      </c>
      <c r="F689">
        <v>6.85</v>
      </c>
      <c r="G689">
        <v>6.94</v>
      </c>
      <c r="H689">
        <v>7.01</v>
      </c>
      <c r="I689">
        <v>7.17</v>
      </c>
      <c r="J689">
        <v>7.33</v>
      </c>
      <c r="K689">
        <v>7.55</v>
      </c>
      <c r="L689">
        <v>7.85</v>
      </c>
      <c r="M689">
        <v>8.1199999999999992</v>
      </c>
      <c r="N689">
        <v>8.61</v>
      </c>
      <c r="P689" s="8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7" thickBot="1" x14ac:dyDescent="0.25">
      <c r="A690" s="9"/>
      <c r="B690" s="2">
        <v>43202</v>
      </c>
      <c r="C690">
        <v>6.62</v>
      </c>
      <c r="D690">
        <v>6.66</v>
      </c>
      <c r="E690">
        <v>6.7</v>
      </c>
      <c r="F690">
        <v>6.75</v>
      </c>
      <c r="G690">
        <v>6.89</v>
      </c>
      <c r="H690">
        <v>6.96</v>
      </c>
      <c r="I690">
        <v>7.09</v>
      </c>
      <c r="J690">
        <v>7.24</v>
      </c>
      <c r="K690">
        <v>7.47</v>
      </c>
      <c r="L690">
        <v>7.83</v>
      </c>
      <c r="M690">
        <v>8.14</v>
      </c>
      <c r="N690">
        <v>8.68</v>
      </c>
      <c r="P690" s="8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7" thickBot="1" x14ac:dyDescent="0.25">
      <c r="A691" s="9"/>
      <c r="B691" s="2">
        <v>43201</v>
      </c>
      <c r="C691">
        <v>6.73</v>
      </c>
      <c r="D691">
        <v>6.78</v>
      </c>
      <c r="E691">
        <v>6.84</v>
      </c>
      <c r="F691">
        <v>6.9</v>
      </c>
      <c r="G691">
        <v>7.07</v>
      </c>
      <c r="H691">
        <v>7.11</v>
      </c>
      <c r="I691">
        <v>7.21</v>
      </c>
      <c r="J691">
        <v>7.35</v>
      </c>
      <c r="K691">
        <v>7.59</v>
      </c>
      <c r="L691">
        <v>7.9</v>
      </c>
      <c r="M691">
        <v>8.19</v>
      </c>
      <c r="N691">
        <v>8.68</v>
      </c>
      <c r="P691" s="8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7" thickBot="1" x14ac:dyDescent="0.25">
      <c r="A692" s="9"/>
      <c r="B692" s="2">
        <v>43200</v>
      </c>
      <c r="C692">
        <v>6.94</v>
      </c>
      <c r="D692">
        <v>6.95</v>
      </c>
      <c r="E692">
        <v>6.97</v>
      </c>
      <c r="F692">
        <v>6.98</v>
      </c>
      <c r="G692">
        <v>7.03</v>
      </c>
      <c r="H692">
        <v>7.08</v>
      </c>
      <c r="I692">
        <v>7.26</v>
      </c>
      <c r="J692">
        <v>7.45</v>
      </c>
      <c r="K692">
        <v>7.68</v>
      </c>
      <c r="L692">
        <v>7.97</v>
      </c>
      <c r="M692">
        <v>8.25</v>
      </c>
      <c r="N692">
        <v>8.75</v>
      </c>
      <c r="P692" s="8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7" thickBot="1" x14ac:dyDescent="0.25">
      <c r="A693" s="9"/>
      <c r="B693" s="2">
        <v>43199</v>
      </c>
      <c r="C693">
        <v>6.62</v>
      </c>
      <c r="D693">
        <v>6.65</v>
      </c>
      <c r="E693">
        <v>6.67</v>
      </c>
      <c r="F693">
        <v>6.68</v>
      </c>
      <c r="G693">
        <v>6.72</v>
      </c>
      <c r="H693">
        <v>6.74</v>
      </c>
      <c r="I693">
        <v>6.88</v>
      </c>
      <c r="J693">
        <v>7.09</v>
      </c>
      <c r="K693">
        <v>7.41</v>
      </c>
      <c r="L693">
        <v>7.8</v>
      </c>
      <c r="M693">
        <v>8.1199999999999992</v>
      </c>
      <c r="N693">
        <v>8.65</v>
      </c>
      <c r="P693" s="8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7" thickBot="1" x14ac:dyDescent="0.25">
      <c r="A694" s="9"/>
      <c r="B694" s="2">
        <v>43196</v>
      </c>
      <c r="C694">
        <v>6.15</v>
      </c>
      <c r="D694">
        <v>6.19</v>
      </c>
      <c r="E694">
        <v>6.22</v>
      </c>
      <c r="F694">
        <v>6.25</v>
      </c>
      <c r="G694">
        <v>6.37</v>
      </c>
      <c r="H694">
        <v>6.46</v>
      </c>
      <c r="I694">
        <v>6.64</v>
      </c>
      <c r="J694">
        <v>6.84</v>
      </c>
      <c r="K694">
        <v>7.16</v>
      </c>
      <c r="L694">
        <v>7.6</v>
      </c>
      <c r="M694">
        <v>7.98</v>
      </c>
      <c r="N694">
        <v>8.58</v>
      </c>
      <c r="P694" s="8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7" thickBot="1" x14ac:dyDescent="0.25">
      <c r="A695" s="9"/>
      <c r="B695" s="2">
        <v>43195</v>
      </c>
      <c r="C695">
        <v>6.15</v>
      </c>
      <c r="D695">
        <v>6.19</v>
      </c>
      <c r="E695">
        <v>6.22</v>
      </c>
      <c r="F695">
        <v>6.25</v>
      </c>
      <c r="G695">
        <v>6.36</v>
      </c>
      <c r="H695">
        <v>6.46</v>
      </c>
      <c r="I695">
        <v>6.63</v>
      </c>
      <c r="J695">
        <v>6.83</v>
      </c>
      <c r="K695">
        <v>7.13</v>
      </c>
      <c r="L695">
        <v>7.56</v>
      </c>
      <c r="M695">
        <v>7.93</v>
      </c>
      <c r="N695">
        <v>8.5299999999999994</v>
      </c>
      <c r="P695" s="8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7" thickBot="1" x14ac:dyDescent="0.25">
      <c r="A696" s="9"/>
      <c r="B696" s="2">
        <v>43194</v>
      </c>
      <c r="C696">
        <v>6.07</v>
      </c>
      <c r="D696">
        <v>6.11</v>
      </c>
      <c r="E696">
        <v>6.15</v>
      </c>
      <c r="F696">
        <v>6.19</v>
      </c>
      <c r="G696">
        <v>6.32</v>
      </c>
      <c r="H696">
        <v>6.43</v>
      </c>
      <c r="I696">
        <v>6.64</v>
      </c>
      <c r="J696">
        <v>6.85</v>
      </c>
      <c r="K696">
        <v>7.14</v>
      </c>
      <c r="L696">
        <v>7.59</v>
      </c>
      <c r="M696">
        <v>7.98</v>
      </c>
      <c r="N696">
        <v>8.61</v>
      </c>
      <c r="P696" s="8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7" thickBot="1" x14ac:dyDescent="0.25">
      <c r="A697" s="9"/>
      <c r="B697" s="2">
        <v>43193</v>
      </c>
      <c r="C697">
        <v>6.03</v>
      </c>
      <c r="D697">
        <v>6.08</v>
      </c>
      <c r="E697">
        <v>6.12</v>
      </c>
      <c r="F697">
        <v>6.17</v>
      </c>
      <c r="G697">
        <v>6.34</v>
      </c>
      <c r="H697">
        <v>6.45</v>
      </c>
      <c r="I697">
        <v>6.66</v>
      </c>
      <c r="J697">
        <v>6.87</v>
      </c>
      <c r="K697">
        <v>7.17</v>
      </c>
      <c r="L697">
        <v>7.63</v>
      </c>
      <c r="M697">
        <v>8.02</v>
      </c>
      <c r="N697">
        <v>8.66</v>
      </c>
      <c r="P697" s="8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7" thickBot="1" x14ac:dyDescent="0.25">
      <c r="A698" s="9"/>
      <c r="B698" s="2">
        <v>43192</v>
      </c>
      <c r="C698">
        <v>6</v>
      </c>
      <c r="D698">
        <v>6.04</v>
      </c>
      <c r="E698">
        <v>6.08</v>
      </c>
      <c r="F698">
        <v>6.13</v>
      </c>
      <c r="G698">
        <v>6.3</v>
      </c>
      <c r="H698">
        <v>6.42</v>
      </c>
      <c r="I698">
        <v>6.63</v>
      </c>
      <c r="J698">
        <v>6.84</v>
      </c>
      <c r="K698">
        <v>7.15</v>
      </c>
      <c r="L698">
        <v>7.6</v>
      </c>
      <c r="M698">
        <v>7.99</v>
      </c>
      <c r="N698">
        <v>8.6300000000000008</v>
      </c>
      <c r="P698" s="8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7" thickBot="1" x14ac:dyDescent="0.25">
      <c r="A699" s="9"/>
      <c r="B699" s="2">
        <v>43189</v>
      </c>
      <c r="C699">
        <v>5.99</v>
      </c>
      <c r="D699">
        <v>6.03</v>
      </c>
      <c r="E699">
        <v>6.07</v>
      </c>
      <c r="F699">
        <v>6.12</v>
      </c>
      <c r="G699">
        <v>6.27</v>
      </c>
      <c r="H699">
        <v>6.39</v>
      </c>
      <c r="I699">
        <v>6.61</v>
      </c>
      <c r="J699">
        <v>6.83</v>
      </c>
      <c r="K699">
        <v>7.14</v>
      </c>
      <c r="L699">
        <v>7.6</v>
      </c>
      <c r="M699">
        <v>8</v>
      </c>
      <c r="N699">
        <v>8.64</v>
      </c>
      <c r="P699" s="8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7" thickBot="1" x14ac:dyDescent="0.25">
      <c r="A700" s="9"/>
      <c r="B700" s="2">
        <v>43188</v>
      </c>
      <c r="C700">
        <v>6.01</v>
      </c>
      <c r="D700">
        <v>6.05</v>
      </c>
      <c r="E700">
        <v>6.1</v>
      </c>
      <c r="F700">
        <v>6.15</v>
      </c>
      <c r="G700">
        <v>6.33</v>
      </c>
      <c r="H700">
        <v>6.44</v>
      </c>
      <c r="I700">
        <v>6.65</v>
      </c>
      <c r="J700">
        <v>6.86</v>
      </c>
      <c r="K700">
        <v>7.16</v>
      </c>
      <c r="L700">
        <v>7.6</v>
      </c>
      <c r="M700">
        <v>7.98</v>
      </c>
      <c r="N700">
        <v>8.6</v>
      </c>
      <c r="P700" s="8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7" thickBot="1" x14ac:dyDescent="0.25">
      <c r="A701" s="9"/>
      <c r="B701" s="2">
        <v>43187</v>
      </c>
      <c r="C701">
        <v>6.1</v>
      </c>
      <c r="D701">
        <v>6.13</v>
      </c>
      <c r="E701">
        <v>6.16</v>
      </c>
      <c r="F701">
        <v>6.2</v>
      </c>
      <c r="G701">
        <v>6.33</v>
      </c>
      <c r="H701">
        <v>6.43</v>
      </c>
      <c r="I701">
        <v>6.64</v>
      </c>
      <c r="J701">
        <v>6.85</v>
      </c>
      <c r="K701">
        <v>7.15</v>
      </c>
      <c r="L701">
        <v>7.59</v>
      </c>
      <c r="M701">
        <v>7.97</v>
      </c>
      <c r="N701">
        <v>8.58</v>
      </c>
      <c r="P701" s="8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7" thickBot="1" x14ac:dyDescent="0.25">
      <c r="A702" s="9"/>
      <c r="B702" s="2">
        <v>43186</v>
      </c>
      <c r="C702">
        <v>6.12</v>
      </c>
      <c r="D702">
        <v>6.16</v>
      </c>
      <c r="E702">
        <v>6.19</v>
      </c>
      <c r="F702">
        <v>6.22</v>
      </c>
      <c r="G702">
        <v>6.34</v>
      </c>
      <c r="H702">
        <v>6.42</v>
      </c>
      <c r="I702">
        <v>6.62</v>
      </c>
      <c r="J702">
        <v>6.84</v>
      </c>
      <c r="K702">
        <v>7.15</v>
      </c>
      <c r="L702">
        <v>7.58</v>
      </c>
      <c r="M702">
        <v>7.95</v>
      </c>
      <c r="N702">
        <v>8.56</v>
      </c>
      <c r="P702" s="8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7" thickBot="1" x14ac:dyDescent="0.25">
      <c r="A703" s="9"/>
      <c r="B703" s="2">
        <v>43185</v>
      </c>
      <c r="C703">
        <v>6.06</v>
      </c>
      <c r="D703">
        <v>6.09</v>
      </c>
      <c r="E703">
        <v>6.13</v>
      </c>
      <c r="F703">
        <v>6.17</v>
      </c>
      <c r="G703">
        <v>6.31</v>
      </c>
      <c r="H703">
        <v>6.42</v>
      </c>
      <c r="I703">
        <v>6.63</v>
      </c>
      <c r="J703">
        <v>6.85</v>
      </c>
      <c r="K703">
        <v>7.14</v>
      </c>
      <c r="L703">
        <v>7.58</v>
      </c>
      <c r="M703">
        <v>7.96</v>
      </c>
      <c r="N703">
        <v>8.58</v>
      </c>
      <c r="P703" s="8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7" thickBot="1" x14ac:dyDescent="0.25">
      <c r="A704" s="9"/>
      <c r="B704" s="2">
        <v>43182</v>
      </c>
      <c r="C704">
        <v>6.02</v>
      </c>
      <c r="D704">
        <v>6.06</v>
      </c>
      <c r="E704">
        <v>6.1</v>
      </c>
      <c r="F704">
        <v>6.14</v>
      </c>
      <c r="G704">
        <v>6.28</v>
      </c>
      <c r="H704">
        <v>6.39</v>
      </c>
      <c r="I704">
        <v>6.6</v>
      </c>
      <c r="J704">
        <v>6.82</v>
      </c>
      <c r="K704">
        <v>7.11</v>
      </c>
      <c r="L704">
        <v>7.54</v>
      </c>
      <c r="M704">
        <v>7.92</v>
      </c>
      <c r="N704">
        <v>8.5500000000000007</v>
      </c>
      <c r="P704" s="8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7" thickBot="1" x14ac:dyDescent="0.25">
      <c r="A705" s="9"/>
      <c r="B705" s="2">
        <v>43181</v>
      </c>
      <c r="C705">
        <v>5.97</v>
      </c>
      <c r="D705">
        <v>6.01</v>
      </c>
      <c r="E705">
        <v>6.06</v>
      </c>
      <c r="F705">
        <v>6.11</v>
      </c>
      <c r="G705">
        <v>6.27</v>
      </c>
      <c r="H705">
        <v>6.39</v>
      </c>
      <c r="I705">
        <v>6.6</v>
      </c>
      <c r="J705">
        <v>6.82</v>
      </c>
      <c r="K705">
        <v>7.13</v>
      </c>
      <c r="L705">
        <v>7.6</v>
      </c>
      <c r="M705">
        <v>8.02</v>
      </c>
      <c r="N705">
        <v>8.68</v>
      </c>
      <c r="P705" s="8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7" thickBot="1" x14ac:dyDescent="0.25">
      <c r="A706" s="9"/>
      <c r="B706" s="2">
        <v>43180</v>
      </c>
      <c r="C706">
        <v>5.97</v>
      </c>
      <c r="D706">
        <v>6.01</v>
      </c>
      <c r="E706">
        <v>6.06</v>
      </c>
      <c r="F706">
        <v>6.11</v>
      </c>
      <c r="G706">
        <v>6.29</v>
      </c>
      <c r="H706">
        <v>6.42</v>
      </c>
      <c r="I706">
        <v>6.64</v>
      </c>
      <c r="J706">
        <v>6.86</v>
      </c>
      <c r="K706">
        <v>7.16</v>
      </c>
      <c r="L706">
        <v>7.64</v>
      </c>
      <c r="M706">
        <v>8.06</v>
      </c>
      <c r="N706">
        <v>8.73</v>
      </c>
      <c r="P706" s="8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7" thickBot="1" x14ac:dyDescent="0.25">
      <c r="A707" s="9"/>
      <c r="B707" s="2">
        <v>43179</v>
      </c>
      <c r="C707">
        <v>5.99</v>
      </c>
      <c r="D707">
        <v>6.04</v>
      </c>
      <c r="E707">
        <v>6.08</v>
      </c>
      <c r="F707">
        <v>6.13</v>
      </c>
      <c r="G707">
        <v>6.3</v>
      </c>
      <c r="H707">
        <v>6.42</v>
      </c>
      <c r="I707">
        <v>6.66</v>
      </c>
      <c r="J707">
        <v>6.88</v>
      </c>
      <c r="K707">
        <v>7.2</v>
      </c>
      <c r="L707">
        <v>7.69</v>
      </c>
      <c r="M707">
        <v>8.11</v>
      </c>
      <c r="N707">
        <v>8.7899999999999991</v>
      </c>
      <c r="P707" s="8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7" thickBot="1" x14ac:dyDescent="0.25">
      <c r="A708" s="9"/>
      <c r="B708" s="2">
        <v>43178</v>
      </c>
      <c r="C708">
        <v>6.03</v>
      </c>
      <c r="D708">
        <v>6.08</v>
      </c>
      <c r="E708">
        <v>6.13</v>
      </c>
      <c r="F708">
        <v>6.19</v>
      </c>
      <c r="G708">
        <v>6.38</v>
      </c>
      <c r="H708">
        <v>6.5</v>
      </c>
      <c r="I708">
        <v>6.72</v>
      </c>
      <c r="J708">
        <v>6.93</v>
      </c>
      <c r="K708">
        <v>7.25</v>
      </c>
      <c r="L708">
        <v>7.74</v>
      </c>
      <c r="M708">
        <v>8.17</v>
      </c>
      <c r="N708">
        <v>8.85</v>
      </c>
      <c r="P708" s="8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7" thickBot="1" x14ac:dyDescent="0.25">
      <c r="A709" s="9"/>
      <c r="B709" s="2">
        <v>43175</v>
      </c>
      <c r="C709">
        <v>6.07</v>
      </c>
      <c r="D709">
        <v>6.11</v>
      </c>
      <c r="E709">
        <v>6.16</v>
      </c>
      <c r="F709">
        <v>6.2</v>
      </c>
      <c r="G709">
        <v>6.37</v>
      </c>
      <c r="H709">
        <v>6.49</v>
      </c>
      <c r="I709">
        <v>6.72</v>
      </c>
      <c r="J709">
        <v>6.94</v>
      </c>
      <c r="K709">
        <v>7.24</v>
      </c>
      <c r="L709">
        <v>7.71</v>
      </c>
      <c r="M709">
        <v>8.1300000000000008</v>
      </c>
      <c r="N709">
        <v>8.8000000000000007</v>
      </c>
      <c r="P709" s="8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7" thickBot="1" x14ac:dyDescent="0.25">
      <c r="A710" s="9"/>
      <c r="B710" s="2">
        <v>43174</v>
      </c>
      <c r="C710">
        <v>6.06</v>
      </c>
      <c r="D710">
        <v>6.1</v>
      </c>
      <c r="E710">
        <v>6.15</v>
      </c>
      <c r="F710">
        <v>6.19</v>
      </c>
      <c r="G710">
        <v>6.37</v>
      </c>
      <c r="H710">
        <v>6.5</v>
      </c>
      <c r="I710">
        <v>6.72</v>
      </c>
      <c r="J710">
        <v>6.94</v>
      </c>
      <c r="K710">
        <v>7.24</v>
      </c>
      <c r="L710">
        <v>7.72</v>
      </c>
      <c r="M710">
        <v>8.1300000000000008</v>
      </c>
      <c r="N710">
        <v>8.8000000000000007</v>
      </c>
      <c r="P710" s="8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7" thickBot="1" x14ac:dyDescent="0.25">
      <c r="A711" s="9"/>
      <c r="B711" s="2">
        <v>43173</v>
      </c>
      <c r="C711">
        <v>6.04</v>
      </c>
      <c r="D711">
        <v>6.08</v>
      </c>
      <c r="E711">
        <v>6.13</v>
      </c>
      <c r="F711">
        <v>6.18</v>
      </c>
      <c r="G711">
        <v>6.36</v>
      </c>
      <c r="H711">
        <v>6.48</v>
      </c>
      <c r="I711">
        <v>6.71</v>
      </c>
      <c r="J711">
        <v>6.91</v>
      </c>
      <c r="K711">
        <v>7.21</v>
      </c>
      <c r="L711">
        <v>7.67</v>
      </c>
      <c r="M711">
        <v>8.07</v>
      </c>
      <c r="N711">
        <v>8.74</v>
      </c>
      <c r="P711" s="8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7" thickBot="1" x14ac:dyDescent="0.25">
      <c r="A712" s="9"/>
      <c r="B712" s="2">
        <v>43172</v>
      </c>
      <c r="C712">
        <v>6.02</v>
      </c>
      <c r="D712">
        <v>6.07</v>
      </c>
      <c r="E712">
        <v>6.11</v>
      </c>
      <c r="F712">
        <v>6.16</v>
      </c>
      <c r="G712">
        <v>6.35</v>
      </c>
      <c r="H712">
        <v>6.47</v>
      </c>
      <c r="I712">
        <v>6.68</v>
      </c>
      <c r="J712">
        <v>6.88</v>
      </c>
      <c r="K712">
        <v>7.19</v>
      </c>
      <c r="L712">
        <v>7.66</v>
      </c>
      <c r="M712">
        <v>8.08</v>
      </c>
      <c r="N712">
        <v>8.76</v>
      </c>
      <c r="P712" s="8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7" thickBot="1" x14ac:dyDescent="0.25">
      <c r="A713" s="9"/>
      <c r="B713" s="2">
        <v>43171</v>
      </c>
      <c r="C713">
        <v>6.07</v>
      </c>
      <c r="D713">
        <v>6.11</v>
      </c>
      <c r="E713">
        <v>6.15</v>
      </c>
      <c r="F713">
        <v>6.19</v>
      </c>
      <c r="G713">
        <v>6.36</v>
      </c>
      <c r="H713">
        <v>6.47</v>
      </c>
      <c r="I713">
        <v>6.68</v>
      </c>
      <c r="J713">
        <v>6.88</v>
      </c>
      <c r="K713">
        <v>7.19</v>
      </c>
      <c r="L713">
        <v>7.65</v>
      </c>
      <c r="M713">
        <v>8.07</v>
      </c>
      <c r="N713">
        <v>8.75</v>
      </c>
      <c r="P713" s="8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7" thickBot="1" x14ac:dyDescent="0.25">
      <c r="A714" s="9"/>
      <c r="B714" s="2">
        <v>43166</v>
      </c>
      <c r="C714">
        <v>6.08</v>
      </c>
      <c r="D714">
        <v>6.12</v>
      </c>
      <c r="E714">
        <v>6.16</v>
      </c>
      <c r="F714">
        <v>6.2</v>
      </c>
      <c r="G714">
        <v>6.36</v>
      </c>
      <c r="H714">
        <v>6.48</v>
      </c>
      <c r="I714">
        <v>6.7</v>
      </c>
      <c r="J714">
        <v>6.89</v>
      </c>
      <c r="K714">
        <v>7.16</v>
      </c>
      <c r="L714">
        <v>7.59</v>
      </c>
      <c r="M714">
        <v>7.98</v>
      </c>
      <c r="N714">
        <v>8.66</v>
      </c>
      <c r="P714" s="8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7" thickBot="1" x14ac:dyDescent="0.25">
      <c r="A715" s="9"/>
      <c r="B715" s="2">
        <v>43165</v>
      </c>
      <c r="C715">
        <v>6.16</v>
      </c>
      <c r="D715">
        <v>6.2</v>
      </c>
      <c r="E715">
        <v>6.24</v>
      </c>
      <c r="F715">
        <v>6.27</v>
      </c>
      <c r="G715">
        <v>6.41</v>
      </c>
      <c r="H715">
        <v>6.51</v>
      </c>
      <c r="I715">
        <v>6.7</v>
      </c>
      <c r="J715">
        <v>6.89</v>
      </c>
      <c r="K715">
        <v>7.18</v>
      </c>
      <c r="L715">
        <v>7.64</v>
      </c>
      <c r="M715">
        <v>8.0500000000000007</v>
      </c>
      <c r="N715">
        <v>8.73</v>
      </c>
      <c r="P715" s="8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7" thickBot="1" x14ac:dyDescent="0.25">
      <c r="A716" s="9"/>
      <c r="B716" s="2">
        <v>43164</v>
      </c>
      <c r="C716">
        <v>6.14</v>
      </c>
      <c r="D716">
        <v>6.18</v>
      </c>
      <c r="E716">
        <v>6.22</v>
      </c>
      <c r="F716">
        <v>6.26</v>
      </c>
      <c r="G716">
        <v>6.41</v>
      </c>
      <c r="H716">
        <v>6.52</v>
      </c>
      <c r="I716">
        <v>6.71</v>
      </c>
      <c r="J716">
        <v>6.9</v>
      </c>
      <c r="K716">
        <v>7.18</v>
      </c>
      <c r="L716">
        <v>7.63</v>
      </c>
      <c r="M716">
        <v>8.0399999999999991</v>
      </c>
      <c r="N716">
        <v>8.73</v>
      </c>
      <c r="P716" s="8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7" thickBot="1" x14ac:dyDescent="0.25">
      <c r="A717" s="9"/>
      <c r="B717" s="2">
        <v>43161</v>
      </c>
      <c r="C717">
        <v>6.17</v>
      </c>
      <c r="D717">
        <v>6.2</v>
      </c>
      <c r="E717">
        <v>6.24</v>
      </c>
      <c r="F717">
        <v>6.28</v>
      </c>
      <c r="G717">
        <v>6.43</v>
      </c>
      <c r="H717">
        <v>6.53</v>
      </c>
      <c r="I717">
        <v>6.72</v>
      </c>
      <c r="J717">
        <v>6.91</v>
      </c>
      <c r="K717">
        <v>7.19</v>
      </c>
      <c r="L717">
        <v>7.64</v>
      </c>
      <c r="M717">
        <v>8.0500000000000007</v>
      </c>
      <c r="N717">
        <v>8.74</v>
      </c>
      <c r="P717" s="8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7" thickBot="1" x14ac:dyDescent="0.25">
      <c r="A718" s="9"/>
      <c r="B718" s="2">
        <v>43160</v>
      </c>
      <c r="C718">
        <v>6.2</v>
      </c>
      <c r="D718">
        <v>6.23</v>
      </c>
      <c r="E718">
        <v>6.27</v>
      </c>
      <c r="F718">
        <v>6.3</v>
      </c>
      <c r="G718">
        <v>6.44</v>
      </c>
      <c r="H718">
        <v>6.53</v>
      </c>
      <c r="I718">
        <v>6.71</v>
      </c>
      <c r="J718">
        <v>6.9</v>
      </c>
      <c r="K718">
        <v>7.19</v>
      </c>
      <c r="L718">
        <v>7.64</v>
      </c>
      <c r="M718">
        <v>8.0399999999999991</v>
      </c>
      <c r="N718">
        <v>8.7200000000000006</v>
      </c>
      <c r="P718" s="8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7" thickBot="1" x14ac:dyDescent="0.25">
      <c r="A719" s="9"/>
      <c r="B719" s="2">
        <v>43159</v>
      </c>
      <c r="C719">
        <v>6.14</v>
      </c>
      <c r="D719">
        <v>6.18</v>
      </c>
      <c r="E719">
        <v>6.22</v>
      </c>
      <c r="F719">
        <v>6.26</v>
      </c>
      <c r="G719">
        <v>6.4</v>
      </c>
      <c r="H719">
        <v>6.49</v>
      </c>
      <c r="I719">
        <v>6.67</v>
      </c>
      <c r="J719">
        <v>6.86</v>
      </c>
      <c r="K719">
        <v>7.13</v>
      </c>
      <c r="L719">
        <v>7.56</v>
      </c>
      <c r="M719">
        <v>7.95</v>
      </c>
      <c r="N719">
        <v>8.61</v>
      </c>
      <c r="P719" s="8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7" thickBot="1" x14ac:dyDescent="0.25">
      <c r="A720" s="9"/>
      <c r="B720" s="2">
        <v>43158</v>
      </c>
      <c r="C720">
        <v>6.23</v>
      </c>
      <c r="D720">
        <v>6.26</v>
      </c>
      <c r="E720">
        <v>6.29</v>
      </c>
      <c r="F720">
        <v>6.31</v>
      </c>
      <c r="G720">
        <v>6.41</v>
      </c>
      <c r="H720">
        <v>6.5</v>
      </c>
      <c r="I720">
        <v>6.7</v>
      </c>
      <c r="J720">
        <v>6.9</v>
      </c>
      <c r="K720">
        <v>7.17</v>
      </c>
      <c r="L720">
        <v>7.59</v>
      </c>
      <c r="M720">
        <v>7.99</v>
      </c>
      <c r="N720">
        <v>8.67</v>
      </c>
      <c r="P720" s="8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7" thickBot="1" x14ac:dyDescent="0.25">
      <c r="A721" s="9"/>
      <c r="B721" s="2">
        <v>43157</v>
      </c>
      <c r="C721">
        <v>6.14</v>
      </c>
      <c r="D721">
        <v>6.17</v>
      </c>
      <c r="E721">
        <v>6.21</v>
      </c>
      <c r="F721">
        <v>6.24</v>
      </c>
      <c r="G721">
        <v>6.38</v>
      </c>
      <c r="H721">
        <v>6.48</v>
      </c>
      <c r="I721">
        <v>6.66</v>
      </c>
      <c r="J721">
        <v>6.84</v>
      </c>
      <c r="K721">
        <v>7.13</v>
      </c>
      <c r="L721">
        <v>7.58</v>
      </c>
      <c r="M721">
        <v>7.99</v>
      </c>
      <c r="N721">
        <v>8.67</v>
      </c>
      <c r="P721" s="8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7" thickBot="1" x14ac:dyDescent="0.25">
      <c r="A722" s="9"/>
      <c r="B722" s="2">
        <v>43153</v>
      </c>
      <c r="C722">
        <v>6.23</v>
      </c>
      <c r="D722">
        <v>6.26</v>
      </c>
      <c r="E722">
        <v>6.29</v>
      </c>
      <c r="F722">
        <v>6.32</v>
      </c>
      <c r="G722">
        <v>6.44</v>
      </c>
      <c r="H722">
        <v>6.53</v>
      </c>
      <c r="I722">
        <v>6.7</v>
      </c>
      <c r="J722">
        <v>6.88</v>
      </c>
      <c r="K722">
        <v>7.15</v>
      </c>
      <c r="L722">
        <v>7.58</v>
      </c>
      <c r="M722">
        <v>7.97</v>
      </c>
      <c r="N722">
        <v>8.64</v>
      </c>
      <c r="P722" s="8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7" thickBot="1" x14ac:dyDescent="0.25">
      <c r="A723" s="9"/>
      <c r="B723" s="2">
        <v>43152</v>
      </c>
      <c r="C723">
        <v>6.23</v>
      </c>
      <c r="D723">
        <v>6.26</v>
      </c>
      <c r="E723">
        <v>6.29</v>
      </c>
      <c r="F723">
        <v>6.33</v>
      </c>
      <c r="G723">
        <v>6.45</v>
      </c>
      <c r="H723">
        <v>6.53</v>
      </c>
      <c r="I723">
        <v>6.7</v>
      </c>
      <c r="J723">
        <v>6.87</v>
      </c>
      <c r="K723">
        <v>7.14</v>
      </c>
      <c r="L723">
        <v>7.56</v>
      </c>
      <c r="M723">
        <v>7.94</v>
      </c>
      <c r="N723">
        <v>8.61</v>
      </c>
      <c r="P723" s="8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7" thickBot="1" x14ac:dyDescent="0.25">
      <c r="A724" s="9"/>
      <c r="B724" s="2">
        <v>43151</v>
      </c>
      <c r="C724">
        <v>6.28</v>
      </c>
      <c r="D724">
        <v>6.31</v>
      </c>
      <c r="E724">
        <v>6.34</v>
      </c>
      <c r="F724">
        <v>6.38</v>
      </c>
      <c r="G724">
        <v>6.5</v>
      </c>
      <c r="H724">
        <v>6.59</v>
      </c>
      <c r="I724">
        <v>6.76</v>
      </c>
      <c r="J724">
        <v>6.92</v>
      </c>
      <c r="K724">
        <v>7.17</v>
      </c>
      <c r="L724">
        <v>7.58</v>
      </c>
      <c r="M724">
        <v>7.96</v>
      </c>
      <c r="N724">
        <v>8.6199999999999992</v>
      </c>
      <c r="P724" s="8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7" thickBot="1" x14ac:dyDescent="0.25">
      <c r="A725" s="9"/>
      <c r="B725" s="2">
        <v>43150</v>
      </c>
      <c r="C725">
        <v>6.32</v>
      </c>
      <c r="D725">
        <v>6.34</v>
      </c>
      <c r="E725">
        <v>6.36</v>
      </c>
      <c r="F725">
        <v>6.38</v>
      </c>
      <c r="G725">
        <v>6.45</v>
      </c>
      <c r="H725">
        <v>6.55</v>
      </c>
      <c r="I725">
        <v>6.73</v>
      </c>
      <c r="J725">
        <v>6.9</v>
      </c>
      <c r="K725">
        <v>7.16</v>
      </c>
      <c r="L725">
        <v>7.56</v>
      </c>
      <c r="M725">
        <v>7.93</v>
      </c>
      <c r="N725">
        <v>8.58</v>
      </c>
      <c r="P725" s="8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7" thickBot="1" x14ac:dyDescent="0.25">
      <c r="A726" s="9"/>
      <c r="B726" s="2">
        <v>43147</v>
      </c>
      <c r="C726">
        <v>6.27</v>
      </c>
      <c r="D726">
        <v>6.3</v>
      </c>
      <c r="E726">
        <v>6.33</v>
      </c>
      <c r="F726">
        <v>6.36</v>
      </c>
      <c r="G726">
        <v>6.48</v>
      </c>
      <c r="H726">
        <v>6.56</v>
      </c>
      <c r="I726">
        <v>6.72</v>
      </c>
      <c r="J726">
        <v>6.89</v>
      </c>
      <c r="K726">
        <v>7.15</v>
      </c>
      <c r="L726">
        <v>7.57</v>
      </c>
      <c r="M726">
        <v>7.95</v>
      </c>
      <c r="N726">
        <v>8.61</v>
      </c>
      <c r="P726" s="8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7" thickBot="1" x14ac:dyDescent="0.25">
      <c r="A727" s="9"/>
      <c r="B727" s="2">
        <v>43146</v>
      </c>
      <c r="C727">
        <v>6.28</v>
      </c>
      <c r="D727">
        <v>6.31</v>
      </c>
      <c r="E727">
        <v>6.34</v>
      </c>
      <c r="F727">
        <v>6.37</v>
      </c>
      <c r="G727">
        <v>6.5</v>
      </c>
      <c r="H727">
        <v>6.6</v>
      </c>
      <c r="I727">
        <v>6.77</v>
      </c>
      <c r="J727">
        <v>6.95</v>
      </c>
      <c r="K727">
        <v>7.22</v>
      </c>
      <c r="L727">
        <v>7.64</v>
      </c>
      <c r="M727">
        <v>8.0299999999999994</v>
      </c>
      <c r="N727">
        <v>8.6999999999999993</v>
      </c>
      <c r="P727" s="8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7" thickBot="1" x14ac:dyDescent="0.25">
      <c r="A728" s="9"/>
      <c r="B728" s="2">
        <v>43145</v>
      </c>
      <c r="C728">
        <v>6.28</v>
      </c>
      <c r="D728">
        <v>6.31</v>
      </c>
      <c r="E728">
        <v>6.35</v>
      </c>
      <c r="F728">
        <v>6.39</v>
      </c>
      <c r="G728">
        <v>6.58</v>
      </c>
      <c r="H728">
        <v>6.66</v>
      </c>
      <c r="I728">
        <v>6.81</v>
      </c>
      <c r="J728">
        <v>6.97</v>
      </c>
      <c r="K728">
        <v>7.22</v>
      </c>
      <c r="L728">
        <v>7.63</v>
      </c>
      <c r="M728">
        <v>8</v>
      </c>
      <c r="N728">
        <v>8.66</v>
      </c>
      <c r="P728" s="8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7" thickBot="1" x14ac:dyDescent="0.25">
      <c r="A729" s="9"/>
      <c r="B729" s="2">
        <v>43144</v>
      </c>
      <c r="C729">
        <v>6.44</v>
      </c>
      <c r="D729">
        <v>6.46</v>
      </c>
      <c r="E729">
        <v>6.48</v>
      </c>
      <c r="F729">
        <v>6.51</v>
      </c>
      <c r="G729">
        <v>6.59</v>
      </c>
      <c r="H729">
        <v>6.67</v>
      </c>
      <c r="I729">
        <v>6.83</v>
      </c>
      <c r="J729">
        <v>7</v>
      </c>
      <c r="K729">
        <v>7.25</v>
      </c>
      <c r="L729">
        <v>7.63</v>
      </c>
      <c r="M729">
        <v>7.99</v>
      </c>
      <c r="N729">
        <v>8.6199999999999992</v>
      </c>
      <c r="P729" s="8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7" thickBot="1" x14ac:dyDescent="0.25">
      <c r="A730" s="9"/>
      <c r="B730" s="2">
        <v>43143</v>
      </c>
      <c r="C730">
        <v>6.53</v>
      </c>
      <c r="D730">
        <v>6.55</v>
      </c>
      <c r="E730">
        <v>6.57</v>
      </c>
      <c r="F730">
        <v>6.58</v>
      </c>
      <c r="G730">
        <v>6.63</v>
      </c>
      <c r="H730">
        <v>6.68</v>
      </c>
      <c r="I730">
        <v>6.83</v>
      </c>
      <c r="J730">
        <v>6.99</v>
      </c>
      <c r="K730">
        <v>7.22</v>
      </c>
      <c r="L730">
        <v>7.58</v>
      </c>
      <c r="M730">
        <v>7.91</v>
      </c>
      <c r="N730">
        <v>8.52</v>
      </c>
      <c r="P730" s="8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7" thickBot="1" x14ac:dyDescent="0.25">
      <c r="A731" s="9"/>
      <c r="B731" s="2">
        <v>43140</v>
      </c>
      <c r="C731">
        <v>6.59</v>
      </c>
      <c r="D731">
        <v>6.61</v>
      </c>
      <c r="E731">
        <v>6.62</v>
      </c>
      <c r="F731">
        <v>6.64</v>
      </c>
      <c r="G731">
        <v>6.67</v>
      </c>
      <c r="H731">
        <v>6.71</v>
      </c>
      <c r="I731">
        <v>6.84</v>
      </c>
      <c r="J731">
        <v>7</v>
      </c>
      <c r="K731">
        <v>7.23</v>
      </c>
      <c r="L731">
        <v>7.57</v>
      </c>
      <c r="M731">
        <v>7.88</v>
      </c>
      <c r="N731">
        <v>8.4600000000000009</v>
      </c>
      <c r="P731" s="8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7" thickBot="1" x14ac:dyDescent="0.25">
      <c r="A732" s="9"/>
      <c r="B732" s="2">
        <v>43139</v>
      </c>
      <c r="C732">
        <v>6.62</v>
      </c>
      <c r="D732">
        <v>6.64</v>
      </c>
      <c r="E732">
        <v>6.65</v>
      </c>
      <c r="F732">
        <v>6.66</v>
      </c>
      <c r="G732">
        <v>6.7</v>
      </c>
      <c r="H732">
        <v>6.74</v>
      </c>
      <c r="I732">
        <v>6.86</v>
      </c>
      <c r="J732">
        <v>7</v>
      </c>
      <c r="K732">
        <v>7.22</v>
      </c>
      <c r="L732">
        <v>7.54</v>
      </c>
      <c r="M732">
        <v>7.84</v>
      </c>
      <c r="N732">
        <v>8.3800000000000008</v>
      </c>
      <c r="P732" s="8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7" thickBot="1" x14ac:dyDescent="0.25">
      <c r="A733" s="9"/>
      <c r="B733" s="2">
        <v>43138</v>
      </c>
      <c r="C733">
        <v>6.64</v>
      </c>
      <c r="D733">
        <v>6.66</v>
      </c>
      <c r="E733">
        <v>6.68</v>
      </c>
      <c r="F733">
        <v>6.69</v>
      </c>
      <c r="G733">
        <v>6.72</v>
      </c>
      <c r="H733">
        <v>6.74</v>
      </c>
      <c r="I733">
        <v>6.85</v>
      </c>
      <c r="J733">
        <v>6.99</v>
      </c>
      <c r="K733">
        <v>7.2</v>
      </c>
      <c r="L733">
        <v>7.52</v>
      </c>
      <c r="M733">
        <v>7.81</v>
      </c>
      <c r="N733">
        <v>8.35</v>
      </c>
      <c r="P733" s="8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7" thickBot="1" x14ac:dyDescent="0.25">
      <c r="A734" s="9"/>
      <c r="B734" s="2">
        <v>43137</v>
      </c>
      <c r="C734">
        <v>6.66</v>
      </c>
      <c r="D734">
        <v>6.68</v>
      </c>
      <c r="E734">
        <v>6.7</v>
      </c>
      <c r="F734">
        <v>6.72</v>
      </c>
      <c r="G734">
        <v>6.79</v>
      </c>
      <c r="H734">
        <v>6.84</v>
      </c>
      <c r="I734">
        <v>6.94</v>
      </c>
      <c r="J734">
        <v>7.07</v>
      </c>
      <c r="K734">
        <v>7.26</v>
      </c>
      <c r="L734">
        <v>7.58</v>
      </c>
      <c r="M734">
        <v>7.89</v>
      </c>
      <c r="N734">
        <v>8.44</v>
      </c>
      <c r="P734" s="8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7" thickBot="1" x14ac:dyDescent="0.25">
      <c r="A735" s="9"/>
      <c r="B735" s="2">
        <v>43136</v>
      </c>
      <c r="C735">
        <v>6.66</v>
      </c>
      <c r="D735">
        <v>6.68</v>
      </c>
      <c r="E735">
        <v>6.7</v>
      </c>
      <c r="F735">
        <v>6.72</v>
      </c>
      <c r="G735">
        <v>6.79</v>
      </c>
      <c r="H735">
        <v>6.82</v>
      </c>
      <c r="I735">
        <v>6.91</v>
      </c>
      <c r="J735">
        <v>7.04</v>
      </c>
      <c r="K735">
        <v>7.24</v>
      </c>
      <c r="L735">
        <v>7.56</v>
      </c>
      <c r="M735">
        <v>7.86</v>
      </c>
      <c r="N735">
        <v>8.4</v>
      </c>
      <c r="P735" s="8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7" thickBot="1" x14ac:dyDescent="0.25">
      <c r="A736" s="9"/>
      <c r="B736" s="2">
        <v>43133</v>
      </c>
      <c r="C736">
        <v>6.64</v>
      </c>
      <c r="D736">
        <v>6.66</v>
      </c>
      <c r="E736">
        <v>6.67</v>
      </c>
      <c r="F736">
        <v>6.69</v>
      </c>
      <c r="G736">
        <v>6.75</v>
      </c>
      <c r="H736">
        <v>6.79</v>
      </c>
      <c r="I736">
        <v>6.91</v>
      </c>
      <c r="J736">
        <v>7.06</v>
      </c>
      <c r="K736">
        <v>7.27</v>
      </c>
      <c r="L736">
        <v>7.61</v>
      </c>
      <c r="M736">
        <v>7.92</v>
      </c>
      <c r="N736">
        <v>8.48</v>
      </c>
      <c r="P736" s="8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7" thickBot="1" x14ac:dyDescent="0.25">
      <c r="A737" s="9"/>
      <c r="B737" s="2">
        <v>43132</v>
      </c>
      <c r="C737">
        <v>6.67</v>
      </c>
      <c r="D737">
        <v>6.69</v>
      </c>
      <c r="E737">
        <v>6.71</v>
      </c>
      <c r="F737">
        <v>6.72</v>
      </c>
      <c r="G737">
        <v>6.77</v>
      </c>
      <c r="H737">
        <v>6.81</v>
      </c>
      <c r="I737">
        <v>6.93</v>
      </c>
      <c r="J737">
        <v>7.08</v>
      </c>
      <c r="K737">
        <v>7.29</v>
      </c>
      <c r="L737">
        <v>7.62</v>
      </c>
      <c r="M737">
        <v>7.92</v>
      </c>
      <c r="N737">
        <v>8.4700000000000006</v>
      </c>
      <c r="P737" s="8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7" thickBot="1" x14ac:dyDescent="0.25">
      <c r="A738" s="9"/>
      <c r="B738" s="2">
        <v>43131</v>
      </c>
      <c r="C738">
        <v>6.7</v>
      </c>
      <c r="D738">
        <v>6.72</v>
      </c>
      <c r="E738">
        <v>6.74</v>
      </c>
      <c r="F738">
        <v>6.75</v>
      </c>
      <c r="G738">
        <v>6.78</v>
      </c>
      <c r="H738">
        <v>6.81</v>
      </c>
      <c r="I738">
        <v>6.94</v>
      </c>
      <c r="J738">
        <v>7.11</v>
      </c>
      <c r="K738">
        <v>7.34</v>
      </c>
      <c r="L738">
        <v>7.7</v>
      </c>
      <c r="M738">
        <v>8.02</v>
      </c>
      <c r="N738">
        <v>8.58</v>
      </c>
      <c r="P738" s="8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7" thickBot="1" x14ac:dyDescent="0.25">
      <c r="A739" s="9"/>
      <c r="B739" s="2">
        <v>43130</v>
      </c>
      <c r="C739">
        <v>6.68</v>
      </c>
      <c r="D739">
        <v>6.7</v>
      </c>
      <c r="E739">
        <v>6.72</v>
      </c>
      <c r="F739">
        <v>6.74</v>
      </c>
      <c r="G739">
        <v>6.79</v>
      </c>
      <c r="H739">
        <v>6.83</v>
      </c>
      <c r="I739">
        <v>6.99</v>
      </c>
      <c r="J739">
        <v>7.17</v>
      </c>
      <c r="K739">
        <v>7.42</v>
      </c>
      <c r="L739">
        <v>7.78</v>
      </c>
      <c r="M739">
        <v>8.11</v>
      </c>
      <c r="N739">
        <v>8.69</v>
      </c>
      <c r="P739" s="8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7" thickBot="1" x14ac:dyDescent="0.25">
      <c r="A740" s="9"/>
      <c r="B740" s="2">
        <v>43129</v>
      </c>
      <c r="C740">
        <v>6.73</v>
      </c>
      <c r="D740">
        <v>6.75</v>
      </c>
      <c r="E740">
        <v>6.77</v>
      </c>
      <c r="F740">
        <v>6.8</v>
      </c>
      <c r="G740">
        <v>6.87</v>
      </c>
      <c r="H740">
        <v>6.9</v>
      </c>
      <c r="I740">
        <v>7.05</v>
      </c>
      <c r="J740">
        <v>7.24</v>
      </c>
      <c r="K740">
        <v>7.48</v>
      </c>
      <c r="L740">
        <v>7.84</v>
      </c>
      <c r="M740">
        <v>8.17</v>
      </c>
      <c r="N740">
        <v>8.74</v>
      </c>
      <c r="P740" s="8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7" thickBot="1" x14ac:dyDescent="0.25">
      <c r="A741" s="9"/>
      <c r="B741" s="2">
        <v>43126</v>
      </c>
      <c r="C741">
        <v>6.66</v>
      </c>
      <c r="D741">
        <v>6.68</v>
      </c>
      <c r="E741">
        <v>6.71</v>
      </c>
      <c r="F741">
        <v>6.74</v>
      </c>
      <c r="G741">
        <v>6.84</v>
      </c>
      <c r="H741">
        <v>6.9</v>
      </c>
      <c r="I741">
        <v>7.06</v>
      </c>
      <c r="J741">
        <v>7.22</v>
      </c>
      <c r="K741">
        <v>7.47</v>
      </c>
      <c r="L741">
        <v>7.85</v>
      </c>
      <c r="M741">
        <v>8.18</v>
      </c>
      <c r="N741">
        <v>8.77</v>
      </c>
      <c r="P741" s="8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7" thickBot="1" x14ac:dyDescent="0.25">
      <c r="A742" s="9"/>
      <c r="B742" s="2">
        <v>43125</v>
      </c>
      <c r="C742">
        <v>6.64</v>
      </c>
      <c r="D742">
        <v>6.67</v>
      </c>
      <c r="E742">
        <v>6.69</v>
      </c>
      <c r="F742">
        <v>6.71</v>
      </c>
      <c r="G742">
        <v>6.78</v>
      </c>
      <c r="H742">
        <v>6.84</v>
      </c>
      <c r="I742">
        <v>7.02</v>
      </c>
      <c r="J742">
        <v>7.22</v>
      </c>
      <c r="K742">
        <v>7.48</v>
      </c>
      <c r="L742">
        <v>7.86</v>
      </c>
      <c r="M742">
        <v>8.2100000000000009</v>
      </c>
      <c r="N742">
        <v>8.81</v>
      </c>
      <c r="P742" s="8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7" thickBot="1" x14ac:dyDescent="0.25">
      <c r="A743" s="9"/>
      <c r="B743" s="2">
        <v>43124</v>
      </c>
      <c r="C743">
        <v>6.64</v>
      </c>
      <c r="D743">
        <v>6.67</v>
      </c>
      <c r="E743">
        <v>6.7</v>
      </c>
      <c r="F743">
        <v>6.72</v>
      </c>
      <c r="G743">
        <v>6.79</v>
      </c>
      <c r="H743">
        <v>6.84</v>
      </c>
      <c r="I743">
        <v>7</v>
      </c>
      <c r="J743">
        <v>7.18</v>
      </c>
      <c r="K743">
        <v>7.45</v>
      </c>
      <c r="L743">
        <v>7.83</v>
      </c>
      <c r="M743">
        <v>8.17</v>
      </c>
      <c r="N743">
        <v>8.75</v>
      </c>
      <c r="P743" s="8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7" thickBot="1" x14ac:dyDescent="0.25">
      <c r="A744" s="9"/>
      <c r="B744" s="2">
        <v>43123</v>
      </c>
      <c r="C744">
        <v>6.64</v>
      </c>
      <c r="D744">
        <v>6.67</v>
      </c>
      <c r="E744">
        <v>6.69</v>
      </c>
      <c r="F744">
        <v>6.71</v>
      </c>
      <c r="G744">
        <v>6.79</v>
      </c>
      <c r="H744">
        <v>6.85</v>
      </c>
      <c r="I744">
        <v>7.02</v>
      </c>
      <c r="J744">
        <v>7.2</v>
      </c>
      <c r="K744">
        <v>7.47</v>
      </c>
      <c r="L744">
        <v>7.87</v>
      </c>
      <c r="M744">
        <v>8.2200000000000006</v>
      </c>
      <c r="N744">
        <v>8.82</v>
      </c>
      <c r="P744" s="8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7" thickBot="1" x14ac:dyDescent="0.25">
      <c r="A745" s="9"/>
      <c r="B745" s="2">
        <v>43122</v>
      </c>
      <c r="C745">
        <v>6.64</v>
      </c>
      <c r="D745">
        <v>6.67</v>
      </c>
      <c r="E745">
        <v>6.7</v>
      </c>
      <c r="F745">
        <v>6.72</v>
      </c>
      <c r="G745">
        <v>6.79</v>
      </c>
      <c r="H745">
        <v>6.85</v>
      </c>
      <c r="I745">
        <v>7.02</v>
      </c>
      <c r="J745">
        <v>7.22</v>
      </c>
      <c r="K745">
        <v>7.51</v>
      </c>
      <c r="L745">
        <v>7.92</v>
      </c>
      <c r="M745">
        <v>8.27</v>
      </c>
      <c r="N745">
        <v>8.86</v>
      </c>
      <c r="P745" s="8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7" thickBot="1" x14ac:dyDescent="0.25">
      <c r="A746" s="9"/>
      <c r="B746" s="2">
        <v>43119</v>
      </c>
      <c r="C746">
        <v>6.64</v>
      </c>
      <c r="D746">
        <v>6.67</v>
      </c>
      <c r="E746">
        <v>6.7</v>
      </c>
      <c r="F746">
        <v>6.72</v>
      </c>
      <c r="G746">
        <v>6.8</v>
      </c>
      <c r="H746">
        <v>6.86</v>
      </c>
      <c r="I746">
        <v>7.02</v>
      </c>
      <c r="J746">
        <v>7.2</v>
      </c>
      <c r="K746">
        <v>7.47</v>
      </c>
      <c r="L746">
        <v>7.86</v>
      </c>
      <c r="M746">
        <v>8.2100000000000009</v>
      </c>
      <c r="N746">
        <v>8.7899999999999991</v>
      </c>
      <c r="P746" s="8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7" thickBot="1" x14ac:dyDescent="0.25">
      <c r="A747" s="9"/>
      <c r="B747" s="2">
        <v>43118</v>
      </c>
      <c r="C747">
        <v>6.61</v>
      </c>
      <c r="D747">
        <v>6.64</v>
      </c>
      <c r="E747">
        <v>6.66</v>
      </c>
      <c r="F747">
        <v>6.68</v>
      </c>
      <c r="G747">
        <v>6.75</v>
      </c>
      <c r="H747">
        <v>6.83</v>
      </c>
      <c r="I747">
        <v>7.02</v>
      </c>
      <c r="J747">
        <v>7.23</v>
      </c>
      <c r="K747">
        <v>7.51</v>
      </c>
      <c r="L747">
        <v>7.91</v>
      </c>
      <c r="M747">
        <v>8.26</v>
      </c>
      <c r="N747">
        <v>8.84</v>
      </c>
      <c r="P747" s="8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7" thickBot="1" x14ac:dyDescent="0.25">
      <c r="A748" s="9"/>
      <c r="B748" s="2">
        <v>43117</v>
      </c>
      <c r="C748">
        <v>6.68</v>
      </c>
      <c r="D748">
        <v>6.71</v>
      </c>
      <c r="E748">
        <v>6.73</v>
      </c>
      <c r="F748">
        <v>6.75</v>
      </c>
      <c r="G748">
        <v>6.8</v>
      </c>
      <c r="H748">
        <v>6.85</v>
      </c>
      <c r="I748">
        <v>7.03</v>
      </c>
      <c r="J748">
        <v>7.24</v>
      </c>
      <c r="K748">
        <v>7.51</v>
      </c>
      <c r="L748">
        <v>7.91</v>
      </c>
      <c r="M748">
        <v>8.25</v>
      </c>
      <c r="N748">
        <v>8.84</v>
      </c>
      <c r="P748" s="8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7" thickBot="1" x14ac:dyDescent="0.25">
      <c r="A749" s="9"/>
      <c r="B749" s="2">
        <v>43116</v>
      </c>
      <c r="C749">
        <v>6.62</v>
      </c>
      <c r="D749">
        <v>6.64</v>
      </c>
      <c r="E749">
        <v>6.67</v>
      </c>
      <c r="F749">
        <v>6.7</v>
      </c>
      <c r="G749">
        <v>6.79</v>
      </c>
      <c r="H749">
        <v>6.85</v>
      </c>
      <c r="I749">
        <v>7.03</v>
      </c>
      <c r="J749">
        <v>7.23</v>
      </c>
      <c r="K749">
        <v>7.51</v>
      </c>
      <c r="L749">
        <v>7.9</v>
      </c>
      <c r="M749">
        <v>8.24</v>
      </c>
      <c r="N749">
        <v>8.81</v>
      </c>
      <c r="P749" s="8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7" thickBot="1" x14ac:dyDescent="0.25">
      <c r="A750" s="9"/>
      <c r="B750" s="2">
        <v>43115</v>
      </c>
      <c r="C750">
        <v>6.64</v>
      </c>
      <c r="D750">
        <v>6.67</v>
      </c>
      <c r="E750">
        <v>6.69</v>
      </c>
      <c r="F750">
        <v>6.71</v>
      </c>
      <c r="G750">
        <v>6.75</v>
      </c>
      <c r="H750">
        <v>6.8</v>
      </c>
      <c r="I750">
        <v>6.99</v>
      </c>
      <c r="J750">
        <v>7.2</v>
      </c>
      <c r="K750">
        <v>7.49</v>
      </c>
      <c r="L750">
        <v>7.88</v>
      </c>
      <c r="M750">
        <v>8.2200000000000006</v>
      </c>
      <c r="N750">
        <v>8.7899999999999991</v>
      </c>
      <c r="P750" s="8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7" thickBot="1" x14ac:dyDescent="0.25">
      <c r="A751" s="9"/>
      <c r="B751" s="2">
        <v>43112</v>
      </c>
      <c r="C751">
        <v>6.54</v>
      </c>
      <c r="D751">
        <v>6.59</v>
      </c>
      <c r="E751">
        <v>6.64</v>
      </c>
      <c r="F751">
        <v>6.67</v>
      </c>
      <c r="G751">
        <v>6.75</v>
      </c>
      <c r="H751">
        <v>6.82</v>
      </c>
      <c r="I751">
        <v>7</v>
      </c>
      <c r="J751">
        <v>7.21</v>
      </c>
      <c r="K751">
        <v>7.52</v>
      </c>
      <c r="L751">
        <v>7.97</v>
      </c>
      <c r="M751">
        <v>8.36</v>
      </c>
      <c r="N751">
        <v>9.01</v>
      </c>
      <c r="P751" s="8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7" thickBot="1" x14ac:dyDescent="0.25">
      <c r="A752" s="9"/>
      <c r="B752" s="2">
        <v>43111</v>
      </c>
      <c r="C752">
        <v>6.39</v>
      </c>
      <c r="D752">
        <v>6.49</v>
      </c>
      <c r="E752">
        <v>6.59</v>
      </c>
      <c r="F752">
        <v>6.66</v>
      </c>
      <c r="G752">
        <v>6.81</v>
      </c>
      <c r="H752">
        <v>6.88</v>
      </c>
      <c r="I752">
        <v>7.07</v>
      </c>
      <c r="J752">
        <v>7.28</v>
      </c>
      <c r="K752">
        <v>7.56</v>
      </c>
      <c r="L752">
        <v>7.98</v>
      </c>
      <c r="M752">
        <v>8.36</v>
      </c>
      <c r="N752">
        <v>9</v>
      </c>
      <c r="P752" s="8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7" thickBot="1" x14ac:dyDescent="0.25">
      <c r="A753" s="9"/>
      <c r="B753" s="2">
        <v>43110</v>
      </c>
      <c r="C753">
        <v>6.39</v>
      </c>
      <c r="D753">
        <v>6.45</v>
      </c>
      <c r="E753">
        <v>6.52</v>
      </c>
      <c r="F753">
        <v>6.58</v>
      </c>
      <c r="G753">
        <v>6.75</v>
      </c>
      <c r="H753">
        <v>6.84</v>
      </c>
      <c r="I753">
        <v>7.04</v>
      </c>
      <c r="J753">
        <v>7.26</v>
      </c>
      <c r="K753">
        <v>7.56</v>
      </c>
      <c r="L753">
        <v>8.02</v>
      </c>
      <c r="M753">
        <v>8.42</v>
      </c>
      <c r="N753">
        <v>9.09</v>
      </c>
      <c r="P753" s="8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7" thickBot="1" x14ac:dyDescent="0.25">
      <c r="A754" s="9"/>
      <c r="B754" s="2">
        <v>43109</v>
      </c>
      <c r="C754">
        <v>6.37</v>
      </c>
      <c r="D754">
        <v>6.41</v>
      </c>
      <c r="E754">
        <v>6.45</v>
      </c>
      <c r="F754">
        <v>6.5</v>
      </c>
      <c r="G754">
        <v>6.68</v>
      </c>
      <c r="H754">
        <v>6.8</v>
      </c>
      <c r="I754">
        <v>7.03</v>
      </c>
      <c r="J754">
        <v>7.26</v>
      </c>
      <c r="K754">
        <v>7.55</v>
      </c>
      <c r="L754">
        <v>7.98</v>
      </c>
      <c r="M754">
        <v>8.3699999999999992</v>
      </c>
      <c r="N754">
        <v>9.0399999999999991</v>
      </c>
      <c r="P754" s="8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7" thickBot="1" x14ac:dyDescent="0.25">
      <c r="A755" s="9"/>
      <c r="B755" s="2">
        <v>43105</v>
      </c>
      <c r="C755">
        <v>6.41</v>
      </c>
      <c r="D755">
        <v>6.43</v>
      </c>
      <c r="E755">
        <v>6.47</v>
      </c>
      <c r="F755">
        <v>6.52</v>
      </c>
      <c r="G755">
        <v>6.73</v>
      </c>
      <c r="H755">
        <v>6.88</v>
      </c>
      <c r="I755">
        <v>7.11</v>
      </c>
      <c r="J755">
        <v>7.31</v>
      </c>
      <c r="K755">
        <v>7.6</v>
      </c>
      <c r="L755">
        <v>8.0399999999999991</v>
      </c>
      <c r="M755">
        <v>8.4499999999999993</v>
      </c>
      <c r="N755">
        <v>9.14</v>
      </c>
      <c r="P755" s="8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7" thickBot="1" x14ac:dyDescent="0.25">
      <c r="A756" s="9"/>
      <c r="B756" s="2">
        <v>43104</v>
      </c>
      <c r="C756">
        <v>5.79</v>
      </c>
      <c r="D756">
        <v>5.99</v>
      </c>
      <c r="E756">
        <v>6.18</v>
      </c>
      <c r="F756">
        <v>6.35</v>
      </c>
      <c r="G756">
        <v>6.75</v>
      </c>
      <c r="H756">
        <v>6.89</v>
      </c>
      <c r="I756">
        <v>7.09</v>
      </c>
      <c r="J756">
        <v>7.29</v>
      </c>
      <c r="K756">
        <v>7.58</v>
      </c>
      <c r="L756">
        <v>8.0500000000000007</v>
      </c>
      <c r="M756">
        <v>8.48</v>
      </c>
      <c r="N756">
        <v>9.23</v>
      </c>
      <c r="P756" s="8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7" thickBot="1" x14ac:dyDescent="0.25">
      <c r="A757" s="9"/>
      <c r="B757" s="2">
        <v>43103</v>
      </c>
      <c r="C757">
        <v>6.16</v>
      </c>
      <c r="D757">
        <v>6.27</v>
      </c>
      <c r="E757">
        <v>6.38</v>
      </c>
      <c r="F757">
        <v>6.49</v>
      </c>
      <c r="G757">
        <v>6.79</v>
      </c>
      <c r="H757">
        <v>6.93</v>
      </c>
      <c r="I757">
        <v>7.15</v>
      </c>
      <c r="J757">
        <v>7.35</v>
      </c>
      <c r="K757">
        <v>7.63</v>
      </c>
      <c r="L757">
        <v>8.06</v>
      </c>
      <c r="M757">
        <v>8.49</v>
      </c>
      <c r="N757">
        <v>9.25</v>
      </c>
      <c r="P757" s="8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7" thickBot="1" x14ac:dyDescent="0.25">
      <c r="A758" s="9"/>
      <c r="B758" s="2">
        <v>43099</v>
      </c>
      <c r="C758">
        <v>6.46</v>
      </c>
      <c r="D758">
        <v>6.51</v>
      </c>
      <c r="E758">
        <v>6.57</v>
      </c>
      <c r="F758">
        <v>6.62</v>
      </c>
      <c r="G758">
        <v>6.84</v>
      </c>
      <c r="H758">
        <v>6.98</v>
      </c>
      <c r="I758">
        <v>7.18</v>
      </c>
      <c r="J758">
        <v>7.36</v>
      </c>
      <c r="K758">
        <v>7.64</v>
      </c>
      <c r="L758">
        <v>8.09</v>
      </c>
      <c r="M758">
        <v>8.5299999999999994</v>
      </c>
      <c r="N758">
        <v>9.2799999999999994</v>
      </c>
      <c r="P758" s="8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7" thickBot="1" x14ac:dyDescent="0.25">
      <c r="A759" s="9"/>
      <c r="B759" s="2">
        <v>43098</v>
      </c>
      <c r="C759">
        <v>6.46</v>
      </c>
      <c r="D759">
        <v>6.51</v>
      </c>
      <c r="E759">
        <v>6.57</v>
      </c>
      <c r="F759">
        <v>6.62</v>
      </c>
      <c r="G759">
        <v>6.84</v>
      </c>
      <c r="H759">
        <v>6.98</v>
      </c>
      <c r="I759">
        <v>7.18</v>
      </c>
      <c r="J759">
        <v>7.36</v>
      </c>
      <c r="K759">
        <v>7.64</v>
      </c>
      <c r="L759">
        <v>8.09</v>
      </c>
      <c r="M759">
        <v>8.5299999999999994</v>
      </c>
      <c r="N759">
        <v>9.2799999999999994</v>
      </c>
      <c r="P759" s="8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7" thickBot="1" x14ac:dyDescent="0.25">
      <c r="A760" s="9"/>
      <c r="B760" s="2">
        <v>43097</v>
      </c>
      <c r="C760">
        <v>6.18</v>
      </c>
      <c r="D760">
        <v>6.3</v>
      </c>
      <c r="E760">
        <v>6.43</v>
      </c>
      <c r="F760">
        <v>6.53</v>
      </c>
      <c r="G760">
        <v>6.81</v>
      </c>
      <c r="H760">
        <v>6.94</v>
      </c>
      <c r="I760">
        <v>7.14</v>
      </c>
      <c r="J760">
        <v>7.35</v>
      </c>
      <c r="K760">
        <v>7.66</v>
      </c>
      <c r="L760">
        <v>8.1999999999999993</v>
      </c>
      <c r="M760">
        <v>8.7100000000000009</v>
      </c>
      <c r="N760">
        <v>9.57</v>
      </c>
      <c r="P760" s="8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7" thickBot="1" x14ac:dyDescent="0.25">
      <c r="A761" s="9"/>
      <c r="B761" s="2">
        <v>43096</v>
      </c>
      <c r="C761">
        <v>6.49</v>
      </c>
      <c r="D761">
        <v>6.56</v>
      </c>
      <c r="E761">
        <v>6.63</v>
      </c>
      <c r="F761">
        <v>6.7</v>
      </c>
      <c r="G761">
        <v>6.88</v>
      </c>
      <c r="H761">
        <v>6.98</v>
      </c>
      <c r="I761">
        <v>7.17</v>
      </c>
      <c r="J761">
        <v>7.37</v>
      </c>
      <c r="K761">
        <v>7.65</v>
      </c>
      <c r="L761">
        <v>8.1</v>
      </c>
      <c r="M761">
        <v>8.5399999999999991</v>
      </c>
      <c r="N761">
        <v>9.32</v>
      </c>
      <c r="P761" s="8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7" thickBot="1" x14ac:dyDescent="0.25">
      <c r="A762" s="9"/>
      <c r="B762" s="2">
        <v>43095</v>
      </c>
      <c r="C762">
        <v>6.71</v>
      </c>
      <c r="D762">
        <v>6.73</v>
      </c>
      <c r="E762">
        <v>6.76</v>
      </c>
      <c r="F762">
        <v>6.78</v>
      </c>
      <c r="G762">
        <v>6.89</v>
      </c>
      <c r="H762">
        <v>7</v>
      </c>
      <c r="I762">
        <v>7.16</v>
      </c>
      <c r="J762">
        <v>7.34</v>
      </c>
      <c r="K762">
        <v>7.63</v>
      </c>
      <c r="L762">
        <v>8.08</v>
      </c>
      <c r="M762">
        <v>8.51</v>
      </c>
      <c r="N762">
        <v>9.27</v>
      </c>
      <c r="P762" s="8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7" thickBot="1" x14ac:dyDescent="0.25">
      <c r="A763" s="9"/>
      <c r="B763" s="2">
        <v>43094</v>
      </c>
      <c r="C763">
        <v>6.69</v>
      </c>
      <c r="D763">
        <v>6.71</v>
      </c>
      <c r="E763">
        <v>6.73</v>
      </c>
      <c r="F763">
        <v>6.76</v>
      </c>
      <c r="G763">
        <v>6.9</v>
      </c>
      <c r="H763">
        <v>7.01</v>
      </c>
      <c r="I763">
        <v>7.17</v>
      </c>
      <c r="J763">
        <v>7.34</v>
      </c>
      <c r="K763">
        <v>7.62</v>
      </c>
      <c r="L763">
        <v>8.06</v>
      </c>
      <c r="M763">
        <v>8.49</v>
      </c>
      <c r="N763">
        <v>9.25</v>
      </c>
      <c r="P763" s="8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7" thickBot="1" x14ac:dyDescent="0.25">
      <c r="A764" s="9"/>
      <c r="B764" s="2">
        <v>43091</v>
      </c>
      <c r="C764">
        <v>6.78</v>
      </c>
      <c r="D764">
        <v>6.8</v>
      </c>
      <c r="E764">
        <v>6.82</v>
      </c>
      <c r="F764">
        <v>6.83</v>
      </c>
      <c r="G764">
        <v>6.91</v>
      </c>
      <c r="H764">
        <v>6.99</v>
      </c>
      <c r="I764">
        <v>7.15</v>
      </c>
      <c r="J764">
        <v>7.34</v>
      </c>
      <c r="K764">
        <v>7.63</v>
      </c>
      <c r="L764">
        <v>8.07</v>
      </c>
      <c r="M764">
        <v>8.49</v>
      </c>
      <c r="N764">
        <v>9.24</v>
      </c>
      <c r="P764" s="8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7" thickBot="1" x14ac:dyDescent="0.25">
      <c r="A765" s="9"/>
      <c r="B765" s="2">
        <v>43090</v>
      </c>
      <c r="C765">
        <v>6.83</v>
      </c>
      <c r="D765">
        <v>6.85</v>
      </c>
      <c r="E765">
        <v>6.87</v>
      </c>
      <c r="F765">
        <v>6.88</v>
      </c>
      <c r="G765">
        <v>6.95</v>
      </c>
      <c r="H765">
        <v>7.01</v>
      </c>
      <c r="I765">
        <v>7.16</v>
      </c>
      <c r="J765">
        <v>7.33</v>
      </c>
      <c r="K765">
        <v>7.6</v>
      </c>
      <c r="L765">
        <v>8.01</v>
      </c>
      <c r="M765">
        <v>8.4</v>
      </c>
      <c r="N765">
        <v>9.1</v>
      </c>
      <c r="P765" s="8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7" thickBot="1" x14ac:dyDescent="0.25">
      <c r="A766" s="9"/>
      <c r="B766" s="2">
        <v>43089</v>
      </c>
      <c r="C766">
        <v>6.89</v>
      </c>
      <c r="D766">
        <v>6.91</v>
      </c>
      <c r="E766">
        <v>6.93</v>
      </c>
      <c r="F766">
        <v>6.94</v>
      </c>
      <c r="G766">
        <v>7.01</v>
      </c>
      <c r="H766">
        <v>7.06</v>
      </c>
      <c r="I766">
        <v>7.17</v>
      </c>
      <c r="J766">
        <v>7.32</v>
      </c>
      <c r="K766">
        <v>7.59</v>
      </c>
      <c r="L766">
        <v>8.01</v>
      </c>
      <c r="M766">
        <v>8.4</v>
      </c>
      <c r="N766">
        <v>9.11</v>
      </c>
      <c r="P766" s="8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7" thickBot="1" x14ac:dyDescent="0.25">
      <c r="A767" s="9"/>
      <c r="B767" s="2">
        <v>43088</v>
      </c>
      <c r="C767">
        <v>6.91</v>
      </c>
      <c r="D767">
        <v>6.93</v>
      </c>
      <c r="E767">
        <v>6.94</v>
      </c>
      <c r="F767">
        <v>6.96</v>
      </c>
      <c r="G767">
        <v>7.03</v>
      </c>
      <c r="H767">
        <v>7.09</v>
      </c>
      <c r="I767">
        <v>7.22</v>
      </c>
      <c r="J767">
        <v>7.37</v>
      </c>
      <c r="K767">
        <v>7.63</v>
      </c>
      <c r="L767">
        <v>8.0299999999999994</v>
      </c>
      <c r="M767">
        <v>8.41</v>
      </c>
      <c r="N767">
        <v>9.1199999999999992</v>
      </c>
      <c r="P767" s="8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7" thickBot="1" x14ac:dyDescent="0.25">
      <c r="A768" s="9"/>
      <c r="B768" s="2">
        <v>43087</v>
      </c>
      <c r="C768">
        <v>6.94</v>
      </c>
      <c r="D768">
        <v>6.96</v>
      </c>
      <c r="E768">
        <v>6.97</v>
      </c>
      <c r="F768">
        <v>6.98</v>
      </c>
      <c r="G768">
        <v>7.03</v>
      </c>
      <c r="H768">
        <v>7.09</v>
      </c>
      <c r="I768">
        <v>7.23</v>
      </c>
      <c r="J768">
        <v>7.4</v>
      </c>
      <c r="K768">
        <v>7.64</v>
      </c>
      <c r="L768">
        <v>8</v>
      </c>
      <c r="M768">
        <v>8.35</v>
      </c>
      <c r="N768">
        <v>9.0299999999999994</v>
      </c>
      <c r="P768" s="8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7" thickBot="1" x14ac:dyDescent="0.25">
      <c r="A769" s="9"/>
      <c r="B769" s="2">
        <v>43084</v>
      </c>
      <c r="C769">
        <v>6.9</v>
      </c>
      <c r="D769">
        <v>6.92</v>
      </c>
      <c r="E769">
        <v>6.95</v>
      </c>
      <c r="F769">
        <v>6.97</v>
      </c>
      <c r="G769">
        <v>7.06</v>
      </c>
      <c r="H769">
        <v>7.13</v>
      </c>
      <c r="I769">
        <v>7.27</v>
      </c>
      <c r="J769">
        <v>7.42</v>
      </c>
      <c r="K769">
        <v>7.63</v>
      </c>
      <c r="L769">
        <v>7.97</v>
      </c>
      <c r="M769">
        <v>8.31</v>
      </c>
      <c r="N769">
        <v>8.98</v>
      </c>
      <c r="P769" s="8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7" thickBot="1" x14ac:dyDescent="0.25">
      <c r="A770" s="9"/>
      <c r="B770" s="2">
        <v>43083</v>
      </c>
      <c r="C770">
        <v>7.08</v>
      </c>
      <c r="D770">
        <v>7.1</v>
      </c>
      <c r="E770">
        <v>7.11</v>
      </c>
      <c r="F770">
        <v>7.13</v>
      </c>
      <c r="G770">
        <v>7.18</v>
      </c>
      <c r="H770">
        <v>7.22</v>
      </c>
      <c r="I770">
        <v>7.34</v>
      </c>
      <c r="J770">
        <v>7.47</v>
      </c>
      <c r="K770">
        <v>7.65</v>
      </c>
      <c r="L770">
        <v>7.97</v>
      </c>
      <c r="M770">
        <v>8.3000000000000007</v>
      </c>
      <c r="N770">
        <v>8.9499999999999993</v>
      </c>
      <c r="P770" s="8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7" thickBot="1" x14ac:dyDescent="0.25">
      <c r="A771" s="9"/>
      <c r="B771" s="2">
        <v>43082</v>
      </c>
      <c r="C771">
        <v>7.05</v>
      </c>
      <c r="D771">
        <v>7.07</v>
      </c>
      <c r="E771">
        <v>7.09</v>
      </c>
      <c r="F771">
        <v>7.12</v>
      </c>
      <c r="G771">
        <v>7.19</v>
      </c>
      <c r="H771">
        <v>7.24</v>
      </c>
      <c r="I771">
        <v>7.35</v>
      </c>
      <c r="J771">
        <v>7.47</v>
      </c>
      <c r="K771">
        <v>7.65</v>
      </c>
      <c r="L771">
        <v>7.97</v>
      </c>
      <c r="M771">
        <v>8.3000000000000007</v>
      </c>
      <c r="N771">
        <v>8.94</v>
      </c>
      <c r="P771" s="8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7" thickBot="1" x14ac:dyDescent="0.25">
      <c r="A772" s="9"/>
      <c r="B772" s="2">
        <v>43081</v>
      </c>
      <c r="C772">
        <v>7.09</v>
      </c>
      <c r="D772">
        <v>7.11</v>
      </c>
      <c r="E772">
        <v>7.13</v>
      </c>
      <c r="F772">
        <v>7.14</v>
      </c>
      <c r="G772">
        <v>7.18</v>
      </c>
      <c r="H772">
        <v>7.22</v>
      </c>
      <c r="I772">
        <v>7.34</v>
      </c>
      <c r="J772">
        <v>7.47</v>
      </c>
      <c r="K772">
        <v>7.65</v>
      </c>
      <c r="L772">
        <v>7.96</v>
      </c>
      <c r="M772">
        <v>8.2899999999999991</v>
      </c>
      <c r="N772">
        <v>8.93</v>
      </c>
      <c r="P772" s="8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7" thickBot="1" x14ac:dyDescent="0.25">
      <c r="A773" s="9"/>
      <c r="B773" s="2">
        <v>43080</v>
      </c>
      <c r="C773">
        <v>7.13</v>
      </c>
      <c r="D773">
        <v>7.14</v>
      </c>
      <c r="E773">
        <v>7.15</v>
      </c>
      <c r="F773">
        <v>7.16</v>
      </c>
      <c r="G773">
        <v>7.2</v>
      </c>
      <c r="H773">
        <v>7.24</v>
      </c>
      <c r="I773">
        <v>7.36</v>
      </c>
      <c r="J773">
        <v>7.47</v>
      </c>
      <c r="K773">
        <v>7.64</v>
      </c>
      <c r="L773">
        <v>7.96</v>
      </c>
      <c r="M773">
        <v>8.3000000000000007</v>
      </c>
      <c r="N773">
        <v>8.94</v>
      </c>
      <c r="P773" s="8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7" thickBot="1" x14ac:dyDescent="0.25">
      <c r="A774" s="9"/>
      <c r="B774" s="2">
        <v>43077</v>
      </c>
      <c r="C774">
        <v>7.12</v>
      </c>
      <c r="D774">
        <v>7.13</v>
      </c>
      <c r="E774">
        <v>7.14</v>
      </c>
      <c r="F774">
        <v>7.15</v>
      </c>
      <c r="G774">
        <v>7.19</v>
      </c>
      <c r="H774">
        <v>7.24</v>
      </c>
      <c r="I774">
        <v>7.35</v>
      </c>
      <c r="J774">
        <v>7.46</v>
      </c>
      <c r="K774">
        <v>7.64</v>
      </c>
      <c r="L774">
        <v>7.97</v>
      </c>
      <c r="M774">
        <v>8.31</v>
      </c>
      <c r="N774">
        <v>8.9600000000000009</v>
      </c>
      <c r="P774" s="8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7" thickBot="1" x14ac:dyDescent="0.25">
      <c r="A775" s="9"/>
      <c r="B775" s="2">
        <v>43076</v>
      </c>
      <c r="C775">
        <v>7.16</v>
      </c>
      <c r="D775">
        <v>7.17</v>
      </c>
      <c r="E775">
        <v>7.17</v>
      </c>
      <c r="F775">
        <v>7.18</v>
      </c>
      <c r="G775">
        <v>7.21</v>
      </c>
      <c r="H775">
        <v>7.26</v>
      </c>
      <c r="I775">
        <v>7.36</v>
      </c>
      <c r="J775">
        <v>7.47</v>
      </c>
      <c r="K775">
        <v>7.65</v>
      </c>
      <c r="L775">
        <v>7.97</v>
      </c>
      <c r="M775">
        <v>8.3000000000000007</v>
      </c>
      <c r="N775">
        <v>8.94</v>
      </c>
      <c r="P775" s="8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7" thickBot="1" x14ac:dyDescent="0.25">
      <c r="A776" s="9"/>
      <c r="B776" s="2">
        <v>43075</v>
      </c>
      <c r="C776">
        <v>7.15</v>
      </c>
      <c r="D776">
        <v>7.15</v>
      </c>
      <c r="E776">
        <v>7.16</v>
      </c>
      <c r="F776">
        <v>7.16</v>
      </c>
      <c r="G776">
        <v>7.2</v>
      </c>
      <c r="H776">
        <v>7.25</v>
      </c>
      <c r="I776">
        <v>7.38</v>
      </c>
      <c r="J776">
        <v>7.5</v>
      </c>
      <c r="K776">
        <v>7.65</v>
      </c>
      <c r="L776">
        <v>7.96</v>
      </c>
      <c r="M776">
        <v>8.2799999999999994</v>
      </c>
      <c r="N776">
        <v>8.92</v>
      </c>
      <c r="P776" s="8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7" thickBot="1" x14ac:dyDescent="0.25">
      <c r="A777" s="9"/>
      <c r="B777" s="2">
        <v>43074</v>
      </c>
      <c r="C777">
        <v>7.16</v>
      </c>
      <c r="D777">
        <v>7.17</v>
      </c>
      <c r="E777">
        <v>7.18</v>
      </c>
      <c r="F777">
        <v>7.18</v>
      </c>
      <c r="G777">
        <v>7.22</v>
      </c>
      <c r="H777">
        <v>7.27</v>
      </c>
      <c r="I777">
        <v>7.38</v>
      </c>
      <c r="J777">
        <v>7.48</v>
      </c>
      <c r="K777">
        <v>7.64</v>
      </c>
      <c r="L777">
        <v>7.95</v>
      </c>
      <c r="M777">
        <v>8.27</v>
      </c>
      <c r="N777">
        <v>8.9</v>
      </c>
      <c r="P777" s="8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7" thickBot="1" x14ac:dyDescent="0.25">
      <c r="A778" s="9"/>
      <c r="B778" s="2">
        <v>43073</v>
      </c>
      <c r="C778">
        <v>7.17</v>
      </c>
      <c r="D778">
        <v>7.17</v>
      </c>
      <c r="E778">
        <v>7.18</v>
      </c>
      <c r="F778">
        <v>7.18</v>
      </c>
      <c r="G778">
        <v>7.22</v>
      </c>
      <c r="H778">
        <v>7.28</v>
      </c>
      <c r="I778">
        <v>7.4</v>
      </c>
      <c r="J778">
        <v>7.52</v>
      </c>
      <c r="K778">
        <v>7.67</v>
      </c>
      <c r="L778">
        <v>7.97</v>
      </c>
      <c r="M778">
        <v>8.3000000000000007</v>
      </c>
      <c r="N778">
        <v>8.93</v>
      </c>
      <c r="P778" s="8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7" thickBot="1" x14ac:dyDescent="0.25">
      <c r="A779" s="9"/>
      <c r="B779" s="2">
        <v>43070</v>
      </c>
      <c r="C779">
        <v>7.17</v>
      </c>
      <c r="D779">
        <v>7.18</v>
      </c>
      <c r="E779">
        <v>7.18</v>
      </c>
      <c r="F779">
        <v>7.19</v>
      </c>
      <c r="G779">
        <v>7.22</v>
      </c>
      <c r="H779">
        <v>7.27</v>
      </c>
      <c r="I779">
        <v>7.39</v>
      </c>
      <c r="J779">
        <v>7.5</v>
      </c>
      <c r="K779">
        <v>7.65</v>
      </c>
      <c r="L779">
        <v>7.94</v>
      </c>
      <c r="M779">
        <v>8.26</v>
      </c>
      <c r="N779">
        <v>8.9</v>
      </c>
      <c r="P779" s="8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7" thickBot="1" x14ac:dyDescent="0.25">
      <c r="A780" s="9"/>
      <c r="B780" s="2">
        <v>43069</v>
      </c>
      <c r="C780">
        <v>7.23</v>
      </c>
      <c r="D780">
        <v>7.23</v>
      </c>
      <c r="E780">
        <v>7.24</v>
      </c>
      <c r="F780">
        <v>7.24</v>
      </c>
      <c r="G780">
        <v>7.28</v>
      </c>
      <c r="H780">
        <v>7.33</v>
      </c>
      <c r="I780">
        <v>7.43</v>
      </c>
      <c r="J780">
        <v>7.52</v>
      </c>
      <c r="K780">
        <v>7.65</v>
      </c>
      <c r="L780">
        <v>7.93</v>
      </c>
      <c r="M780">
        <v>8.25</v>
      </c>
      <c r="N780">
        <v>8.8800000000000008</v>
      </c>
      <c r="P780" s="8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7" thickBot="1" x14ac:dyDescent="0.25">
      <c r="A781" s="9"/>
      <c r="B781" s="2">
        <v>43068</v>
      </c>
      <c r="C781">
        <v>7.21</v>
      </c>
      <c r="D781">
        <v>7.22</v>
      </c>
      <c r="E781">
        <v>7.23</v>
      </c>
      <c r="F781">
        <v>7.24</v>
      </c>
      <c r="G781">
        <v>7.28</v>
      </c>
      <c r="H781">
        <v>7.34</v>
      </c>
      <c r="I781">
        <v>7.43</v>
      </c>
      <c r="J781">
        <v>7.52</v>
      </c>
      <c r="K781">
        <v>7.66</v>
      </c>
      <c r="L781">
        <v>7.95</v>
      </c>
      <c r="M781">
        <v>8.27</v>
      </c>
      <c r="N781">
        <v>8.9</v>
      </c>
      <c r="P781" s="8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7" thickBot="1" x14ac:dyDescent="0.25">
      <c r="A782" s="9"/>
      <c r="B782" s="2">
        <v>43067</v>
      </c>
      <c r="C782">
        <v>7.2</v>
      </c>
      <c r="D782">
        <v>7.21</v>
      </c>
      <c r="E782">
        <v>7.22</v>
      </c>
      <c r="F782">
        <v>7.23</v>
      </c>
      <c r="G782">
        <v>7.28</v>
      </c>
      <c r="H782">
        <v>7.33</v>
      </c>
      <c r="I782">
        <v>7.42</v>
      </c>
      <c r="J782">
        <v>7.5</v>
      </c>
      <c r="K782">
        <v>7.65</v>
      </c>
      <c r="L782">
        <v>7.94</v>
      </c>
      <c r="M782">
        <v>8.26</v>
      </c>
      <c r="N782">
        <v>8.89</v>
      </c>
      <c r="P782" s="8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7" thickBot="1" x14ac:dyDescent="0.25">
      <c r="A783" s="9"/>
      <c r="B783" s="2">
        <v>43066</v>
      </c>
      <c r="C783">
        <v>7.26</v>
      </c>
      <c r="D783">
        <v>7.27</v>
      </c>
      <c r="E783">
        <v>7.27</v>
      </c>
      <c r="F783">
        <v>7.28</v>
      </c>
      <c r="G783">
        <v>7.32</v>
      </c>
      <c r="H783">
        <v>7.35</v>
      </c>
      <c r="I783">
        <v>7.43</v>
      </c>
      <c r="J783">
        <v>7.52</v>
      </c>
      <c r="K783">
        <v>7.66</v>
      </c>
      <c r="L783">
        <v>7.95</v>
      </c>
      <c r="M783">
        <v>8.26</v>
      </c>
      <c r="N783">
        <v>8.8800000000000008</v>
      </c>
      <c r="P783" s="8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7" thickBot="1" x14ac:dyDescent="0.25">
      <c r="A784" s="9"/>
      <c r="B784" s="2">
        <v>43063</v>
      </c>
      <c r="C784">
        <v>7.28</v>
      </c>
      <c r="D784">
        <v>7.29</v>
      </c>
      <c r="E784">
        <v>7.29</v>
      </c>
      <c r="F784">
        <v>7.3</v>
      </c>
      <c r="G784">
        <v>7.32</v>
      </c>
      <c r="H784">
        <v>7.36</v>
      </c>
      <c r="I784">
        <v>7.46</v>
      </c>
      <c r="J784">
        <v>7.55</v>
      </c>
      <c r="K784">
        <v>7.68</v>
      </c>
      <c r="L784">
        <v>7.96</v>
      </c>
      <c r="M784">
        <v>8.26</v>
      </c>
      <c r="N784">
        <v>8.89</v>
      </c>
      <c r="P784" s="8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7" thickBot="1" x14ac:dyDescent="0.25">
      <c r="A785" s="9"/>
      <c r="B785" s="2">
        <v>43062</v>
      </c>
      <c r="C785">
        <v>7.29</v>
      </c>
      <c r="D785">
        <v>7.29</v>
      </c>
      <c r="E785">
        <v>7.3</v>
      </c>
      <c r="F785">
        <v>7.3</v>
      </c>
      <c r="G785">
        <v>7.32</v>
      </c>
      <c r="H785">
        <v>7.36</v>
      </c>
      <c r="I785">
        <v>7.45</v>
      </c>
      <c r="J785">
        <v>7.55</v>
      </c>
      <c r="K785">
        <v>7.68</v>
      </c>
      <c r="L785">
        <v>7.96</v>
      </c>
      <c r="M785">
        <v>8.26</v>
      </c>
      <c r="N785">
        <v>8.8800000000000008</v>
      </c>
      <c r="P785" s="8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7" thickBot="1" x14ac:dyDescent="0.25">
      <c r="A786" s="9"/>
      <c r="B786" s="2">
        <v>43061</v>
      </c>
      <c r="C786">
        <v>7.31</v>
      </c>
      <c r="D786">
        <v>7.32</v>
      </c>
      <c r="E786">
        <v>7.32</v>
      </c>
      <c r="F786">
        <v>7.33</v>
      </c>
      <c r="G786">
        <v>7.36</v>
      </c>
      <c r="H786">
        <v>7.4</v>
      </c>
      <c r="I786">
        <v>7.48</v>
      </c>
      <c r="J786">
        <v>7.56</v>
      </c>
      <c r="K786">
        <v>7.68</v>
      </c>
      <c r="L786">
        <v>7.94</v>
      </c>
      <c r="M786">
        <v>8.24</v>
      </c>
      <c r="N786">
        <v>8.86</v>
      </c>
      <c r="P786" s="8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7" thickBot="1" x14ac:dyDescent="0.25">
      <c r="A787" s="9"/>
      <c r="B787" s="2">
        <v>43060</v>
      </c>
      <c r="C787">
        <v>7.32</v>
      </c>
      <c r="D787">
        <v>7.33</v>
      </c>
      <c r="E787">
        <v>7.33</v>
      </c>
      <c r="F787">
        <v>7.33</v>
      </c>
      <c r="G787">
        <v>7.36</v>
      </c>
      <c r="H787">
        <v>7.4</v>
      </c>
      <c r="I787">
        <v>7.52</v>
      </c>
      <c r="J787">
        <v>7.61</v>
      </c>
      <c r="K787">
        <v>7.73</v>
      </c>
      <c r="L787">
        <v>7.97</v>
      </c>
      <c r="M787">
        <v>8.26</v>
      </c>
      <c r="N787">
        <v>8.8699999999999992</v>
      </c>
      <c r="P787" s="8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7" thickBot="1" x14ac:dyDescent="0.25">
      <c r="A788" s="9"/>
      <c r="B788" s="2">
        <v>43059</v>
      </c>
      <c r="C788">
        <v>7.36</v>
      </c>
      <c r="D788">
        <v>7.36</v>
      </c>
      <c r="E788">
        <v>7.37</v>
      </c>
      <c r="F788">
        <v>7.37</v>
      </c>
      <c r="G788">
        <v>7.39</v>
      </c>
      <c r="H788">
        <v>7.43</v>
      </c>
      <c r="I788">
        <v>7.53</v>
      </c>
      <c r="J788">
        <v>7.62</v>
      </c>
      <c r="K788">
        <v>7.72</v>
      </c>
      <c r="L788">
        <v>7.96</v>
      </c>
      <c r="M788">
        <v>8.25</v>
      </c>
      <c r="N788">
        <v>8.85</v>
      </c>
      <c r="P788" s="8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7" thickBot="1" x14ac:dyDescent="0.25">
      <c r="A789" s="9"/>
      <c r="B789" s="2">
        <v>43056</v>
      </c>
      <c r="C789">
        <v>7.39</v>
      </c>
      <c r="D789">
        <v>7.39</v>
      </c>
      <c r="E789">
        <v>7.39</v>
      </c>
      <c r="F789">
        <v>7.4</v>
      </c>
      <c r="G789">
        <v>7.41</v>
      </c>
      <c r="H789">
        <v>7.44</v>
      </c>
      <c r="I789">
        <v>7.53</v>
      </c>
      <c r="J789">
        <v>7.6</v>
      </c>
      <c r="K789">
        <v>7.7</v>
      </c>
      <c r="L789">
        <v>7.93</v>
      </c>
      <c r="M789">
        <v>8.2200000000000006</v>
      </c>
      <c r="N789">
        <v>8.83</v>
      </c>
      <c r="P789" s="8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7" thickBot="1" x14ac:dyDescent="0.25">
      <c r="A790" s="9"/>
      <c r="B790" s="2">
        <v>43055</v>
      </c>
      <c r="C790">
        <v>7.37</v>
      </c>
      <c r="D790">
        <v>7.38</v>
      </c>
      <c r="E790">
        <v>7.38</v>
      </c>
      <c r="F790">
        <v>7.39</v>
      </c>
      <c r="G790">
        <v>7.43</v>
      </c>
      <c r="H790">
        <v>7.47</v>
      </c>
      <c r="I790">
        <v>7.57</v>
      </c>
      <c r="J790">
        <v>7.64</v>
      </c>
      <c r="K790">
        <v>7.71</v>
      </c>
      <c r="L790">
        <v>7.93</v>
      </c>
      <c r="M790">
        <v>8.2200000000000006</v>
      </c>
      <c r="N790">
        <v>8.83</v>
      </c>
      <c r="P790" s="8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7" thickBot="1" x14ac:dyDescent="0.25">
      <c r="A791" s="9"/>
      <c r="B791" s="2">
        <v>43054</v>
      </c>
      <c r="C791">
        <v>7.46</v>
      </c>
      <c r="D791">
        <v>7.46</v>
      </c>
      <c r="E791">
        <v>7.46</v>
      </c>
      <c r="F791">
        <v>7.46</v>
      </c>
      <c r="G791">
        <v>7.48</v>
      </c>
      <c r="H791">
        <v>7.51</v>
      </c>
      <c r="I791">
        <v>7.58</v>
      </c>
      <c r="J791">
        <v>7.64</v>
      </c>
      <c r="K791">
        <v>7.73</v>
      </c>
      <c r="L791">
        <v>7.97</v>
      </c>
      <c r="M791">
        <v>8.27</v>
      </c>
      <c r="N791">
        <v>8.89</v>
      </c>
      <c r="P791" s="8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7" thickBot="1" x14ac:dyDescent="0.25">
      <c r="A792" s="9"/>
      <c r="B792" s="2">
        <v>43053</v>
      </c>
      <c r="C792">
        <v>7.43</v>
      </c>
      <c r="D792">
        <v>7.43</v>
      </c>
      <c r="E792">
        <v>7.43</v>
      </c>
      <c r="F792">
        <v>7.43</v>
      </c>
      <c r="G792">
        <v>7.47</v>
      </c>
      <c r="H792">
        <v>7.51</v>
      </c>
      <c r="I792">
        <v>7.61</v>
      </c>
      <c r="J792">
        <v>7.68</v>
      </c>
      <c r="K792">
        <v>7.77</v>
      </c>
      <c r="L792">
        <v>8.01</v>
      </c>
      <c r="M792">
        <v>8.31</v>
      </c>
      <c r="N792">
        <v>8.9499999999999993</v>
      </c>
      <c r="P792" s="8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7" thickBot="1" x14ac:dyDescent="0.25">
      <c r="A793" s="9"/>
      <c r="B793" s="2">
        <v>43052</v>
      </c>
      <c r="C793">
        <v>7.44</v>
      </c>
      <c r="D793">
        <v>7.43</v>
      </c>
      <c r="E793">
        <v>7.43</v>
      </c>
      <c r="F793">
        <v>7.43</v>
      </c>
      <c r="G793">
        <v>7.46</v>
      </c>
      <c r="H793">
        <v>7.5</v>
      </c>
      <c r="I793">
        <v>7.58</v>
      </c>
      <c r="J793">
        <v>7.64</v>
      </c>
      <c r="K793">
        <v>7.74</v>
      </c>
      <c r="L793">
        <v>7.98</v>
      </c>
      <c r="M793">
        <v>8.2899999999999991</v>
      </c>
      <c r="N793">
        <v>8.94</v>
      </c>
      <c r="P793" s="8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7" thickBot="1" x14ac:dyDescent="0.25">
      <c r="A794" s="9"/>
      <c r="B794" s="2">
        <v>43049</v>
      </c>
      <c r="C794">
        <v>7.51</v>
      </c>
      <c r="D794">
        <v>7.49</v>
      </c>
      <c r="E794">
        <v>7.48</v>
      </c>
      <c r="F794">
        <v>7.47</v>
      </c>
      <c r="G794">
        <v>7.47</v>
      </c>
      <c r="H794">
        <v>7.49</v>
      </c>
      <c r="I794">
        <v>7.55</v>
      </c>
      <c r="J794">
        <v>7.6</v>
      </c>
      <c r="K794">
        <v>7.69</v>
      </c>
      <c r="L794">
        <v>7.92</v>
      </c>
      <c r="M794">
        <v>8.23</v>
      </c>
      <c r="N794">
        <v>8.8699999999999992</v>
      </c>
      <c r="P794" s="8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7" thickBot="1" x14ac:dyDescent="0.25">
      <c r="A795" s="9"/>
      <c r="B795" s="2">
        <v>43048</v>
      </c>
      <c r="C795">
        <v>7.49</v>
      </c>
      <c r="D795">
        <v>7.47</v>
      </c>
      <c r="E795">
        <v>7.45</v>
      </c>
      <c r="F795">
        <v>7.44</v>
      </c>
      <c r="G795">
        <v>7.43</v>
      </c>
      <c r="H795">
        <v>7.46</v>
      </c>
      <c r="I795">
        <v>7.54</v>
      </c>
      <c r="J795">
        <v>7.6</v>
      </c>
      <c r="K795">
        <v>7.68</v>
      </c>
      <c r="L795">
        <v>7.92</v>
      </c>
      <c r="M795">
        <v>8.23</v>
      </c>
      <c r="N795">
        <v>8.89</v>
      </c>
      <c r="P795" s="8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7" thickBot="1" x14ac:dyDescent="0.25">
      <c r="A796" s="9"/>
      <c r="B796" s="2">
        <v>43047</v>
      </c>
      <c r="C796">
        <v>7.59</v>
      </c>
      <c r="D796">
        <v>7.56</v>
      </c>
      <c r="E796">
        <v>7.53</v>
      </c>
      <c r="F796">
        <v>7.51</v>
      </c>
      <c r="G796">
        <v>7.47</v>
      </c>
      <c r="H796">
        <v>7.49</v>
      </c>
      <c r="I796">
        <v>7.55</v>
      </c>
      <c r="J796">
        <v>7.6</v>
      </c>
      <c r="K796">
        <v>7.67</v>
      </c>
      <c r="L796">
        <v>7.9</v>
      </c>
      <c r="M796">
        <v>8.23</v>
      </c>
      <c r="N796">
        <v>8.93</v>
      </c>
      <c r="P796" s="8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7" thickBot="1" x14ac:dyDescent="0.25">
      <c r="A797" s="9"/>
      <c r="B797" s="2">
        <v>43046</v>
      </c>
      <c r="C797">
        <v>7.54</v>
      </c>
      <c r="D797">
        <v>7.49</v>
      </c>
      <c r="E797">
        <v>7.46</v>
      </c>
      <c r="F797">
        <v>7.44</v>
      </c>
      <c r="G797">
        <v>7.44</v>
      </c>
      <c r="H797">
        <v>7.46</v>
      </c>
      <c r="I797">
        <v>7.5</v>
      </c>
      <c r="J797">
        <v>7.55</v>
      </c>
      <c r="K797">
        <v>7.63</v>
      </c>
      <c r="L797">
        <v>7.9</v>
      </c>
      <c r="M797">
        <v>8.24</v>
      </c>
      <c r="N797">
        <v>8.9600000000000009</v>
      </c>
      <c r="P797" s="8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7" thickBot="1" x14ac:dyDescent="0.25">
      <c r="A798" s="9"/>
      <c r="B798" s="2">
        <v>43042</v>
      </c>
      <c r="C798">
        <v>7.57</v>
      </c>
      <c r="D798">
        <v>7.52</v>
      </c>
      <c r="E798">
        <v>7.48</v>
      </c>
      <c r="F798">
        <v>7.45</v>
      </c>
      <c r="G798">
        <v>7.44</v>
      </c>
      <c r="H798">
        <v>7.46</v>
      </c>
      <c r="I798">
        <v>7.5</v>
      </c>
      <c r="J798">
        <v>7.55</v>
      </c>
      <c r="K798">
        <v>7.65</v>
      </c>
      <c r="L798">
        <v>7.94</v>
      </c>
      <c r="M798">
        <v>8.2799999999999994</v>
      </c>
      <c r="N798">
        <v>9</v>
      </c>
      <c r="P798" s="8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7" thickBot="1" x14ac:dyDescent="0.25">
      <c r="A799" s="9"/>
      <c r="B799" s="2">
        <v>43041</v>
      </c>
      <c r="C799">
        <v>7.62</v>
      </c>
      <c r="D799">
        <v>7.57</v>
      </c>
      <c r="E799">
        <v>7.52</v>
      </c>
      <c r="F799">
        <v>7.49</v>
      </c>
      <c r="G799">
        <v>7.45</v>
      </c>
      <c r="H799">
        <v>7.45</v>
      </c>
      <c r="I799">
        <v>7.47</v>
      </c>
      <c r="J799">
        <v>7.51</v>
      </c>
      <c r="K799">
        <v>7.61</v>
      </c>
      <c r="L799">
        <v>7.89</v>
      </c>
      <c r="M799">
        <v>8.23</v>
      </c>
      <c r="N799">
        <v>8.94</v>
      </c>
      <c r="P799" s="8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7" thickBot="1" x14ac:dyDescent="0.25">
      <c r="A800" s="9"/>
      <c r="B800" s="2">
        <v>43040</v>
      </c>
      <c r="C800">
        <v>7.57</v>
      </c>
      <c r="D800">
        <v>7.53</v>
      </c>
      <c r="E800">
        <v>7.5</v>
      </c>
      <c r="F800">
        <v>7.48</v>
      </c>
      <c r="G800">
        <v>7.45</v>
      </c>
      <c r="H800">
        <v>7.45</v>
      </c>
      <c r="I800">
        <v>7.49</v>
      </c>
      <c r="J800">
        <v>7.53</v>
      </c>
      <c r="K800">
        <v>7.62</v>
      </c>
      <c r="L800">
        <v>7.87</v>
      </c>
      <c r="M800">
        <v>8.1999999999999993</v>
      </c>
      <c r="N800">
        <v>8.9</v>
      </c>
      <c r="P800" s="8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7" thickBot="1" x14ac:dyDescent="0.25">
      <c r="A801" s="9"/>
      <c r="B801" s="2">
        <v>43039</v>
      </c>
      <c r="C801">
        <v>7.65</v>
      </c>
      <c r="D801">
        <v>7.6</v>
      </c>
      <c r="E801">
        <v>7.57</v>
      </c>
      <c r="F801">
        <v>7.54</v>
      </c>
      <c r="G801">
        <v>7.49</v>
      </c>
      <c r="H801">
        <v>7.48</v>
      </c>
      <c r="I801">
        <v>7.49</v>
      </c>
      <c r="J801">
        <v>7.52</v>
      </c>
      <c r="K801">
        <v>7.61</v>
      </c>
      <c r="L801">
        <v>7.87</v>
      </c>
      <c r="M801">
        <v>8.1999999999999993</v>
      </c>
      <c r="N801">
        <v>8.89</v>
      </c>
      <c r="P801" s="8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7" thickBot="1" x14ac:dyDescent="0.25">
      <c r="A802" s="9"/>
      <c r="B802" s="2">
        <v>43038</v>
      </c>
      <c r="C802">
        <v>7.66</v>
      </c>
      <c r="D802">
        <v>7.58</v>
      </c>
      <c r="E802">
        <v>7.51</v>
      </c>
      <c r="F802">
        <v>7.48</v>
      </c>
      <c r="G802">
        <v>7.45</v>
      </c>
      <c r="H802">
        <v>7.45</v>
      </c>
      <c r="I802">
        <v>7.48</v>
      </c>
      <c r="J802">
        <v>7.53</v>
      </c>
      <c r="K802">
        <v>7.62</v>
      </c>
      <c r="L802">
        <v>7.87</v>
      </c>
      <c r="M802">
        <v>8.19</v>
      </c>
      <c r="N802">
        <v>8.85</v>
      </c>
      <c r="P802" s="8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7" thickBot="1" x14ac:dyDescent="0.25">
      <c r="A803" s="9"/>
      <c r="B803" s="2">
        <v>43035</v>
      </c>
      <c r="C803">
        <v>7.62</v>
      </c>
      <c r="D803">
        <v>7.57</v>
      </c>
      <c r="E803">
        <v>7.52</v>
      </c>
      <c r="F803">
        <v>7.5</v>
      </c>
      <c r="G803">
        <v>7.48</v>
      </c>
      <c r="H803">
        <v>7.48</v>
      </c>
      <c r="I803">
        <v>7.5</v>
      </c>
      <c r="J803">
        <v>7.54</v>
      </c>
      <c r="K803">
        <v>7.65</v>
      </c>
      <c r="L803">
        <v>7.92</v>
      </c>
      <c r="M803">
        <v>8.25</v>
      </c>
      <c r="N803">
        <v>8.94</v>
      </c>
      <c r="P803" s="8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7" thickBot="1" x14ac:dyDescent="0.25">
      <c r="A804" s="9"/>
      <c r="B804" s="2">
        <v>43034</v>
      </c>
      <c r="C804">
        <v>7.62</v>
      </c>
      <c r="D804">
        <v>7.56</v>
      </c>
      <c r="E804">
        <v>7.51</v>
      </c>
      <c r="F804">
        <v>7.47</v>
      </c>
      <c r="G804">
        <v>7.41</v>
      </c>
      <c r="H804">
        <v>7.41</v>
      </c>
      <c r="I804">
        <v>7.46</v>
      </c>
      <c r="J804">
        <v>7.51</v>
      </c>
      <c r="K804">
        <v>7.63</v>
      </c>
      <c r="L804">
        <v>7.89</v>
      </c>
      <c r="M804">
        <v>8.2100000000000009</v>
      </c>
      <c r="N804">
        <v>8.91</v>
      </c>
      <c r="P804" s="8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7" thickBot="1" x14ac:dyDescent="0.25">
      <c r="A805" s="9"/>
      <c r="B805" s="2">
        <v>43033</v>
      </c>
      <c r="C805">
        <v>7.57</v>
      </c>
      <c r="D805">
        <v>7.53</v>
      </c>
      <c r="E805">
        <v>7.49</v>
      </c>
      <c r="F805">
        <v>7.46</v>
      </c>
      <c r="G805">
        <v>7.41</v>
      </c>
      <c r="H805">
        <v>7.4</v>
      </c>
      <c r="I805">
        <v>7.45</v>
      </c>
      <c r="J805">
        <v>7.5</v>
      </c>
      <c r="K805">
        <v>7.61</v>
      </c>
      <c r="L805">
        <v>7.88</v>
      </c>
      <c r="M805">
        <v>8.2200000000000006</v>
      </c>
      <c r="N805">
        <v>8.94</v>
      </c>
      <c r="P805" s="8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7" thickBot="1" x14ac:dyDescent="0.25">
      <c r="A806" s="9"/>
      <c r="B806" s="2">
        <v>43032</v>
      </c>
      <c r="C806">
        <v>7.58</v>
      </c>
      <c r="D806">
        <v>7.54</v>
      </c>
      <c r="E806">
        <v>7.5</v>
      </c>
      <c r="F806">
        <v>7.47</v>
      </c>
      <c r="G806">
        <v>7.42</v>
      </c>
      <c r="H806">
        <v>7.41</v>
      </c>
      <c r="I806">
        <v>7.42</v>
      </c>
      <c r="J806">
        <v>7.48</v>
      </c>
      <c r="K806">
        <v>7.61</v>
      </c>
      <c r="L806">
        <v>7.9</v>
      </c>
      <c r="M806">
        <v>8.23</v>
      </c>
      <c r="N806">
        <v>8.93</v>
      </c>
      <c r="P806" s="8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7" thickBot="1" x14ac:dyDescent="0.25">
      <c r="A807" s="9"/>
      <c r="B807" s="2">
        <v>43031</v>
      </c>
      <c r="C807">
        <v>7.54</v>
      </c>
      <c r="D807">
        <v>7.49</v>
      </c>
      <c r="E807">
        <v>7.44</v>
      </c>
      <c r="F807">
        <v>7.42</v>
      </c>
      <c r="G807">
        <v>7.38</v>
      </c>
      <c r="H807">
        <v>7.38</v>
      </c>
      <c r="I807">
        <v>7.4</v>
      </c>
      <c r="J807">
        <v>7.46</v>
      </c>
      <c r="K807">
        <v>7.59</v>
      </c>
      <c r="L807">
        <v>7.88</v>
      </c>
      <c r="M807">
        <v>8.2200000000000006</v>
      </c>
      <c r="N807">
        <v>8.92</v>
      </c>
      <c r="P807" s="8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7" thickBot="1" x14ac:dyDescent="0.25">
      <c r="A808" s="9"/>
      <c r="B808" s="2">
        <v>43028</v>
      </c>
      <c r="C808">
        <v>7.5</v>
      </c>
      <c r="D808">
        <v>7.48</v>
      </c>
      <c r="E808">
        <v>7.46</v>
      </c>
      <c r="F808">
        <v>7.44</v>
      </c>
      <c r="G808">
        <v>7.39</v>
      </c>
      <c r="H808">
        <v>7.37</v>
      </c>
      <c r="I808">
        <v>7.41</v>
      </c>
      <c r="J808">
        <v>7.47</v>
      </c>
      <c r="K808">
        <v>7.6</v>
      </c>
      <c r="L808">
        <v>7.89</v>
      </c>
      <c r="M808">
        <v>8.25</v>
      </c>
      <c r="N808">
        <v>8.99</v>
      </c>
      <c r="P808" s="8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7" thickBot="1" x14ac:dyDescent="0.25">
      <c r="A809" s="9"/>
      <c r="B809" s="2">
        <v>43027</v>
      </c>
      <c r="C809">
        <v>7.5</v>
      </c>
      <c r="D809">
        <v>7.47</v>
      </c>
      <c r="E809">
        <v>7.45</v>
      </c>
      <c r="F809">
        <v>7.43</v>
      </c>
      <c r="G809">
        <v>7.38</v>
      </c>
      <c r="H809">
        <v>7.36</v>
      </c>
      <c r="I809">
        <v>7.38</v>
      </c>
      <c r="J809">
        <v>7.45</v>
      </c>
      <c r="K809">
        <v>7.57</v>
      </c>
      <c r="L809">
        <v>7.86</v>
      </c>
      <c r="M809">
        <v>8.2100000000000009</v>
      </c>
      <c r="N809">
        <v>8.9600000000000009</v>
      </c>
      <c r="P809" s="8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7" thickBot="1" x14ac:dyDescent="0.25">
      <c r="A810" s="9"/>
      <c r="B810" s="2">
        <v>43026</v>
      </c>
      <c r="C810">
        <v>7.52</v>
      </c>
      <c r="D810">
        <v>7.5</v>
      </c>
      <c r="E810">
        <v>7.47</v>
      </c>
      <c r="F810">
        <v>7.45</v>
      </c>
      <c r="G810">
        <v>7.38</v>
      </c>
      <c r="H810">
        <v>7.36</v>
      </c>
      <c r="I810">
        <v>7.39</v>
      </c>
      <c r="J810">
        <v>7.45</v>
      </c>
      <c r="K810">
        <v>7.57</v>
      </c>
      <c r="L810">
        <v>7.88</v>
      </c>
      <c r="M810">
        <v>8.26</v>
      </c>
      <c r="N810">
        <v>9.0299999999999994</v>
      </c>
      <c r="P810" s="8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7" thickBot="1" x14ac:dyDescent="0.25">
      <c r="A811" s="9"/>
      <c r="B811" s="2">
        <v>43025</v>
      </c>
      <c r="C811">
        <v>7.57</v>
      </c>
      <c r="D811">
        <v>7.54</v>
      </c>
      <c r="E811">
        <v>7.5</v>
      </c>
      <c r="F811">
        <v>7.47</v>
      </c>
      <c r="G811">
        <v>7.4</v>
      </c>
      <c r="H811">
        <v>7.39</v>
      </c>
      <c r="I811">
        <v>7.43</v>
      </c>
      <c r="J811">
        <v>7.48</v>
      </c>
      <c r="K811">
        <v>7.59</v>
      </c>
      <c r="L811">
        <v>7.9</v>
      </c>
      <c r="M811">
        <v>8.2799999999999994</v>
      </c>
      <c r="N811">
        <v>9.07</v>
      </c>
      <c r="P811" s="8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7" thickBot="1" x14ac:dyDescent="0.25">
      <c r="A812" s="9"/>
      <c r="B812" s="2">
        <v>43024</v>
      </c>
      <c r="C812">
        <v>7.6</v>
      </c>
      <c r="D812">
        <v>7.54</v>
      </c>
      <c r="E812">
        <v>7.49</v>
      </c>
      <c r="F812">
        <v>7.45</v>
      </c>
      <c r="G812">
        <v>7.38</v>
      </c>
      <c r="H812">
        <v>7.37</v>
      </c>
      <c r="I812">
        <v>7.4</v>
      </c>
      <c r="J812">
        <v>7.46</v>
      </c>
      <c r="K812">
        <v>7.59</v>
      </c>
      <c r="L812">
        <v>7.92</v>
      </c>
      <c r="M812">
        <v>8.33</v>
      </c>
      <c r="N812">
        <v>9.1300000000000008</v>
      </c>
      <c r="P812" s="8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7" thickBot="1" x14ac:dyDescent="0.25">
      <c r="A813" s="9"/>
      <c r="B813" s="2">
        <v>43021</v>
      </c>
      <c r="C813">
        <v>7.59</v>
      </c>
      <c r="D813">
        <v>7.55</v>
      </c>
      <c r="E813">
        <v>7.5</v>
      </c>
      <c r="F813">
        <v>7.47</v>
      </c>
      <c r="G813">
        <v>7.37</v>
      </c>
      <c r="H813">
        <v>7.34</v>
      </c>
      <c r="I813">
        <v>7.36</v>
      </c>
      <c r="J813">
        <v>7.41</v>
      </c>
      <c r="K813">
        <v>7.55</v>
      </c>
      <c r="L813">
        <v>7.9</v>
      </c>
      <c r="M813">
        <v>8.32</v>
      </c>
      <c r="N813">
        <v>9.14</v>
      </c>
      <c r="P813" s="8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7" thickBot="1" x14ac:dyDescent="0.25">
      <c r="A814" s="9"/>
      <c r="B814" s="2">
        <v>43020</v>
      </c>
      <c r="C814">
        <v>7.77</v>
      </c>
      <c r="D814">
        <v>7.69</v>
      </c>
      <c r="E814">
        <v>7.61</v>
      </c>
      <c r="F814">
        <v>7.56</v>
      </c>
      <c r="G814">
        <v>7.43</v>
      </c>
      <c r="H814">
        <v>7.39</v>
      </c>
      <c r="I814">
        <v>7.37</v>
      </c>
      <c r="J814">
        <v>7.42</v>
      </c>
      <c r="K814">
        <v>7.54</v>
      </c>
      <c r="L814">
        <v>7.89</v>
      </c>
      <c r="M814">
        <v>8.3000000000000007</v>
      </c>
      <c r="N814">
        <v>9.09</v>
      </c>
      <c r="P814" s="8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7" thickBot="1" x14ac:dyDescent="0.25">
      <c r="A815" s="9"/>
      <c r="B815" s="2">
        <v>43019</v>
      </c>
      <c r="C815">
        <v>7.74</v>
      </c>
      <c r="D815">
        <v>7.66</v>
      </c>
      <c r="E815">
        <v>7.58</v>
      </c>
      <c r="F815">
        <v>7.52</v>
      </c>
      <c r="G815">
        <v>7.41</v>
      </c>
      <c r="H815">
        <v>7.4</v>
      </c>
      <c r="I815">
        <v>7.43</v>
      </c>
      <c r="J815">
        <v>7.48</v>
      </c>
      <c r="K815">
        <v>7.6</v>
      </c>
      <c r="L815">
        <v>7.91</v>
      </c>
      <c r="M815">
        <v>8.2899999999999991</v>
      </c>
      <c r="N815">
        <v>9.07</v>
      </c>
      <c r="P815" s="8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7" thickBot="1" x14ac:dyDescent="0.25">
      <c r="A816" s="9"/>
      <c r="B816" s="2">
        <v>43018</v>
      </c>
      <c r="C816">
        <v>7.7</v>
      </c>
      <c r="D816">
        <v>7.64</v>
      </c>
      <c r="E816">
        <v>7.58</v>
      </c>
      <c r="F816">
        <v>7.53</v>
      </c>
      <c r="G816">
        <v>7.43</v>
      </c>
      <c r="H816">
        <v>7.43</v>
      </c>
      <c r="I816">
        <v>7.48</v>
      </c>
      <c r="J816">
        <v>7.53</v>
      </c>
      <c r="K816">
        <v>7.64</v>
      </c>
      <c r="L816">
        <v>7.92</v>
      </c>
      <c r="M816">
        <v>8.2799999999999994</v>
      </c>
      <c r="N816">
        <v>9.02</v>
      </c>
      <c r="P816" s="8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7" thickBot="1" x14ac:dyDescent="0.25">
      <c r="A817" s="9"/>
      <c r="B817" s="2">
        <v>43017</v>
      </c>
      <c r="C817">
        <v>7.66</v>
      </c>
      <c r="D817">
        <v>7.62</v>
      </c>
      <c r="E817">
        <v>7.58</v>
      </c>
      <c r="F817">
        <v>7.55</v>
      </c>
      <c r="G817">
        <v>7.49</v>
      </c>
      <c r="H817">
        <v>7.49</v>
      </c>
      <c r="I817">
        <v>7.53</v>
      </c>
      <c r="J817">
        <v>7.58</v>
      </c>
      <c r="K817">
        <v>7.68</v>
      </c>
      <c r="L817">
        <v>7.95</v>
      </c>
      <c r="M817">
        <v>8.2899999999999991</v>
      </c>
      <c r="N817">
        <v>9</v>
      </c>
      <c r="P817" s="8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7" thickBot="1" x14ac:dyDescent="0.25">
      <c r="A818" s="9"/>
      <c r="B818" s="2">
        <v>43014</v>
      </c>
      <c r="C818">
        <v>7.74</v>
      </c>
      <c r="D818">
        <v>7.67</v>
      </c>
      <c r="E818">
        <v>7.6</v>
      </c>
      <c r="F818">
        <v>7.56</v>
      </c>
      <c r="G818">
        <v>7.48</v>
      </c>
      <c r="H818">
        <v>7.48</v>
      </c>
      <c r="I818">
        <v>7.51</v>
      </c>
      <c r="J818">
        <v>7.55</v>
      </c>
      <c r="K818">
        <v>7.65</v>
      </c>
      <c r="L818">
        <v>7.93</v>
      </c>
      <c r="M818">
        <v>8.26</v>
      </c>
      <c r="N818">
        <v>8.9600000000000009</v>
      </c>
      <c r="P818" s="8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7" thickBot="1" x14ac:dyDescent="0.25">
      <c r="A819" s="9"/>
      <c r="B819" s="2">
        <v>43013</v>
      </c>
      <c r="C819">
        <v>7.65</v>
      </c>
      <c r="D819">
        <v>7.61</v>
      </c>
      <c r="E819">
        <v>7.58</v>
      </c>
      <c r="F819">
        <v>7.55</v>
      </c>
      <c r="G819">
        <v>7.48</v>
      </c>
      <c r="H819">
        <v>7.48</v>
      </c>
      <c r="I819">
        <v>7.51</v>
      </c>
      <c r="J819">
        <v>7.55</v>
      </c>
      <c r="K819">
        <v>7.64</v>
      </c>
      <c r="L819">
        <v>7.91</v>
      </c>
      <c r="M819">
        <v>8.24</v>
      </c>
      <c r="N819">
        <v>8.94</v>
      </c>
      <c r="P819" s="8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7" thickBot="1" x14ac:dyDescent="0.25">
      <c r="A820" s="9"/>
      <c r="B820" s="2">
        <v>43012</v>
      </c>
      <c r="C820">
        <v>7.67</v>
      </c>
      <c r="D820">
        <v>7.63</v>
      </c>
      <c r="E820">
        <v>7.6</v>
      </c>
      <c r="F820">
        <v>7.57</v>
      </c>
      <c r="G820">
        <v>7.53</v>
      </c>
      <c r="H820">
        <v>7.53</v>
      </c>
      <c r="I820">
        <v>7.55</v>
      </c>
      <c r="J820">
        <v>7.58</v>
      </c>
      <c r="K820">
        <v>7.66</v>
      </c>
      <c r="L820">
        <v>7.92</v>
      </c>
      <c r="M820">
        <v>8.26</v>
      </c>
      <c r="N820">
        <v>8.94</v>
      </c>
      <c r="P820" s="8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7" thickBot="1" x14ac:dyDescent="0.25">
      <c r="A821" s="9"/>
      <c r="B821" s="2">
        <v>43011</v>
      </c>
      <c r="C821">
        <v>7.66</v>
      </c>
      <c r="D821">
        <v>7.64</v>
      </c>
      <c r="E821">
        <v>7.62</v>
      </c>
      <c r="F821">
        <v>7.61</v>
      </c>
      <c r="G821">
        <v>7.58</v>
      </c>
      <c r="H821">
        <v>7.57</v>
      </c>
      <c r="I821">
        <v>7.59</v>
      </c>
      <c r="J821">
        <v>7.62</v>
      </c>
      <c r="K821">
        <v>7.69</v>
      </c>
      <c r="L821">
        <v>7.94</v>
      </c>
      <c r="M821">
        <v>8.26</v>
      </c>
      <c r="N821">
        <v>8.94</v>
      </c>
      <c r="P821" s="8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7" thickBot="1" x14ac:dyDescent="0.25">
      <c r="A822" s="9"/>
      <c r="B822" s="2">
        <v>43010</v>
      </c>
      <c r="C822">
        <v>7.69</v>
      </c>
      <c r="D822">
        <v>7.64</v>
      </c>
      <c r="E822">
        <v>7.6</v>
      </c>
      <c r="F822">
        <v>7.58</v>
      </c>
      <c r="G822">
        <v>7.58</v>
      </c>
      <c r="H822">
        <v>7.59</v>
      </c>
      <c r="I822">
        <v>7.6</v>
      </c>
      <c r="J822">
        <v>7.61</v>
      </c>
      <c r="K822">
        <v>7.69</v>
      </c>
      <c r="L822">
        <v>7.95</v>
      </c>
      <c r="M822">
        <v>8.2899999999999991</v>
      </c>
      <c r="N822">
        <v>8.98</v>
      </c>
      <c r="P822" s="8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7" thickBot="1" x14ac:dyDescent="0.25">
      <c r="A823" s="9"/>
      <c r="B823" s="2">
        <v>43007</v>
      </c>
      <c r="C823">
        <v>7.72</v>
      </c>
      <c r="D823">
        <v>7.67</v>
      </c>
      <c r="E823">
        <v>7.63</v>
      </c>
      <c r="F823">
        <v>7.61</v>
      </c>
      <c r="G823">
        <v>7.59</v>
      </c>
      <c r="H823">
        <v>7.59</v>
      </c>
      <c r="I823">
        <v>7.57</v>
      </c>
      <c r="J823">
        <v>7.58</v>
      </c>
      <c r="K823">
        <v>7.65</v>
      </c>
      <c r="L823">
        <v>7.9</v>
      </c>
      <c r="M823">
        <v>8.2200000000000006</v>
      </c>
      <c r="N823">
        <v>8.89</v>
      </c>
      <c r="P823" s="8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7" thickBot="1" x14ac:dyDescent="0.25">
      <c r="A824" s="9"/>
      <c r="B824" s="2">
        <v>43006</v>
      </c>
      <c r="C824">
        <v>7.73</v>
      </c>
      <c r="D824">
        <v>7.69</v>
      </c>
      <c r="E824">
        <v>7.65</v>
      </c>
      <c r="F824">
        <v>7.63</v>
      </c>
      <c r="G824">
        <v>7.62</v>
      </c>
      <c r="H824">
        <v>7.62</v>
      </c>
      <c r="I824">
        <v>7.62</v>
      </c>
      <c r="J824">
        <v>7.62</v>
      </c>
      <c r="K824">
        <v>7.69</v>
      </c>
      <c r="L824">
        <v>7.91</v>
      </c>
      <c r="M824">
        <v>8.2100000000000009</v>
      </c>
      <c r="N824">
        <v>8.86</v>
      </c>
      <c r="P824" s="8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7" thickBot="1" x14ac:dyDescent="0.25">
      <c r="A825" s="9"/>
      <c r="B825" s="2">
        <v>43005</v>
      </c>
      <c r="C825">
        <v>7.7</v>
      </c>
      <c r="D825">
        <v>7.67</v>
      </c>
      <c r="E825">
        <v>7.65</v>
      </c>
      <c r="F825">
        <v>7.63</v>
      </c>
      <c r="G825">
        <v>7.63</v>
      </c>
      <c r="H825">
        <v>7.64</v>
      </c>
      <c r="I825">
        <v>7.65</v>
      </c>
      <c r="J825">
        <v>7.66</v>
      </c>
      <c r="K825">
        <v>7.74</v>
      </c>
      <c r="L825">
        <v>7.99</v>
      </c>
      <c r="M825">
        <v>8.33</v>
      </c>
      <c r="N825">
        <v>9.0299999999999994</v>
      </c>
      <c r="P825" s="8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7" thickBot="1" x14ac:dyDescent="0.25">
      <c r="A826" s="9"/>
      <c r="B826" s="2">
        <v>43004</v>
      </c>
      <c r="C826">
        <v>7.67</v>
      </c>
      <c r="D826">
        <v>7.65</v>
      </c>
      <c r="E826">
        <v>7.63</v>
      </c>
      <c r="F826">
        <v>7.61</v>
      </c>
      <c r="G826">
        <v>7.6</v>
      </c>
      <c r="H826">
        <v>7.6</v>
      </c>
      <c r="I826">
        <v>7.59</v>
      </c>
      <c r="J826">
        <v>7.61</v>
      </c>
      <c r="K826">
        <v>7.7</v>
      </c>
      <c r="L826">
        <v>7.96</v>
      </c>
      <c r="M826">
        <v>8.31</v>
      </c>
      <c r="N826">
        <v>9.02</v>
      </c>
      <c r="P826" s="8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7" thickBot="1" x14ac:dyDescent="0.25">
      <c r="A827" s="9"/>
      <c r="B827" s="2">
        <v>43003</v>
      </c>
      <c r="C827">
        <v>7.61</v>
      </c>
      <c r="D827">
        <v>7.59</v>
      </c>
      <c r="E827">
        <v>7.57</v>
      </c>
      <c r="F827">
        <v>7.55</v>
      </c>
      <c r="G827">
        <v>7.53</v>
      </c>
      <c r="H827">
        <v>7.53</v>
      </c>
      <c r="I827">
        <v>7.54</v>
      </c>
      <c r="J827">
        <v>7.56</v>
      </c>
      <c r="K827">
        <v>7.66</v>
      </c>
      <c r="L827">
        <v>7.96</v>
      </c>
      <c r="M827">
        <v>8.33</v>
      </c>
      <c r="N827">
        <v>9.08</v>
      </c>
      <c r="P827" s="8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7" thickBot="1" x14ac:dyDescent="0.25">
      <c r="A828" s="9"/>
      <c r="B828" s="2">
        <v>43000</v>
      </c>
      <c r="C828">
        <v>7.56</v>
      </c>
      <c r="D828">
        <v>7.54</v>
      </c>
      <c r="E828">
        <v>7.53</v>
      </c>
      <c r="F828">
        <v>7.53</v>
      </c>
      <c r="G828">
        <v>7.53</v>
      </c>
      <c r="H828">
        <v>7.53</v>
      </c>
      <c r="I828">
        <v>7.53</v>
      </c>
      <c r="J828">
        <v>7.55</v>
      </c>
      <c r="K828">
        <v>7.63</v>
      </c>
      <c r="L828">
        <v>7.91</v>
      </c>
      <c r="M828">
        <v>8.2799999999999994</v>
      </c>
      <c r="N828">
        <v>9.02</v>
      </c>
      <c r="P828" s="8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7" thickBot="1" x14ac:dyDescent="0.25">
      <c r="A829" s="9"/>
      <c r="B829" s="2">
        <v>42999</v>
      </c>
      <c r="C829">
        <v>7.6</v>
      </c>
      <c r="D829">
        <v>7.59</v>
      </c>
      <c r="E829">
        <v>7.58</v>
      </c>
      <c r="F829">
        <v>7.58</v>
      </c>
      <c r="G829">
        <v>7.58</v>
      </c>
      <c r="H829">
        <v>7.57</v>
      </c>
      <c r="I829">
        <v>7.55</v>
      </c>
      <c r="J829">
        <v>7.55</v>
      </c>
      <c r="K829">
        <v>7.63</v>
      </c>
      <c r="L829">
        <v>7.91</v>
      </c>
      <c r="M829">
        <v>8.2899999999999991</v>
      </c>
      <c r="N829">
        <v>9.0399999999999991</v>
      </c>
      <c r="P829" s="8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7" thickBot="1" x14ac:dyDescent="0.25">
      <c r="A830" s="9"/>
      <c r="B830" s="2">
        <v>42998</v>
      </c>
      <c r="C830">
        <v>7.65</v>
      </c>
      <c r="D830">
        <v>7.63</v>
      </c>
      <c r="E830">
        <v>7.61</v>
      </c>
      <c r="F830">
        <v>7.6</v>
      </c>
      <c r="G830">
        <v>7.56</v>
      </c>
      <c r="H830">
        <v>7.53</v>
      </c>
      <c r="I830">
        <v>7.5</v>
      </c>
      <c r="J830">
        <v>7.51</v>
      </c>
      <c r="K830">
        <v>7.6</v>
      </c>
      <c r="L830">
        <v>7.9</v>
      </c>
      <c r="M830">
        <v>8.2799999999999994</v>
      </c>
      <c r="N830">
        <v>9.02</v>
      </c>
      <c r="P830" s="8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7" thickBot="1" x14ac:dyDescent="0.25">
      <c r="A831" s="9"/>
      <c r="B831" s="2">
        <v>42997</v>
      </c>
      <c r="C831">
        <v>7.66</v>
      </c>
      <c r="D831">
        <v>7.64</v>
      </c>
      <c r="E831">
        <v>7.62</v>
      </c>
      <c r="F831">
        <v>7.61</v>
      </c>
      <c r="G831">
        <v>7.59</v>
      </c>
      <c r="H831">
        <v>7.56</v>
      </c>
      <c r="I831">
        <v>7.53</v>
      </c>
      <c r="J831">
        <v>7.54</v>
      </c>
      <c r="K831">
        <v>7.62</v>
      </c>
      <c r="L831">
        <v>7.91</v>
      </c>
      <c r="M831">
        <v>8.2799999999999994</v>
      </c>
      <c r="N831">
        <v>9.01</v>
      </c>
      <c r="P831" s="8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7" thickBot="1" x14ac:dyDescent="0.25">
      <c r="A832" s="9"/>
      <c r="B832" s="2">
        <v>42996</v>
      </c>
      <c r="C832">
        <v>7.65</v>
      </c>
      <c r="D832">
        <v>7.63</v>
      </c>
      <c r="E832">
        <v>7.62</v>
      </c>
      <c r="F832">
        <v>7.61</v>
      </c>
      <c r="G832">
        <v>7.59</v>
      </c>
      <c r="H832">
        <v>7.57</v>
      </c>
      <c r="I832">
        <v>7.54</v>
      </c>
      <c r="J832">
        <v>7.54</v>
      </c>
      <c r="K832">
        <v>7.63</v>
      </c>
      <c r="L832">
        <v>7.92</v>
      </c>
      <c r="M832">
        <v>8.2899999999999991</v>
      </c>
      <c r="N832">
        <v>9.02</v>
      </c>
      <c r="P832" s="8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7" thickBot="1" x14ac:dyDescent="0.25">
      <c r="A833" s="9"/>
      <c r="B833" s="2">
        <v>42993</v>
      </c>
      <c r="C833">
        <v>7.62</v>
      </c>
      <c r="D833">
        <v>7.61</v>
      </c>
      <c r="E833">
        <v>7.6</v>
      </c>
      <c r="F833">
        <v>7.6</v>
      </c>
      <c r="G833">
        <v>7.61</v>
      </c>
      <c r="H833">
        <v>7.58</v>
      </c>
      <c r="I833">
        <v>7.52</v>
      </c>
      <c r="J833">
        <v>7.5</v>
      </c>
      <c r="K833">
        <v>7.58</v>
      </c>
      <c r="L833">
        <v>7.87</v>
      </c>
      <c r="M833">
        <v>8.23</v>
      </c>
      <c r="N833">
        <v>8.9499999999999993</v>
      </c>
      <c r="P833" s="8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7" thickBot="1" x14ac:dyDescent="0.25">
      <c r="A834" s="9"/>
      <c r="B834" s="2">
        <v>42992</v>
      </c>
      <c r="C834">
        <v>7.69</v>
      </c>
      <c r="D834">
        <v>7.67</v>
      </c>
      <c r="E834">
        <v>7.65</v>
      </c>
      <c r="F834">
        <v>7.65</v>
      </c>
      <c r="G834">
        <v>7.62</v>
      </c>
      <c r="H834">
        <v>7.59</v>
      </c>
      <c r="I834">
        <v>7.53</v>
      </c>
      <c r="J834">
        <v>7.52</v>
      </c>
      <c r="K834">
        <v>7.6</v>
      </c>
      <c r="L834">
        <v>7.89</v>
      </c>
      <c r="M834">
        <v>8.24</v>
      </c>
      <c r="N834">
        <v>8.9700000000000006</v>
      </c>
      <c r="P834" s="8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7" thickBot="1" x14ac:dyDescent="0.25">
      <c r="A835" s="9"/>
      <c r="B835" s="2">
        <v>42991</v>
      </c>
      <c r="C835">
        <v>7.68</v>
      </c>
      <c r="D835">
        <v>7.66</v>
      </c>
      <c r="E835">
        <v>7.66</v>
      </c>
      <c r="F835">
        <v>7.65</v>
      </c>
      <c r="G835">
        <v>7.63</v>
      </c>
      <c r="H835">
        <v>7.59</v>
      </c>
      <c r="I835">
        <v>7.53</v>
      </c>
      <c r="J835">
        <v>7.51</v>
      </c>
      <c r="K835">
        <v>7.59</v>
      </c>
      <c r="L835">
        <v>7.88</v>
      </c>
      <c r="M835">
        <v>8.24</v>
      </c>
      <c r="N835">
        <v>8.9600000000000009</v>
      </c>
      <c r="P835" s="8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7" thickBot="1" x14ac:dyDescent="0.25">
      <c r="A836" s="9"/>
      <c r="B836" s="2">
        <v>42990</v>
      </c>
      <c r="C836">
        <v>7.72</v>
      </c>
      <c r="D836">
        <v>7.69</v>
      </c>
      <c r="E836">
        <v>7.68</v>
      </c>
      <c r="F836">
        <v>7.66</v>
      </c>
      <c r="G836">
        <v>7.63</v>
      </c>
      <c r="H836">
        <v>7.6</v>
      </c>
      <c r="I836">
        <v>7.54</v>
      </c>
      <c r="J836">
        <v>7.52</v>
      </c>
      <c r="K836">
        <v>7.59</v>
      </c>
      <c r="L836">
        <v>7.88</v>
      </c>
      <c r="M836">
        <v>8.25</v>
      </c>
      <c r="N836">
        <v>8.99</v>
      </c>
      <c r="P836" s="8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7" thickBot="1" x14ac:dyDescent="0.25">
      <c r="A837" s="9"/>
      <c r="B837" s="2">
        <v>42989</v>
      </c>
      <c r="C837">
        <v>7.72</v>
      </c>
      <c r="D837">
        <v>7.69</v>
      </c>
      <c r="E837">
        <v>7.68</v>
      </c>
      <c r="F837">
        <v>7.66</v>
      </c>
      <c r="G837">
        <v>7.63</v>
      </c>
      <c r="H837">
        <v>7.59</v>
      </c>
      <c r="I837">
        <v>7.52</v>
      </c>
      <c r="J837">
        <v>7.49</v>
      </c>
      <c r="K837">
        <v>7.56</v>
      </c>
      <c r="L837">
        <v>7.86</v>
      </c>
      <c r="M837">
        <v>8.23</v>
      </c>
      <c r="N837">
        <v>8.98</v>
      </c>
      <c r="P837" s="8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7" thickBot="1" x14ac:dyDescent="0.25">
      <c r="A838" s="9"/>
      <c r="B838" s="2">
        <v>42986</v>
      </c>
      <c r="C838">
        <v>7.74</v>
      </c>
      <c r="D838">
        <v>7.71</v>
      </c>
      <c r="E838">
        <v>7.69</v>
      </c>
      <c r="F838">
        <v>7.68</v>
      </c>
      <c r="G838">
        <v>7.64</v>
      </c>
      <c r="H838">
        <v>7.59</v>
      </c>
      <c r="I838">
        <v>7.52</v>
      </c>
      <c r="J838">
        <v>7.5</v>
      </c>
      <c r="K838">
        <v>7.56</v>
      </c>
      <c r="L838">
        <v>7.83</v>
      </c>
      <c r="M838">
        <v>8.19</v>
      </c>
      <c r="N838">
        <v>8.9499999999999993</v>
      </c>
      <c r="P838" s="8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7" thickBot="1" x14ac:dyDescent="0.25">
      <c r="A839" s="9"/>
      <c r="B839" s="2">
        <v>42985</v>
      </c>
      <c r="C839">
        <v>7.74</v>
      </c>
      <c r="D839">
        <v>7.71</v>
      </c>
      <c r="E839">
        <v>7.69</v>
      </c>
      <c r="F839">
        <v>7.68</v>
      </c>
      <c r="G839">
        <v>7.64</v>
      </c>
      <c r="H839">
        <v>7.6</v>
      </c>
      <c r="I839">
        <v>7.52</v>
      </c>
      <c r="J839">
        <v>7.5</v>
      </c>
      <c r="K839">
        <v>7.57</v>
      </c>
      <c r="L839">
        <v>7.86</v>
      </c>
      <c r="M839">
        <v>8.24</v>
      </c>
      <c r="N839">
        <v>8.98</v>
      </c>
      <c r="P839" s="8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7" thickBot="1" x14ac:dyDescent="0.25">
      <c r="A840" s="9"/>
      <c r="B840" s="2">
        <v>42984</v>
      </c>
      <c r="C840">
        <v>7.85</v>
      </c>
      <c r="D840">
        <v>7.79</v>
      </c>
      <c r="E840">
        <v>7.74</v>
      </c>
      <c r="F840">
        <v>7.71</v>
      </c>
      <c r="G840">
        <v>7.64</v>
      </c>
      <c r="H840">
        <v>7.6</v>
      </c>
      <c r="I840">
        <v>7.52</v>
      </c>
      <c r="J840">
        <v>7.5</v>
      </c>
      <c r="K840">
        <v>7.55</v>
      </c>
      <c r="L840">
        <v>7.81</v>
      </c>
      <c r="M840">
        <v>8.17</v>
      </c>
      <c r="N840">
        <v>8.9</v>
      </c>
      <c r="P840" s="8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7" thickBot="1" x14ac:dyDescent="0.25">
      <c r="A841" s="9"/>
      <c r="B841" s="2">
        <v>42983</v>
      </c>
      <c r="C841">
        <v>7.89</v>
      </c>
      <c r="D841">
        <v>7.84</v>
      </c>
      <c r="E841">
        <v>7.79</v>
      </c>
      <c r="F841">
        <v>7.76</v>
      </c>
      <c r="G841">
        <v>7.68</v>
      </c>
      <c r="H841">
        <v>7.64</v>
      </c>
      <c r="I841">
        <v>7.58</v>
      </c>
      <c r="J841">
        <v>7.56</v>
      </c>
      <c r="K841">
        <v>7.63</v>
      </c>
      <c r="L841">
        <v>7.89</v>
      </c>
      <c r="M841">
        <v>8.23</v>
      </c>
      <c r="N841">
        <v>8.92</v>
      </c>
      <c r="P841" s="8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7" thickBot="1" x14ac:dyDescent="0.25">
      <c r="A842" s="9"/>
      <c r="B842" s="2">
        <v>42982</v>
      </c>
      <c r="C842">
        <v>7.86</v>
      </c>
      <c r="D842">
        <v>7.84</v>
      </c>
      <c r="E842">
        <v>7.82</v>
      </c>
      <c r="F842">
        <v>7.8</v>
      </c>
      <c r="G842">
        <v>7.73</v>
      </c>
      <c r="H842">
        <v>7.69</v>
      </c>
      <c r="I842">
        <v>7.65</v>
      </c>
      <c r="J842">
        <v>7.65</v>
      </c>
      <c r="K842">
        <v>7.71</v>
      </c>
      <c r="L842">
        <v>7.93</v>
      </c>
      <c r="M842">
        <v>8.23</v>
      </c>
      <c r="N842">
        <v>8.8800000000000008</v>
      </c>
      <c r="P842" s="8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7" thickBot="1" x14ac:dyDescent="0.25">
      <c r="A843" s="9"/>
      <c r="B843" s="2">
        <v>42979</v>
      </c>
      <c r="C843">
        <v>7.85</v>
      </c>
      <c r="D843">
        <v>7.84</v>
      </c>
      <c r="E843">
        <v>7.82</v>
      </c>
      <c r="F843">
        <v>7.8</v>
      </c>
      <c r="G843">
        <v>7.75</v>
      </c>
      <c r="H843">
        <v>7.71</v>
      </c>
      <c r="I843">
        <v>7.68</v>
      </c>
      <c r="J843">
        <v>7.67</v>
      </c>
      <c r="K843">
        <v>7.71</v>
      </c>
      <c r="L843">
        <v>7.95</v>
      </c>
      <c r="M843">
        <v>8.26</v>
      </c>
      <c r="N843">
        <v>8.91</v>
      </c>
      <c r="P843" s="8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7" thickBot="1" x14ac:dyDescent="0.25">
      <c r="A844" s="9"/>
      <c r="B844" s="2">
        <v>42978</v>
      </c>
      <c r="C844">
        <v>7.88</v>
      </c>
      <c r="D844">
        <v>7.86</v>
      </c>
      <c r="E844">
        <v>7.84</v>
      </c>
      <c r="F844">
        <v>7.82</v>
      </c>
      <c r="G844">
        <v>7.77</v>
      </c>
      <c r="H844">
        <v>7.73</v>
      </c>
      <c r="I844">
        <v>7.7</v>
      </c>
      <c r="J844">
        <v>7.7</v>
      </c>
      <c r="K844">
        <v>7.76</v>
      </c>
      <c r="L844">
        <v>8</v>
      </c>
      <c r="M844">
        <v>8.3000000000000007</v>
      </c>
      <c r="N844">
        <v>8.93</v>
      </c>
      <c r="P844" s="8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7" thickBot="1" x14ac:dyDescent="0.25">
      <c r="A845" s="9"/>
      <c r="B845" s="2">
        <v>42977</v>
      </c>
      <c r="C845">
        <v>7.88</v>
      </c>
      <c r="D845">
        <v>7.86</v>
      </c>
      <c r="E845">
        <v>7.85</v>
      </c>
      <c r="F845">
        <v>7.83</v>
      </c>
      <c r="G845">
        <v>7.79</v>
      </c>
      <c r="H845">
        <v>7.76</v>
      </c>
      <c r="I845">
        <v>7.75</v>
      </c>
      <c r="J845">
        <v>7.76</v>
      </c>
      <c r="K845">
        <v>7.82</v>
      </c>
      <c r="L845">
        <v>8.0299999999999994</v>
      </c>
      <c r="M845">
        <v>8.31</v>
      </c>
      <c r="N845">
        <v>8.92</v>
      </c>
      <c r="P845" s="8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7" thickBot="1" x14ac:dyDescent="0.25">
      <c r="A846" s="9"/>
      <c r="B846" s="2">
        <v>42976</v>
      </c>
      <c r="C846">
        <v>7.9</v>
      </c>
      <c r="D846">
        <v>7.88</v>
      </c>
      <c r="E846">
        <v>7.86</v>
      </c>
      <c r="F846">
        <v>7.84</v>
      </c>
      <c r="G846">
        <v>7.81</v>
      </c>
      <c r="H846">
        <v>7.8</v>
      </c>
      <c r="I846">
        <v>7.8</v>
      </c>
      <c r="J846">
        <v>7.81</v>
      </c>
      <c r="K846">
        <v>7.85</v>
      </c>
      <c r="L846">
        <v>8.0500000000000007</v>
      </c>
      <c r="M846">
        <v>8.34</v>
      </c>
      <c r="N846">
        <v>8.9700000000000006</v>
      </c>
      <c r="P846" s="8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7" thickBot="1" x14ac:dyDescent="0.25">
      <c r="A847" s="9"/>
      <c r="B847" s="2">
        <v>42975</v>
      </c>
      <c r="C847">
        <v>7.87</v>
      </c>
      <c r="D847">
        <v>7.85</v>
      </c>
      <c r="E847">
        <v>7.83</v>
      </c>
      <c r="F847">
        <v>7.81</v>
      </c>
      <c r="G847">
        <v>7.78</v>
      </c>
      <c r="H847">
        <v>7.77</v>
      </c>
      <c r="I847">
        <v>7.76</v>
      </c>
      <c r="J847">
        <v>7.76</v>
      </c>
      <c r="K847">
        <v>7.81</v>
      </c>
      <c r="L847">
        <v>8.0500000000000007</v>
      </c>
      <c r="M847">
        <v>8.3699999999999992</v>
      </c>
      <c r="N847">
        <v>9.0299999999999994</v>
      </c>
      <c r="P847" s="8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7" thickBot="1" x14ac:dyDescent="0.25">
      <c r="A848" s="9"/>
      <c r="B848" s="2">
        <v>42972</v>
      </c>
      <c r="C848">
        <v>7.86</v>
      </c>
      <c r="D848">
        <v>7.84</v>
      </c>
      <c r="E848">
        <v>7.82</v>
      </c>
      <c r="F848">
        <v>7.81</v>
      </c>
      <c r="G848">
        <v>7.78</v>
      </c>
      <c r="H848">
        <v>7.77</v>
      </c>
      <c r="I848">
        <v>7.76</v>
      </c>
      <c r="J848">
        <v>7.77</v>
      </c>
      <c r="K848">
        <v>7.83</v>
      </c>
      <c r="L848">
        <v>8.07</v>
      </c>
      <c r="M848">
        <v>8.3800000000000008</v>
      </c>
      <c r="N848">
        <v>9.0399999999999991</v>
      </c>
      <c r="P848" s="8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7" thickBot="1" x14ac:dyDescent="0.25">
      <c r="A849" s="9"/>
      <c r="B849" s="2">
        <v>42971</v>
      </c>
      <c r="C849">
        <v>7.92</v>
      </c>
      <c r="D849">
        <v>7.9</v>
      </c>
      <c r="E849">
        <v>7.87</v>
      </c>
      <c r="F849">
        <v>7.85</v>
      </c>
      <c r="G849">
        <v>7.79</v>
      </c>
      <c r="H849">
        <v>7.78</v>
      </c>
      <c r="I849">
        <v>7.76</v>
      </c>
      <c r="J849">
        <v>7.77</v>
      </c>
      <c r="K849">
        <v>7.83</v>
      </c>
      <c r="L849">
        <v>8.06</v>
      </c>
      <c r="M849">
        <v>8.35</v>
      </c>
      <c r="N849">
        <v>8.98</v>
      </c>
      <c r="P849" s="8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7" thickBot="1" x14ac:dyDescent="0.25">
      <c r="A850" s="9"/>
      <c r="B850" s="2">
        <v>42970</v>
      </c>
      <c r="C850">
        <v>7.87</v>
      </c>
      <c r="D850">
        <v>7.86</v>
      </c>
      <c r="E850">
        <v>7.84</v>
      </c>
      <c r="F850">
        <v>7.83</v>
      </c>
      <c r="G850">
        <v>7.79</v>
      </c>
      <c r="H850">
        <v>7.77</v>
      </c>
      <c r="I850">
        <v>7.75</v>
      </c>
      <c r="J850">
        <v>7.76</v>
      </c>
      <c r="K850">
        <v>7.82</v>
      </c>
      <c r="L850">
        <v>8.0299999999999994</v>
      </c>
      <c r="M850">
        <v>8.32</v>
      </c>
      <c r="N850">
        <v>8.93</v>
      </c>
      <c r="P850" s="8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7" thickBot="1" x14ac:dyDescent="0.25">
      <c r="A851" s="9"/>
      <c r="B851" s="2">
        <v>42969</v>
      </c>
      <c r="C851">
        <v>7.87</v>
      </c>
      <c r="D851">
        <v>7.85</v>
      </c>
      <c r="E851">
        <v>7.83</v>
      </c>
      <c r="F851">
        <v>7.82</v>
      </c>
      <c r="G851">
        <v>7.79</v>
      </c>
      <c r="H851">
        <v>7.78</v>
      </c>
      <c r="I851">
        <v>7.77</v>
      </c>
      <c r="J851">
        <v>7.77</v>
      </c>
      <c r="K851">
        <v>7.82</v>
      </c>
      <c r="L851">
        <v>8.0399999999999991</v>
      </c>
      <c r="M851">
        <v>8.32</v>
      </c>
      <c r="N851">
        <v>8.9</v>
      </c>
      <c r="P851" s="8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7" thickBot="1" x14ac:dyDescent="0.25">
      <c r="A852" s="9"/>
      <c r="B852" s="2">
        <v>42968</v>
      </c>
      <c r="C852">
        <v>7.87</v>
      </c>
      <c r="D852">
        <v>7.85</v>
      </c>
      <c r="E852">
        <v>7.84</v>
      </c>
      <c r="F852">
        <v>7.83</v>
      </c>
      <c r="G852">
        <v>7.79</v>
      </c>
      <c r="H852">
        <v>7.78</v>
      </c>
      <c r="I852">
        <v>7.77</v>
      </c>
      <c r="J852">
        <v>7.77</v>
      </c>
      <c r="K852">
        <v>7.82</v>
      </c>
      <c r="L852">
        <v>8.02</v>
      </c>
      <c r="M852">
        <v>8.2799999999999994</v>
      </c>
      <c r="N852">
        <v>8.8699999999999992</v>
      </c>
      <c r="P852" s="8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7" thickBot="1" x14ac:dyDescent="0.25">
      <c r="A853" s="9"/>
      <c r="B853" s="2">
        <v>42965</v>
      </c>
      <c r="C853">
        <v>7.84</v>
      </c>
      <c r="D853">
        <v>7.82</v>
      </c>
      <c r="E853">
        <v>7.81</v>
      </c>
      <c r="F853">
        <v>7.81</v>
      </c>
      <c r="G853">
        <v>7.8</v>
      </c>
      <c r="H853">
        <v>7.79</v>
      </c>
      <c r="I853">
        <v>7.79</v>
      </c>
      <c r="J853">
        <v>7.79</v>
      </c>
      <c r="K853">
        <v>7.81</v>
      </c>
      <c r="L853">
        <v>7.98</v>
      </c>
      <c r="M853">
        <v>8.24</v>
      </c>
      <c r="N853">
        <v>8.81</v>
      </c>
      <c r="P853" s="8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7" thickBot="1" x14ac:dyDescent="0.25">
      <c r="A854" s="9"/>
      <c r="B854" s="2">
        <v>42964</v>
      </c>
      <c r="C854">
        <v>7.89</v>
      </c>
      <c r="D854">
        <v>7.87</v>
      </c>
      <c r="E854">
        <v>7.85</v>
      </c>
      <c r="F854">
        <v>7.84</v>
      </c>
      <c r="G854">
        <v>7.81</v>
      </c>
      <c r="H854">
        <v>7.8</v>
      </c>
      <c r="I854">
        <v>7.78</v>
      </c>
      <c r="J854">
        <v>7.77</v>
      </c>
      <c r="K854">
        <v>7.8</v>
      </c>
      <c r="L854">
        <v>7.98</v>
      </c>
      <c r="M854">
        <v>8.23</v>
      </c>
      <c r="N854">
        <v>8.7799999999999994</v>
      </c>
      <c r="P854" s="8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7" thickBot="1" x14ac:dyDescent="0.25">
      <c r="A855" s="9"/>
      <c r="B855" s="2">
        <v>42963</v>
      </c>
      <c r="C855">
        <v>7.89</v>
      </c>
      <c r="D855">
        <v>7.87</v>
      </c>
      <c r="E855">
        <v>7.86</v>
      </c>
      <c r="F855">
        <v>7.85</v>
      </c>
      <c r="G855">
        <v>7.84</v>
      </c>
      <c r="H855">
        <v>7.83</v>
      </c>
      <c r="I855">
        <v>7.81</v>
      </c>
      <c r="J855">
        <v>7.79</v>
      </c>
      <c r="K855">
        <v>7.8</v>
      </c>
      <c r="L855">
        <v>7.96</v>
      </c>
      <c r="M855">
        <v>8.2100000000000009</v>
      </c>
      <c r="N855">
        <v>8.77</v>
      </c>
      <c r="P855" s="8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7" thickBot="1" x14ac:dyDescent="0.25">
      <c r="A856" s="9"/>
      <c r="B856" s="2">
        <v>42962</v>
      </c>
      <c r="C856">
        <v>7.84</v>
      </c>
      <c r="D856">
        <v>7.83</v>
      </c>
      <c r="E856">
        <v>7.83</v>
      </c>
      <c r="F856">
        <v>7.83</v>
      </c>
      <c r="G856">
        <v>7.86</v>
      </c>
      <c r="H856">
        <v>7.88</v>
      </c>
      <c r="I856">
        <v>7.85</v>
      </c>
      <c r="J856">
        <v>7.81</v>
      </c>
      <c r="K856">
        <v>7.79</v>
      </c>
      <c r="L856">
        <v>7.95</v>
      </c>
      <c r="M856">
        <v>8.2200000000000006</v>
      </c>
      <c r="N856">
        <v>8.7899999999999991</v>
      </c>
      <c r="P856" s="8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7" thickBot="1" x14ac:dyDescent="0.25">
      <c r="A857" s="9"/>
      <c r="B857" s="2">
        <v>42961</v>
      </c>
      <c r="C857">
        <v>7.87</v>
      </c>
      <c r="D857">
        <v>7.85</v>
      </c>
      <c r="E857">
        <v>7.85</v>
      </c>
      <c r="F857">
        <v>7.85</v>
      </c>
      <c r="G857">
        <v>7.86</v>
      </c>
      <c r="H857">
        <v>7.87</v>
      </c>
      <c r="I857">
        <v>7.82</v>
      </c>
      <c r="J857">
        <v>7.78</v>
      </c>
      <c r="K857">
        <v>7.78</v>
      </c>
      <c r="L857">
        <v>7.95</v>
      </c>
      <c r="M857">
        <v>8.2100000000000009</v>
      </c>
      <c r="N857">
        <v>8.8000000000000007</v>
      </c>
      <c r="P857" s="8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7" thickBot="1" x14ac:dyDescent="0.25">
      <c r="A858" s="9"/>
      <c r="B858" s="2">
        <v>42958</v>
      </c>
      <c r="C858">
        <v>7.9</v>
      </c>
      <c r="D858">
        <v>7.88</v>
      </c>
      <c r="E858">
        <v>7.88</v>
      </c>
      <c r="F858">
        <v>7.88</v>
      </c>
      <c r="G858">
        <v>7.91</v>
      </c>
      <c r="H858">
        <v>7.92</v>
      </c>
      <c r="I858">
        <v>7.86</v>
      </c>
      <c r="J858">
        <v>7.8</v>
      </c>
      <c r="K858">
        <v>7.8</v>
      </c>
      <c r="L858">
        <v>7.97</v>
      </c>
      <c r="M858">
        <v>8.2200000000000006</v>
      </c>
      <c r="N858">
        <v>8.7799999999999994</v>
      </c>
      <c r="P858" s="8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7" thickBot="1" x14ac:dyDescent="0.25">
      <c r="A859" s="9"/>
      <c r="B859" s="2">
        <v>42957</v>
      </c>
      <c r="C859">
        <v>7.94</v>
      </c>
      <c r="D859">
        <v>7.93</v>
      </c>
      <c r="E859">
        <v>7.92</v>
      </c>
      <c r="F859">
        <v>7.92</v>
      </c>
      <c r="G859">
        <v>7.94</v>
      </c>
      <c r="H859">
        <v>7.94</v>
      </c>
      <c r="I859">
        <v>7.87</v>
      </c>
      <c r="J859">
        <v>7.81</v>
      </c>
      <c r="K859">
        <v>7.8</v>
      </c>
      <c r="L859">
        <v>7.96</v>
      </c>
      <c r="M859">
        <v>8.2200000000000006</v>
      </c>
      <c r="N859">
        <v>8.7899999999999991</v>
      </c>
      <c r="P859" s="8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7" thickBot="1" x14ac:dyDescent="0.25">
      <c r="A860" s="9"/>
      <c r="B860" s="2">
        <v>42956</v>
      </c>
      <c r="C860">
        <v>7.98</v>
      </c>
      <c r="D860">
        <v>7.96</v>
      </c>
      <c r="E860">
        <v>7.95</v>
      </c>
      <c r="F860">
        <v>7.95</v>
      </c>
      <c r="G860">
        <v>7.96</v>
      </c>
      <c r="H860">
        <v>7.96</v>
      </c>
      <c r="I860">
        <v>7.89</v>
      </c>
      <c r="J860">
        <v>7.82</v>
      </c>
      <c r="K860">
        <v>7.82</v>
      </c>
      <c r="L860">
        <v>8</v>
      </c>
      <c r="M860">
        <v>8.27</v>
      </c>
      <c r="N860">
        <v>8.84</v>
      </c>
      <c r="P860" s="8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7" thickBot="1" x14ac:dyDescent="0.25">
      <c r="A861" s="9"/>
      <c r="B861" s="2">
        <v>42955</v>
      </c>
      <c r="C861">
        <v>7.99</v>
      </c>
      <c r="D861">
        <v>7.98</v>
      </c>
      <c r="E861">
        <v>7.97</v>
      </c>
      <c r="F861">
        <v>7.97</v>
      </c>
      <c r="G861">
        <v>7.98</v>
      </c>
      <c r="H861">
        <v>7.96</v>
      </c>
      <c r="I861">
        <v>7.87</v>
      </c>
      <c r="J861">
        <v>7.79</v>
      </c>
      <c r="K861">
        <v>7.78</v>
      </c>
      <c r="L861">
        <v>7.96</v>
      </c>
      <c r="M861">
        <v>8.23</v>
      </c>
      <c r="N861">
        <v>8.8000000000000007</v>
      </c>
      <c r="P861" s="8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7" thickBot="1" x14ac:dyDescent="0.25">
      <c r="A862" s="9"/>
      <c r="B862" s="2">
        <v>42954</v>
      </c>
      <c r="C862">
        <v>7.97</v>
      </c>
      <c r="D862">
        <v>7.95</v>
      </c>
      <c r="E862">
        <v>7.94</v>
      </c>
      <c r="F862">
        <v>7.94</v>
      </c>
      <c r="G862">
        <v>7.95</v>
      </c>
      <c r="H862">
        <v>7.94</v>
      </c>
      <c r="I862">
        <v>7.86</v>
      </c>
      <c r="J862">
        <v>7.78</v>
      </c>
      <c r="K862">
        <v>7.78</v>
      </c>
      <c r="L862">
        <v>7.95</v>
      </c>
      <c r="M862">
        <v>8.1999999999999993</v>
      </c>
      <c r="N862">
        <v>8.75</v>
      </c>
      <c r="P862" s="8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7" thickBot="1" x14ac:dyDescent="0.25">
      <c r="A863" s="9"/>
      <c r="B863" s="2">
        <v>42951</v>
      </c>
      <c r="C863">
        <v>7.98</v>
      </c>
      <c r="D863">
        <v>7.97</v>
      </c>
      <c r="E863">
        <v>7.97</v>
      </c>
      <c r="F863">
        <v>7.97</v>
      </c>
      <c r="G863">
        <v>7.98</v>
      </c>
      <c r="H863">
        <v>7.96</v>
      </c>
      <c r="I863">
        <v>7.86</v>
      </c>
      <c r="J863">
        <v>7.77</v>
      </c>
      <c r="K863">
        <v>7.75</v>
      </c>
      <c r="L863">
        <v>7.9</v>
      </c>
      <c r="M863">
        <v>8.14</v>
      </c>
      <c r="N863">
        <v>8.66</v>
      </c>
      <c r="P863" s="8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7" thickBot="1" x14ac:dyDescent="0.25">
      <c r="A864" s="9"/>
      <c r="B864" s="2">
        <v>42950</v>
      </c>
      <c r="C864">
        <v>8.0399999999999991</v>
      </c>
      <c r="D864">
        <v>8.0299999999999994</v>
      </c>
      <c r="E864">
        <v>8.02</v>
      </c>
      <c r="F864">
        <v>8.02</v>
      </c>
      <c r="G864">
        <v>8.02</v>
      </c>
      <c r="H864">
        <v>8.01</v>
      </c>
      <c r="I864">
        <v>7.93</v>
      </c>
      <c r="J864">
        <v>7.84</v>
      </c>
      <c r="K864">
        <v>7.82</v>
      </c>
      <c r="L864">
        <v>7.96</v>
      </c>
      <c r="M864">
        <v>8.18</v>
      </c>
      <c r="N864">
        <v>8.69</v>
      </c>
      <c r="P864" s="8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7" thickBot="1" x14ac:dyDescent="0.25">
      <c r="A865" s="9"/>
      <c r="B865" s="2">
        <v>42949</v>
      </c>
      <c r="C865">
        <v>8.02</v>
      </c>
      <c r="D865">
        <v>8.01</v>
      </c>
      <c r="E865">
        <v>8</v>
      </c>
      <c r="F865">
        <v>8</v>
      </c>
      <c r="G865">
        <v>8.02</v>
      </c>
      <c r="H865">
        <v>8.0299999999999994</v>
      </c>
      <c r="I865">
        <v>7.97</v>
      </c>
      <c r="J865">
        <v>7.91</v>
      </c>
      <c r="K865">
        <v>7.89</v>
      </c>
      <c r="L865">
        <v>8.0399999999999991</v>
      </c>
      <c r="M865">
        <v>8.27</v>
      </c>
      <c r="N865">
        <v>8.7899999999999991</v>
      </c>
      <c r="P865" s="8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7" thickBot="1" x14ac:dyDescent="0.25">
      <c r="A866" s="9"/>
      <c r="B866" s="2">
        <v>42948</v>
      </c>
      <c r="C866">
        <v>8.0500000000000007</v>
      </c>
      <c r="D866">
        <v>8.0399999999999991</v>
      </c>
      <c r="E866">
        <v>8.02</v>
      </c>
      <c r="F866">
        <v>8.02</v>
      </c>
      <c r="G866">
        <v>8.0299999999999994</v>
      </c>
      <c r="H866">
        <v>8.0299999999999994</v>
      </c>
      <c r="I866">
        <v>7.97</v>
      </c>
      <c r="J866">
        <v>7.9</v>
      </c>
      <c r="K866">
        <v>7.88</v>
      </c>
      <c r="L866">
        <v>8.01</v>
      </c>
      <c r="M866">
        <v>8.24</v>
      </c>
      <c r="N866">
        <v>8.7799999999999994</v>
      </c>
      <c r="P866" s="8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7" thickBot="1" x14ac:dyDescent="0.25">
      <c r="A867" s="9"/>
      <c r="B867" s="2">
        <v>42947</v>
      </c>
      <c r="C867">
        <v>8.07</v>
      </c>
      <c r="D867">
        <v>8.0500000000000007</v>
      </c>
      <c r="E867">
        <v>8.0399999999999991</v>
      </c>
      <c r="F867">
        <v>8.0399999999999991</v>
      </c>
      <c r="G867">
        <v>8.0399999999999991</v>
      </c>
      <c r="H867">
        <v>8.0299999999999994</v>
      </c>
      <c r="I867">
        <v>7.95</v>
      </c>
      <c r="J867">
        <v>7.88</v>
      </c>
      <c r="K867">
        <v>7.85</v>
      </c>
      <c r="L867">
        <v>7.99</v>
      </c>
      <c r="M867">
        <v>8.2200000000000006</v>
      </c>
      <c r="N867">
        <v>8.77</v>
      </c>
      <c r="P867" s="8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7" thickBot="1" x14ac:dyDescent="0.25">
      <c r="A868" s="9"/>
      <c r="B868" s="2">
        <v>42944</v>
      </c>
      <c r="C868">
        <v>8.07</v>
      </c>
      <c r="D868">
        <v>8.0500000000000007</v>
      </c>
      <c r="E868">
        <v>8.0399999999999991</v>
      </c>
      <c r="F868">
        <v>8.0399999999999991</v>
      </c>
      <c r="G868">
        <v>8.0399999999999991</v>
      </c>
      <c r="H868">
        <v>8.02</v>
      </c>
      <c r="I868">
        <v>7.93</v>
      </c>
      <c r="J868">
        <v>7.85</v>
      </c>
      <c r="K868">
        <v>7.83</v>
      </c>
      <c r="L868">
        <v>7.99</v>
      </c>
      <c r="M868">
        <v>8.25</v>
      </c>
      <c r="N868">
        <v>8.82</v>
      </c>
      <c r="P868" s="8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7" thickBot="1" x14ac:dyDescent="0.25">
      <c r="A869" s="9"/>
      <c r="B869" s="2">
        <v>42943</v>
      </c>
      <c r="C869">
        <v>8.08</v>
      </c>
      <c r="D869">
        <v>8.06</v>
      </c>
      <c r="E869">
        <v>8.0500000000000007</v>
      </c>
      <c r="F869">
        <v>8.0399999999999991</v>
      </c>
      <c r="G869">
        <v>8.02</v>
      </c>
      <c r="H869">
        <v>8</v>
      </c>
      <c r="I869">
        <v>7.9</v>
      </c>
      <c r="J869">
        <v>7.82</v>
      </c>
      <c r="K869">
        <v>7.82</v>
      </c>
      <c r="L869">
        <v>8</v>
      </c>
      <c r="M869">
        <v>8.27</v>
      </c>
      <c r="N869">
        <v>8.84</v>
      </c>
      <c r="P869" s="8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7" thickBot="1" x14ac:dyDescent="0.25">
      <c r="A870" s="9"/>
      <c r="B870" s="2">
        <v>42942</v>
      </c>
      <c r="C870">
        <v>8.02</v>
      </c>
      <c r="D870">
        <v>8.01</v>
      </c>
      <c r="E870">
        <v>8.01</v>
      </c>
      <c r="F870">
        <v>8.02</v>
      </c>
      <c r="G870">
        <v>8.07</v>
      </c>
      <c r="H870">
        <v>8.06</v>
      </c>
      <c r="I870">
        <v>7.97</v>
      </c>
      <c r="J870">
        <v>7.89</v>
      </c>
      <c r="K870">
        <v>7.9</v>
      </c>
      <c r="L870">
        <v>8.08</v>
      </c>
      <c r="M870">
        <v>8.35</v>
      </c>
      <c r="N870">
        <v>8.92</v>
      </c>
      <c r="P870" s="8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7" thickBot="1" x14ac:dyDescent="0.25">
      <c r="A871" s="9"/>
      <c r="B871" s="2">
        <v>42941</v>
      </c>
      <c r="C871">
        <v>8.06</v>
      </c>
      <c r="D871">
        <v>8.0500000000000007</v>
      </c>
      <c r="E871">
        <v>8.0500000000000007</v>
      </c>
      <c r="F871">
        <v>8.0500000000000007</v>
      </c>
      <c r="G871">
        <v>8.08</v>
      </c>
      <c r="H871">
        <v>8.09</v>
      </c>
      <c r="I871">
        <v>8.01</v>
      </c>
      <c r="J871">
        <v>7.94</v>
      </c>
      <c r="K871">
        <v>7.92</v>
      </c>
      <c r="L871">
        <v>8.08</v>
      </c>
      <c r="M871">
        <v>8.34</v>
      </c>
      <c r="N871">
        <v>8.9</v>
      </c>
      <c r="P871" s="8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7" thickBot="1" x14ac:dyDescent="0.25">
      <c r="A872" s="9"/>
      <c r="B872" s="2">
        <v>42940</v>
      </c>
      <c r="C872">
        <v>8.07</v>
      </c>
      <c r="D872">
        <v>8.0500000000000007</v>
      </c>
      <c r="E872">
        <v>8.0500000000000007</v>
      </c>
      <c r="F872">
        <v>8.0500000000000007</v>
      </c>
      <c r="G872">
        <v>8.09</v>
      </c>
      <c r="H872">
        <v>8.09</v>
      </c>
      <c r="I872">
        <v>8.02</v>
      </c>
      <c r="J872">
        <v>7.94</v>
      </c>
      <c r="K872">
        <v>7.92</v>
      </c>
      <c r="L872">
        <v>8.11</v>
      </c>
      <c r="M872">
        <v>8.39</v>
      </c>
      <c r="N872">
        <v>9</v>
      </c>
      <c r="P872" s="8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7" thickBot="1" x14ac:dyDescent="0.25">
      <c r="A873" s="9"/>
      <c r="B873" s="2">
        <v>42937</v>
      </c>
      <c r="C873">
        <v>8.07</v>
      </c>
      <c r="D873">
        <v>8.0500000000000007</v>
      </c>
      <c r="E873">
        <v>8.0299999999999994</v>
      </c>
      <c r="F873">
        <v>8.0299999999999994</v>
      </c>
      <c r="G873">
        <v>8.02</v>
      </c>
      <c r="H873">
        <v>8.01</v>
      </c>
      <c r="I873">
        <v>7.91</v>
      </c>
      <c r="J873">
        <v>7.83</v>
      </c>
      <c r="K873">
        <v>7.84</v>
      </c>
      <c r="L873">
        <v>8.06</v>
      </c>
      <c r="M873">
        <v>8.3699999999999992</v>
      </c>
      <c r="N873">
        <v>8.99</v>
      </c>
      <c r="P873" s="8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7" thickBot="1" x14ac:dyDescent="0.25">
      <c r="A874" s="9"/>
      <c r="B874" s="2">
        <v>42936</v>
      </c>
      <c r="C874">
        <v>8.11</v>
      </c>
      <c r="D874">
        <v>8.1</v>
      </c>
      <c r="E874">
        <v>8.08</v>
      </c>
      <c r="F874">
        <v>8.07</v>
      </c>
      <c r="G874">
        <v>8.0399999999999991</v>
      </c>
      <c r="H874">
        <v>8</v>
      </c>
      <c r="I874">
        <v>7.89</v>
      </c>
      <c r="J874">
        <v>7.81</v>
      </c>
      <c r="K874">
        <v>7.83</v>
      </c>
      <c r="L874">
        <v>8.0500000000000007</v>
      </c>
      <c r="M874">
        <v>8.34</v>
      </c>
      <c r="N874">
        <v>8.9499999999999993</v>
      </c>
      <c r="P874" s="8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7" thickBot="1" x14ac:dyDescent="0.25">
      <c r="A875" s="9"/>
      <c r="B875" s="2">
        <v>42935</v>
      </c>
      <c r="C875">
        <v>8.08</v>
      </c>
      <c r="D875">
        <v>8.06</v>
      </c>
      <c r="E875">
        <v>8.0500000000000007</v>
      </c>
      <c r="F875">
        <v>8.0399999999999991</v>
      </c>
      <c r="G875">
        <v>8.0299999999999994</v>
      </c>
      <c r="H875">
        <v>8</v>
      </c>
      <c r="I875">
        <v>7.9</v>
      </c>
      <c r="J875">
        <v>7.84</v>
      </c>
      <c r="K875">
        <v>7.84</v>
      </c>
      <c r="L875">
        <v>8.0500000000000007</v>
      </c>
      <c r="M875">
        <v>8.35</v>
      </c>
      <c r="N875">
        <v>8.9499999999999993</v>
      </c>
      <c r="P875" s="8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7" thickBot="1" x14ac:dyDescent="0.25">
      <c r="A876" s="9"/>
      <c r="B876" s="2">
        <v>42934</v>
      </c>
      <c r="C876">
        <v>8.1</v>
      </c>
      <c r="D876">
        <v>8.08</v>
      </c>
      <c r="E876">
        <v>8.06</v>
      </c>
      <c r="F876">
        <v>8.0500000000000007</v>
      </c>
      <c r="G876">
        <v>8.02</v>
      </c>
      <c r="H876">
        <v>7.99</v>
      </c>
      <c r="I876">
        <v>7.89</v>
      </c>
      <c r="J876">
        <v>7.82</v>
      </c>
      <c r="K876">
        <v>7.84</v>
      </c>
      <c r="L876">
        <v>8.0500000000000007</v>
      </c>
      <c r="M876">
        <v>8.34</v>
      </c>
      <c r="N876">
        <v>8.92</v>
      </c>
      <c r="P876" s="8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7" thickBot="1" x14ac:dyDescent="0.25">
      <c r="A877" s="9"/>
      <c r="B877" s="2">
        <v>42933</v>
      </c>
      <c r="C877">
        <v>8.1</v>
      </c>
      <c r="D877">
        <v>8.08</v>
      </c>
      <c r="E877">
        <v>8.07</v>
      </c>
      <c r="F877">
        <v>8.06</v>
      </c>
      <c r="G877">
        <v>8.0299999999999994</v>
      </c>
      <c r="H877">
        <v>7.99</v>
      </c>
      <c r="I877">
        <v>7.89</v>
      </c>
      <c r="J877">
        <v>7.83</v>
      </c>
      <c r="K877">
        <v>7.83</v>
      </c>
      <c r="L877">
        <v>8.01</v>
      </c>
      <c r="M877">
        <v>8.2799999999999994</v>
      </c>
      <c r="N877">
        <v>8.85</v>
      </c>
      <c r="P877" s="8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7" thickBot="1" x14ac:dyDescent="0.25">
      <c r="A878" s="9"/>
      <c r="B878" s="2">
        <v>42930</v>
      </c>
      <c r="C878">
        <v>8.1300000000000008</v>
      </c>
      <c r="D878">
        <v>8.11</v>
      </c>
      <c r="E878">
        <v>8.1</v>
      </c>
      <c r="F878">
        <v>8.08</v>
      </c>
      <c r="G878">
        <v>8.0500000000000007</v>
      </c>
      <c r="H878">
        <v>8</v>
      </c>
      <c r="I878">
        <v>7.89</v>
      </c>
      <c r="J878">
        <v>7.81</v>
      </c>
      <c r="K878">
        <v>7.81</v>
      </c>
      <c r="L878">
        <v>7.99</v>
      </c>
      <c r="M878">
        <v>8.26</v>
      </c>
      <c r="N878">
        <v>8.81</v>
      </c>
      <c r="P878" s="8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7" thickBot="1" x14ac:dyDescent="0.25">
      <c r="A879" s="9"/>
      <c r="B879" s="2">
        <v>42929</v>
      </c>
      <c r="C879">
        <v>8.1300000000000008</v>
      </c>
      <c r="D879">
        <v>8.1199999999999992</v>
      </c>
      <c r="E879">
        <v>8.1</v>
      </c>
      <c r="F879">
        <v>8.1</v>
      </c>
      <c r="G879">
        <v>8.09</v>
      </c>
      <c r="H879">
        <v>8.06</v>
      </c>
      <c r="I879">
        <v>7.96</v>
      </c>
      <c r="J879">
        <v>7.88</v>
      </c>
      <c r="K879">
        <v>7.85</v>
      </c>
      <c r="L879">
        <v>8</v>
      </c>
      <c r="M879">
        <v>8.24</v>
      </c>
      <c r="N879">
        <v>8.7899999999999991</v>
      </c>
      <c r="P879" s="8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7" thickBot="1" x14ac:dyDescent="0.25">
      <c r="A880" s="9"/>
      <c r="B880" s="2">
        <v>42928</v>
      </c>
      <c r="C880">
        <v>8.14</v>
      </c>
      <c r="D880">
        <v>8.1199999999999992</v>
      </c>
      <c r="E880">
        <v>8.11</v>
      </c>
      <c r="F880">
        <v>8.1</v>
      </c>
      <c r="G880">
        <v>8.11</v>
      </c>
      <c r="H880">
        <v>8.09</v>
      </c>
      <c r="I880">
        <v>7.99</v>
      </c>
      <c r="J880">
        <v>7.91</v>
      </c>
      <c r="K880">
        <v>7.9</v>
      </c>
      <c r="L880">
        <v>8.06</v>
      </c>
      <c r="M880">
        <v>8.31</v>
      </c>
      <c r="N880">
        <v>8.84</v>
      </c>
      <c r="P880" s="8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7" thickBot="1" x14ac:dyDescent="0.25">
      <c r="A881" s="9"/>
      <c r="B881" s="2">
        <v>42927</v>
      </c>
      <c r="C881">
        <v>8.16</v>
      </c>
      <c r="D881">
        <v>8.14</v>
      </c>
      <c r="E881">
        <v>8.1300000000000008</v>
      </c>
      <c r="F881">
        <v>8.1199999999999992</v>
      </c>
      <c r="G881">
        <v>8.1199999999999992</v>
      </c>
      <c r="H881">
        <v>8.1199999999999992</v>
      </c>
      <c r="I881">
        <v>8.0500000000000007</v>
      </c>
      <c r="J881">
        <v>7.98</v>
      </c>
      <c r="K881">
        <v>7.96</v>
      </c>
      <c r="L881">
        <v>8.1</v>
      </c>
      <c r="M881">
        <v>8.34</v>
      </c>
      <c r="N881">
        <v>8.9</v>
      </c>
      <c r="P881" s="8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7" thickBot="1" x14ac:dyDescent="0.25">
      <c r="A882" s="9"/>
      <c r="B882" s="2">
        <v>42926</v>
      </c>
      <c r="C882">
        <v>8.14</v>
      </c>
      <c r="D882">
        <v>8.1199999999999992</v>
      </c>
      <c r="E882">
        <v>8.11</v>
      </c>
      <c r="F882">
        <v>8.1</v>
      </c>
      <c r="G882">
        <v>8.08</v>
      </c>
      <c r="H882">
        <v>8.07</v>
      </c>
      <c r="I882">
        <v>7.99</v>
      </c>
      <c r="J882">
        <v>7.93</v>
      </c>
      <c r="K882">
        <v>7.92</v>
      </c>
      <c r="L882">
        <v>8.06</v>
      </c>
      <c r="M882">
        <v>8.31</v>
      </c>
      <c r="N882">
        <v>8.8800000000000008</v>
      </c>
      <c r="P882" s="8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7" thickBot="1" x14ac:dyDescent="0.25">
      <c r="A883" s="9"/>
      <c r="B883" s="2">
        <v>42923</v>
      </c>
      <c r="C883">
        <v>8.2200000000000006</v>
      </c>
      <c r="D883">
        <v>8.1999999999999993</v>
      </c>
      <c r="E883">
        <v>8.18</v>
      </c>
      <c r="F883">
        <v>8.16</v>
      </c>
      <c r="G883">
        <v>8.1199999999999992</v>
      </c>
      <c r="H883">
        <v>8.09</v>
      </c>
      <c r="I883">
        <v>8.0299999999999994</v>
      </c>
      <c r="J883">
        <v>7.99</v>
      </c>
      <c r="K883">
        <v>7.99</v>
      </c>
      <c r="L883">
        <v>8.14</v>
      </c>
      <c r="M883">
        <v>8.3800000000000008</v>
      </c>
      <c r="N883">
        <v>8.94</v>
      </c>
      <c r="P883" s="8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7" thickBot="1" x14ac:dyDescent="0.25">
      <c r="A884" s="9"/>
      <c r="B884" s="2">
        <v>42922</v>
      </c>
      <c r="C884">
        <v>8.2200000000000006</v>
      </c>
      <c r="D884">
        <v>8.19</v>
      </c>
      <c r="E884">
        <v>8.17</v>
      </c>
      <c r="F884">
        <v>8.15</v>
      </c>
      <c r="G884">
        <v>8.1</v>
      </c>
      <c r="H884">
        <v>8.06</v>
      </c>
      <c r="I884">
        <v>7.98</v>
      </c>
      <c r="J884">
        <v>7.93</v>
      </c>
      <c r="K884">
        <v>7.93</v>
      </c>
      <c r="L884">
        <v>8.07</v>
      </c>
      <c r="M884">
        <v>8.32</v>
      </c>
      <c r="N884">
        <v>8.89</v>
      </c>
      <c r="P884" s="8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7" thickBot="1" x14ac:dyDescent="0.25">
      <c r="A885" s="9"/>
      <c r="B885" s="2">
        <v>42921</v>
      </c>
      <c r="C885">
        <v>8.19</v>
      </c>
      <c r="D885">
        <v>8.17</v>
      </c>
      <c r="E885">
        <v>8.14</v>
      </c>
      <c r="F885">
        <v>8.1199999999999992</v>
      </c>
      <c r="G885">
        <v>8.06</v>
      </c>
      <c r="H885">
        <v>8.01</v>
      </c>
      <c r="I885">
        <v>7.92</v>
      </c>
      <c r="J885">
        <v>7.88</v>
      </c>
      <c r="K885">
        <v>7.89</v>
      </c>
      <c r="L885">
        <v>8.06</v>
      </c>
      <c r="M885">
        <v>8.32</v>
      </c>
      <c r="N885">
        <v>8.91</v>
      </c>
      <c r="P885" s="8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7" thickBot="1" x14ac:dyDescent="0.25">
      <c r="A886" s="9"/>
      <c r="B886" s="2">
        <v>42920</v>
      </c>
      <c r="C886">
        <v>8.14</v>
      </c>
      <c r="D886">
        <v>8.11</v>
      </c>
      <c r="E886">
        <v>8.09</v>
      </c>
      <c r="F886">
        <v>8.07</v>
      </c>
      <c r="G886">
        <v>8.01</v>
      </c>
      <c r="H886">
        <v>7.96</v>
      </c>
      <c r="I886">
        <v>7.85</v>
      </c>
      <c r="J886">
        <v>7.78</v>
      </c>
      <c r="K886">
        <v>7.79</v>
      </c>
      <c r="L886">
        <v>7.98</v>
      </c>
      <c r="M886">
        <v>8.26</v>
      </c>
      <c r="N886">
        <v>8.85</v>
      </c>
      <c r="P886" s="8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7" thickBot="1" x14ac:dyDescent="0.25">
      <c r="A887" s="9"/>
      <c r="B887" s="2">
        <v>42919</v>
      </c>
      <c r="C887">
        <v>8.1300000000000008</v>
      </c>
      <c r="D887">
        <v>8.11</v>
      </c>
      <c r="E887">
        <v>8.09</v>
      </c>
      <c r="F887">
        <v>8.07</v>
      </c>
      <c r="G887">
        <v>8.01</v>
      </c>
      <c r="H887">
        <v>7.96</v>
      </c>
      <c r="I887">
        <v>7.85</v>
      </c>
      <c r="J887">
        <v>7.78</v>
      </c>
      <c r="K887">
        <v>7.79</v>
      </c>
      <c r="L887">
        <v>7.99</v>
      </c>
      <c r="M887">
        <v>8.26</v>
      </c>
      <c r="N887">
        <v>8.84</v>
      </c>
      <c r="P887" s="8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7" thickBot="1" x14ac:dyDescent="0.25">
      <c r="A888" s="9"/>
      <c r="B888" s="2">
        <v>42916</v>
      </c>
      <c r="C888">
        <v>8.11</v>
      </c>
      <c r="D888">
        <v>8.09</v>
      </c>
      <c r="E888">
        <v>8.07</v>
      </c>
      <c r="F888">
        <v>8.06</v>
      </c>
      <c r="G888">
        <v>8.01</v>
      </c>
      <c r="H888">
        <v>7.96</v>
      </c>
      <c r="I888">
        <v>7.85</v>
      </c>
      <c r="J888">
        <v>7.78</v>
      </c>
      <c r="K888">
        <v>7.78</v>
      </c>
      <c r="L888">
        <v>7.98</v>
      </c>
      <c r="M888">
        <v>8.25</v>
      </c>
      <c r="N888">
        <v>8.82</v>
      </c>
      <c r="P888" s="8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7" thickBot="1" x14ac:dyDescent="0.25">
      <c r="A889" s="9"/>
      <c r="B889" s="2">
        <v>42915</v>
      </c>
      <c r="C889">
        <v>7.97</v>
      </c>
      <c r="D889">
        <v>7.96</v>
      </c>
      <c r="E889">
        <v>7.95</v>
      </c>
      <c r="F889">
        <v>7.95</v>
      </c>
      <c r="G889">
        <v>7.98</v>
      </c>
      <c r="H889">
        <v>7.98</v>
      </c>
      <c r="I889">
        <v>7.89</v>
      </c>
      <c r="J889">
        <v>7.8</v>
      </c>
      <c r="K889">
        <v>7.79</v>
      </c>
      <c r="L889">
        <v>8</v>
      </c>
      <c r="M889">
        <v>8.2899999999999991</v>
      </c>
      <c r="N889">
        <v>8.89</v>
      </c>
      <c r="P889" s="8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7" thickBot="1" x14ac:dyDescent="0.25">
      <c r="A890" s="9"/>
      <c r="B890" s="2">
        <v>42914</v>
      </c>
      <c r="C890">
        <v>7.92</v>
      </c>
      <c r="D890">
        <v>7.9</v>
      </c>
      <c r="E890">
        <v>7.89</v>
      </c>
      <c r="F890">
        <v>7.89</v>
      </c>
      <c r="G890">
        <v>7.93</v>
      </c>
      <c r="H890">
        <v>7.93</v>
      </c>
      <c r="I890">
        <v>7.85</v>
      </c>
      <c r="J890">
        <v>7.78</v>
      </c>
      <c r="K890">
        <v>7.79</v>
      </c>
      <c r="L890">
        <v>8.02</v>
      </c>
      <c r="M890">
        <v>8.32</v>
      </c>
      <c r="N890">
        <v>8.92</v>
      </c>
      <c r="P890" s="8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7" thickBot="1" x14ac:dyDescent="0.25">
      <c r="A891" s="9"/>
      <c r="B891" s="2">
        <v>42913</v>
      </c>
      <c r="C891">
        <v>7.94</v>
      </c>
      <c r="D891">
        <v>7.92</v>
      </c>
      <c r="E891">
        <v>7.91</v>
      </c>
      <c r="F891">
        <v>7.91</v>
      </c>
      <c r="G891">
        <v>7.93</v>
      </c>
      <c r="H891">
        <v>7.93</v>
      </c>
      <c r="I891">
        <v>7.84</v>
      </c>
      <c r="J891">
        <v>7.76</v>
      </c>
      <c r="K891">
        <v>7.76</v>
      </c>
      <c r="L891">
        <v>7.96</v>
      </c>
      <c r="M891">
        <v>8.25</v>
      </c>
      <c r="N891">
        <v>8.83</v>
      </c>
      <c r="P891" s="8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7" thickBot="1" x14ac:dyDescent="0.25">
      <c r="A892" s="9"/>
      <c r="B892" s="2">
        <v>42912</v>
      </c>
      <c r="C892">
        <v>7.9</v>
      </c>
      <c r="D892">
        <v>7.88</v>
      </c>
      <c r="E892">
        <v>7.87</v>
      </c>
      <c r="F892">
        <v>7.88</v>
      </c>
      <c r="G892">
        <v>7.92</v>
      </c>
      <c r="H892">
        <v>7.93</v>
      </c>
      <c r="I892">
        <v>7.85</v>
      </c>
      <c r="J892">
        <v>7.76</v>
      </c>
      <c r="K892">
        <v>7.75</v>
      </c>
      <c r="L892">
        <v>7.96</v>
      </c>
      <c r="M892">
        <v>8.24</v>
      </c>
      <c r="N892">
        <v>8.81</v>
      </c>
      <c r="P892" s="8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7" thickBot="1" x14ac:dyDescent="0.25">
      <c r="A893" s="9"/>
      <c r="B893" s="2">
        <v>42909</v>
      </c>
      <c r="C893">
        <v>8</v>
      </c>
      <c r="D893">
        <v>7.98</v>
      </c>
      <c r="E893">
        <v>7.97</v>
      </c>
      <c r="F893">
        <v>7.97</v>
      </c>
      <c r="G893">
        <v>7.97</v>
      </c>
      <c r="H893">
        <v>7.96</v>
      </c>
      <c r="I893">
        <v>7.87</v>
      </c>
      <c r="J893">
        <v>7.79</v>
      </c>
      <c r="K893">
        <v>7.77</v>
      </c>
      <c r="L893">
        <v>7.92</v>
      </c>
      <c r="M893">
        <v>8.17</v>
      </c>
      <c r="N893">
        <v>8.7200000000000006</v>
      </c>
      <c r="P893" s="8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7" thickBot="1" x14ac:dyDescent="0.25">
      <c r="A894" s="9"/>
      <c r="B894" s="2">
        <v>42908</v>
      </c>
      <c r="C894">
        <v>7.99</v>
      </c>
      <c r="D894">
        <v>7.97</v>
      </c>
      <c r="E894">
        <v>7.96</v>
      </c>
      <c r="F894">
        <v>7.96</v>
      </c>
      <c r="G894">
        <v>7.98</v>
      </c>
      <c r="H894">
        <v>7.97</v>
      </c>
      <c r="I894">
        <v>7.92</v>
      </c>
      <c r="J894">
        <v>7.89</v>
      </c>
      <c r="K894">
        <v>7.91</v>
      </c>
      <c r="L894">
        <v>8.08</v>
      </c>
      <c r="M894">
        <v>8.34</v>
      </c>
      <c r="N894">
        <v>8.92</v>
      </c>
      <c r="P894" s="8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7" thickBot="1" x14ac:dyDescent="0.25">
      <c r="A895" s="9"/>
      <c r="B895" s="2">
        <v>42907</v>
      </c>
      <c r="C895">
        <v>8.0500000000000007</v>
      </c>
      <c r="D895">
        <v>8.0299999999999994</v>
      </c>
      <c r="E895">
        <v>8.01</v>
      </c>
      <c r="F895">
        <v>8</v>
      </c>
      <c r="G895">
        <v>7.99</v>
      </c>
      <c r="H895">
        <v>7.97</v>
      </c>
      <c r="I895">
        <v>7.92</v>
      </c>
      <c r="J895">
        <v>7.89</v>
      </c>
      <c r="K895">
        <v>7.91</v>
      </c>
      <c r="L895">
        <v>8.11</v>
      </c>
      <c r="M895">
        <v>8.39</v>
      </c>
      <c r="N895">
        <v>9.01</v>
      </c>
      <c r="P895" s="8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7" thickBot="1" x14ac:dyDescent="0.25">
      <c r="A896" s="9"/>
      <c r="B896" s="2">
        <v>42906</v>
      </c>
      <c r="C896">
        <v>8.07</v>
      </c>
      <c r="D896">
        <v>8.0500000000000007</v>
      </c>
      <c r="E896">
        <v>8.0299999999999994</v>
      </c>
      <c r="F896">
        <v>8.0299999999999994</v>
      </c>
      <c r="G896">
        <v>8.0299999999999994</v>
      </c>
      <c r="H896">
        <v>8.01</v>
      </c>
      <c r="I896">
        <v>7.96</v>
      </c>
      <c r="J896">
        <v>7.93</v>
      </c>
      <c r="K896">
        <v>7.96</v>
      </c>
      <c r="L896">
        <v>8.17</v>
      </c>
      <c r="M896">
        <v>8.48</v>
      </c>
      <c r="N896">
        <v>9.1199999999999992</v>
      </c>
      <c r="P896" s="8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7" thickBot="1" x14ac:dyDescent="0.25">
      <c r="A897" s="9"/>
      <c r="B897" s="2">
        <v>42905</v>
      </c>
      <c r="C897">
        <v>8.1199999999999992</v>
      </c>
      <c r="D897">
        <v>8.09</v>
      </c>
      <c r="E897">
        <v>8.07</v>
      </c>
      <c r="F897">
        <v>8.0500000000000007</v>
      </c>
      <c r="G897">
        <v>8.0299999999999994</v>
      </c>
      <c r="H897">
        <v>8</v>
      </c>
      <c r="I897">
        <v>7.95</v>
      </c>
      <c r="J897">
        <v>7.93</v>
      </c>
      <c r="K897">
        <v>7.96</v>
      </c>
      <c r="L897">
        <v>8.17</v>
      </c>
      <c r="M897">
        <v>8.48</v>
      </c>
      <c r="N897">
        <v>9.1300000000000008</v>
      </c>
      <c r="P897" s="8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7" thickBot="1" x14ac:dyDescent="0.25">
      <c r="A898" s="9"/>
      <c r="B898" s="2">
        <v>42902</v>
      </c>
      <c r="C898">
        <v>8.14</v>
      </c>
      <c r="D898">
        <v>8.11</v>
      </c>
      <c r="E898">
        <v>8.08</v>
      </c>
      <c r="F898">
        <v>8.06</v>
      </c>
      <c r="G898">
        <v>8.01</v>
      </c>
      <c r="H898">
        <v>7.97</v>
      </c>
      <c r="I898">
        <v>7.91</v>
      </c>
      <c r="J898">
        <v>7.88</v>
      </c>
      <c r="K898">
        <v>7.91</v>
      </c>
      <c r="L898">
        <v>8.11</v>
      </c>
      <c r="M898">
        <v>8.42</v>
      </c>
      <c r="N898">
        <v>9.07</v>
      </c>
      <c r="P898" s="8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7" thickBot="1" x14ac:dyDescent="0.25">
      <c r="A899" s="9"/>
      <c r="B899" s="2">
        <v>42901</v>
      </c>
      <c r="C899">
        <v>8.14</v>
      </c>
      <c r="D899">
        <v>8.1</v>
      </c>
      <c r="E899">
        <v>8.07</v>
      </c>
      <c r="F899">
        <v>8.0399999999999991</v>
      </c>
      <c r="G899">
        <v>7.96</v>
      </c>
      <c r="H899">
        <v>7.89</v>
      </c>
      <c r="I899">
        <v>7.81</v>
      </c>
      <c r="J899">
        <v>7.78</v>
      </c>
      <c r="K899">
        <v>7.82</v>
      </c>
      <c r="L899">
        <v>8.0500000000000007</v>
      </c>
      <c r="M899">
        <v>8.36</v>
      </c>
      <c r="N899">
        <v>9.02</v>
      </c>
      <c r="P899" s="8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7" thickBot="1" x14ac:dyDescent="0.25">
      <c r="A900" s="9"/>
      <c r="B900" s="2">
        <v>42900</v>
      </c>
      <c r="C900">
        <v>8.07</v>
      </c>
      <c r="D900">
        <v>8.0299999999999994</v>
      </c>
      <c r="E900">
        <v>7.99</v>
      </c>
      <c r="F900">
        <v>7.96</v>
      </c>
      <c r="G900">
        <v>7.87</v>
      </c>
      <c r="H900">
        <v>7.8</v>
      </c>
      <c r="I900">
        <v>7.7</v>
      </c>
      <c r="J900">
        <v>7.67</v>
      </c>
      <c r="K900">
        <v>7.71</v>
      </c>
      <c r="L900">
        <v>7.93</v>
      </c>
      <c r="M900">
        <v>8.25</v>
      </c>
      <c r="N900">
        <v>8.92</v>
      </c>
      <c r="P900" s="8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7" thickBot="1" x14ac:dyDescent="0.25">
      <c r="A901" s="9"/>
      <c r="B901" s="2">
        <v>42899</v>
      </c>
      <c r="C901">
        <v>8.11</v>
      </c>
      <c r="D901">
        <v>8.06</v>
      </c>
      <c r="E901">
        <v>8.0299999999999994</v>
      </c>
      <c r="F901">
        <v>8</v>
      </c>
      <c r="G901">
        <v>7.91</v>
      </c>
      <c r="H901">
        <v>7.82</v>
      </c>
      <c r="I901">
        <v>7.7</v>
      </c>
      <c r="J901">
        <v>7.64</v>
      </c>
      <c r="K901">
        <v>7.66</v>
      </c>
      <c r="L901">
        <v>7.88</v>
      </c>
      <c r="M901">
        <v>8.2100000000000009</v>
      </c>
      <c r="N901">
        <v>8.89</v>
      </c>
      <c r="P901" s="8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7" thickBot="1" x14ac:dyDescent="0.25">
      <c r="A902" s="9"/>
      <c r="B902" s="2">
        <v>42895</v>
      </c>
      <c r="C902">
        <v>8.14</v>
      </c>
      <c r="D902">
        <v>8.1</v>
      </c>
      <c r="E902">
        <v>8.06</v>
      </c>
      <c r="F902">
        <v>8.0299999999999994</v>
      </c>
      <c r="G902">
        <v>7.92</v>
      </c>
      <c r="H902">
        <v>7.83</v>
      </c>
      <c r="I902">
        <v>7.7</v>
      </c>
      <c r="J902">
        <v>7.65</v>
      </c>
      <c r="K902">
        <v>7.67</v>
      </c>
      <c r="L902">
        <v>7.9</v>
      </c>
      <c r="M902">
        <v>8.23</v>
      </c>
      <c r="N902">
        <v>8.9</v>
      </c>
      <c r="P902" s="8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7" thickBot="1" x14ac:dyDescent="0.25">
      <c r="A903" s="9"/>
      <c r="B903" s="2">
        <v>42894</v>
      </c>
      <c r="C903">
        <v>8.1300000000000008</v>
      </c>
      <c r="D903">
        <v>8.09</v>
      </c>
      <c r="E903">
        <v>8.0500000000000007</v>
      </c>
      <c r="F903">
        <v>8.02</v>
      </c>
      <c r="G903">
        <v>7.94</v>
      </c>
      <c r="H903">
        <v>7.86</v>
      </c>
      <c r="I903">
        <v>7.72</v>
      </c>
      <c r="J903">
        <v>7.66</v>
      </c>
      <c r="K903">
        <v>7.68</v>
      </c>
      <c r="L903">
        <v>7.93</v>
      </c>
      <c r="M903">
        <v>8.27</v>
      </c>
      <c r="N903">
        <v>8.9600000000000009</v>
      </c>
      <c r="P903" s="8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7" thickBot="1" x14ac:dyDescent="0.25">
      <c r="A904" s="9"/>
      <c r="B904" s="2">
        <v>42893</v>
      </c>
      <c r="C904">
        <v>8.1999999999999993</v>
      </c>
      <c r="D904">
        <v>8.15</v>
      </c>
      <c r="E904">
        <v>8.11</v>
      </c>
      <c r="F904">
        <v>8.07</v>
      </c>
      <c r="G904">
        <v>7.96</v>
      </c>
      <c r="H904">
        <v>7.86</v>
      </c>
      <c r="I904">
        <v>7.72</v>
      </c>
      <c r="J904">
        <v>7.66</v>
      </c>
      <c r="K904">
        <v>7.69</v>
      </c>
      <c r="L904">
        <v>7.94</v>
      </c>
      <c r="M904">
        <v>8.2899999999999991</v>
      </c>
      <c r="N904">
        <v>8.99</v>
      </c>
      <c r="P904" s="8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7" thickBot="1" x14ac:dyDescent="0.25">
      <c r="A905" s="9"/>
      <c r="B905" s="2">
        <v>42892</v>
      </c>
      <c r="C905">
        <v>8.31</v>
      </c>
      <c r="D905">
        <v>8.25</v>
      </c>
      <c r="E905">
        <v>8.19</v>
      </c>
      <c r="F905">
        <v>8.15</v>
      </c>
      <c r="G905">
        <v>8.01</v>
      </c>
      <c r="H905">
        <v>7.9</v>
      </c>
      <c r="I905">
        <v>7.74</v>
      </c>
      <c r="J905">
        <v>7.66</v>
      </c>
      <c r="K905">
        <v>7.69</v>
      </c>
      <c r="L905">
        <v>7.94</v>
      </c>
      <c r="M905">
        <v>8.3000000000000007</v>
      </c>
      <c r="N905">
        <v>9</v>
      </c>
      <c r="P905" s="8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7" thickBot="1" x14ac:dyDescent="0.25">
      <c r="A906" s="9"/>
      <c r="B906" s="2">
        <v>42891</v>
      </c>
      <c r="C906">
        <v>8.4600000000000009</v>
      </c>
      <c r="D906">
        <v>8.3699999999999992</v>
      </c>
      <c r="E906">
        <v>8.3000000000000007</v>
      </c>
      <c r="F906">
        <v>8.23</v>
      </c>
      <c r="G906">
        <v>8.0500000000000007</v>
      </c>
      <c r="H906">
        <v>7.93</v>
      </c>
      <c r="I906">
        <v>7.76</v>
      </c>
      <c r="J906">
        <v>7.68</v>
      </c>
      <c r="K906">
        <v>7.69</v>
      </c>
      <c r="L906">
        <v>7.94</v>
      </c>
      <c r="M906">
        <v>8.2799999999999994</v>
      </c>
      <c r="N906">
        <v>8.98</v>
      </c>
      <c r="P906" s="8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7" thickBot="1" x14ac:dyDescent="0.25">
      <c r="A907" s="9"/>
      <c r="B907" s="2">
        <v>42888</v>
      </c>
      <c r="C907">
        <v>8.4499999999999993</v>
      </c>
      <c r="D907">
        <v>8.3800000000000008</v>
      </c>
      <c r="E907">
        <v>8.32</v>
      </c>
      <c r="F907">
        <v>8.27</v>
      </c>
      <c r="G907">
        <v>8.08</v>
      </c>
      <c r="H907">
        <v>7.93</v>
      </c>
      <c r="I907">
        <v>7.73</v>
      </c>
      <c r="J907">
        <v>7.63</v>
      </c>
      <c r="K907">
        <v>7.63</v>
      </c>
      <c r="L907">
        <v>7.85</v>
      </c>
      <c r="M907">
        <v>8.19</v>
      </c>
      <c r="N907">
        <v>8.89</v>
      </c>
      <c r="P907" s="8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7" thickBot="1" x14ac:dyDescent="0.25">
      <c r="A908" s="9"/>
      <c r="B908" s="2">
        <v>42887</v>
      </c>
      <c r="C908">
        <v>8.4700000000000006</v>
      </c>
      <c r="D908">
        <v>8.4</v>
      </c>
      <c r="E908">
        <v>8.34</v>
      </c>
      <c r="F908">
        <v>8.2899999999999991</v>
      </c>
      <c r="G908">
        <v>8.09</v>
      </c>
      <c r="H908">
        <v>7.93</v>
      </c>
      <c r="I908">
        <v>7.71</v>
      </c>
      <c r="J908">
        <v>7.61</v>
      </c>
      <c r="K908">
        <v>7.61</v>
      </c>
      <c r="L908">
        <v>7.84</v>
      </c>
      <c r="M908">
        <v>8.19</v>
      </c>
      <c r="N908">
        <v>8.8699999999999992</v>
      </c>
      <c r="P908" s="8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7" thickBot="1" x14ac:dyDescent="0.25">
      <c r="A909" s="9"/>
      <c r="B909" s="2">
        <v>42886</v>
      </c>
      <c r="C909">
        <v>8.56</v>
      </c>
      <c r="D909">
        <v>8.48</v>
      </c>
      <c r="E909">
        <v>8.41</v>
      </c>
      <c r="F909">
        <v>8.34</v>
      </c>
      <c r="G909">
        <v>8.16</v>
      </c>
      <c r="H909">
        <v>8.02</v>
      </c>
      <c r="I909">
        <v>7.83</v>
      </c>
      <c r="J909">
        <v>7.72</v>
      </c>
      <c r="K909">
        <v>7.71</v>
      </c>
      <c r="L909">
        <v>7.91</v>
      </c>
      <c r="M909">
        <v>8.2200000000000006</v>
      </c>
      <c r="N909">
        <v>8.8699999999999992</v>
      </c>
      <c r="P909" s="8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7" thickBot="1" x14ac:dyDescent="0.25">
      <c r="A910" s="9"/>
      <c r="B910" s="2">
        <v>42885</v>
      </c>
      <c r="C910">
        <v>8.5</v>
      </c>
      <c r="D910">
        <v>8.43</v>
      </c>
      <c r="E910">
        <v>8.3800000000000008</v>
      </c>
      <c r="F910">
        <v>8.34</v>
      </c>
      <c r="G910">
        <v>8.19</v>
      </c>
      <c r="H910">
        <v>8.0399999999999991</v>
      </c>
      <c r="I910">
        <v>7.82</v>
      </c>
      <c r="J910">
        <v>7.71</v>
      </c>
      <c r="K910">
        <v>7.69</v>
      </c>
      <c r="L910">
        <v>7.9</v>
      </c>
      <c r="M910">
        <v>8.2200000000000006</v>
      </c>
      <c r="N910">
        <v>8.8699999999999992</v>
      </c>
      <c r="P910" s="8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7" thickBot="1" x14ac:dyDescent="0.25">
      <c r="A911" s="9"/>
      <c r="B911" s="2">
        <v>42884</v>
      </c>
      <c r="C911">
        <v>8.48</v>
      </c>
      <c r="D911">
        <v>8.42</v>
      </c>
      <c r="E911">
        <v>8.36</v>
      </c>
      <c r="F911">
        <v>8.31</v>
      </c>
      <c r="G911">
        <v>8.14</v>
      </c>
      <c r="H911">
        <v>7.99</v>
      </c>
      <c r="I911">
        <v>7.77</v>
      </c>
      <c r="J911">
        <v>7.66</v>
      </c>
      <c r="K911">
        <v>7.65</v>
      </c>
      <c r="L911">
        <v>7.88</v>
      </c>
      <c r="M911">
        <v>8.2100000000000009</v>
      </c>
      <c r="N911">
        <v>8.89</v>
      </c>
      <c r="P911" s="8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7" thickBot="1" x14ac:dyDescent="0.25">
      <c r="A912" s="9"/>
      <c r="B912" s="2">
        <v>42881</v>
      </c>
      <c r="C912">
        <v>8.5399999999999991</v>
      </c>
      <c r="D912">
        <v>8.4700000000000006</v>
      </c>
      <c r="E912">
        <v>8.41</v>
      </c>
      <c r="F912">
        <v>8.36</v>
      </c>
      <c r="G912">
        <v>8.18</v>
      </c>
      <c r="H912">
        <v>8.0399999999999991</v>
      </c>
      <c r="I912">
        <v>7.81</v>
      </c>
      <c r="J912">
        <v>7.69</v>
      </c>
      <c r="K912">
        <v>7.67</v>
      </c>
      <c r="L912">
        <v>7.89</v>
      </c>
      <c r="M912">
        <v>8.2100000000000009</v>
      </c>
      <c r="N912">
        <v>8.8800000000000008</v>
      </c>
      <c r="P912" s="8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7" thickBot="1" x14ac:dyDescent="0.25">
      <c r="A913" s="9"/>
      <c r="B913" s="2">
        <v>42880</v>
      </c>
      <c r="C913">
        <v>8.51</v>
      </c>
      <c r="D913">
        <v>8.44</v>
      </c>
      <c r="E913">
        <v>8.39</v>
      </c>
      <c r="F913">
        <v>8.34</v>
      </c>
      <c r="G913">
        <v>8.19</v>
      </c>
      <c r="H913">
        <v>8.0299999999999994</v>
      </c>
      <c r="I913">
        <v>7.77</v>
      </c>
      <c r="J913">
        <v>7.63</v>
      </c>
      <c r="K913">
        <v>7.6</v>
      </c>
      <c r="L913">
        <v>7.83</v>
      </c>
      <c r="M913">
        <v>8.18</v>
      </c>
      <c r="N913">
        <v>8.8699999999999992</v>
      </c>
      <c r="P913" s="8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7" thickBot="1" x14ac:dyDescent="0.25">
      <c r="A914" s="9"/>
      <c r="B914" s="2">
        <v>42879</v>
      </c>
      <c r="C914">
        <v>8.51</v>
      </c>
      <c r="D914">
        <v>8.43</v>
      </c>
      <c r="E914">
        <v>8.36</v>
      </c>
      <c r="F914">
        <v>8.31</v>
      </c>
      <c r="G914">
        <v>8.16</v>
      </c>
      <c r="H914">
        <v>8</v>
      </c>
      <c r="I914">
        <v>7.76</v>
      </c>
      <c r="J914">
        <v>7.63</v>
      </c>
      <c r="K914">
        <v>7.6</v>
      </c>
      <c r="L914">
        <v>7.82</v>
      </c>
      <c r="M914">
        <v>8.15</v>
      </c>
      <c r="N914">
        <v>8.83</v>
      </c>
      <c r="P914" s="8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7" thickBot="1" x14ac:dyDescent="0.25">
      <c r="A915" s="9"/>
      <c r="B915" s="2">
        <v>42878</v>
      </c>
      <c r="C915">
        <v>8.52</v>
      </c>
      <c r="D915">
        <v>8.44</v>
      </c>
      <c r="E915">
        <v>8.3699999999999992</v>
      </c>
      <c r="F915">
        <v>8.32</v>
      </c>
      <c r="G915">
        <v>8.1300000000000008</v>
      </c>
      <c r="H915">
        <v>7.95</v>
      </c>
      <c r="I915">
        <v>7.68</v>
      </c>
      <c r="J915">
        <v>7.54</v>
      </c>
      <c r="K915">
        <v>7.54</v>
      </c>
      <c r="L915">
        <v>7.81</v>
      </c>
      <c r="M915">
        <v>8.19</v>
      </c>
      <c r="N915">
        <v>8.89</v>
      </c>
      <c r="P915" s="8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7" thickBot="1" x14ac:dyDescent="0.25">
      <c r="A916" s="9"/>
      <c r="B916" s="2">
        <v>42877</v>
      </c>
      <c r="C916">
        <v>8.4499999999999993</v>
      </c>
      <c r="D916">
        <v>8.3699999999999992</v>
      </c>
      <c r="E916">
        <v>8.31</v>
      </c>
      <c r="F916">
        <v>8.26</v>
      </c>
      <c r="G916">
        <v>8.1</v>
      </c>
      <c r="H916">
        <v>7.94</v>
      </c>
      <c r="I916">
        <v>7.68</v>
      </c>
      <c r="J916">
        <v>7.56</v>
      </c>
      <c r="K916">
        <v>7.55</v>
      </c>
      <c r="L916">
        <v>7.8</v>
      </c>
      <c r="M916">
        <v>8.16</v>
      </c>
      <c r="N916">
        <v>8.84</v>
      </c>
      <c r="P916" s="8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7" thickBot="1" x14ac:dyDescent="0.25">
      <c r="A917" s="9"/>
      <c r="B917" s="2">
        <v>42874</v>
      </c>
      <c r="C917">
        <v>8.49</v>
      </c>
      <c r="D917">
        <v>8.42</v>
      </c>
      <c r="E917">
        <v>8.36</v>
      </c>
      <c r="F917">
        <v>8.31</v>
      </c>
      <c r="G917">
        <v>8.15</v>
      </c>
      <c r="H917">
        <v>7.97</v>
      </c>
      <c r="I917">
        <v>7.69</v>
      </c>
      <c r="J917">
        <v>7.55</v>
      </c>
      <c r="K917">
        <v>7.56</v>
      </c>
      <c r="L917">
        <v>7.83</v>
      </c>
      <c r="M917">
        <v>8.19</v>
      </c>
      <c r="N917">
        <v>8.8699999999999992</v>
      </c>
      <c r="P917" s="8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7" thickBot="1" x14ac:dyDescent="0.25">
      <c r="A918" s="9"/>
      <c r="B918" s="2">
        <v>42873</v>
      </c>
      <c r="C918">
        <v>8.4600000000000009</v>
      </c>
      <c r="D918">
        <v>8.39</v>
      </c>
      <c r="E918">
        <v>8.33</v>
      </c>
      <c r="F918">
        <v>8.2899999999999991</v>
      </c>
      <c r="G918">
        <v>8.15</v>
      </c>
      <c r="H918">
        <v>8.01</v>
      </c>
      <c r="I918">
        <v>7.77</v>
      </c>
      <c r="J918">
        <v>7.65</v>
      </c>
      <c r="K918">
        <v>7.65</v>
      </c>
      <c r="L918">
        <v>7.88</v>
      </c>
      <c r="M918">
        <v>8.2100000000000009</v>
      </c>
      <c r="N918">
        <v>8.8699999999999992</v>
      </c>
      <c r="P918" s="8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7" thickBot="1" x14ac:dyDescent="0.25">
      <c r="A919" s="9"/>
      <c r="B919" s="2">
        <v>42872</v>
      </c>
      <c r="C919">
        <v>8.4600000000000009</v>
      </c>
      <c r="D919">
        <v>8.39</v>
      </c>
      <c r="E919">
        <v>8.34</v>
      </c>
      <c r="F919">
        <v>8.3000000000000007</v>
      </c>
      <c r="G919">
        <v>8.16</v>
      </c>
      <c r="H919">
        <v>8</v>
      </c>
      <c r="I919">
        <v>7.76</v>
      </c>
      <c r="J919">
        <v>7.65</v>
      </c>
      <c r="K919">
        <v>7.66</v>
      </c>
      <c r="L919">
        <v>7.92</v>
      </c>
      <c r="M919">
        <v>8.2799999999999994</v>
      </c>
      <c r="N919">
        <v>8.94</v>
      </c>
      <c r="P919" s="8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7" thickBot="1" x14ac:dyDescent="0.25">
      <c r="A920" s="9"/>
      <c r="B920" s="2">
        <v>42871</v>
      </c>
      <c r="C920">
        <v>8.4499999999999993</v>
      </c>
      <c r="D920">
        <v>8.3800000000000008</v>
      </c>
      <c r="E920">
        <v>8.33</v>
      </c>
      <c r="F920">
        <v>8.2899999999999991</v>
      </c>
      <c r="G920">
        <v>8.14</v>
      </c>
      <c r="H920">
        <v>7.97</v>
      </c>
      <c r="I920">
        <v>7.7</v>
      </c>
      <c r="J920">
        <v>7.58</v>
      </c>
      <c r="K920">
        <v>7.6</v>
      </c>
      <c r="L920">
        <v>7.88</v>
      </c>
      <c r="M920">
        <v>8.25</v>
      </c>
      <c r="N920">
        <v>8.93</v>
      </c>
      <c r="P920" s="8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7" thickBot="1" x14ac:dyDescent="0.25">
      <c r="A921" s="9"/>
      <c r="B921" s="2">
        <v>42870</v>
      </c>
      <c r="C921">
        <v>8.4700000000000006</v>
      </c>
      <c r="D921">
        <v>8.4</v>
      </c>
      <c r="E921">
        <v>8.34</v>
      </c>
      <c r="F921">
        <v>8.2899999999999991</v>
      </c>
      <c r="G921">
        <v>8.1199999999999992</v>
      </c>
      <c r="H921">
        <v>7.94</v>
      </c>
      <c r="I921">
        <v>7.66</v>
      </c>
      <c r="J921">
        <v>7.53</v>
      </c>
      <c r="K921">
        <v>7.56</v>
      </c>
      <c r="L921">
        <v>7.87</v>
      </c>
      <c r="M921">
        <v>8.26</v>
      </c>
      <c r="N921">
        <v>8.9499999999999993</v>
      </c>
      <c r="P921" s="8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7" thickBot="1" x14ac:dyDescent="0.25">
      <c r="A922" s="9"/>
      <c r="B922" s="2">
        <v>42867</v>
      </c>
      <c r="C922">
        <v>8.41</v>
      </c>
      <c r="D922">
        <v>8.35</v>
      </c>
      <c r="E922">
        <v>8.2899999999999991</v>
      </c>
      <c r="F922">
        <v>8.24</v>
      </c>
      <c r="G922">
        <v>8.08</v>
      </c>
      <c r="H922">
        <v>7.93</v>
      </c>
      <c r="I922">
        <v>7.72</v>
      </c>
      <c r="J922">
        <v>7.62</v>
      </c>
      <c r="K922">
        <v>7.64</v>
      </c>
      <c r="L922">
        <v>7.87</v>
      </c>
      <c r="M922">
        <v>8.2100000000000009</v>
      </c>
      <c r="N922">
        <v>8.85</v>
      </c>
      <c r="P922" s="8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7" thickBot="1" x14ac:dyDescent="0.25">
      <c r="A923" s="9"/>
      <c r="B923" s="2">
        <v>42866</v>
      </c>
      <c r="C923">
        <v>8.41</v>
      </c>
      <c r="D923">
        <v>8.34</v>
      </c>
      <c r="E923">
        <v>8.2899999999999991</v>
      </c>
      <c r="F923">
        <v>8.25</v>
      </c>
      <c r="G923">
        <v>8.14</v>
      </c>
      <c r="H923">
        <v>7.97</v>
      </c>
      <c r="I923">
        <v>7.71</v>
      </c>
      <c r="J923">
        <v>7.59</v>
      </c>
      <c r="K923">
        <v>7.64</v>
      </c>
      <c r="L923">
        <v>7.94</v>
      </c>
      <c r="M923">
        <v>8.31</v>
      </c>
      <c r="N923">
        <v>8.9700000000000006</v>
      </c>
      <c r="P923" s="8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7" thickBot="1" x14ac:dyDescent="0.25">
      <c r="A924" s="9"/>
      <c r="B924" s="2">
        <v>42865</v>
      </c>
      <c r="C924">
        <v>8.56</v>
      </c>
      <c r="D924">
        <v>8.48</v>
      </c>
      <c r="E924">
        <v>8.42</v>
      </c>
      <c r="F924">
        <v>8.3699999999999992</v>
      </c>
      <c r="G924">
        <v>8.18</v>
      </c>
      <c r="H924">
        <v>7.98</v>
      </c>
      <c r="I924">
        <v>7.71</v>
      </c>
      <c r="J924">
        <v>7.59</v>
      </c>
      <c r="K924">
        <v>7.64</v>
      </c>
      <c r="L924">
        <v>7.94</v>
      </c>
      <c r="M924">
        <v>8.31</v>
      </c>
      <c r="N924">
        <v>8.9600000000000009</v>
      </c>
      <c r="P924" s="8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7" thickBot="1" x14ac:dyDescent="0.25">
      <c r="A925" s="9"/>
      <c r="B925" s="2">
        <v>42860</v>
      </c>
      <c r="C925">
        <v>8.67</v>
      </c>
      <c r="D925">
        <v>8.6</v>
      </c>
      <c r="E925">
        <v>8.5299999999999994</v>
      </c>
      <c r="F925">
        <v>8.4700000000000006</v>
      </c>
      <c r="G925">
        <v>8.26</v>
      </c>
      <c r="H925">
        <v>8.09</v>
      </c>
      <c r="I925">
        <v>7.85</v>
      </c>
      <c r="J925">
        <v>7.73</v>
      </c>
      <c r="K925">
        <v>7.74</v>
      </c>
      <c r="L925">
        <v>8.02</v>
      </c>
      <c r="M925">
        <v>8.3699999999999992</v>
      </c>
      <c r="N925">
        <v>8.9700000000000006</v>
      </c>
      <c r="P925" s="8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7" thickBot="1" x14ac:dyDescent="0.25">
      <c r="A926" s="9"/>
      <c r="B926" s="2">
        <v>42859</v>
      </c>
      <c r="C926">
        <v>8.5500000000000007</v>
      </c>
      <c r="D926">
        <v>8.48</v>
      </c>
      <c r="E926">
        <v>8.41</v>
      </c>
      <c r="F926">
        <v>8.35</v>
      </c>
      <c r="G926">
        <v>8.18</v>
      </c>
      <c r="H926">
        <v>8.02</v>
      </c>
      <c r="I926">
        <v>7.79</v>
      </c>
      <c r="J926">
        <v>7.68</v>
      </c>
      <c r="K926">
        <v>7.71</v>
      </c>
      <c r="L926">
        <v>8.02</v>
      </c>
      <c r="M926">
        <v>8.3800000000000008</v>
      </c>
      <c r="N926">
        <v>8.9600000000000009</v>
      </c>
      <c r="P926" s="8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7" thickBot="1" x14ac:dyDescent="0.25">
      <c r="A927" s="9"/>
      <c r="B927" s="2">
        <v>42858</v>
      </c>
      <c r="C927">
        <v>8.5399999999999991</v>
      </c>
      <c r="D927">
        <v>8.4600000000000009</v>
      </c>
      <c r="E927">
        <v>8.3800000000000008</v>
      </c>
      <c r="F927">
        <v>8.32</v>
      </c>
      <c r="G927">
        <v>8.09</v>
      </c>
      <c r="H927">
        <v>7.93</v>
      </c>
      <c r="I927">
        <v>7.7</v>
      </c>
      <c r="J927">
        <v>7.61</v>
      </c>
      <c r="K927">
        <v>7.64</v>
      </c>
      <c r="L927">
        <v>7.93</v>
      </c>
      <c r="M927">
        <v>8.27</v>
      </c>
      <c r="N927">
        <v>8.82</v>
      </c>
      <c r="P927" s="8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7" thickBot="1" x14ac:dyDescent="0.25">
      <c r="A928" s="9"/>
      <c r="B928" s="2">
        <v>42857</v>
      </c>
      <c r="C928">
        <v>8.58</v>
      </c>
      <c r="D928">
        <v>8.49</v>
      </c>
      <c r="E928">
        <v>8.41</v>
      </c>
      <c r="F928">
        <v>8.33</v>
      </c>
      <c r="G928">
        <v>8.08</v>
      </c>
      <c r="H928">
        <v>7.89</v>
      </c>
      <c r="I928">
        <v>7.66</v>
      </c>
      <c r="J928">
        <v>7.57</v>
      </c>
      <c r="K928">
        <v>7.62</v>
      </c>
      <c r="L928">
        <v>7.92</v>
      </c>
      <c r="M928">
        <v>8.25</v>
      </c>
      <c r="N928">
        <v>8.77</v>
      </c>
      <c r="P928" s="8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7" thickBot="1" x14ac:dyDescent="0.25">
      <c r="A929" s="9"/>
      <c r="B929" s="2">
        <v>42853</v>
      </c>
      <c r="C929">
        <v>8.5</v>
      </c>
      <c r="D929">
        <v>8.42</v>
      </c>
      <c r="E929">
        <v>8.36</v>
      </c>
      <c r="F929">
        <v>8.3000000000000007</v>
      </c>
      <c r="G929">
        <v>8.09</v>
      </c>
      <c r="H929">
        <v>7.92</v>
      </c>
      <c r="I929">
        <v>7.69</v>
      </c>
      <c r="J929">
        <v>7.61</v>
      </c>
      <c r="K929">
        <v>7.67</v>
      </c>
      <c r="L929">
        <v>7.95</v>
      </c>
      <c r="M929">
        <v>8.26</v>
      </c>
      <c r="N929">
        <v>8.75</v>
      </c>
      <c r="P929" s="8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7" thickBot="1" x14ac:dyDescent="0.25">
      <c r="A930" s="9"/>
      <c r="B930" s="2">
        <v>42852</v>
      </c>
      <c r="C930">
        <v>8.41</v>
      </c>
      <c r="D930">
        <v>8.35</v>
      </c>
      <c r="E930">
        <v>8.31</v>
      </c>
      <c r="F930">
        <v>8.2799999999999994</v>
      </c>
      <c r="G930">
        <v>8.18</v>
      </c>
      <c r="H930">
        <v>8.0500000000000007</v>
      </c>
      <c r="I930">
        <v>7.83</v>
      </c>
      <c r="J930">
        <v>7.73</v>
      </c>
      <c r="K930">
        <v>7.77</v>
      </c>
      <c r="L930">
        <v>8.02</v>
      </c>
      <c r="M930">
        <v>8.3000000000000007</v>
      </c>
      <c r="N930">
        <v>8.75</v>
      </c>
      <c r="P930" s="8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7" thickBot="1" x14ac:dyDescent="0.25">
      <c r="A931" s="9"/>
      <c r="B931" s="2">
        <v>42851</v>
      </c>
      <c r="C931">
        <v>8.42</v>
      </c>
      <c r="D931">
        <v>8.36</v>
      </c>
      <c r="E931">
        <v>8.31</v>
      </c>
      <c r="F931">
        <v>8.27</v>
      </c>
      <c r="G931">
        <v>8.11</v>
      </c>
      <c r="H931">
        <v>7.98</v>
      </c>
      <c r="I931">
        <v>7.8</v>
      </c>
      <c r="J931">
        <v>7.73</v>
      </c>
      <c r="K931">
        <v>7.79</v>
      </c>
      <c r="L931">
        <v>8.06</v>
      </c>
      <c r="M931">
        <v>8.34</v>
      </c>
      <c r="N931">
        <v>8.76</v>
      </c>
      <c r="P931" s="8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7" thickBot="1" x14ac:dyDescent="0.25">
      <c r="A932" s="9"/>
      <c r="B932" s="2">
        <v>42850</v>
      </c>
      <c r="C932">
        <v>8.4600000000000009</v>
      </c>
      <c r="D932">
        <v>8.39</v>
      </c>
      <c r="E932">
        <v>8.33</v>
      </c>
      <c r="F932">
        <v>8.2799999999999994</v>
      </c>
      <c r="G932">
        <v>8.11</v>
      </c>
      <c r="H932">
        <v>7.96</v>
      </c>
      <c r="I932">
        <v>7.77</v>
      </c>
      <c r="J932">
        <v>7.71</v>
      </c>
      <c r="K932">
        <v>7.79</v>
      </c>
      <c r="L932">
        <v>8.07</v>
      </c>
      <c r="M932">
        <v>8.34</v>
      </c>
      <c r="N932">
        <v>8.73</v>
      </c>
      <c r="P932" s="8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7" thickBot="1" x14ac:dyDescent="0.25">
      <c r="A933" s="9"/>
      <c r="B933" s="2">
        <v>42849</v>
      </c>
      <c r="C933">
        <v>8.36</v>
      </c>
      <c r="D933">
        <v>8.2899999999999991</v>
      </c>
      <c r="E933">
        <v>8.23</v>
      </c>
      <c r="F933">
        <v>8.18</v>
      </c>
      <c r="G933">
        <v>8.0299999999999994</v>
      </c>
      <c r="H933">
        <v>7.93</v>
      </c>
      <c r="I933">
        <v>7.78</v>
      </c>
      <c r="J933">
        <v>7.71</v>
      </c>
      <c r="K933">
        <v>7.77</v>
      </c>
      <c r="L933">
        <v>8</v>
      </c>
      <c r="M933">
        <v>8.24</v>
      </c>
      <c r="N933">
        <v>8.59</v>
      </c>
      <c r="P933" s="8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7" thickBot="1" x14ac:dyDescent="0.25">
      <c r="A934" s="9"/>
      <c r="B934" s="2">
        <v>42845</v>
      </c>
      <c r="C934">
        <v>8.75</v>
      </c>
      <c r="D934">
        <v>8.65</v>
      </c>
      <c r="E934">
        <v>8.56</v>
      </c>
      <c r="F934">
        <v>8.48</v>
      </c>
      <c r="G934">
        <v>8.2200000000000006</v>
      </c>
      <c r="H934">
        <v>8.0500000000000007</v>
      </c>
      <c r="I934">
        <v>7.88</v>
      </c>
      <c r="J934">
        <v>7.84</v>
      </c>
      <c r="K934">
        <v>7.88</v>
      </c>
      <c r="L934">
        <v>8.02</v>
      </c>
      <c r="M934">
        <v>8.14</v>
      </c>
      <c r="N934">
        <v>8.2899999999999991</v>
      </c>
      <c r="P934" s="8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7" thickBot="1" x14ac:dyDescent="0.25">
      <c r="A935" s="9"/>
      <c r="B935" s="2">
        <v>42844</v>
      </c>
      <c r="C935">
        <v>8.91</v>
      </c>
      <c r="D935">
        <v>8.81</v>
      </c>
      <c r="E935">
        <v>8.7200000000000006</v>
      </c>
      <c r="F935">
        <v>8.64</v>
      </c>
      <c r="G935">
        <v>8.3800000000000008</v>
      </c>
      <c r="H935">
        <v>8.18</v>
      </c>
      <c r="I935">
        <v>7.99</v>
      </c>
      <c r="J935">
        <v>7.94</v>
      </c>
      <c r="K935">
        <v>7.98</v>
      </c>
      <c r="L935">
        <v>8.11</v>
      </c>
      <c r="M935">
        <v>8.2200000000000006</v>
      </c>
      <c r="N935">
        <v>8.35</v>
      </c>
      <c r="P935" s="8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7" thickBot="1" x14ac:dyDescent="0.25">
      <c r="A936" s="9"/>
      <c r="B936" s="2">
        <v>42843</v>
      </c>
      <c r="C936">
        <v>9</v>
      </c>
      <c r="D936">
        <v>8.9</v>
      </c>
      <c r="E936">
        <v>8.8000000000000007</v>
      </c>
      <c r="F936">
        <v>8.7200000000000006</v>
      </c>
      <c r="G936">
        <v>8.44</v>
      </c>
      <c r="H936">
        <v>8.24</v>
      </c>
      <c r="I936">
        <v>8.0399999999999991</v>
      </c>
      <c r="J936">
        <v>7.98</v>
      </c>
      <c r="K936">
        <v>8</v>
      </c>
      <c r="L936">
        <v>8.09</v>
      </c>
      <c r="M936">
        <v>8.18</v>
      </c>
      <c r="N936">
        <v>8.3000000000000007</v>
      </c>
      <c r="P936" s="8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7" thickBot="1" x14ac:dyDescent="0.25">
      <c r="A937" s="9"/>
      <c r="B937" s="2">
        <v>42842</v>
      </c>
      <c r="C937">
        <v>9.02</v>
      </c>
      <c r="D937">
        <v>8.9</v>
      </c>
      <c r="E937">
        <v>8.8000000000000007</v>
      </c>
      <c r="F937">
        <v>8.7100000000000009</v>
      </c>
      <c r="G937">
        <v>8.42</v>
      </c>
      <c r="H937">
        <v>8.2200000000000006</v>
      </c>
      <c r="I937">
        <v>8.02</v>
      </c>
      <c r="J937">
        <v>7.96</v>
      </c>
      <c r="K937">
        <v>7.98</v>
      </c>
      <c r="L937">
        <v>8.09</v>
      </c>
      <c r="M937">
        <v>8.19</v>
      </c>
      <c r="N937">
        <v>8.3000000000000007</v>
      </c>
      <c r="P937" s="8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7" thickBot="1" x14ac:dyDescent="0.25">
      <c r="A938" s="9"/>
      <c r="B938" s="2">
        <v>42839</v>
      </c>
      <c r="C938">
        <v>9.1199999999999992</v>
      </c>
      <c r="D938">
        <v>9</v>
      </c>
      <c r="E938">
        <v>8.89</v>
      </c>
      <c r="F938">
        <v>8.7799999999999994</v>
      </c>
      <c r="G938">
        <v>8.4600000000000009</v>
      </c>
      <c r="H938">
        <v>8.25</v>
      </c>
      <c r="I938">
        <v>8.0299999999999994</v>
      </c>
      <c r="J938">
        <v>7.96</v>
      </c>
      <c r="K938">
        <v>7.99</v>
      </c>
      <c r="L938">
        <v>8.11</v>
      </c>
      <c r="M938">
        <v>8.1999999999999993</v>
      </c>
      <c r="N938">
        <v>8.32</v>
      </c>
      <c r="P938" s="8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7" thickBot="1" x14ac:dyDescent="0.25">
      <c r="A939" s="9"/>
      <c r="B939" s="2">
        <v>42838</v>
      </c>
      <c r="C939">
        <v>9.1300000000000008</v>
      </c>
      <c r="D939">
        <v>9.01</v>
      </c>
      <c r="E939">
        <v>8.89</v>
      </c>
      <c r="F939">
        <v>8.7899999999999991</v>
      </c>
      <c r="G939">
        <v>8.4700000000000006</v>
      </c>
      <c r="H939">
        <v>8.26</v>
      </c>
      <c r="I939">
        <v>8.0399999999999991</v>
      </c>
      <c r="J939">
        <v>7.98</v>
      </c>
      <c r="K939">
        <v>8</v>
      </c>
      <c r="L939">
        <v>8.11</v>
      </c>
      <c r="M939">
        <v>8.2100000000000009</v>
      </c>
      <c r="N939">
        <v>8.32</v>
      </c>
      <c r="P939" s="8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7" thickBot="1" x14ac:dyDescent="0.25">
      <c r="A940" s="9"/>
      <c r="B940" s="2">
        <v>42837</v>
      </c>
      <c r="C940">
        <v>9.23</v>
      </c>
      <c r="D940">
        <v>9.09</v>
      </c>
      <c r="E940">
        <v>8.9600000000000009</v>
      </c>
      <c r="F940">
        <v>8.85</v>
      </c>
      <c r="G940">
        <v>8.51</v>
      </c>
      <c r="H940">
        <v>8.3000000000000007</v>
      </c>
      <c r="I940">
        <v>8.1</v>
      </c>
      <c r="J940">
        <v>8.0399999999999991</v>
      </c>
      <c r="K940">
        <v>8.08</v>
      </c>
      <c r="L940">
        <v>8.19</v>
      </c>
      <c r="M940">
        <v>8.2799999999999994</v>
      </c>
      <c r="N940">
        <v>8.3800000000000008</v>
      </c>
      <c r="P940" s="8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7" thickBot="1" x14ac:dyDescent="0.25">
      <c r="A941" s="9"/>
      <c r="B941" s="2">
        <v>42836</v>
      </c>
      <c r="C941">
        <v>9.2799999999999994</v>
      </c>
      <c r="D941">
        <v>9.1199999999999992</v>
      </c>
      <c r="E941">
        <v>8.98</v>
      </c>
      <c r="F941">
        <v>8.86</v>
      </c>
      <c r="G941">
        <v>8.48</v>
      </c>
      <c r="H941">
        <v>8.25</v>
      </c>
      <c r="I941">
        <v>8.0500000000000007</v>
      </c>
      <c r="J941">
        <v>8.01</v>
      </c>
      <c r="K941">
        <v>8.07</v>
      </c>
      <c r="L941">
        <v>8.1999999999999993</v>
      </c>
      <c r="M941">
        <v>8.3000000000000007</v>
      </c>
      <c r="N941">
        <v>8.41</v>
      </c>
      <c r="P941" s="8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7" thickBot="1" x14ac:dyDescent="0.25">
      <c r="A942" s="9"/>
      <c r="B942" s="2">
        <v>42835</v>
      </c>
      <c r="C942">
        <v>9.42</v>
      </c>
      <c r="D942">
        <v>9.25</v>
      </c>
      <c r="E942">
        <v>9.09</v>
      </c>
      <c r="F942">
        <v>8.94</v>
      </c>
      <c r="G942">
        <v>8.49</v>
      </c>
      <c r="H942">
        <v>8.23</v>
      </c>
      <c r="I942">
        <v>8</v>
      </c>
      <c r="J942">
        <v>7.96</v>
      </c>
      <c r="K942">
        <v>8.02</v>
      </c>
      <c r="L942">
        <v>8.17</v>
      </c>
      <c r="M942">
        <v>8.27</v>
      </c>
      <c r="N942">
        <v>8.3800000000000008</v>
      </c>
      <c r="P942" s="8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7" thickBot="1" x14ac:dyDescent="0.25">
      <c r="A943" s="9"/>
      <c r="B943" s="2">
        <v>42832</v>
      </c>
      <c r="C943">
        <v>9.3699999999999992</v>
      </c>
      <c r="D943">
        <v>9.18</v>
      </c>
      <c r="E943">
        <v>9.02</v>
      </c>
      <c r="F943">
        <v>8.86</v>
      </c>
      <c r="G943">
        <v>8.42</v>
      </c>
      <c r="H943">
        <v>8.17</v>
      </c>
      <c r="I943">
        <v>7.95</v>
      </c>
      <c r="J943">
        <v>7.91</v>
      </c>
      <c r="K943">
        <v>7.98</v>
      </c>
      <c r="L943">
        <v>8.1300000000000008</v>
      </c>
      <c r="M943">
        <v>8.23</v>
      </c>
      <c r="N943">
        <v>8.34</v>
      </c>
      <c r="P943" s="8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7" thickBot="1" x14ac:dyDescent="0.25">
      <c r="A944" s="9"/>
      <c r="B944" s="2">
        <v>42831</v>
      </c>
      <c r="C944">
        <v>9.4600000000000009</v>
      </c>
      <c r="D944">
        <v>9.24</v>
      </c>
      <c r="E944">
        <v>9.0399999999999991</v>
      </c>
      <c r="F944">
        <v>8.8699999999999992</v>
      </c>
      <c r="G944">
        <v>8.36</v>
      </c>
      <c r="H944">
        <v>8.09</v>
      </c>
      <c r="I944">
        <v>7.86</v>
      </c>
      <c r="J944">
        <v>7.84</v>
      </c>
      <c r="K944">
        <v>7.92</v>
      </c>
      <c r="L944">
        <v>8.06</v>
      </c>
      <c r="M944">
        <v>8.16</v>
      </c>
      <c r="N944">
        <v>8.26</v>
      </c>
      <c r="P944" s="8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7" thickBot="1" x14ac:dyDescent="0.25">
      <c r="A945" s="9"/>
      <c r="B945" s="2">
        <v>42830</v>
      </c>
      <c r="C945">
        <v>9.49</v>
      </c>
      <c r="D945">
        <v>9.26</v>
      </c>
      <c r="E945">
        <v>9.06</v>
      </c>
      <c r="F945">
        <v>8.8800000000000008</v>
      </c>
      <c r="G945">
        <v>8.3800000000000008</v>
      </c>
      <c r="H945">
        <v>8.09</v>
      </c>
      <c r="I945">
        <v>7.88</v>
      </c>
      <c r="J945">
        <v>7.88</v>
      </c>
      <c r="K945">
        <v>7.97</v>
      </c>
      <c r="L945">
        <v>8.1199999999999992</v>
      </c>
      <c r="M945">
        <v>8.2200000000000006</v>
      </c>
      <c r="N945">
        <v>8.33</v>
      </c>
      <c r="P945" s="8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7" thickBot="1" x14ac:dyDescent="0.25">
      <c r="A946" s="9"/>
      <c r="B946" s="2">
        <v>42829</v>
      </c>
      <c r="C946">
        <v>9.4600000000000009</v>
      </c>
      <c r="D946">
        <v>9.25</v>
      </c>
      <c r="E946">
        <v>9.06</v>
      </c>
      <c r="F946">
        <v>8.9</v>
      </c>
      <c r="G946">
        <v>8.42</v>
      </c>
      <c r="H946">
        <v>8.17</v>
      </c>
      <c r="I946">
        <v>7.95</v>
      </c>
      <c r="J946">
        <v>7.92</v>
      </c>
      <c r="K946">
        <v>7.98</v>
      </c>
      <c r="L946">
        <v>8.1199999999999992</v>
      </c>
      <c r="M946">
        <v>8.2200000000000006</v>
      </c>
      <c r="N946">
        <v>8.32</v>
      </c>
      <c r="P946" s="8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7" thickBot="1" x14ac:dyDescent="0.25">
      <c r="A947" s="9"/>
      <c r="B947" s="2">
        <v>42828</v>
      </c>
      <c r="C947">
        <v>9.43</v>
      </c>
      <c r="D947">
        <v>9.2200000000000006</v>
      </c>
      <c r="E947">
        <v>9.0299999999999994</v>
      </c>
      <c r="F947">
        <v>8.86</v>
      </c>
      <c r="G947">
        <v>8.39</v>
      </c>
      <c r="H947">
        <v>8.1300000000000008</v>
      </c>
      <c r="I947">
        <v>7.94</v>
      </c>
      <c r="J947">
        <v>7.93</v>
      </c>
      <c r="K947">
        <v>8.01</v>
      </c>
      <c r="L947">
        <v>8.17</v>
      </c>
      <c r="M947">
        <v>8.27</v>
      </c>
      <c r="N947">
        <v>8.3800000000000008</v>
      </c>
      <c r="P947" s="8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7" thickBot="1" x14ac:dyDescent="0.25">
      <c r="A948" s="9"/>
      <c r="B948" s="2">
        <v>42825</v>
      </c>
      <c r="C948">
        <v>9.5299999999999994</v>
      </c>
      <c r="D948">
        <v>9.3000000000000007</v>
      </c>
      <c r="E948">
        <v>9.1</v>
      </c>
      <c r="F948">
        <v>8.92</v>
      </c>
      <c r="G948">
        <v>8.4</v>
      </c>
      <c r="H948">
        <v>8.15</v>
      </c>
      <c r="I948">
        <v>7.94</v>
      </c>
      <c r="J948">
        <v>7.91</v>
      </c>
      <c r="K948">
        <v>7.98</v>
      </c>
      <c r="L948">
        <v>8.1199999999999992</v>
      </c>
      <c r="M948">
        <v>8.2200000000000006</v>
      </c>
      <c r="N948">
        <v>8.32</v>
      </c>
      <c r="P948" s="8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7" thickBot="1" x14ac:dyDescent="0.25">
      <c r="A949" s="9"/>
      <c r="B949" s="2">
        <v>42824</v>
      </c>
      <c r="C949">
        <v>9.44</v>
      </c>
      <c r="D949">
        <v>9.26</v>
      </c>
      <c r="E949">
        <v>9.09</v>
      </c>
      <c r="F949">
        <v>8.92</v>
      </c>
      <c r="G949">
        <v>8.3699999999999992</v>
      </c>
      <c r="H949">
        <v>8.09</v>
      </c>
      <c r="I949">
        <v>7.88</v>
      </c>
      <c r="J949">
        <v>7.87</v>
      </c>
      <c r="K949">
        <v>7.94</v>
      </c>
      <c r="L949">
        <v>8.08</v>
      </c>
      <c r="M949">
        <v>8.17</v>
      </c>
      <c r="N949">
        <v>8.26</v>
      </c>
      <c r="P949" s="8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7" thickBot="1" x14ac:dyDescent="0.25">
      <c r="A950" s="9"/>
      <c r="B950" s="2">
        <v>42823</v>
      </c>
      <c r="C950">
        <v>9.56</v>
      </c>
      <c r="D950">
        <v>9.36</v>
      </c>
      <c r="E950">
        <v>9.17</v>
      </c>
      <c r="F950">
        <v>8.99</v>
      </c>
      <c r="G950">
        <v>8.41</v>
      </c>
      <c r="H950">
        <v>8.1199999999999992</v>
      </c>
      <c r="I950">
        <v>7.94</v>
      </c>
      <c r="J950">
        <v>7.94</v>
      </c>
      <c r="K950">
        <v>8.01</v>
      </c>
      <c r="L950">
        <v>8.11</v>
      </c>
      <c r="M950">
        <v>8.17</v>
      </c>
      <c r="N950">
        <v>8.23</v>
      </c>
      <c r="P950" s="8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7" thickBot="1" x14ac:dyDescent="0.25">
      <c r="A951" s="9"/>
      <c r="B951" s="2">
        <v>42822</v>
      </c>
      <c r="C951">
        <v>9.68</v>
      </c>
      <c r="D951">
        <v>9.42</v>
      </c>
      <c r="E951">
        <v>9.19</v>
      </c>
      <c r="F951">
        <v>8.9700000000000006</v>
      </c>
      <c r="G951">
        <v>8.3800000000000008</v>
      </c>
      <c r="H951">
        <v>8.1199999999999992</v>
      </c>
      <c r="I951">
        <v>7.96</v>
      </c>
      <c r="J951">
        <v>7.96</v>
      </c>
      <c r="K951">
        <v>8.02</v>
      </c>
      <c r="L951">
        <v>8.11</v>
      </c>
      <c r="M951">
        <v>8.16</v>
      </c>
      <c r="N951">
        <v>8.2100000000000009</v>
      </c>
      <c r="P951" s="8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7" thickBot="1" x14ac:dyDescent="0.25">
      <c r="A952" s="9"/>
      <c r="B952" s="2">
        <v>42821</v>
      </c>
      <c r="C952">
        <v>9.6999999999999993</v>
      </c>
      <c r="D952">
        <v>9.41</v>
      </c>
      <c r="E952">
        <v>9.16</v>
      </c>
      <c r="F952">
        <v>8.94</v>
      </c>
      <c r="G952">
        <v>8.35</v>
      </c>
      <c r="H952">
        <v>8.11</v>
      </c>
      <c r="I952">
        <v>7.97</v>
      </c>
      <c r="J952">
        <v>7.97</v>
      </c>
      <c r="K952">
        <v>8.01</v>
      </c>
      <c r="L952">
        <v>8.07</v>
      </c>
      <c r="M952">
        <v>8.11</v>
      </c>
      <c r="N952">
        <v>8.14</v>
      </c>
      <c r="P952" s="8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7" thickBot="1" x14ac:dyDescent="0.25">
      <c r="A953" s="9"/>
      <c r="B953" s="2">
        <v>42818</v>
      </c>
      <c r="C953">
        <v>9.64</v>
      </c>
      <c r="D953">
        <v>9.36</v>
      </c>
      <c r="E953">
        <v>9.1199999999999992</v>
      </c>
      <c r="F953">
        <v>8.92</v>
      </c>
      <c r="G953">
        <v>8.4</v>
      </c>
      <c r="H953">
        <v>8.16</v>
      </c>
      <c r="I953">
        <v>8</v>
      </c>
      <c r="J953">
        <v>8</v>
      </c>
      <c r="K953">
        <v>8.0500000000000007</v>
      </c>
      <c r="L953">
        <v>8.1300000000000008</v>
      </c>
      <c r="M953">
        <v>8.16</v>
      </c>
      <c r="N953">
        <v>8.1999999999999993</v>
      </c>
      <c r="P953" s="8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7" thickBot="1" x14ac:dyDescent="0.25">
      <c r="A954" s="9"/>
      <c r="B954" s="2">
        <v>42817</v>
      </c>
      <c r="C954">
        <v>9.69</v>
      </c>
      <c r="D954">
        <v>9.43</v>
      </c>
      <c r="E954">
        <v>9.1999999999999993</v>
      </c>
      <c r="F954">
        <v>9</v>
      </c>
      <c r="G954">
        <v>8.43</v>
      </c>
      <c r="H954">
        <v>8.17</v>
      </c>
      <c r="I954">
        <v>8</v>
      </c>
      <c r="J954">
        <v>8.01</v>
      </c>
      <c r="K954">
        <v>8.08</v>
      </c>
      <c r="L954">
        <v>8.17</v>
      </c>
      <c r="M954">
        <v>8.2200000000000006</v>
      </c>
      <c r="N954">
        <v>8.2799999999999994</v>
      </c>
      <c r="P954" s="8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7" thickBot="1" x14ac:dyDescent="0.25">
      <c r="A955" s="9"/>
      <c r="B955" s="2">
        <v>42816</v>
      </c>
      <c r="C955">
        <v>9.73</v>
      </c>
      <c r="D955">
        <v>9.44</v>
      </c>
      <c r="E955">
        <v>9.1999999999999993</v>
      </c>
      <c r="F955">
        <v>8.99</v>
      </c>
      <c r="G955">
        <v>8.44</v>
      </c>
      <c r="H955">
        <v>8.18</v>
      </c>
      <c r="I955">
        <v>8.02</v>
      </c>
      <c r="J955">
        <v>8.0299999999999994</v>
      </c>
      <c r="K955">
        <v>8.09</v>
      </c>
      <c r="L955">
        <v>8.16</v>
      </c>
      <c r="M955">
        <v>8.1999999999999993</v>
      </c>
      <c r="N955">
        <v>8.24</v>
      </c>
      <c r="P955" s="8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7" thickBot="1" x14ac:dyDescent="0.25">
      <c r="A956" s="9"/>
      <c r="B956" s="2">
        <v>42815</v>
      </c>
      <c r="C956">
        <v>9.6199999999999992</v>
      </c>
      <c r="D956">
        <v>9.3800000000000008</v>
      </c>
      <c r="E956">
        <v>9.17</v>
      </c>
      <c r="F956">
        <v>8.98</v>
      </c>
      <c r="G956">
        <v>8.4600000000000009</v>
      </c>
      <c r="H956">
        <v>8.18</v>
      </c>
      <c r="I956">
        <v>7.97</v>
      </c>
      <c r="J956">
        <v>7.96</v>
      </c>
      <c r="K956">
        <v>8.02</v>
      </c>
      <c r="L956">
        <v>8.1199999999999992</v>
      </c>
      <c r="M956">
        <v>8.19</v>
      </c>
      <c r="N956">
        <v>8.25</v>
      </c>
      <c r="P956" s="8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7" thickBot="1" x14ac:dyDescent="0.25">
      <c r="A957" s="9"/>
      <c r="B957" s="2">
        <v>42814</v>
      </c>
      <c r="C957">
        <v>9.67</v>
      </c>
      <c r="D957">
        <v>9.4</v>
      </c>
      <c r="E957">
        <v>9.16</v>
      </c>
      <c r="F957">
        <v>8.9600000000000009</v>
      </c>
      <c r="G957">
        <v>8.4</v>
      </c>
      <c r="H957">
        <v>8.1300000000000008</v>
      </c>
      <c r="I957">
        <v>7.94</v>
      </c>
      <c r="J957">
        <v>7.94</v>
      </c>
      <c r="K957">
        <v>8.01</v>
      </c>
      <c r="L957">
        <v>8.1199999999999992</v>
      </c>
      <c r="M957">
        <v>8.19</v>
      </c>
      <c r="N957">
        <v>8.25</v>
      </c>
      <c r="P957" s="8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7" thickBot="1" x14ac:dyDescent="0.25">
      <c r="A958" s="9"/>
      <c r="B958" s="2">
        <v>42811</v>
      </c>
      <c r="C958">
        <v>9.65</v>
      </c>
      <c r="D958">
        <v>9.39</v>
      </c>
      <c r="E958">
        <v>9.17</v>
      </c>
      <c r="F958">
        <v>8.98</v>
      </c>
      <c r="G958">
        <v>8.44</v>
      </c>
      <c r="H958">
        <v>8.15</v>
      </c>
      <c r="I958">
        <v>7.95</v>
      </c>
      <c r="J958">
        <v>7.94</v>
      </c>
      <c r="K958">
        <v>8.02</v>
      </c>
      <c r="L958">
        <v>8.16</v>
      </c>
      <c r="M958">
        <v>8.24</v>
      </c>
      <c r="N958">
        <v>8.33</v>
      </c>
      <c r="P958" s="8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7" thickBot="1" x14ac:dyDescent="0.25">
      <c r="A959" s="9"/>
      <c r="B959" s="2">
        <v>42810</v>
      </c>
      <c r="C959">
        <v>9.64</v>
      </c>
      <c r="D959">
        <v>9.3800000000000008</v>
      </c>
      <c r="E959">
        <v>9.16</v>
      </c>
      <c r="F959">
        <v>8.9700000000000006</v>
      </c>
      <c r="G959">
        <v>8.44</v>
      </c>
      <c r="H959">
        <v>8.17</v>
      </c>
      <c r="I959">
        <v>7.98</v>
      </c>
      <c r="J959">
        <v>7.97</v>
      </c>
      <c r="K959">
        <v>8.0500000000000007</v>
      </c>
      <c r="L959">
        <v>8.17</v>
      </c>
      <c r="M959">
        <v>8.24</v>
      </c>
      <c r="N959">
        <v>8.32</v>
      </c>
      <c r="P959" s="8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7" thickBot="1" x14ac:dyDescent="0.25">
      <c r="A960" s="9"/>
      <c r="B960" s="2">
        <v>42809</v>
      </c>
      <c r="C960">
        <v>9.69</v>
      </c>
      <c r="D960">
        <v>9.44</v>
      </c>
      <c r="E960">
        <v>9.2200000000000006</v>
      </c>
      <c r="F960">
        <v>9.0299999999999994</v>
      </c>
      <c r="G960">
        <v>8.5</v>
      </c>
      <c r="H960">
        <v>8.24</v>
      </c>
      <c r="I960">
        <v>8.07</v>
      </c>
      <c r="J960">
        <v>8.06</v>
      </c>
      <c r="K960">
        <v>8.1300000000000008</v>
      </c>
      <c r="L960">
        <v>8.25</v>
      </c>
      <c r="M960">
        <v>8.31</v>
      </c>
      <c r="N960">
        <v>8.3699999999999992</v>
      </c>
      <c r="P960" s="8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7" thickBot="1" x14ac:dyDescent="0.25">
      <c r="A961" s="9"/>
      <c r="B961" s="2">
        <v>42808</v>
      </c>
      <c r="C961">
        <v>9.7100000000000009</v>
      </c>
      <c r="D961">
        <v>9.42</v>
      </c>
      <c r="E961">
        <v>9.18</v>
      </c>
      <c r="F961">
        <v>8.98</v>
      </c>
      <c r="G961">
        <v>8.48</v>
      </c>
      <c r="H961">
        <v>8.2899999999999991</v>
      </c>
      <c r="I961">
        <v>8.16</v>
      </c>
      <c r="J961">
        <v>8.15</v>
      </c>
      <c r="K961">
        <v>8.18</v>
      </c>
      <c r="L961">
        <v>8.25</v>
      </c>
      <c r="M961">
        <v>8.2799999999999994</v>
      </c>
      <c r="N961">
        <v>8.3000000000000007</v>
      </c>
      <c r="P961" s="8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7" thickBot="1" x14ac:dyDescent="0.25">
      <c r="A962" s="9"/>
      <c r="B962" s="2">
        <v>42807</v>
      </c>
      <c r="C962">
        <v>9.64</v>
      </c>
      <c r="D962">
        <v>9.3800000000000008</v>
      </c>
      <c r="E962">
        <v>9.16</v>
      </c>
      <c r="F962">
        <v>8.9700000000000006</v>
      </c>
      <c r="G962">
        <v>8.48</v>
      </c>
      <c r="H962">
        <v>8.2799999999999994</v>
      </c>
      <c r="I962">
        <v>8.1300000000000008</v>
      </c>
      <c r="J962">
        <v>8.11</v>
      </c>
      <c r="K962">
        <v>8.16</v>
      </c>
      <c r="L962">
        <v>8.25</v>
      </c>
      <c r="M962">
        <v>8.3000000000000007</v>
      </c>
      <c r="N962">
        <v>8.35</v>
      </c>
      <c r="P962" s="8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7" thickBot="1" x14ac:dyDescent="0.25">
      <c r="A963" s="9"/>
      <c r="B963" s="2">
        <v>42804</v>
      </c>
      <c r="C963">
        <v>9.67</v>
      </c>
      <c r="D963">
        <v>9.42</v>
      </c>
      <c r="E963">
        <v>9.2100000000000009</v>
      </c>
      <c r="F963">
        <v>9.0299999999999994</v>
      </c>
      <c r="G963">
        <v>8.5500000000000007</v>
      </c>
      <c r="H963">
        <v>8.31</v>
      </c>
      <c r="I963">
        <v>8.1300000000000008</v>
      </c>
      <c r="J963">
        <v>8.1199999999999992</v>
      </c>
      <c r="K963">
        <v>8.18</v>
      </c>
      <c r="L963">
        <v>8.3000000000000007</v>
      </c>
      <c r="M963">
        <v>8.36</v>
      </c>
      <c r="N963">
        <v>8.4</v>
      </c>
      <c r="P963" s="8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7" thickBot="1" x14ac:dyDescent="0.25">
      <c r="A964" s="9"/>
      <c r="B964" s="2">
        <v>42803</v>
      </c>
      <c r="C964">
        <v>9.68</v>
      </c>
      <c r="D964">
        <v>9.44</v>
      </c>
      <c r="E964">
        <v>9.24</v>
      </c>
      <c r="F964">
        <v>9.06</v>
      </c>
      <c r="G964">
        <v>8.58</v>
      </c>
      <c r="H964">
        <v>8.35</v>
      </c>
      <c r="I964">
        <v>8.1999999999999993</v>
      </c>
      <c r="J964">
        <v>8.19</v>
      </c>
      <c r="K964">
        <v>8.24</v>
      </c>
      <c r="L964">
        <v>8.33</v>
      </c>
      <c r="M964">
        <v>8.3800000000000008</v>
      </c>
      <c r="N964">
        <v>8.4</v>
      </c>
      <c r="P964" s="8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7" thickBot="1" x14ac:dyDescent="0.25">
      <c r="A965" s="9"/>
      <c r="B965" s="2">
        <v>42801</v>
      </c>
      <c r="C965">
        <v>9.66</v>
      </c>
      <c r="D965">
        <v>9.34</v>
      </c>
      <c r="E965">
        <v>9.1</v>
      </c>
      <c r="F965">
        <v>8.93</v>
      </c>
      <c r="G965">
        <v>8.5500000000000007</v>
      </c>
      <c r="H965">
        <v>8.39</v>
      </c>
      <c r="I965">
        <v>8.26</v>
      </c>
      <c r="J965">
        <v>8.2200000000000006</v>
      </c>
      <c r="K965">
        <v>8.23</v>
      </c>
      <c r="L965">
        <v>8.26</v>
      </c>
      <c r="M965">
        <v>8.26</v>
      </c>
      <c r="N965">
        <v>8.23</v>
      </c>
      <c r="P965" s="8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7" thickBot="1" x14ac:dyDescent="0.25">
      <c r="A966" s="9"/>
      <c r="B966" s="2">
        <v>42800</v>
      </c>
      <c r="C966">
        <v>9.6999999999999993</v>
      </c>
      <c r="D966">
        <v>9.36</v>
      </c>
      <c r="E966">
        <v>9.1300000000000008</v>
      </c>
      <c r="F966">
        <v>8.9600000000000009</v>
      </c>
      <c r="G966">
        <v>8.6</v>
      </c>
      <c r="H966">
        <v>8.44</v>
      </c>
      <c r="I966">
        <v>8.31</v>
      </c>
      <c r="J966">
        <v>8.2799999999999994</v>
      </c>
      <c r="K966">
        <v>8.27</v>
      </c>
      <c r="L966">
        <v>8.2899999999999991</v>
      </c>
      <c r="M966">
        <v>8.3000000000000007</v>
      </c>
      <c r="N966">
        <v>8.2799999999999994</v>
      </c>
      <c r="P966" s="8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7" thickBot="1" x14ac:dyDescent="0.25">
      <c r="A967" s="9"/>
      <c r="B967" s="2">
        <v>42797</v>
      </c>
      <c r="C967">
        <v>9.64</v>
      </c>
      <c r="D967">
        <v>9.43</v>
      </c>
      <c r="E967">
        <v>9.24</v>
      </c>
      <c r="F967">
        <v>9.08</v>
      </c>
      <c r="G967">
        <v>8.65</v>
      </c>
      <c r="H967">
        <v>8.43</v>
      </c>
      <c r="I967">
        <v>8.26</v>
      </c>
      <c r="J967">
        <v>8.23</v>
      </c>
      <c r="K967">
        <v>8.2799999999999994</v>
      </c>
      <c r="L967">
        <v>8.39</v>
      </c>
      <c r="M967">
        <v>8.4600000000000009</v>
      </c>
      <c r="N967">
        <v>8.49</v>
      </c>
      <c r="P967" s="8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7" thickBot="1" x14ac:dyDescent="0.25">
      <c r="A968" s="9"/>
      <c r="B968" s="2">
        <v>42796</v>
      </c>
      <c r="C968">
        <v>9.67</v>
      </c>
      <c r="D968">
        <v>9.4499999999999993</v>
      </c>
      <c r="E968">
        <v>9.26</v>
      </c>
      <c r="F968">
        <v>9.1</v>
      </c>
      <c r="G968">
        <v>8.68</v>
      </c>
      <c r="H968">
        <v>8.48</v>
      </c>
      <c r="I968">
        <v>8.33</v>
      </c>
      <c r="J968">
        <v>8.2899999999999991</v>
      </c>
      <c r="K968">
        <v>8.31</v>
      </c>
      <c r="L968">
        <v>8.3699999999999992</v>
      </c>
      <c r="M968">
        <v>8.4</v>
      </c>
      <c r="N968">
        <v>8.41</v>
      </c>
      <c r="P968" s="8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7" thickBot="1" x14ac:dyDescent="0.25">
      <c r="A969" s="9"/>
      <c r="B969" s="2">
        <v>42795</v>
      </c>
      <c r="C969">
        <v>9.82</v>
      </c>
      <c r="D969">
        <v>9.51</v>
      </c>
      <c r="E969">
        <v>9.26</v>
      </c>
      <c r="F969">
        <v>9.0500000000000007</v>
      </c>
      <c r="G969">
        <v>8.59</v>
      </c>
      <c r="H969">
        <v>8.42</v>
      </c>
      <c r="I969">
        <v>8.32</v>
      </c>
      <c r="J969">
        <v>8.3000000000000007</v>
      </c>
      <c r="K969">
        <v>8.31</v>
      </c>
      <c r="L969">
        <v>8.36</v>
      </c>
      <c r="M969">
        <v>8.4</v>
      </c>
      <c r="N969">
        <v>8.41</v>
      </c>
      <c r="P969" s="8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7" thickBot="1" x14ac:dyDescent="0.25">
      <c r="A970" s="9"/>
      <c r="B970" s="2">
        <v>42794</v>
      </c>
      <c r="C970">
        <v>9.8000000000000007</v>
      </c>
      <c r="D970">
        <v>9.51</v>
      </c>
      <c r="E970">
        <v>9.27</v>
      </c>
      <c r="F970">
        <v>9.08</v>
      </c>
      <c r="G970">
        <v>8.6199999999999992</v>
      </c>
      <c r="H970">
        <v>8.43</v>
      </c>
      <c r="I970">
        <v>8.32</v>
      </c>
      <c r="J970">
        <v>8.31</v>
      </c>
      <c r="K970">
        <v>8.34</v>
      </c>
      <c r="L970">
        <v>8.41</v>
      </c>
      <c r="M970">
        <v>8.4499999999999993</v>
      </c>
      <c r="N970">
        <v>8.4700000000000006</v>
      </c>
      <c r="P970" s="8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7" thickBot="1" x14ac:dyDescent="0.25">
      <c r="A971" s="9"/>
      <c r="B971" s="2">
        <v>42793</v>
      </c>
      <c r="C971">
        <v>9.7200000000000006</v>
      </c>
      <c r="D971">
        <v>9.42</v>
      </c>
      <c r="E971">
        <v>9.18</v>
      </c>
      <c r="F971">
        <v>8.98</v>
      </c>
      <c r="G971">
        <v>8.51</v>
      </c>
      <c r="H971">
        <v>8.32</v>
      </c>
      <c r="I971">
        <v>8.2200000000000006</v>
      </c>
      <c r="J971">
        <v>8.23</v>
      </c>
      <c r="K971">
        <v>8.2899999999999991</v>
      </c>
      <c r="L971">
        <v>8.3800000000000008</v>
      </c>
      <c r="M971">
        <v>8.42</v>
      </c>
      <c r="N971">
        <v>8.44</v>
      </c>
      <c r="P971" s="8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7" thickBot="1" x14ac:dyDescent="0.25">
      <c r="A972" s="9"/>
      <c r="B972" s="2">
        <v>42790</v>
      </c>
      <c r="C972">
        <v>9.5299999999999994</v>
      </c>
      <c r="D972">
        <v>9.26</v>
      </c>
      <c r="E972">
        <v>9.0500000000000007</v>
      </c>
      <c r="F972">
        <v>8.8800000000000008</v>
      </c>
      <c r="G972">
        <v>8.5299999999999994</v>
      </c>
      <c r="H972">
        <v>8.41</v>
      </c>
      <c r="I972">
        <v>8.31</v>
      </c>
      <c r="J972">
        <v>8.27</v>
      </c>
      <c r="K972">
        <v>8.31</v>
      </c>
      <c r="L972">
        <v>8.42</v>
      </c>
      <c r="M972">
        <v>8.4700000000000006</v>
      </c>
      <c r="N972">
        <v>8.48</v>
      </c>
      <c r="P972" s="8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7" thickBot="1" x14ac:dyDescent="0.25">
      <c r="A973" s="9"/>
      <c r="B973" s="2">
        <v>42788</v>
      </c>
      <c r="C973">
        <v>9.68</v>
      </c>
      <c r="D973">
        <v>9.4</v>
      </c>
      <c r="E973">
        <v>9.17</v>
      </c>
      <c r="F973">
        <v>8.98</v>
      </c>
      <c r="G973">
        <v>8.5500000000000007</v>
      </c>
      <c r="H973">
        <v>8.3800000000000008</v>
      </c>
      <c r="I973">
        <v>8.27</v>
      </c>
      <c r="J973">
        <v>8.26</v>
      </c>
      <c r="K973">
        <v>8.2899999999999991</v>
      </c>
      <c r="L973">
        <v>8.3800000000000008</v>
      </c>
      <c r="M973">
        <v>8.43</v>
      </c>
      <c r="N973">
        <v>8.44</v>
      </c>
      <c r="P973" s="8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7" thickBot="1" x14ac:dyDescent="0.25">
      <c r="A974" s="9"/>
      <c r="B974" s="2">
        <v>42787</v>
      </c>
      <c r="C974">
        <v>9.6</v>
      </c>
      <c r="D974">
        <v>9.2899999999999991</v>
      </c>
      <c r="E974">
        <v>9.06</v>
      </c>
      <c r="F974">
        <v>8.8800000000000008</v>
      </c>
      <c r="G974">
        <v>8.49</v>
      </c>
      <c r="H974">
        <v>8.34</v>
      </c>
      <c r="I974">
        <v>8.27</v>
      </c>
      <c r="J974">
        <v>8.27</v>
      </c>
      <c r="K974">
        <v>8.3000000000000007</v>
      </c>
      <c r="L974">
        <v>8.36</v>
      </c>
      <c r="M974">
        <v>8.39</v>
      </c>
      <c r="N974">
        <v>8.4</v>
      </c>
      <c r="P974" s="8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7" thickBot="1" x14ac:dyDescent="0.25">
      <c r="A975" s="9"/>
      <c r="B975" s="2">
        <v>42786</v>
      </c>
      <c r="C975">
        <v>9.5500000000000007</v>
      </c>
      <c r="D975">
        <v>9.26</v>
      </c>
      <c r="E975">
        <v>9.0299999999999994</v>
      </c>
      <c r="F975">
        <v>8.85</v>
      </c>
      <c r="G975">
        <v>8.4499999999999993</v>
      </c>
      <c r="H975">
        <v>8.3000000000000007</v>
      </c>
      <c r="I975">
        <v>8.23</v>
      </c>
      <c r="J975">
        <v>8.24</v>
      </c>
      <c r="K975">
        <v>8.2899999999999991</v>
      </c>
      <c r="L975">
        <v>8.3699999999999992</v>
      </c>
      <c r="M975">
        <v>8.41</v>
      </c>
      <c r="N975">
        <v>8.43</v>
      </c>
      <c r="P975" s="8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7" thickBot="1" x14ac:dyDescent="0.25">
      <c r="A976" s="9"/>
      <c r="B976" s="2">
        <v>42783</v>
      </c>
      <c r="C976">
        <v>9.6199999999999992</v>
      </c>
      <c r="D976">
        <v>9.3800000000000008</v>
      </c>
      <c r="E976">
        <v>9.17</v>
      </c>
      <c r="F976">
        <v>9</v>
      </c>
      <c r="G976">
        <v>8.56</v>
      </c>
      <c r="H976">
        <v>8.3699999999999992</v>
      </c>
      <c r="I976">
        <v>8.24</v>
      </c>
      <c r="J976">
        <v>8.2200000000000006</v>
      </c>
      <c r="K976">
        <v>8.2799999999999994</v>
      </c>
      <c r="L976">
        <v>8.39</v>
      </c>
      <c r="M976">
        <v>8.4700000000000006</v>
      </c>
      <c r="N976">
        <v>8.5299999999999994</v>
      </c>
      <c r="P976" s="8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7" thickBot="1" x14ac:dyDescent="0.25">
      <c r="A977" s="9"/>
      <c r="B977" s="2">
        <v>42782</v>
      </c>
      <c r="C977">
        <v>9.49</v>
      </c>
      <c r="D977">
        <v>9.2799999999999994</v>
      </c>
      <c r="E977">
        <v>9.11</v>
      </c>
      <c r="F977">
        <v>8.9600000000000009</v>
      </c>
      <c r="G977">
        <v>8.5500000000000007</v>
      </c>
      <c r="H977">
        <v>8.36</v>
      </c>
      <c r="I977">
        <v>8.2100000000000009</v>
      </c>
      <c r="J977">
        <v>8.18</v>
      </c>
      <c r="K977">
        <v>8.23</v>
      </c>
      <c r="L977">
        <v>8.3800000000000008</v>
      </c>
      <c r="M977">
        <v>8.49</v>
      </c>
      <c r="N977">
        <v>8.58</v>
      </c>
      <c r="P977" s="8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7" thickBot="1" x14ac:dyDescent="0.25">
      <c r="A978" s="9"/>
      <c r="B978" s="2">
        <v>42781</v>
      </c>
      <c r="C978">
        <v>9.57</v>
      </c>
      <c r="D978">
        <v>9.3000000000000007</v>
      </c>
      <c r="E978">
        <v>9.06</v>
      </c>
      <c r="F978">
        <v>8.8699999999999992</v>
      </c>
      <c r="G978">
        <v>8.4</v>
      </c>
      <c r="H978">
        <v>8.23</v>
      </c>
      <c r="I978">
        <v>8.1199999999999992</v>
      </c>
      <c r="J978">
        <v>8.1199999999999992</v>
      </c>
      <c r="K978">
        <v>8.19</v>
      </c>
      <c r="L978">
        <v>8.34</v>
      </c>
      <c r="M978">
        <v>8.4499999999999993</v>
      </c>
      <c r="N978">
        <v>8.5500000000000007</v>
      </c>
      <c r="P978" s="8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7" thickBot="1" x14ac:dyDescent="0.25">
      <c r="A979" s="9"/>
      <c r="B979" s="2">
        <v>42780</v>
      </c>
      <c r="C979">
        <v>9.42</v>
      </c>
      <c r="D979">
        <v>9.18</v>
      </c>
      <c r="E979">
        <v>8.98</v>
      </c>
      <c r="F979">
        <v>8.8000000000000007</v>
      </c>
      <c r="G979">
        <v>8.34</v>
      </c>
      <c r="H979">
        <v>8.1300000000000008</v>
      </c>
      <c r="I979">
        <v>8.01</v>
      </c>
      <c r="J979">
        <v>8.0299999999999994</v>
      </c>
      <c r="K979">
        <v>8.15</v>
      </c>
      <c r="L979">
        <v>8.36</v>
      </c>
      <c r="M979">
        <v>8.49</v>
      </c>
      <c r="N979">
        <v>8.6</v>
      </c>
      <c r="P979" s="8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7" thickBot="1" x14ac:dyDescent="0.25">
      <c r="A980" s="9"/>
      <c r="B980" s="2">
        <v>42779</v>
      </c>
      <c r="C980">
        <v>9.43</v>
      </c>
      <c r="D980">
        <v>9.19</v>
      </c>
      <c r="E980">
        <v>8.98</v>
      </c>
      <c r="F980">
        <v>8.8000000000000007</v>
      </c>
      <c r="G980">
        <v>8.33</v>
      </c>
      <c r="H980">
        <v>8.11</v>
      </c>
      <c r="I980">
        <v>7.98</v>
      </c>
      <c r="J980">
        <v>8</v>
      </c>
      <c r="K980">
        <v>8.1199999999999992</v>
      </c>
      <c r="L980">
        <v>8.32</v>
      </c>
      <c r="M980">
        <v>8.44</v>
      </c>
      <c r="N980">
        <v>8.56</v>
      </c>
      <c r="P980" s="8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7" thickBot="1" x14ac:dyDescent="0.25">
      <c r="A981" s="9"/>
      <c r="B981" s="2">
        <v>42776</v>
      </c>
      <c r="C981">
        <v>9.3800000000000008</v>
      </c>
      <c r="D981">
        <v>9.15</v>
      </c>
      <c r="E981">
        <v>8.9499999999999993</v>
      </c>
      <c r="F981">
        <v>8.77</v>
      </c>
      <c r="G981">
        <v>8.33</v>
      </c>
      <c r="H981">
        <v>8.14</v>
      </c>
      <c r="I981">
        <v>8.02</v>
      </c>
      <c r="J981">
        <v>8.0399999999999991</v>
      </c>
      <c r="K981">
        <v>8.16</v>
      </c>
      <c r="L981">
        <v>8.36</v>
      </c>
      <c r="M981">
        <v>8.49</v>
      </c>
      <c r="N981">
        <v>8.61</v>
      </c>
      <c r="P981" s="8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7" thickBot="1" x14ac:dyDescent="0.25">
      <c r="A982" s="9"/>
      <c r="B982" s="2">
        <v>42775</v>
      </c>
      <c r="C982">
        <v>9.4</v>
      </c>
      <c r="D982">
        <v>9.14</v>
      </c>
      <c r="E982">
        <v>8.92</v>
      </c>
      <c r="F982">
        <v>8.74</v>
      </c>
      <c r="G982">
        <v>8.2899999999999991</v>
      </c>
      <c r="H982">
        <v>8.1</v>
      </c>
      <c r="I982">
        <v>8.01</v>
      </c>
      <c r="J982">
        <v>8.06</v>
      </c>
      <c r="K982">
        <v>8.1999999999999993</v>
      </c>
      <c r="L982">
        <v>8.4</v>
      </c>
      <c r="M982">
        <v>8.52</v>
      </c>
      <c r="N982">
        <v>8.6300000000000008</v>
      </c>
      <c r="P982" s="8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7" thickBot="1" x14ac:dyDescent="0.25">
      <c r="A983" s="9"/>
      <c r="B983" s="2">
        <v>42774</v>
      </c>
      <c r="C983">
        <v>9.36</v>
      </c>
      <c r="D983">
        <v>9.1199999999999992</v>
      </c>
      <c r="E983">
        <v>8.92</v>
      </c>
      <c r="F983">
        <v>8.75</v>
      </c>
      <c r="G983">
        <v>8.32</v>
      </c>
      <c r="H983">
        <v>8.14</v>
      </c>
      <c r="I983">
        <v>8.07</v>
      </c>
      <c r="J983">
        <v>8.1300000000000008</v>
      </c>
      <c r="K983">
        <v>8.26</v>
      </c>
      <c r="L983">
        <v>8.41</v>
      </c>
      <c r="M983">
        <v>8.5</v>
      </c>
      <c r="N983">
        <v>8.58</v>
      </c>
      <c r="P983" s="8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7" thickBot="1" x14ac:dyDescent="0.25">
      <c r="A984" s="9"/>
      <c r="B984" s="2">
        <v>42773</v>
      </c>
      <c r="C984">
        <v>9.34</v>
      </c>
      <c r="D984">
        <v>9.1</v>
      </c>
      <c r="E984">
        <v>8.9</v>
      </c>
      <c r="F984">
        <v>8.73</v>
      </c>
      <c r="G984">
        <v>8.3000000000000007</v>
      </c>
      <c r="H984">
        <v>8.14</v>
      </c>
      <c r="I984">
        <v>8.07</v>
      </c>
      <c r="J984">
        <v>8.1300000000000008</v>
      </c>
      <c r="K984">
        <v>8.2799999999999994</v>
      </c>
      <c r="L984">
        <v>8.4600000000000009</v>
      </c>
      <c r="M984">
        <v>8.56</v>
      </c>
      <c r="N984">
        <v>8.67</v>
      </c>
      <c r="P984" s="8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7" thickBot="1" x14ac:dyDescent="0.25">
      <c r="A985" s="9"/>
      <c r="B985" s="2">
        <v>42772</v>
      </c>
      <c r="C985">
        <v>9.32</v>
      </c>
      <c r="D985">
        <v>9.09</v>
      </c>
      <c r="E985">
        <v>8.89</v>
      </c>
      <c r="F985">
        <v>8.7200000000000006</v>
      </c>
      <c r="G985">
        <v>8.27</v>
      </c>
      <c r="H985">
        <v>8.06</v>
      </c>
      <c r="I985">
        <v>7.96</v>
      </c>
      <c r="J985">
        <v>8.01</v>
      </c>
      <c r="K985">
        <v>8.18</v>
      </c>
      <c r="L985">
        <v>8.42</v>
      </c>
      <c r="M985">
        <v>8.57</v>
      </c>
      <c r="N985">
        <v>8.7200000000000006</v>
      </c>
      <c r="P985" s="8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7" thickBot="1" x14ac:dyDescent="0.25">
      <c r="A986" s="9"/>
      <c r="B986" s="2">
        <v>42769</v>
      </c>
      <c r="C986">
        <v>9.27</v>
      </c>
      <c r="D986">
        <v>9.0500000000000007</v>
      </c>
      <c r="E986">
        <v>8.86</v>
      </c>
      <c r="F986">
        <v>8.68</v>
      </c>
      <c r="G986">
        <v>8.23</v>
      </c>
      <c r="H986">
        <v>8.09</v>
      </c>
      <c r="I986">
        <v>8.01</v>
      </c>
      <c r="J986">
        <v>8.0399999999999991</v>
      </c>
      <c r="K986">
        <v>8.19</v>
      </c>
      <c r="L986">
        <v>8.4499999999999993</v>
      </c>
      <c r="M986">
        <v>8.6300000000000008</v>
      </c>
      <c r="N986">
        <v>8.81</v>
      </c>
      <c r="P986" s="8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7" thickBot="1" x14ac:dyDescent="0.25">
      <c r="A987" s="9"/>
      <c r="B987" s="2">
        <v>42768</v>
      </c>
      <c r="C987">
        <v>9.23</v>
      </c>
      <c r="D987">
        <v>8.99</v>
      </c>
      <c r="E987">
        <v>8.7799999999999994</v>
      </c>
      <c r="F987">
        <v>8.6</v>
      </c>
      <c r="G987">
        <v>8.16</v>
      </c>
      <c r="H987">
        <v>8.0299999999999994</v>
      </c>
      <c r="I987">
        <v>7.98</v>
      </c>
      <c r="J987">
        <v>8.02</v>
      </c>
      <c r="K987">
        <v>8.17</v>
      </c>
      <c r="L987">
        <v>8.42</v>
      </c>
      <c r="M987">
        <v>8.59</v>
      </c>
      <c r="N987">
        <v>8.77</v>
      </c>
      <c r="P987" s="8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7" thickBot="1" x14ac:dyDescent="0.25">
      <c r="A988" s="9"/>
      <c r="B988" s="2">
        <v>42767</v>
      </c>
      <c r="C988">
        <v>9.31</v>
      </c>
      <c r="D988">
        <v>9.09</v>
      </c>
      <c r="E988">
        <v>8.89</v>
      </c>
      <c r="F988">
        <v>8.7100000000000009</v>
      </c>
      <c r="G988">
        <v>8.2100000000000009</v>
      </c>
      <c r="H988">
        <v>8.0299999999999994</v>
      </c>
      <c r="I988">
        <v>7.98</v>
      </c>
      <c r="J988">
        <v>8.07</v>
      </c>
      <c r="K988">
        <v>8.27</v>
      </c>
      <c r="L988">
        <v>8.57</v>
      </c>
      <c r="M988">
        <v>8.77</v>
      </c>
      <c r="N988">
        <v>8.98</v>
      </c>
      <c r="P988" s="8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7" thickBot="1" x14ac:dyDescent="0.25">
      <c r="A989" s="9"/>
      <c r="B989" s="2">
        <v>42766</v>
      </c>
      <c r="C989">
        <v>9.19</v>
      </c>
      <c r="D989">
        <v>9.02</v>
      </c>
      <c r="E989">
        <v>8.86</v>
      </c>
      <c r="F989">
        <v>8.7100000000000009</v>
      </c>
      <c r="G989">
        <v>8.2799999999999994</v>
      </c>
      <c r="H989">
        <v>8.1</v>
      </c>
      <c r="I989">
        <v>8.01</v>
      </c>
      <c r="J989">
        <v>8.07</v>
      </c>
      <c r="K989">
        <v>8.26</v>
      </c>
      <c r="L989">
        <v>8.5399999999999991</v>
      </c>
      <c r="M989">
        <v>8.74</v>
      </c>
      <c r="N989">
        <v>8.9700000000000006</v>
      </c>
      <c r="P989" s="8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7" thickBot="1" x14ac:dyDescent="0.25">
      <c r="A990" s="9"/>
      <c r="B990" s="2">
        <v>42765</v>
      </c>
      <c r="C990">
        <v>9.14</v>
      </c>
      <c r="D990">
        <v>8.94</v>
      </c>
      <c r="E990">
        <v>8.75</v>
      </c>
      <c r="F990">
        <v>8.6</v>
      </c>
      <c r="G990">
        <v>8.1999999999999993</v>
      </c>
      <c r="H990">
        <v>8.0500000000000007</v>
      </c>
      <c r="I990">
        <v>8.01</v>
      </c>
      <c r="J990">
        <v>8.1199999999999992</v>
      </c>
      <c r="K990">
        <v>8.34</v>
      </c>
      <c r="L990">
        <v>8.65</v>
      </c>
      <c r="M990">
        <v>8.84</v>
      </c>
      <c r="N990">
        <v>9.0500000000000007</v>
      </c>
      <c r="P990" s="8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7" thickBot="1" x14ac:dyDescent="0.25">
      <c r="A991" s="9"/>
      <c r="B991" s="2">
        <v>42762</v>
      </c>
      <c r="C991">
        <v>9.07</v>
      </c>
      <c r="D991">
        <v>8.89</v>
      </c>
      <c r="E991">
        <v>8.73</v>
      </c>
      <c r="F991">
        <v>8.58</v>
      </c>
      <c r="G991">
        <v>8.16</v>
      </c>
      <c r="H991">
        <v>8.02</v>
      </c>
      <c r="I991">
        <v>7.96</v>
      </c>
      <c r="J991">
        <v>8.0399999999999991</v>
      </c>
      <c r="K991">
        <v>8.25</v>
      </c>
      <c r="L991">
        <v>8.56</v>
      </c>
      <c r="M991">
        <v>8.76</v>
      </c>
      <c r="N991">
        <v>8.9700000000000006</v>
      </c>
      <c r="P991" s="8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7" thickBot="1" x14ac:dyDescent="0.25">
      <c r="A992" s="9"/>
      <c r="B992" s="2">
        <v>42761</v>
      </c>
      <c r="C992">
        <v>9.07</v>
      </c>
      <c r="D992">
        <v>8.93</v>
      </c>
      <c r="E992">
        <v>8.8000000000000007</v>
      </c>
      <c r="F992">
        <v>8.66</v>
      </c>
      <c r="G992">
        <v>8.26</v>
      </c>
      <c r="H992">
        <v>8.1300000000000008</v>
      </c>
      <c r="I992">
        <v>8.1</v>
      </c>
      <c r="J992">
        <v>8.18</v>
      </c>
      <c r="K992">
        <v>8.3699999999999992</v>
      </c>
      <c r="L992">
        <v>8.68</v>
      </c>
      <c r="M992">
        <v>8.8800000000000008</v>
      </c>
      <c r="N992">
        <v>9.11</v>
      </c>
      <c r="P992" s="8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7" thickBot="1" x14ac:dyDescent="0.25">
      <c r="A993" s="9"/>
      <c r="B993" s="2">
        <v>42760</v>
      </c>
      <c r="C993">
        <v>8.8800000000000008</v>
      </c>
      <c r="D993">
        <v>8.69</v>
      </c>
      <c r="E993">
        <v>8.52</v>
      </c>
      <c r="F993">
        <v>8.39</v>
      </c>
      <c r="G993">
        <v>8.1</v>
      </c>
      <c r="H993">
        <v>8.02</v>
      </c>
      <c r="I993">
        <v>8.0500000000000007</v>
      </c>
      <c r="J993">
        <v>8.16</v>
      </c>
      <c r="K993">
        <v>8.3800000000000008</v>
      </c>
      <c r="L993">
        <v>8.73</v>
      </c>
      <c r="M993">
        <v>8.9700000000000006</v>
      </c>
      <c r="N993">
        <v>9.23</v>
      </c>
      <c r="P993" s="8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7" thickBot="1" x14ac:dyDescent="0.25">
      <c r="A994" s="9"/>
      <c r="B994" s="2">
        <v>42759</v>
      </c>
      <c r="C994">
        <v>8.84</v>
      </c>
      <c r="D994">
        <v>8.64</v>
      </c>
      <c r="E994">
        <v>8.4700000000000006</v>
      </c>
      <c r="F994">
        <v>8.33</v>
      </c>
      <c r="G994">
        <v>8.07</v>
      </c>
      <c r="H994">
        <v>7.99</v>
      </c>
      <c r="I994">
        <v>7.96</v>
      </c>
      <c r="J994">
        <v>8.0299999999999994</v>
      </c>
      <c r="K994">
        <v>8.25</v>
      </c>
      <c r="L994">
        <v>8.6199999999999992</v>
      </c>
      <c r="M994">
        <v>8.8800000000000008</v>
      </c>
      <c r="N994">
        <v>9.14</v>
      </c>
      <c r="P994" s="8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7" thickBot="1" x14ac:dyDescent="0.25">
      <c r="A995" s="9"/>
      <c r="B995" s="2">
        <v>42758</v>
      </c>
      <c r="C995">
        <v>8.76</v>
      </c>
      <c r="D995">
        <v>8.59</v>
      </c>
      <c r="E995">
        <v>8.44</v>
      </c>
      <c r="F995">
        <v>8.32</v>
      </c>
      <c r="G995">
        <v>8.0500000000000007</v>
      </c>
      <c r="H995">
        <v>7.95</v>
      </c>
      <c r="I995">
        <v>7.91</v>
      </c>
      <c r="J995">
        <v>7.98</v>
      </c>
      <c r="K995">
        <v>8.1999999999999993</v>
      </c>
      <c r="L995">
        <v>8.58</v>
      </c>
      <c r="M995">
        <v>8.84</v>
      </c>
      <c r="N995">
        <v>9.1199999999999992</v>
      </c>
      <c r="P995" s="8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7" thickBot="1" x14ac:dyDescent="0.25">
      <c r="A996" s="9"/>
      <c r="B996" s="2">
        <v>42755</v>
      </c>
      <c r="C996">
        <v>8.7799999999999994</v>
      </c>
      <c r="D996">
        <v>8.6199999999999992</v>
      </c>
      <c r="E996">
        <v>8.48</v>
      </c>
      <c r="F996">
        <v>8.36</v>
      </c>
      <c r="G996">
        <v>8.0399999999999991</v>
      </c>
      <c r="H996">
        <v>7.93</v>
      </c>
      <c r="I996">
        <v>7.9</v>
      </c>
      <c r="J996">
        <v>7.98</v>
      </c>
      <c r="K996">
        <v>8.19</v>
      </c>
      <c r="L996">
        <v>8.52</v>
      </c>
      <c r="M996">
        <v>8.75</v>
      </c>
      <c r="N996">
        <v>8.99</v>
      </c>
      <c r="P996" s="8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7" thickBot="1" x14ac:dyDescent="0.25">
      <c r="A997" s="9"/>
      <c r="B997" s="2">
        <v>42754</v>
      </c>
      <c r="C997">
        <v>8.58</v>
      </c>
      <c r="D997">
        <v>8.48</v>
      </c>
      <c r="E997">
        <v>8.4</v>
      </c>
      <c r="F997">
        <v>8.31</v>
      </c>
      <c r="G997">
        <v>8.0500000000000007</v>
      </c>
      <c r="H997">
        <v>7.97</v>
      </c>
      <c r="I997">
        <v>7.94</v>
      </c>
      <c r="J997">
        <v>7.99</v>
      </c>
      <c r="K997">
        <v>8.14</v>
      </c>
      <c r="L997">
        <v>8.3699999999999992</v>
      </c>
      <c r="M997">
        <v>8.51</v>
      </c>
      <c r="N997">
        <v>8.67</v>
      </c>
      <c r="P997" s="8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7" thickBot="1" x14ac:dyDescent="0.25">
      <c r="A998" s="9"/>
      <c r="B998" s="2">
        <v>42753</v>
      </c>
      <c r="C998">
        <v>8.6</v>
      </c>
      <c r="D998">
        <v>8.5</v>
      </c>
      <c r="E998">
        <v>8.41</v>
      </c>
      <c r="F998">
        <v>8.33</v>
      </c>
      <c r="G998">
        <v>8.09</v>
      </c>
      <c r="H998">
        <v>7.97</v>
      </c>
      <c r="I998">
        <v>7.92</v>
      </c>
      <c r="J998">
        <v>7.98</v>
      </c>
      <c r="K998">
        <v>8.1300000000000008</v>
      </c>
      <c r="L998">
        <v>8.4</v>
      </c>
      <c r="M998">
        <v>8.58</v>
      </c>
      <c r="N998">
        <v>8.7899999999999991</v>
      </c>
      <c r="P998" s="8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7" thickBot="1" x14ac:dyDescent="0.25">
      <c r="A999" s="9"/>
      <c r="B999" s="2">
        <v>42752</v>
      </c>
      <c r="C999">
        <v>8.6</v>
      </c>
      <c r="D999">
        <v>8.5</v>
      </c>
      <c r="E999">
        <v>8.4</v>
      </c>
      <c r="F999">
        <v>8.32</v>
      </c>
      <c r="G999">
        <v>8.09</v>
      </c>
      <c r="H999">
        <v>7.98</v>
      </c>
      <c r="I999">
        <v>7.91</v>
      </c>
      <c r="J999">
        <v>7.95</v>
      </c>
      <c r="K999">
        <v>8.1</v>
      </c>
      <c r="L999">
        <v>8.3699999999999992</v>
      </c>
      <c r="M999">
        <v>8.57</v>
      </c>
      <c r="N999">
        <v>8.8000000000000007</v>
      </c>
      <c r="P999" s="8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7" thickBot="1" x14ac:dyDescent="0.25">
      <c r="A1000" s="9"/>
      <c r="B1000" s="2">
        <v>42751</v>
      </c>
      <c r="C1000">
        <v>8.57</v>
      </c>
      <c r="D1000">
        <v>8.48</v>
      </c>
      <c r="E1000">
        <v>8.4</v>
      </c>
      <c r="F1000">
        <v>8.33</v>
      </c>
      <c r="G1000">
        <v>8.1300000000000008</v>
      </c>
      <c r="H1000">
        <v>8.0299999999999994</v>
      </c>
      <c r="I1000">
        <v>7.96</v>
      </c>
      <c r="J1000">
        <v>7.99</v>
      </c>
      <c r="K1000">
        <v>8.1300000000000008</v>
      </c>
      <c r="L1000">
        <v>8.4</v>
      </c>
      <c r="M1000">
        <v>8.61</v>
      </c>
      <c r="N1000">
        <v>8.8699999999999992</v>
      </c>
      <c r="P1000" s="8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7" thickBot="1" x14ac:dyDescent="0.25">
      <c r="A1001" s="9"/>
      <c r="B1001" s="2">
        <v>42748</v>
      </c>
      <c r="C1001">
        <v>8.6199999999999992</v>
      </c>
      <c r="D1001">
        <v>8.5299999999999994</v>
      </c>
      <c r="E1001">
        <v>8.44</v>
      </c>
      <c r="F1001">
        <v>8.36</v>
      </c>
      <c r="G1001">
        <v>8.1199999999999992</v>
      </c>
      <c r="H1001">
        <v>7.98</v>
      </c>
      <c r="I1001">
        <v>7.89</v>
      </c>
      <c r="J1001">
        <v>7.93</v>
      </c>
      <c r="K1001">
        <v>8.09</v>
      </c>
      <c r="L1001">
        <v>8.3699999999999992</v>
      </c>
      <c r="M1001">
        <v>8.58</v>
      </c>
      <c r="N1001">
        <v>8.82</v>
      </c>
      <c r="P1001" s="8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 ht="17" thickBot="1" x14ac:dyDescent="0.25">
      <c r="A1002" s="9"/>
      <c r="B1002" s="2">
        <v>42747</v>
      </c>
      <c r="C1002">
        <v>8.64</v>
      </c>
      <c r="D1002">
        <v>8.5500000000000007</v>
      </c>
      <c r="E1002">
        <v>8.4600000000000009</v>
      </c>
      <c r="F1002">
        <v>8.3800000000000008</v>
      </c>
      <c r="G1002">
        <v>8.1300000000000008</v>
      </c>
      <c r="H1002">
        <v>8</v>
      </c>
      <c r="I1002">
        <v>7.9</v>
      </c>
      <c r="J1002">
        <v>7.94</v>
      </c>
      <c r="K1002">
        <v>8.08</v>
      </c>
      <c r="L1002">
        <v>8.34</v>
      </c>
      <c r="M1002">
        <v>8.5399999999999991</v>
      </c>
      <c r="N1002">
        <v>8.77</v>
      </c>
      <c r="P1002" s="8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ht="17" thickBot="1" x14ac:dyDescent="0.25">
      <c r="A1003" s="9"/>
      <c r="B1003" s="2">
        <v>42746</v>
      </c>
      <c r="C1003">
        <v>8.61</v>
      </c>
      <c r="D1003">
        <v>8.5399999999999991</v>
      </c>
      <c r="E1003">
        <v>8.4700000000000006</v>
      </c>
      <c r="F1003">
        <v>8.4</v>
      </c>
      <c r="G1003">
        <v>8.1999999999999993</v>
      </c>
      <c r="H1003">
        <v>8.1</v>
      </c>
      <c r="I1003">
        <v>8.0500000000000007</v>
      </c>
      <c r="J1003">
        <v>8.08</v>
      </c>
      <c r="K1003">
        <v>8.1999999999999993</v>
      </c>
      <c r="L1003">
        <v>8.43</v>
      </c>
      <c r="M1003">
        <v>8.6199999999999992</v>
      </c>
      <c r="N1003">
        <v>8.8699999999999992</v>
      </c>
      <c r="P1003" s="8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 ht="17" thickBot="1" x14ac:dyDescent="0.25">
      <c r="A1004" s="9"/>
      <c r="B1004" s="2">
        <v>42745</v>
      </c>
      <c r="C1004">
        <v>8.4600000000000009</v>
      </c>
      <c r="D1004">
        <v>8.42</v>
      </c>
      <c r="E1004">
        <v>8.39</v>
      </c>
      <c r="F1004">
        <v>8.36</v>
      </c>
      <c r="G1004">
        <v>8.2100000000000009</v>
      </c>
      <c r="H1004">
        <v>8.09</v>
      </c>
      <c r="I1004">
        <v>8</v>
      </c>
      <c r="J1004">
        <v>8.0299999999999994</v>
      </c>
      <c r="K1004">
        <v>8.1300000000000008</v>
      </c>
      <c r="L1004">
        <v>8.3699999999999992</v>
      </c>
      <c r="M1004">
        <v>8.57</v>
      </c>
      <c r="N1004">
        <v>8.83</v>
      </c>
      <c r="P1004" s="8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ht="17" thickBot="1" x14ac:dyDescent="0.25">
      <c r="A1005" s="9"/>
      <c r="B1005" s="2">
        <v>42744</v>
      </c>
      <c r="C1005">
        <v>8.67</v>
      </c>
      <c r="D1005">
        <v>8.6199999999999992</v>
      </c>
      <c r="E1005">
        <v>8.56</v>
      </c>
      <c r="F1005">
        <v>8.49</v>
      </c>
      <c r="G1005">
        <v>8.23</v>
      </c>
      <c r="H1005">
        <v>8.16</v>
      </c>
      <c r="I1005">
        <v>8.11</v>
      </c>
      <c r="J1005">
        <v>8.1199999999999992</v>
      </c>
      <c r="K1005">
        <v>8.2100000000000009</v>
      </c>
      <c r="L1005">
        <v>8.43</v>
      </c>
      <c r="M1005">
        <v>8.6300000000000008</v>
      </c>
      <c r="N1005">
        <v>8.9</v>
      </c>
      <c r="P1005" s="8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ht="17" thickBot="1" x14ac:dyDescent="0.25">
      <c r="A1006" s="9"/>
      <c r="B1006" s="2">
        <v>42741</v>
      </c>
      <c r="C1006">
        <v>8.34</v>
      </c>
      <c r="D1006">
        <v>8.36</v>
      </c>
      <c r="E1006">
        <v>8.36</v>
      </c>
      <c r="F1006">
        <v>8.35</v>
      </c>
      <c r="G1006">
        <v>8.24</v>
      </c>
      <c r="H1006">
        <v>8.17</v>
      </c>
      <c r="I1006">
        <v>8.15</v>
      </c>
      <c r="J1006">
        <v>8.2100000000000009</v>
      </c>
      <c r="K1006">
        <v>8.35</v>
      </c>
      <c r="L1006">
        <v>8.6</v>
      </c>
      <c r="M1006">
        <v>8.8000000000000007</v>
      </c>
      <c r="N1006">
        <v>9.06</v>
      </c>
      <c r="P1006" s="8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 ht="17" thickBot="1" x14ac:dyDescent="0.25">
      <c r="A1007" s="9"/>
      <c r="B1007" s="2">
        <v>42740</v>
      </c>
      <c r="C1007">
        <v>8.5</v>
      </c>
      <c r="D1007">
        <v>8.4700000000000006</v>
      </c>
      <c r="E1007">
        <v>8.42</v>
      </c>
      <c r="F1007">
        <v>8.3699999999999992</v>
      </c>
      <c r="G1007">
        <v>8.17</v>
      </c>
      <c r="H1007">
        <v>8.1300000000000008</v>
      </c>
      <c r="I1007">
        <v>8.16</v>
      </c>
      <c r="J1007">
        <v>8.24</v>
      </c>
      <c r="K1007">
        <v>8.3699999999999992</v>
      </c>
      <c r="L1007">
        <v>8.6300000000000008</v>
      </c>
      <c r="M1007">
        <v>8.84</v>
      </c>
      <c r="N1007">
        <v>9.09</v>
      </c>
      <c r="P1007" s="8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ht="17" thickBot="1" x14ac:dyDescent="0.25">
      <c r="A1008" s="9"/>
      <c r="B1008" s="2">
        <v>42739</v>
      </c>
      <c r="C1008">
        <v>8.41</v>
      </c>
      <c r="D1008">
        <v>8.43</v>
      </c>
      <c r="E1008">
        <v>8.43</v>
      </c>
      <c r="F1008">
        <v>8.39</v>
      </c>
      <c r="G1008">
        <v>8.18</v>
      </c>
      <c r="H1008">
        <v>8.14</v>
      </c>
      <c r="I1008">
        <v>8.19</v>
      </c>
      <c r="J1008">
        <v>8.2899999999999991</v>
      </c>
      <c r="K1008">
        <v>8.44</v>
      </c>
      <c r="L1008">
        <v>8.69</v>
      </c>
      <c r="M1008">
        <v>8.8800000000000008</v>
      </c>
      <c r="N1008">
        <v>9.1199999999999992</v>
      </c>
      <c r="P1008" s="8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 ht="17" thickBot="1" x14ac:dyDescent="0.25">
      <c r="A1009" s="9"/>
      <c r="B1009" s="2">
        <v>42738</v>
      </c>
      <c r="C1009">
        <v>8.4600000000000009</v>
      </c>
      <c r="D1009">
        <v>8.4499999999999993</v>
      </c>
      <c r="E1009">
        <v>8.43</v>
      </c>
      <c r="F1009">
        <v>8.4</v>
      </c>
      <c r="G1009">
        <v>8.25</v>
      </c>
      <c r="H1009">
        <v>8.2100000000000009</v>
      </c>
      <c r="I1009">
        <v>8.2200000000000006</v>
      </c>
      <c r="J1009">
        <v>8.2799999999999994</v>
      </c>
      <c r="K1009">
        <v>8.42</v>
      </c>
      <c r="L1009">
        <v>8.66</v>
      </c>
      <c r="M1009">
        <v>8.85</v>
      </c>
      <c r="N1009">
        <v>9.09</v>
      </c>
      <c r="P1009" s="8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 ht="17" thickBot="1" x14ac:dyDescent="0.25">
      <c r="A1010" s="9"/>
      <c r="B1010" s="2">
        <v>42734</v>
      </c>
      <c r="C1010">
        <v>8.34</v>
      </c>
      <c r="D1010">
        <v>8.4</v>
      </c>
      <c r="E1010">
        <v>8.44</v>
      </c>
      <c r="F1010">
        <v>8.4499999999999993</v>
      </c>
      <c r="G1010">
        <v>8.36</v>
      </c>
      <c r="H1010">
        <v>8.3000000000000007</v>
      </c>
      <c r="I1010">
        <v>8.3000000000000007</v>
      </c>
      <c r="J1010">
        <v>8.35</v>
      </c>
      <c r="K1010">
        <v>8.4499999999999993</v>
      </c>
      <c r="L1010">
        <v>8.61</v>
      </c>
      <c r="M1010">
        <v>8.75</v>
      </c>
      <c r="N1010">
        <v>8.9499999999999993</v>
      </c>
      <c r="P1010" s="8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 ht="17" thickBot="1" x14ac:dyDescent="0.25">
      <c r="A1011" s="9"/>
      <c r="B1011" s="2">
        <v>42733</v>
      </c>
      <c r="C1011">
        <v>8.5</v>
      </c>
      <c r="D1011">
        <v>8.5299999999999994</v>
      </c>
      <c r="E1011">
        <v>8.5399999999999991</v>
      </c>
      <c r="F1011">
        <v>8.5299999999999994</v>
      </c>
      <c r="G1011">
        <v>8.3800000000000008</v>
      </c>
      <c r="H1011">
        <v>8.2799999999999994</v>
      </c>
      <c r="I1011">
        <v>8.23</v>
      </c>
      <c r="J1011">
        <v>8.27</v>
      </c>
      <c r="K1011">
        <v>8.3699999999999992</v>
      </c>
      <c r="L1011">
        <v>8.5399999999999991</v>
      </c>
      <c r="M1011">
        <v>8.67</v>
      </c>
      <c r="N1011">
        <v>8.82</v>
      </c>
      <c r="P1011" s="8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 ht="17" thickBot="1" x14ac:dyDescent="0.25">
      <c r="A1012" s="9"/>
      <c r="B1012" s="2">
        <v>42732</v>
      </c>
      <c r="C1012">
        <v>8.6300000000000008</v>
      </c>
      <c r="D1012">
        <v>8.6</v>
      </c>
      <c r="E1012">
        <v>8.57</v>
      </c>
      <c r="F1012">
        <v>8.5399999999999991</v>
      </c>
      <c r="G1012">
        <v>8.42</v>
      </c>
      <c r="H1012">
        <v>8.35</v>
      </c>
      <c r="I1012">
        <v>8.31</v>
      </c>
      <c r="J1012">
        <v>8.35</v>
      </c>
      <c r="K1012">
        <v>8.4499999999999993</v>
      </c>
      <c r="L1012">
        <v>8.6199999999999992</v>
      </c>
      <c r="M1012">
        <v>8.74</v>
      </c>
      <c r="N1012">
        <v>8.8699999999999992</v>
      </c>
      <c r="P1012" s="8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spans="1:28" ht="17" thickBot="1" x14ac:dyDescent="0.25">
      <c r="A1013" s="9"/>
      <c r="B1013" s="2">
        <v>42731</v>
      </c>
      <c r="C1013">
        <v>8.83</v>
      </c>
      <c r="D1013">
        <v>8.74</v>
      </c>
      <c r="E1013">
        <v>8.66</v>
      </c>
      <c r="F1013">
        <v>8.59</v>
      </c>
      <c r="G1013">
        <v>8.4</v>
      </c>
      <c r="H1013">
        <v>8.35</v>
      </c>
      <c r="I1013">
        <v>8.36</v>
      </c>
      <c r="J1013">
        <v>8.43</v>
      </c>
      <c r="K1013">
        <v>8.56</v>
      </c>
      <c r="L1013">
        <v>8.7200000000000006</v>
      </c>
      <c r="M1013">
        <v>8.82</v>
      </c>
      <c r="N1013">
        <v>8.93</v>
      </c>
      <c r="P1013" s="8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 ht="17" thickBot="1" x14ac:dyDescent="0.25">
      <c r="A1014" s="9"/>
      <c r="B1014" s="2">
        <v>42730</v>
      </c>
      <c r="C1014">
        <v>8.9</v>
      </c>
      <c r="D1014">
        <v>8.76</v>
      </c>
      <c r="E1014">
        <v>8.64</v>
      </c>
      <c r="F1014">
        <v>8.5500000000000007</v>
      </c>
      <c r="G1014">
        <v>8.35</v>
      </c>
      <c r="H1014">
        <v>8.31</v>
      </c>
      <c r="I1014">
        <v>8.3699999999999992</v>
      </c>
      <c r="J1014">
        <v>8.4600000000000009</v>
      </c>
      <c r="K1014">
        <v>8.57</v>
      </c>
      <c r="L1014">
        <v>8.6999999999999993</v>
      </c>
      <c r="M1014">
        <v>8.77</v>
      </c>
      <c r="N1014">
        <v>8.84</v>
      </c>
      <c r="P1014" s="8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spans="1:28" ht="17" thickBot="1" x14ac:dyDescent="0.25">
      <c r="A1015" s="9"/>
      <c r="B1015" s="2">
        <v>42727</v>
      </c>
      <c r="C1015">
        <v>8.83</v>
      </c>
      <c r="D1015">
        <v>8.73</v>
      </c>
      <c r="E1015">
        <v>8.65</v>
      </c>
      <c r="F1015">
        <v>8.57</v>
      </c>
      <c r="G1015">
        <v>8.39</v>
      </c>
      <c r="H1015">
        <v>8.35</v>
      </c>
      <c r="I1015">
        <v>8.3800000000000008</v>
      </c>
      <c r="J1015">
        <v>8.4499999999999993</v>
      </c>
      <c r="K1015">
        <v>8.5500000000000007</v>
      </c>
      <c r="L1015">
        <v>8.67</v>
      </c>
      <c r="M1015">
        <v>8.73</v>
      </c>
      <c r="N1015">
        <v>8.8000000000000007</v>
      </c>
      <c r="P1015" s="8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 ht="17" thickBot="1" x14ac:dyDescent="0.25">
      <c r="A1016" s="9"/>
      <c r="B1016" s="2">
        <v>42726</v>
      </c>
      <c r="C1016">
        <v>8.8800000000000008</v>
      </c>
      <c r="D1016">
        <v>8.75</v>
      </c>
      <c r="E1016">
        <v>8.64</v>
      </c>
      <c r="F1016">
        <v>8.5500000000000007</v>
      </c>
      <c r="G1016">
        <v>8.3699999999999992</v>
      </c>
      <c r="H1016">
        <v>8.36</v>
      </c>
      <c r="I1016">
        <v>8.41</v>
      </c>
      <c r="J1016">
        <v>8.4700000000000006</v>
      </c>
      <c r="K1016">
        <v>8.5500000000000007</v>
      </c>
      <c r="L1016">
        <v>8.65</v>
      </c>
      <c r="M1016">
        <v>8.7200000000000006</v>
      </c>
      <c r="N1016">
        <v>8.7899999999999991</v>
      </c>
      <c r="P1016" s="8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spans="1:28" ht="17" thickBot="1" x14ac:dyDescent="0.25">
      <c r="A1017" s="9"/>
      <c r="B1017" s="2">
        <v>42725</v>
      </c>
      <c r="C1017">
        <v>8.84</v>
      </c>
      <c r="D1017">
        <v>8.74</v>
      </c>
      <c r="E1017">
        <v>8.65</v>
      </c>
      <c r="F1017">
        <v>8.58</v>
      </c>
      <c r="G1017">
        <v>8.41</v>
      </c>
      <c r="H1017">
        <v>8.3699999999999992</v>
      </c>
      <c r="I1017">
        <v>8.42</v>
      </c>
      <c r="J1017">
        <v>8.5</v>
      </c>
      <c r="K1017">
        <v>8.59</v>
      </c>
      <c r="L1017">
        <v>8.69</v>
      </c>
      <c r="M1017">
        <v>8.74</v>
      </c>
      <c r="N1017">
        <v>8.8000000000000007</v>
      </c>
      <c r="P1017" s="8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  <row r="1018" spans="1:28" ht="17" thickBot="1" x14ac:dyDescent="0.25">
      <c r="A1018" s="9"/>
      <c r="B1018" s="2">
        <v>42724</v>
      </c>
      <c r="C1018">
        <v>8.86</v>
      </c>
      <c r="D1018">
        <v>8.74</v>
      </c>
      <c r="E1018">
        <v>8.64</v>
      </c>
      <c r="F1018">
        <v>8.56</v>
      </c>
      <c r="G1018">
        <v>8.39</v>
      </c>
      <c r="H1018">
        <v>8.3699999999999992</v>
      </c>
      <c r="I1018">
        <v>8.43</v>
      </c>
      <c r="J1018">
        <v>8.5</v>
      </c>
      <c r="K1018">
        <v>8.6</v>
      </c>
      <c r="L1018">
        <v>8.7100000000000009</v>
      </c>
      <c r="M1018">
        <v>8.77</v>
      </c>
      <c r="N1018">
        <v>8.83</v>
      </c>
      <c r="P1018" s="8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</row>
    <row r="1019" spans="1:28" ht="17" thickBot="1" x14ac:dyDescent="0.25">
      <c r="A1019" s="9"/>
      <c r="B1019" s="2">
        <v>42723</v>
      </c>
      <c r="C1019">
        <v>8.9</v>
      </c>
      <c r="D1019">
        <v>8.75</v>
      </c>
      <c r="E1019">
        <v>8.64</v>
      </c>
      <c r="F1019">
        <v>8.5500000000000007</v>
      </c>
      <c r="G1019">
        <v>8.39</v>
      </c>
      <c r="H1019">
        <v>8.3800000000000008</v>
      </c>
      <c r="I1019">
        <v>8.42</v>
      </c>
      <c r="J1019">
        <v>8.48</v>
      </c>
      <c r="K1019">
        <v>8.57</v>
      </c>
      <c r="L1019">
        <v>8.67</v>
      </c>
      <c r="M1019">
        <v>8.7200000000000006</v>
      </c>
      <c r="N1019">
        <v>8.76</v>
      </c>
      <c r="P1019" s="8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</row>
    <row r="1020" spans="1:28" ht="17" thickBot="1" x14ac:dyDescent="0.25">
      <c r="A1020" s="9"/>
      <c r="B1020" s="2">
        <v>42720</v>
      </c>
      <c r="C1020">
        <v>8.7200000000000006</v>
      </c>
      <c r="D1020">
        <v>8.64</v>
      </c>
      <c r="E1020">
        <v>8.58</v>
      </c>
      <c r="F1020">
        <v>8.5299999999999994</v>
      </c>
      <c r="G1020">
        <v>8.4</v>
      </c>
      <c r="H1020">
        <v>8.3699999999999992</v>
      </c>
      <c r="I1020">
        <v>8.41</v>
      </c>
      <c r="J1020">
        <v>8.48</v>
      </c>
      <c r="K1020">
        <v>8.58</v>
      </c>
      <c r="L1020">
        <v>8.6999999999999993</v>
      </c>
      <c r="M1020">
        <v>8.76</v>
      </c>
      <c r="N1020">
        <v>8.82</v>
      </c>
      <c r="P1020" s="8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</row>
    <row r="1021" spans="1:28" ht="17" thickBot="1" x14ac:dyDescent="0.25">
      <c r="A1021" s="9"/>
      <c r="B1021" s="2">
        <v>42719</v>
      </c>
      <c r="C1021">
        <v>8.94</v>
      </c>
      <c r="D1021">
        <v>8.8000000000000007</v>
      </c>
      <c r="E1021">
        <v>8.69</v>
      </c>
      <c r="F1021">
        <v>8.6</v>
      </c>
      <c r="G1021">
        <v>8.42</v>
      </c>
      <c r="H1021">
        <v>8.3800000000000008</v>
      </c>
      <c r="I1021">
        <v>8.42</v>
      </c>
      <c r="J1021">
        <v>8.5</v>
      </c>
      <c r="K1021">
        <v>8.6199999999999992</v>
      </c>
      <c r="L1021">
        <v>8.74</v>
      </c>
      <c r="M1021">
        <v>8.81</v>
      </c>
      <c r="N1021">
        <v>8.8699999999999992</v>
      </c>
      <c r="P1021" s="8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</row>
    <row r="1022" spans="1:28" ht="17" thickBot="1" x14ac:dyDescent="0.25">
      <c r="A1022" s="9"/>
      <c r="B1022" s="2">
        <v>42718</v>
      </c>
      <c r="C1022">
        <v>8.98</v>
      </c>
      <c r="D1022">
        <v>8.82</v>
      </c>
      <c r="E1022">
        <v>8.6999999999999993</v>
      </c>
      <c r="F1022">
        <v>8.6</v>
      </c>
      <c r="G1022">
        <v>8.3800000000000008</v>
      </c>
      <c r="H1022">
        <v>8.33</v>
      </c>
      <c r="I1022">
        <v>8.35</v>
      </c>
      <c r="J1022">
        <v>8.41</v>
      </c>
      <c r="K1022">
        <v>8.49</v>
      </c>
      <c r="L1022">
        <v>8.58</v>
      </c>
      <c r="M1022">
        <v>8.6300000000000008</v>
      </c>
      <c r="N1022">
        <v>8.68</v>
      </c>
      <c r="P1022" s="8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</row>
    <row r="1023" spans="1:28" ht="17" thickBot="1" x14ac:dyDescent="0.25">
      <c r="A1023" s="9"/>
      <c r="B1023" s="2">
        <v>42717</v>
      </c>
      <c r="C1023">
        <v>9.0500000000000007</v>
      </c>
      <c r="D1023">
        <v>8.9</v>
      </c>
      <c r="E1023">
        <v>8.7799999999999994</v>
      </c>
      <c r="F1023">
        <v>8.69</v>
      </c>
      <c r="G1023">
        <v>8.48</v>
      </c>
      <c r="H1023">
        <v>8.4</v>
      </c>
      <c r="I1023">
        <v>8.3800000000000008</v>
      </c>
      <c r="J1023">
        <v>8.42</v>
      </c>
      <c r="K1023">
        <v>8.51</v>
      </c>
      <c r="L1023">
        <v>8.6</v>
      </c>
      <c r="M1023">
        <v>8.64</v>
      </c>
      <c r="N1023">
        <v>8.67</v>
      </c>
      <c r="P1023" s="8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</row>
    <row r="1024" spans="1:28" ht="17" thickBot="1" x14ac:dyDescent="0.25">
      <c r="A1024" s="9"/>
      <c r="B1024" s="2">
        <v>42716</v>
      </c>
      <c r="C1024">
        <v>9.07</v>
      </c>
      <c r="D1024">
        <v>8.91</v>
      </c>
      <c r="E1024">
        <v>8.7799999999999994</v>
      </c>
      <c r="F1024">
        <v>8.68</v>
      </c>
      <c r="G1024">
        <v>8.4600000000000009</v>
      </c>
      <c r="H1024">
        <v>8.41</v>
      </c>
      <c r="I1024">
        <v>8.42</v>
      </c>
      <c r="J1024">
        <v>8.4499999999999993</v>
      </c>
      <c r="K1024">
        <v>8.49</v>
      </c>
      <c r="L1024">
        <v>8.5299999999999994</v>
      </c>
      <c r="M1024">
        <v>8.5399999999999991</v>
      </c>
      <c r="N1024">
        <v>8.56</v>
      </c>
      <c r="P1024" s="8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</row>
    <row r="1025" spans="1:28" ht="17" thickBot="1" x14ac:dyDescent="0.25">
      <c r="A1025" s="9"/>
      <c r="B1025" s="2">
        <v>42713</v>
      </c>
      <c r="C1025">
        <v>9.1</v>
      </c>
      <c r="D1025">
        <v>8.9499999999999993</v>
      </c>
      <c r="E1025">
        <v>8.83</v>
      </c>
      <c r="F1025">
        <v>8.75</v>
      </c>
      <c r="G1025">
        <v>8.59</v>
      </c>
      <c r="H1025">
        <v>8.5500000000000007</v>
      </c>
      <c r="I1025">
        <v>8.52</v>
      </c>
      <c r="J1025">
        <v>8.51</v>
      </c>
      <c r="K1025">
        <v>8.5299999999999994</v>
      </c>
      <c r="L1025">
        <v>8.57</v>
      </c>
      <c r="M1025">
        <v>8.59</v>
      </c>
      <c r="N1025">
        <v>8.6</v>
      </c>
      <c r="P1025" s="8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</row>
    <row r="1026" spans="1:28" ht="17" thickBot="1" x14ac:dyDescent="0.25">
      <c r="A1026" s="9"/>
      <c r="B1026" s="2">
        <v>42712</v>
      </c>
      <c r="C1026">
        <v>9.11</v>
      </c>
      <c r="D1026">
        <v>8.9700000000000006</v>
      </c>
      <c r="E1026">
        <v>8.8699999999999992</v>
      </c>
      <c r="F1026">
        <v>8.8000000000000007</v>
      </c>
      <c r="G1026">
        <v>8.66</v>
      </c>
      <c r="H1026">
        <v>8.61</v>
      </c>
      <c r="I1026">
        <v>8.5500000000000007</v>
      </c>
      <c r="J1026">
        <v>8.5399999999999991</v>
      </c>
      <c r="K1026">
        <v>8.6</v>
      </c>
      <c r="L1026">
        <v>8.66</v>
      </c>
      <c r="M1026">
        <v>8.68</v>
      </c>
      <c r="N1026">
        <v>8.67</v>
      </c>
      <c r="P1026" s="8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</row>
    <row r="1027" spans="1:28" ht="17" thickBot="1" x14ac:dyDescent="0.25">
      <c r="A1027" s="9"/>
      <c r="B1027" s="2">
        <v>42711</v>
      </c>
      <c r="C1027">
        <v>9.1199999999999992</v>
      </c>
      <c r="D1027">
        <v>8.98</v>
      </c>
      <c r="E1027">
        <v>8.8800000000000008</v>
      </c>
      <c r="F1027">
        <v>8.81</v>
      </c>
      <c r="G1027">
        <v>8.6999999999999993</v>
      </c>
      <c r="H1027">
        <v>8.68</v>
      </c>
      <c r="I1027">
        <v>8.64</v>
      </c>
      <c r="J1027">
        <v>8.6300000000000008</v>
      </c>
      <c r="K1027">
        <v>8.66</v>
      </c>
      <c r="L1027">
        <v>8.7100000000000009</v>
      </c>
      <c r="M1027">
        <v>8.73</v>
      </c>
      <c r="N1027">
        <v>8.74</v>
      </c>
      <c r="P1027" s="8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</row>
    <row r="1028" spans="1:28" ht="17" thickBot="1" x14ac:dyDescent="0.25">
      <c r="A1028" s="9"/>
      <c r="B1028" s="2">
        <v>42710</v>
      </c>
      <c r="C1028">
        <v>9.1300000000000008</v>
      </c>
      <c r="D1028">
        <v>9.01</v>
      </c>
      <c r="E1028">
        <v>8.92</v>
      </c>
      <c r="F1028">
        <v>8.86</v>
      </c>
      <c r="G1028">
        <v>8.73</v>
      </c>
      <c r="H1028">
        <v>8.6999999999999993</v>
      </c>
      <c r="I1028">
        <v>8.7100000000000009</v>
      </c>
      <c r="J1028">
        <v>8.7200000000000006</v>
      </c>
      <c r="K1028">
        <v>8.73</v>
      </c>
      <c r="L1028">
        <v>8.76</v>
      </c>
      <c r="M1028">
        <v>8.7799999999999994</v>
      </c>
      <c r="N1028">
        <v>8.7899999999999991</v>
      </c>
      <c r="P1028" s="8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</row>
    <row r="1029" spans="1:28" ht="17" thickBot="1" x14ac:dyDescent="0.25">
      <c r="A1029" s="9"/>
      <c r="B1029" s="2">
        <v>42709</v>
      </c>
      <c r="C1029">
        <v>9.1199999999999992</v>
      </c>
      <c r="D1029">
        <v>9.0399999999999991</v>
      </c>
      <c r="E1029">
        <v>8.98</v>
      </c>
      <c r="F1029">
        <v>8.92</v>
      </c>
      <c r="G1029">
        <v>8.8000000000000007</v>
      </c>
      <c r="H1029">
        <v>8.76</v>
      </c>
      <c r="I1029">
        <v>8.75</v>
      </c>
      <c r="J1029">
        <v>8.76</v>
      </c>
      <c r="K1029">
        <v>8.7799999999999994</v>
      </c>
      <c r="L1029">
        <v>8.82</v>
      </c>
      <c r="M1029">
        <v>8.85</v>
      </c>
      <c r="N1029">
        <v>8.8699999999999992</v>
      </c>
      <c r="P1029" s="8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</row>
    <row r="1030" spans="1:28" ht="17" thickBot="1" x14ac:dyDescent="0.25">
      <c r="A1030" s="9"/>
      <c r="B1030" s="2">
        <v>42706</v>
      </c>
      <c r="C1030">
        <v>9.1199999999999992</v>
      </c>
      <c r="D1030">
        <v>9.0399999999999991</v>
      </c>
      <c r="E1030">
        <v>8.98</v>
      </c>
      <c r="F1030">
        <v>8.92</v>
      </c>
      <c r="G1030">
        <v>8.81</v>
      </c>
      <c r="H1030">
        <v>8.7899999999999991</v>
      </c>
      <c r="I1030">
        <v>8.8000000000000007</v>
      </c>
      <c r="J1030">
        <v>8.81</v>
      </c>
      <c r="K1030">
        <v>8.82</v>
      </c>
      <c r="L1030">
        <v>8.86</v>
      </c>
      <c r="M1030">
        <v>8.89</v>
      </c>
      <c r="N1030">
        <v>8.9</v>
      </c>
      <c r="P1030" s="8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</row>
    <row r="1031" spans="1:28" ht="17" thickBot="1" x14ac:dyDescent="0.25">
      <c r="A1031" s="9"/>
      <c r="B1031" s="2">
        <v>42705</v>
      </c>
      <c r="C1031">
        <v>9.16</v>
      </c>
      <c r="D1031">
        <v>9.0399999999999991</v>
      </c>
      <c r="E1031">
        <v>8.9499999999999993</v>
      </c>
      <c r="F1031">
        <v>8.8800000000000008</v>
      </c>
      <c r="G1031">
        <v>8.77</v>
      </c>
      <c r="H1031">
        <v>8.76</v>
      </c>
      <c r="I1031">
        <v>8.7799999999999994</v>
      </c>
      <c r="J1031">
        <v>8.8000000000000007</v>
      </c>
      <c r="K1031">
        <v>8.82</v>
      </c>
      <c r="L1031">
        <v>8.86</v>
      </c>
      <c r="M1031">
        <v>8.8800000000000008</v>
      </c>
      <c r="N1031">
        <v>8.8800000000000008</v>
      </c>
      <c r="P1031" s="8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</row>
    <row r="1032" spans="1:28" ht="17" thickBot="1" x14ac:dyDescent="0.25">
      <c r="A1032" s="9"/>
      <c r="B1032" s="2">
        <v>42704</v>
      </c>
      <c r="C1032">
        <v>9.1</v>
      </c>
      <c r="D1032">
        <v>9.0399999999999991</v>
      </c>
      <c r="E1032">
        <v>8.99</v>
      </c>
      <c r="F1032">
        <v>8.9499999999999993</v>
      </c>
      <c r="G1032">
        <v>8.85</v>
      </c>
      <c r="H1032">
        <v>8.84</v>
      </c>
      <c r="I1032">
        <v>8.85</v>
      </c>
      <c r="J1032">
        <v>8.86</v>
      </c>
      <c r="K1032">
        <v>8.8699999999999992</v>
      </c>
      <c r="L1032">
        <v>8.93</v>
      </c>
      <c r="M1032">
        <v>8.98</v>
      </c>
      <c r="N1032">
        <v>9.02</v>
      </c>
      <c r="P1032" s="8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</row>
    <row r="1033" spans="1:28" ht="17" thickBot="1" x14ac:dyDescent="0.25">
      <c r="A1033" s="9"/>
      <c r="B1033" s="2">
        <v>42703</v>
      </c>
      <c r="C1033">
        <v>9.09</v>
      </c>
      <c r="D1033">
        <v>9.0399999999999991</v>
      </c>
      <c r="E1033">
        <v>9</v>
      </c>
      <c r="F1033">
        <v>8.9600000000000009</v>
      </c>
      <c r="G1033">
        <v>8.86</v>
      </c>
      <c r="H1033">
        <v>8.85</v>
      </c>
      <c r="I1033">
        <v>8.8699999999999992</v>
      </c>
      <c r="J1033">
        <v>8.9</v>
      </c>
      <c r="K1033">
        <v>8.9499999999999993</v>
      </c>
      <c r="L1033">
        <v>9</v>
      </c>
      <c r="M1033">
        <v>9.02</v>
      </c>
      <c r="N1033">
        <v>9.0399999999999991</v>
      </c>
      <c r="P1033" s="8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</row>
    <row r="1034" spans="1:28" ht="17" thickBot="1" x14ac:dyDescent="0.25">
      <c r="A1034" s="9"/>
      <c r="B1034" s="2">
        <v>42702</v>
      </c>
      <c r="C1034">
        <v>9.14</v>
      </c>
      <c r="D1034">
        <v>9.0500000000000007</v>
      </c>
      <c r="E1034">
        <v>8.99</v>
      </c>
      <c r="F1034">
        <v>8.93</v>
      </c>
      <c r="G1034">
        <v>8.82</v>
      </c>
      <c r="H1034">
        <v>8.8000000000000007</v>
      </c>
      <c r="I1034">
        <v>8.83</v>
      </c>
      <c r="J1034">
        <v>8.85</v>
      </c>
      <c r="K1034">
        <v>8.89</v>
      </c>
      <c r="L1034">
        <v>8.9499999999999993</v>
      </c>
      <c r="M1034">
        <v>8.99</v>
      </c>
      <c r="N1034">
        <v>9.02</v>
      </c>
      <c r="P1034" s="8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</row>
    <row r="1035" spans="1:28" ht="17" thickBot="1" x14ac:dyDescent="0.25">
      <c r="A1035" s="9"/>
      <c r="B1035" s="2">
        <v>42699</v>
      </c>
      <c r="C1035">
        <v>9.17</v>
      </c>
      <c r="D1035">
        <v>9.09</v>
      </c>
      <c r="E1035">
        <v>9.02</v>
      </c>
      <c r="F1035">
        <v>8.9600000000000009</v>
      </c>
      <c r="G1035">
        <v>8.82</v>
      </c>
      <c r="H1035">
        <v>8.8000000000000007</v>
      </c>
      <c r="I1035">
        <v>8.84</v>
      </c>
      <c r="J1035">
        <v>8.8800000000000008</v>
      </c>
      <c r="K1035">
        <v>8.92</v>
      </c>
      <c r="L1035">
        <v>8.9700000000000006</v>
      </c>
      <c r="M1035">
        <v>9.01</v>
      </c>
      <c r="N1035">
        <v>9.0399999999999991</v>
      </c>
      <c r="P1035" s="8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</row>
    <row r="1036" spans="1:28" ht="17" thickBot="1" x14ac:dyDescent="0.25">
      <c r="A1036" s="9"/>
      <c r="B1036" s="2">
        <v>42698</v>
      </c>
      <c r="C1036">
        <v>9.27</v>
      </c>
      <c r="D1036">
        <v>9.09</v>
      </c>
      <c r="E1036">
        <v>8.9700000000000006</v>
      </c>
      <c r="F1036">
        <v>8.8800000000000008</v>
      </c>
      <c r="G1036">
        <v>8.75</v>
      </c>
      <c r="H1036">
        <v>8.77</v>
      </c>
      <c r="I1036">
        <v>8.82</v>
      </c>
      <c r="J1036">
        <v>8.84</v>
      </c>
      <c r="K1036">
        <v>8.85</v>
      </c>
      <c r="L1036">
        <v>8.8800000000000008</v>
      </c>
      <c r="M1036">
        <v>8.9</v>
      </c>
      <c r="N1036">
        <v>8.91</v>
      </c>
      <c r="P1036" s="8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</row>
    <row r="1037" spans="1:28" ht="17" thickBot="1" x14ac:dyDescent="0.25">
      <c r="A1037" s="9"/>
      <c r="B1037" s="2">
        <v>42697</v>
      </c>
      <c r="C1037">
        <v>9.2899999999999991</v>
      </c>
      <c r="D1037">
        <v>9.08</v>
      </c>
      <c r="E1037">
        <v>8.94</v>
      </c>
      <c r="F1037">
        <v>8.86</v>
      </c>
      <c r="G1037">
        <v>8.76</v>
      </c>
      <c r="H1037">
        <v>8.7899999999999991</v>
      </c>
      <c r="I1037">
        <v>8.82</v>
      </c>
      <c r="J1037">
        <v>8.83</v>
      </c>
      <c r="K1037">
        <v>8.84</v>
      </c>
      <c r="L1037">
        <v>8.89</v>
      </c>
      <c r="M1037">
        <v>8.92</v>
      </c>
      <c r="N1037">
        <v>8.92</v>
      </c>
      <c r="P1037" s="8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</row>
    <row r="1038" spans="1:28" ht="17" thickBot="1" x14ac:dyDescent="0.25">
      <c r="A1038" s="9"/>
      <c r="B1038" s="2">
        <v>42696</v>
      </c>
      <c r="C1038">
        <v>9.23</v>
      </c>
      <c r="D1038">
        <v>9.08</v>
      </c>
      <c r="E1038">
        <v>8.9600000000000009</v>
      </c>
      <c r="F1038">
        <v>8.8699999999999992</v>
      </c>
      <c r="G1038">
        <v>8.7200000000000006</v>
      </c>
      <c r="H1038">
        <v>8.6999999999999993</v>
      </c>
      <c r="I1038">
        <v>8.7200000000000006</v>
      </c>
      <c r="J1038">
        <v>8.74</v>
      </c>
      <c r="K1038">
        <v>8.76</v>
      </c>
      <c r="L1038">
        <v>8.82</v>
      </c>
      <c r="M1038">
        <v>8.86</v>
      </c>
      <c r="N1038">
        <v>8.8699999999999992</v>
      </c>
      <c r="P1038" s="8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</row>
    <row r="1039" spans="1:28" ht="17" thickBot="1" x14ac:dyDescent="0.25">
      <c r="A1039" s="9"/>
      <c r="B1039" s="2">
        <v>42695</v>
      </c>
      <c r="C1039">
        <v>9.3000000000000007</v>
      </c>
      <c r="D1039">
        <v>9.07</v>
      </c>
      <c r="E1039">
        <v>8.92</v>
      </c>
      <c r="F1039">
        <v>8.82</v>
      </c>
      <c r="G1039">
        <v>8.7100000000000009</v>
      </c>
      <c r="H1039">
        <v>8.7200000000000006</v>
      </c>
      <c r="I1039">
        <v>8.74</v>
      </c>
      <c r="J1039">
        <v>8.74</v>
      </c>
      <c r="K1039">
        <v>8.75</v>
      </c>
      <c r="L1039">
        <v>8.7899999999999991</v>
      </c>
      <c r="M1039">
        <v>8.82</v>
      </c>
      <c r="N1039">
        <v>8.81</v>
      </c>
      <c r="P1039" s="8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</row>
    <row r="1040" spans="1:28" ht="17" thickBot="1" x14ac:dyDescent="0.25">
      <c r="A1040" s="9"/>
      <c r="B1040" s="2">
        <v>42692</v>
      </c>
      <c r="C1040">
        <v>9.25</v>
      </c>
      <c r="D1040">
        <v>9.06</v>
      </c>
      <c r="E1040">
        <v>8.94</v>
      </c>
      <c r="F1040">
        <v>8.8699999999999992</v>
      </c>
      <c r="G1040">
        <v>8.76</v>
      </c>
      <c r="H1040">
        <v>8.77</v>
      </c>
      <c r="I1040">
        <v>8.7799999999999994</v>
      </c>
      <c r="J1040">
        <v>8.76</v>
      </c>
      <c r="K1040">
        <v>8.77</v>
      </c>
      <c r="L1040">
        <v>8.83</v>
      </c>
      <c r="M1040">
        <v>8.8699999999999992</v>
      </c>
      <c r="N1040">
        <v>8.8800000000000008</v>
      </c>
      <c r="P1040" s="8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</row>
    <row r="1041" spans="1:28" ht="17" thickBot="1" x14ac:dyDescent="0.25">
      <c r="A1041" s="9"/>
      <c r="B1041" s="2">
        <v>42691</v>
      </c>
      <c r="C1041">
        <v>9.26</v>
      </c>
      <c r="D1041">
        <v>9.01</v>
      </c>
      <c r="E1041">
        <v>8.8699999999999992</v>
      </c>
      <c r="F1041">
        <v>8.8000000000000007</v>
      </c>
      <c r="G1041">
        <v>8.75</v>
      </c>
      <c r="H1041">
        <v>8.7799999999999994</v>
      </c>
      <c r="I1041">
        <v>8.7899999999999991</v>
      </c>
      <c r="J1041">
        <v>8.7899999999999991</v>
      </c>
      <c r="K1041">
        <v>8.7799999999999994</v>
      </c>
      <c r="L1041">
        <v>8.83</v>
      </c>
      <c r="M1041">
        <v>8.86</v>
      </c>
      <c r="N1041">
        <v>8.8699999999999992</v>
      </c>
      <c r="P1041" s="8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</row>
    <row r="1042" spans="1:28" ht="17" thickBot="1" x14ac:dyDescent="0.25">
      <c r="A1042" s="9"/>
      <c r="B1042" s="2">
        <v>42690</v>
      </c>
      <c r="C1042">
        <v>9.39</v>
      </c>
      <c r="D1042">
        <v>9.14</v>
      </c>
      <c r="E1042">
        <v>8.98</v>
      </c>
      <c r="F1042">
        <v>8.89</v>
      </c>
      <c r="G1042">
        <v>8.7899999999999991</v>
      </c>
      <c r="H1042">
        <v>8.83</v>
      </c>
      <c r="I1042">
        <v>8.8699999999999992</v>
      </c>
      <c r="J1042">
        <v>8.86</v>
      </c>
      <c r="K1042">
        <v>8.86</v>
      </c>
      <c r="L1042">
        <v>8.91</v>
      </c>
      <c r="M1042">
        <v>8.94</v>
      </c>
      <c r="N1042">
        <v>8.9499999999999993</v>
      </c>
      <c r="P1042" s="8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</row>
    <row r="1043" spans="1:28" ht="17" thickBot="1" x14ac:dyDescent="0.25">
      <c r="A1043" s="9"/>
      <c r="B1043" s="2">
        <v>42689</v>
      </c>
      <c r="C1043">
        <v>9.3800000000000008</v>
      </c>
      <c r="D1043">
        <v>9.1300000000000008</v>
      </c>
      <c r="E1043">
        <v>8.9700000000000006</v>
      </c>
      <c r="F1043">
        <v>8.8699999999999992</v>
      </c>
      <c r="G1043">
        <v>8.77</v>
      </c>
      <c r="H1043">
        <v>8.7899999999999991</v>
      </c>
      <c r="I1043">
        <v>8.82</v>
      </c>
      <c r="J1043">
        <v>8.81</v>
      </c>
      <c r="K1043">
        <v>8.8000000000000007</v>
      </c>
      <c r="L1043">
        <v>8.81</v>
      </c>
      <c r="M1043">
        <v>8.83</v>
      </c>
      <c r="N1043">
        <v>8.84</v>
      </c>
      <c r="P1043" s="8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</row>
    <row r="1044" spans="1:28" ht="17" thickBot="1" x14ac:dyDescent="0.25">
      <c r="A1044" s="9"/>
      <c r="B1044" s="2">
        <v>42688</v>
      </c>
      <c r="C1044">
        <v>9.31</v>
      </c>
      <c r="D1044">
        <v>9.17</v>
      </c>
      <c r="E1044">
        <v>9.06</v>
      </c>
      <c r="F1044">
        <v>8.98</v>
      </c>
      <c r="G1044">
        <v>8.82</v>
      </c>
      <c r="H1044">
        <v>8.84</v>
      </c>
      <c r="I1044">
        <v>8.89</v>
      </c>
      <c r="J1044">
        <v>8.92</v>
      </c>
      <c r="K1044">
        <v>8.93</v>
      </c>
      <c r="L1044">
        <v>8.9499999999999993</v>
      </c>
      <c r="M1044">
        <v>8.9700000000000006</v>
      </c>
      <c r="N1044">
        <v>8.98</v>
      </c>
      <c r="P1044" s="8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</row>
    <row r="1045" spans="1:28" ht="17" thickBot="1" x14ac:dyDescent="0.25">
      <c r="A1045" s="9"/>
      <c r="B1045" s="2">
        <v>42685</v>
      </c>
      <c r="C1045">
        <v>9.66</v>
      </c>
      <c r="D1045">
        <v>9.36</v>
      </c>
      <c r="E1045">
        <v>9.15</v>
      </c>
      <c r="F1045">
        <v>9.01</v>
      </c>
      <c r="G1045">
        <v>8.82</v>
      </c>
      <c r="H1045">
        <v>8.83</v>
      </c>
      <c r="I1045">
        <v>8.89</v>
      </c>
      <c r="J1045">
        <v>8.93</v>
      </c>
      <c r="K1045">
        <v>8.9600000000000009</v>
      </c>
      <c r="L1045">
        <v>9</v>
      </c>
      <c r="M1045">
        <v>9.0299999999999994</v>
      </c>
      <c r="N1045">
        <v>9.0299999999999994</v>
      </c>
      <c r="P1045" s="8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</row>
    <row r="1046" spans="1:28" ht="17" thickBot="1" x14ac:dyDescent="0.25">
      <c r="A1046" s="9"/>
      <c r="B1046" s="2">
        <v>42684</v>
      </c>
      <c r="C1046">
        <v>9.68</v>
      </c>
      <c r="D1046">
        <v>9.34</v>
      </c>
      <c r="E1046">
        <v>9.1199999999999992</v>
      </c>
      <c r="F1046">
        <v>8.9700000000000006</v>
      </c>
      <c r="G1046">
        <v>8.76</v>
      </c>
      <c r="H1046">
        <v>8.74</v>
      </c>
      <c r="I1046">
        <v>8.74</v>
      </c>
      <c r="J1046">
        <v>8.7200000000000006</v>
      </c>
      <c r="K1046">
        <v>8.7200000000000006</v>
      </c>
      <c r="L1046">
        <v>8.74</v>
      </c>
      <c r="M1046">
        <v>8.75</v>
      </c>
      <c r="N1046">
        <v>8.74</v>
      </c>
      <c r="P1046" s="8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</row>
    <row r="1047" spans="1:28" ht="17" thickBot="1" x14ac:dyDescent="0.25">
      <c r="A1047" s="9"/>
      <c r="B1047" s="2">
        <v>42683</v>
      </c>
      <c r="C1047">
        <v>9.6199999999999992</v>
      </c>
      <c r="D1047">
        <v>9.36</v>
      </c>
      <c r="E1047">
        <v>9.17</v>
      </c>
      <c r="F1047">
        <v>9.0299999999999994</v>
      </c>
      <c r="G1047">
        <v>8.73</v>
      </c>
      <c r="H1047">
        <v>8.66</v>
      </c>
      <c r="I1047">
        <v>8.61</v>
      </c>
      <c r="J1047">
        <v>8.58</v>
      </c>
      <c r="K1047">
        <v>8.5500000000000007</v>
      </c>
      <c r="L1047">
        <v>8.5500000000000007</v>
      </c>
      <c r="M1047">
        <v>8.56</v>
      </c>
      <c r="N1047">
        <v>8.57</v>
      </c>
      <c r="P1047" s="8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</row>
    <row r="1048" spans="1:28" ht="17" thickBot="1" x14ac:dyDescent="0.25">
      <c r="A1048" s="9"/>
      <c r="B1048" s="2">
        <v>42682</v>
      </c>
      <c r="C1048">
        <v>9.91</v>
      </c>
      <c r="D1048">
        <v>9.5299999999999994</v>
      </c>
      <c r="E1048">
        <v>9.26</v>
      </c>
      <c r="F1048">
        <v>9.0500000000000007</v>
      </c>
      <c r="G1048">
        <v>8.67</v>
      </c>
      <c r="H1048">
        <v>8.59</v>
      </c>
      <c r="I1048">
        <v>8.57</v>
      </c>
      <c r="J1048">
        <v>8.5500000000000007</v>
      </c>
      <c r="K1048">
        <v>8.5299999999999994</v>
      </c>
      <c r="L1048">
        <v>8.52</v>
      </c>
      <c r="M1048">
        <v>8.5299999999999994</v>
      </c>
      <c r="N1048">
        <v>8.5399999999999991</v>
      </c>
      <c r="P1048" s="8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</row>
    <row r="1049" spans="1:28" ht="17" thickBot="1" x14ac:dyDescent="0.25">
      <c r="A1049" s="9"/>
      <c r="B1049" s="2">
        <v>42681</v>
      </c>
      <c r="C1049">
        <v>9.93</v>
      </c>
      <c r="D1049">
        <v>9.5299999999999994</v>
      </c>
      <c r="E1049">
        <v>9.24</v>
      </c>
      <c r="F1049">
        <v>9.0299999999999994</v>
      </c>
      <c r="G1049">
        <v>8.66</v>
      </c>
      <c r="H1049">
        <v>8.6</v>
      </c>
      <c r="I1049">
        <v>8.58</v>
      </c>
      <c r="J1049">
        <v>8.56</v>
      </c>
      <c r="K1049">
        <v>8.5500000000000007</v>
      </c>
      <c r="L1049">
        <v>8.5500000000000007</v>
      </c>
      <c r="M1049">
        <v>8.56</v>
      </c>
      <c r="N1049">
        <v>8.58</v>
      </c>
      <c r="P1049" s="8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</row>
    <row r="1050" spans="1:28" ht="17" thickBot="1" x14ac:dyDescent="0.25">
      <c r="A1050" s="9"/>
      <c r="B1050" s="2">
        <v>42677</v>
      </c>
      <c r="C1050">
        <v>10.029999999999999</v>
      </c>
      <c r="D1050">
        <v>9.5399999999999991</v>
      </c>
      <c r="E1050">
        <v>9.2200000000000006</v>
      </c>
      <c r="F1050">
        <v>9.01</v>
      </c>
      <c r="G1050">
        <v>8.7100000000000009</v>
      </c>
      <c r="H1050">
        <v>8.6999999999999993</v>
      </c>
      <c r="I1050">
        <v>8.7100000000000009</v>
      </c>
      <c r="J1050">
        <v>8.68</v>
      </c>
      <c r="K1050">
        <v>8.66</v>
      </c>
      <c r="L1050">
        <v>8.67</v>
      </c>
      <c r="M1050">
        <v>8.68</v>
      </c>
      <c r="N1050">
        <v>8.7100000000000009</v>
      </c>
      <c r="P1050" s="8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</row>
    <row r="1051" spans="1:28" ht="17" thickBot="1" x14ac:dyDescent="0.25">
      <c r="A1051" s="9"/>
      <c r="B1051" s="2">
        <v>42676</v>
      </c>
      <c r="C1051">
        <v>9.93</v>
      </c>
      <c r="D1051">
        <v>9.4499999999999993</v>
      </c>
      <c r="E1051">
        <v>9.15</v>
      </c>
      <c r="F1051">
        <v>8.9499999999999993</v>
      </c>
      <c r="G1051">
        <v>8.69</v>
      </c>
      <c r="H1051">
        <v>8.7200000000000006</v>
      </c>
      <c r="I1051">
        <v>8.76</v>
      </c>
      <c r="J1051">
        <v>8.74</v>
      </c>
      <c r="K1051">
        <v>8.7200000000000006</v>
      </c>
      <c r="L1051">
        <v>8.73</v>
      </c>
      <c r="M1051">
        <v>8.74</v>
      </c>
      <c r="N1051">
        <v>8.76</v>
      </c>
      <c r="P1051" s="8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</row>
    <row r="1052" spans="1:28" ht="17" thickBot="1" x14ac:dyDescent="0.25">
      <c r="A1052" s="9"/>
      <c r="B1052" s="2">
        <v>42675</v>
      </c>
      <c r="C1052">
        <v>9.93</v>
      </c>
      <c r="D1052">
        <v>9.48</v>
      </c>
      <c r="E1052">
        <v>9.18</v>
      </c>
      <c r="F1052">
        <v>8.9700000000000006</v>
      </c>
      <c r="G1052">
        <v>8.67</v>
      </c>
      <c r="H1052">
        <v>8.68</v>
      </c>
      <c r="I1052">
        <v>8.6999999999999993</v>
      </c>
      <c r="J1052">
        <v>8.67</v>
      </c>
      <c r="K1052">
        <v>8.65</v>
      </c>
      <c r="L1052">
        <v>8.65</v>
      </c>
      <c r="M1052">
        <v>8.67</v>
      </c>
      <c r="N1052">
        <v>8.69</v>
      </c>
      <c r="P1052" s="8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</row>
    <row r="1053" spans="1:28" ht="17" thickBot="1" x14ac:dyDescent="0.25">
      <c r="A1053" s="9"/>
      <c r="B1053" s="2">
        <v>42674</v>
      </c>
      <c r="C1053">
        <v>9.84</v>
      </c>
      <c r="D1053">
        <v>9.4499999999999993</v>
      </c>
      <c r="E1053">
        <v>9.18</v>
      </c>
      <c r="F1053">
        <v>8.99</v>
      </c>
      <c r="G1053">
        <v>8.6999999999999993</v>
      </c>
      <c r="H1053">
        <v>8.7100000000000009</v>
      </c>
      <c r="I1053">
        <v>8.73</v>
      </c>
      <c r="J1053">
        <v>8.7100000000000009</v>
      </c>
      <c r="K1053">
        <v>8.68</v>
      </c>
      <c r="L1053">
        <v>8.67</v>
      </c>
      <c r="M1053">
        <v>8.68</v>
      </c>
      <c r="N1053">
        <v>8.6999999999999993</v>
      </c>
      <c r="P1053" s="8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</row>
    <row r="1054" spans="1:28" ht="17" thickBot="1" x14ac:dyDescent="0.25">
      <c r="A1054" s="9"/>
      <c r="B1054" s="2">
        <v>42671</v>
      </c>
      <c r="C1054">
        <v>9.61</v>
      </c>
      <c r="D1054">
        <v>9.27</v>
      </c>
      <c r="E1054">
        <v>9.0500000000000007</v>
      </c>
      <c r="F1054">
        <v>8.91</v>
      </c>
      <c r="G1054">
        <v>8.73</v>
      </c>
      <c r="H1054">
        <v>8.7200000000000006</v>
      </c>
      <c r="I1054">
        <v>8.6999999999999993</v>
      </c>
      <c r="J1054">
        <v>8.65</v>
      </c>
      <c r="K1054">
        <v>8.61</v>
      </c>
      <c r="L1054">
        <v>8.6</v>
      </c>
      <c r="M1054">
        <v>8.6199999999999992</v>
      </c>
      <c r="N1054">
        <v>8.64</v>
      </c>
      <c r="P1054" s="8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</row>
    <row r="1055" spans="1:28" ht="17" thickBot="1" x14ac:dyDescent="0.25">
      <c r="A1055" s="9"/>
      <c r="B1055" s="2">
        <v>42670</v>
      </c>
      <c r="C1055">
        <v>9.56</v>
      </c>
      <c r="D1055">
        <v>9.26</v>
      </c>
      <c r="E1055">
        <v>9.0500000000000007</v>
      </c>
      <c r="F1055">
        <v>8.91</v>
      </c>
      <c r="G1055">
        <v>8.68</v>
      </c>
      <c r="H1055">
        <v>8.67</v>
      </c>
      <c r="I1055">
        <v>8.65</v>
      </c>
      <c r="J1055">
        <v>8.6199999999999992</v>
      </c>
      <c r="K1055">
        <v>8.58</v>
      </c>
      <c r="L1055">
        <v>8.57</v>
      </c>
      <c r="M1055">
        <v>8.58</v>
      </c>
      <c r="N1055">
        <v>8.59</v>
      </c>
      <c r="P1055" s="8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</row>
    <row r="1056" spans="1:28" ht="17" thickBot="1" x14ac:dyDescent="0.25">
      <c r="A1056" s="9"/>
      <c r="B1056" s="2">
        <v>42669</v>
      </c>
      <c r="C1056">
        <v>9.64</v>
      </c>
      <c r="D1056">
        <v>9.27</v>
      </c>
      <c r="E1056">
        <v>9.0299999999999994</v>
      </c>
      <c r="F1056">
        <v>8.8800000000000008</v>
      </c>
      <c r="G1056">
        <v>8.68</v>
      </c>
      <c r="H1056">
        <v>8.66</v>
      </c>
      <c r="I1056">
        <v>8.61</v>
      </c>
      <c r="J1056">
        <v>8.5500000000000007</v>
      </c>
      <c r="K1056">
        <v>8.5</v>
      </c>
      <c r="L1056">
        <v>8.49</v>
      </c>
      <c r="M1056">
        <v>8.5</v>
      </c>
      <c r="N1056">
        <v>8.51</v>
      </c>
      <c r="P1056" s="8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</row>
    <row r="1057" spans="1:28" ht="17" thickBot="1" x14ac:dyDescent="0.25">
      <c r="A1057" s="9"/>
      <c r="B1057" s="2">
        <v>42668</v>
      </c>
      <c r="C1057">
        <v>9.8699999999999992</v>
      </c>
      <c r="D1057">
        <v>9.44</v>
      </c>
      <c r="E1057">
        <v>9.15</v>
      </c>
      <c r="F1057">
        <v>8.9499999999999993</v>
      </c>
      <c r="G1057">
        <v>8.6300000000000008</v>
      </c>
      <c r="H1057">
        <v>8.59</v>
      </c>
      <c r="I1057">
        <v>8.5500000000000007</v>
      </c>
      <c r="J1057">
        <v>8.51</v>
      </c>
      <c r="K1057">
        <v>8.4700000000000006</v>
      </c>
      <c r="L1057">
        <v>8.4499999999999993</v>
      </c>
      <c r="M1057">
        <v>8.4600000000000009</v>
      </c>
      <c r="N1057">
        <v>8.4700000000000006</v>
      </c>
      <c r="P1057" s="8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</row>
    <row r="1058" spans="1:28" ht="17" thickBot="1" x14ac:dyDescent="0.25">
      <c r="A1058" s="9"/>
      <c r="B1058" s="2">
        <v>42667</v>
      </c>
      <c r="C1058">
        <v>9.85</v>
      </c>
      <c r="D1058">
        <v>9.44</v>
      </c>
      <c r="E1058">
        <v>9.16</v>
      </c>
      <c r="F1058">
        <v>8.9700000000000006</v>
      </c>
      <c r="G1058">
        <v>8.64</v>
      </c>
      <c r="H1058">
        <v>8.6</v>
      </c>
      <c r="I1058">
        <v>8.5500000000000007</v>
      </c>
      <c r="J1058">
        <v>8.48</v>
      </c>
      <c r="K1058">
        <v>8.42</v>
      </c>
      <c r="L1058">
        <v>8.4</v>
      </c>
      <c r="M1058">
        <v>8.41</v>
      </c>
      <c r="N1058">
        <v>8.42</v>
      </c>
      <c r="P1058" s="8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</row>
    <row r="1059" spans="1:28" ht="17" thickBot="1" x14ac:dyDescent="0.25">
      <c r="A1059" s="9"/>
      <c r="B1059" s="2">
        <v>42664</v>
      </c>
      <c r="C1059">
        <v>9.91</v>
      </c>
      <c r="D1059">
        <v>9.5</v>
      </c>
      <c r="E1059">
        <v>9.2200000000000006</v>
      </c>
      <c r="F1059">
        <v>9.0299999999999994</v>
      </c>
      <c r="G1059">
        <v>8.6999999999999993</v>
      </c>
      <c r="H1059">
        <v>8.6199999999999992</v>
      </c>
      <c r="I1059">
        <v>8.5399999999999991</v>
      </c>
      <c r="J1059">
        <v>8.4600000000000009</v>
      </c>
      <c r="K1059">
        <v>8.4</v>
      </c>
      <c r="L1059">
        <v>8.3800000000000008</v>
      </c>
      <c r="M1059">
        <v>8.3800000000000008</v>
      </c>
      <c r="N1059">
        <v>8.39</v>
      </c>
      <c r="P1059" s="8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</row>
    <row r="1060" spans="1:28" ht="17" thickBot="1" x14ac:dyDescent="0.25">
      <c r="A1060" s="9"/>
      <c r="B1060" s="2">
        <v>42663</v>
      </c>
      <c r="C1060">
        <v>9.8000000000000007</v>
      </c>
      <c r="D1060">
        <v>9.44</v>
      </c>
      <c r="E1060">
        <v>9.19</v>
      </c>
      <c r="F1060">
        <v>9</v>
      </c>
      <c r="G1060">
        <v>8.68</v>
      </c>
      <c r="H1060">
        <v>8.64</v>
      </c>
      <c r="I1060">
        <v>8.6</v>
      </c>
      <c r="J1060">
        <v>8.5299999999999994</v>
      </c>
      <c r="K1060">
        <v>8.4700000000000006</v>
      </c>
      <c r="L1060">
        <v>8.4499999999999993</v>
      </c>
      <c r="M1060">
        <v>8.4499999999999993</v>
      </c>
      <c r="N1060">
        <v>8.4600000000000009</v>
      </c>
      <c r="P1060" s="8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</row>
    <row r="1061" spans="1:28" ht="17" thickBot="1" x14ac:dyDescent="0.25">
      <c r="A1061" s="9"/>
      <c r="B1061" s="2">
        <v>42662</v>
      </c>
      <c r="C1061">
        <v>9.77</v>
      </c>
      <c r="D1061">
        <v>9.43</v>
      </c>
      <c r="E1061">
        <v>9.19</v>
      </c>
      <c r="F1061">
        <v>9.01</v>
      </c>
      <c r="G1061">
        <v>8.69</v>
      </c>
      <c r="H1061">
        <v>8.6300000000000008</v>
      </c>
      <c r="I1061">
        <v>8.58</v>
      </c>
      <c r="J1061">
        <v>8.52</v>
      </c>
      <c r="K1061">
        <v>8.48</v>
      </c>
      <c r="L1061">
        <v>8.4700000000000006</v>
      </c>
      <c r="M1061">
        <v>8.4700000000000006</v>
      </c>
      <c r="N1061">
        <v>8.48</v>
      </c>
      <c r="P1061" s="8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</row>
    <row r="1062" spans="1:28" ht="17" thickBot="1" x14ac:dyDescent="0.25">
      <c r="A1062" s="9"/>
      <c r="B1062" s="2">
        <v>42661</v>
      </c>
      <c r="C1062">
        <v>9.8000000000000007</v>
      </c>
      <c r="D1062">
        <v>9.4600000000000009</v>
      </c>
      <c r="E1062">
        <v>9.2200000000000006</v>
      </c>
      <c r="F1062">
        <v>9.06</v>
      </c>
      <c r="G1062">
        <v>8.7899999999999991</v>
      </c>
      <c r="H1062">
        <v>8.75</v>
      </c>
      <c r="I1062">
        <v>8.6999999999999993</v>
      </c>
      <c r="J1062">
        <v>8.64</v>
      </c>
      <c r="K1062">
        <v>8.58</v>
      </c>
      <c r="L1062">
        <v>8.57</v>
      </c>
      <c r="M1062">
        <v>8.58</v>
      </c>
      <c r="N1062">
        <v>8.59</v>
      </c>
      <c r="P1062" s="8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</row>
    <row r="1063" spans="1:28" ht="17" thickBot="1" x14ac:dyDescent="0.25">
      <c r="A1063" s="9"/>
      <c r="B1063" s="2">
        <v>42660</v>
      </c>
      <c r="C1063">
        <v>9.9700000000000006</v>
      </c>
      <c r="D1063">
        <v>9.5399999999999991</v>
      </c>
      <c r="E1063">
        <v>9.25</v>
      </c>
      <c r="F1063">
        <v>9.06</v>
      </c>
      <c r="G1063">
        <v>8.76</v>
      </c>
      <c r="H1063">
        <v>8.73</v>
      </c>
      <c r="I1063">
        <v>8.6999999999999993</v>
      </c>
      <c r="J1063">
        <v>8.65</v>
      </c>
      <c r="K1063">
        <v>8.6</v>
      </c>
      <c r="L1063">
        <v>8.58</v>
      </c>
      <c r="M1063">
        <v>8.59</v>
      </c>
      <c r="N1063">
        <v>8.61</v>
      </c>
      <c r="P1063" s="8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</row>
    <row r="1064" spans="1:28" ht="17" thickBot="1" x14ac:dyDescent="0.25">
      <c r="A1064" s="9"/>
      <c r="B1064" s="2">
        <v>42657</v>
      </c>
      <c r="C1064">
        <v>9.92</v>
      </c>
      <c r="D1064">
        <v>9.5299999999999994</v>
      </c>
      <c r="E1064">
        <v>9.24</v>
      </c>
      <c r="F1064">
        <v>9.0399999999999991</v>
      </c>
      <c r="G1064">
        <v>8.67</v>
      </c>
      <c r="H1064">
        <v>8.6</v>
      </c>
      <c r="I1064">
        <v>8.5500000000000007</v>
      </c>
      <c r="J1064">
        <v>8.49</v>
      </c>
      <c r="K1064">
        <v>8.4</v>
      </c>
      <c r="L1064">
        <v>8.36</v>
      </c>
      <c r="M1064">
        <v>8.3699999999999992</v>
      </c>
      <c r="N1064">
        <v>8.3800000000000008</v>
      </c>
      <c r="P1064" s="8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</row>
    <row r="1065" spans="1:28" ht="17" thickBot="1" x14ac:dyDescent="0.25">
      <c r="A1065" s="9"/>
      <c r="B1065" s="2">
        <v>42656</v>
      </c>
      <c r="C1065">
        <v>9.9</v>
      </c>
      <c r="D1065">
        <v>9.5</v>
      </c>
      <c r="E1065">
        <v>9.23</v>
      </c>
      <c r="F1065">
        <v>9.0399999999999991</v>
      </c>
      <c r="G1065">
        <v>8.7200000000000006</v>
      </c>
      <c r="H1065">
        <v>8.66</v>
      </c>
      <c r="I1065">
        <v>8.6</v>
      </c>
      <c r="J1065">
        <v>8.52</v>
      </c>
      <c r="K1065">
        <v>8.4</v>
      </c>
      <c r="L1065">
        <v>8.35</v>
      </c>
      <c r="M1065">
        <v>8.36</v>
      </c>
      <c r="N1065">
        <v>8.39</v>
      </c>
      <c r="P1065" s="8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</row>
    <row r="1066" spans="1:28" ht="17" thickBot="1" x14ac:dyDescent="0.25">
      <c r="A1066" s="9"/>
      <c r="B1066" s="2">
        <v>42655</v>
      </c>
      <c r="C1066">
        <v>9.8000000000000007</v>
      </c>
      <c r="D1066">
        <v>9.4499999999999993</v>
      </c>
      <c r="E1066">
        <v>9.2100000000000009</v>
      </c>
      <c r="F1066">
        <v>9.0500000000000007</v>
      </c>
      <c r="G1066">
        <v>8.73</v>
      </c>
      <c r="H1066">
        <v>8.6300000000000008</v>
      </c>
      <c r="I1066">
        <v>8.5299999999999994</v>
      </c>
      <c r="J1066">
        <v>8.4700000000000006</v>
      </c>
      <c r="K1066">
        <v>8.42</v>
      </c>
      <c r="L1066">
        <v>8.39</v>
      </c>
      <c r="M1066">
        <v>8.39</v>
      </c>
      <c r="N1066">
        <v>8.39</v>
      </c>
      <c r="P1066" s="8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</row>
    <row r="1067" spans="1:28" ht="17" thickBot="1" x14ac:dyDescent="0.25">
      <c r="A1067" s="9"/>
      <c r="B1067" s="2">
        <v>42654</v>
      </c>
      <c r="C1067">
        <v>9.81</v>
      </c>
      <c r="D1067">
        <v>9.48</v>
      </c>
      <c r="E1067">
        <v>9.23</v>
      </c>
      <c r="F1067">
        <v>9.0500000000000007</v>
      </c>
      <c r="G1067">
        <v>8.7200000000000006</v>
      </c>
      <c r="H1067">
        <v>8.64</v>
      </c>
      <c r="I1067">
        <v>8.5399999999999991</v>
      </c>
      <c r="J1067">
        <v>8.44</v>
      </c>
      <c r="K1067">
        <v>8.33</v>
      </c>
      <c r="L1067">
        <v>8.2899999999999991</v>
      </c>
      <c r="M1067">
        <v>8.3000000000000007</v>
      </c>
      <c r="N1067">
        <v>8.31</v>
      </c>
      <c r="P1067" s="8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</row>
    <row r="1068" spans="1:28" ht="17" thickBot="1" x14ac:dyDescent="0.25">
      <c r="A1068" s="9"/>
      <c r="B1068" s="2">
        <v>42653</v>
      </c>
      <c r="C1068">
        <v>9.74</v>
      </c>
      <c r="D1068">
        <v>9.44</v>
      </c>
      <c r="E1068">
        <v>9.2100000000000009</v>
      </c>
      <c r="F1068">
        <v>9.0399999999999991</v>
      </c>
      <c r="G1068">
        <v>8.66</v>
      </c>
      <c r="H1068">
        <v>8.57</v>
      </c>
      <c r="I1068">
        <v>8.48</v>
      </c>
      <c r="J1068">
        <v>8.39</v>
      </c>
      <c r="K1068">
        <v>8.2899999999999991</v>
      </c>
      <c r="L1068">
        <v>8.26</v>
      </c>
      <c r="M1068">
        <v>8.27</v>
      </c>
      <c r="N1068">
        <v>8.2799999999999994</v>
      </c>
      <c r="P1068" s="8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</row>
    <row r="1069" spans="1:28" ht="17" thickBot="1" x14ac:dyDescent="0.25">
      <c r="A1069" s="9"/>
      <c r="B1069" s="2">
        <v>42650</v>
      </c>
      <c r="C1069">
        <v>9.9600000000000009</v>
      </c>
      <c r="D1069">
        <v>9.5500000000000007</v>
      </c>
      <c r="E1069">
        <v>9.25</v>
      </c>
      <c r="F1069">
        <v>9.0399999999999991</v>
      </c>
      <c r="G1069">
        <v>8.6300000000000008</v>
      </c>
      <c r="H1069">
        <v>8.5299999999999994</v>
      </c>
      <c r="I1069">
        <v>8.44</v>
      </c>
      <c r="J1069">
        <v>8.35</v>
      </c>
      <c r="K1069">
        <v>8.25</v>
      </c>
      <c r="L1069">
        <v>8.2100000000000009</v>
      </c>
      <c r="M1069">
        <v>8.2200000000000006</v>
      </c>
      <c r="N1069">
        <v>8.23</v>
      </c>
      <c r="P1069" s="8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</row>
    <row r="1070" spans="1:28" ht="17" thickBot="1" x14ac:dyDescent="0.25">
      <c r="A1070" s="9"/>
      <c r="B1070" s="2">
        <v>42649</v>
      </c>
      <c r="C1070">
        <v>9.6999999999999993</v>
      </c>
      <c r="D1070">
        <v>9.4499999999999993</v>
      </c>
      <c r="E1070">
        <v>9.25</v>
      </c>
      <c r="F1070">
        <v>9.08</v>
      </c>
      <c r="G1070">
        <v>8.67</v>
      </c>
      <c r="H1070">
        <v>8.5299999999999994</v>
      </c>
      <c r="I1070">
        <v>8.4</v>
      </c>
      <c r="J1070">
        <v>8.31</v>
      </c>
      <c r="K1070">
        <v>8.23</v>
      </c>
      <c r="L1070">
        <v>8.1999999999999993</v>
      </c>
      <c r="M1070">
        <v>8.1999999999999993</v>
      </c>
      <c r="N1070">
        <v>8.2100000000000009</v>
      </c>
      <c r="P1070" s="8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</row>
    <row r="1071" spans="1:28" ht="17" thickBot="1" x14ac:dyDescent="0.25">
      <c r="A1071" s="9"/>
      <c r="B1071" s="2">
        <v>42648</v>
      </c>
      <c r="C1071">
        <v>9.7899999999999991</v>
      </c>
      <c r="D1071">
        <v>9.4499999999999993</v>
      </c>
      <c r="E1071">
        <v>9.1999999999999993</v>
      </c>
      <c r="F1071">
        <v>9.01</v>
      </c>
      <c r="G1071">
        <v>8.6199999999999992</v>
      </c>
      <c r="H1071">
        <v>8.48</v>
      </c>
      <c r="I1071">
        <v>8.35</v>
      </c>
      <c r="J1071">
        <v>8.26</v>
      </c>
      <c r="K1071">
        <v>8.1999999999999993</v>
      </c>
      <c r="L1071">
        <v>8.17</v>
      </c>
      <c r="M1071">
        <v>8.17</v>
      </c>
      <c r="N1071">
        <v>8.17</v>
      </c>
      <c r="P1071" s="8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</row>
    <row r="1072" spans="1:28" ht="17" thickBot="1" x14ac:dyDescent="0.25">
      <c r="A1072" s="9"/>
      <c r="B1072" s="2">
        <v>42647</v>
      </c>
      <c r="C1072">
        <v>9.74</v>
      </c>
      <c r="D1072">
        <v>9.43</v>
      </c>
      <c r="E1072">
        <v>9.18</v>
      </c>
      <c r="F1072">
        <v>8.98</v>
      </c>
      <c r="G1072">
        <v>8.5299999999999994</v>
      </c>
      <c r="H1072">
        <v>8.3800000000000008</v>
      </c>
      <c r="I1072">
        <v>8.26</v>
      </c>
      <c r="J1072">
        <v>8.19</v>
      </c>
      <c r="K1072">
        <v>8.1300000000000008</v>
      </c>
      <c r="L1072">
        <v>8.11</v>
      </c>
      <c r="M1072">
        <v>8.11</v>
      </c>
      <c r="N1072">
        <v>8.11</v>
      </c>
      <c r="P1072" s="8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</row>
    <row r="1073" spans="1:28" ht="17" thickBot="1" x14ac:dyDescent="0.25">
      <c r="A1073" s="9"/>
      <c r="B1073" s="2">
        <v>42646</v>
      </c>
      <c r="C1073">
        <v>9.76</v>
      </c>
      <c r="D1073">
        <v>9.42</v>
      </c>
      <c r="E1073">
        <v>9.16</v>
      </c>
      <c r="F1073">
        <v>8.9499999999999993</v>
      </c>
      <c r="G1073">
        <v>8.51</v>
      </c>
      <c r="H1073">
        <v>8.36</v>
      </c>
      <c r="I1073">
        <v>8.24</v>
      </c>
      <c r="J1073">
        <v>8.17</v>
      </c>
      <c r="K1073">
        <v>8.11</v>
      </c>
      <c r="L1073">
        <v>8.09</v>
      </c>
      <c r="M1073">
        <v>8.1</v>
      </c>
      <c r="N1073">
        <v>8.1</v>
      </c>
      <c r="P1073" s="8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</row>
    <row r="1074" spans="1:28" ht="17" thickBot="1" x14ac:dyDescent="0.25">
      <c r="A1074" s="9"/>
      <c r="B1074" s="2">
        <v>42643</v>
      </c>
      <c r="C1074">
        <v>9.7100000000000009</v>
      </c>
      <c r="D1074">
        <v>9.3800000000000008</v>
      </c>
      <c r="E1074">
        <v>9.14</v>
      </c>
      <c r="F1074">
        <v>8.9600000000000009</v>
      </c>
      <c r="G1074">
        <v>8.58</v>
      </c>
      <c r="H1074">
        <v>8.4600000000000009</v>
      </c>
      <c r="I1074">
        <v>8.34</v>
      </c>
      <c r="J1074">
        <v>8.25</v>
      </c>
      <c r="K1074">
        <v>8.18</v>
      </c>
      <c r="L1074">
        <v>8.15</v>
      </c>
      <c r="M1074">
        <v>8.15</v>
      </c>
      <c r="N1074">
        <v>8.15</v>
      </c>
      <c r="P1074" s="8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</row>
    <row r="1075" spans="1:28" ht="17" thickBot="1" x14ac:dyDescent="0.25">
      <c r="A1075" s="9"/>
      <c r="B1075" s="2">
        <v>42642</v>
      </c>
      <c r="C1075">
        <v>9.68</v>
      </c>
      <c r="D1075">
        <v>9.39</v>
      </c>
      <c r="E1075">
        <v>9.17</v>
      </c>
      <c r="F1075">
        <v>8.99</v>
      </c>
      <c r="G1075">
        <v>8.6</v>
      </c>
      <c r="H1075">
        <v>8.4600000000000009</v>
      </c>
      <c r="I1075">
        <v>8.33</v>
      </c>
      <c r="J1075">
        <v>8.24</v>
      </c>
      <c r="K1075">
        <v>8.16</v>
      </c>
      <c r="L1075">
        <v>8.14</v>
      </c>
      <c r="M1075">
        <v>8.15</v>
      </c>
      <c r="N1075">
        <v>8.15</v>
      </c>
      <c r="P1075" s="8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</row>
    <row r="1076" spans="1:28" ht="17" thickBot="1" x14ac:dyDescent="0.25">
      <c r="A1076" s="9"/>
      <c r="B1076" s="2">
        <v>42641</v>
      </c>
      <c r="C1076">
        <v>9.73</v>
      </c>
      <c r="D1076">
        <v>9.4499999999999993</v>
      </c>
      <c r="E1076">
        <v>9.24</v>
      </c>
      <c r="F1076">
        <v>9.07</v>
      </c>
      <c r="G1076">
        <v>8.67</v>
      </c>
      <c r="H1076">
        <v>8.52</v>
      </c>
      <c r="I1076">
        <v>8.3699999999999992</v>
      </c>
      <c r="J1076">
        <v>8.3000000000000007</v>
      </c>
      <c r="K1076">
        <v>8.24</v>
      </c>
      <c r="L1076">
        <v>8.2100000000000009</v>
      </c>
      <c r="M1076">
        <v>8.2100000000000009</v>
      </c>
      <c r="N1076">
        <v>8.2100000000000009</v>
      </c>
      <c r="P1076" s="8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</row>
    <row r="1077" spans="1:28" ht="17" thickBot="1" x14ac:dyDescent="0.25">
      <c r="A1077" s="9"/>
      <c r="B1077" s="2">
        <v>42640</v>
      </c>
      <c r="C1077">
        <v>9.7799999999999994</v>
      </c>
      <c r="D1077">
        <v>9.51</v>
      </c>
      <c r="E1077">
        <v>9.2899999999999991</v>
      </c>
      <c r="F1077">
        <v>9.1199999999999992</v>
      </c>
      <c r="G1077">
        <v>8.7100000000000009</v>
      </c>
      <c r="H1077">
        <v>8.5500000000000007</v>
      </c>
      <c r="I1077">
        <v>8.41</v>
      </c>
      <c r="J1077">
        <v>8.33</v>
      </c>
      <c r="K1077">
        <v>8.27</v>
      </c>
      <c r="L1077">
        <v>8.25</v>
      </c>
      <c r="M1077">
        <v>8.25</v>
      </c>
      <c r="N1077">
        <v>8.26</v>
      </c>
      <c r="P1077" s="8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</row>
    <row r="1078" spans="1:28" ht="17" thickBot="1" x14ac:dyDescent="0.25">
      <c r="A1078" s="9"/>
      <c r="B1078" s="2">
        <v>42639</v>
      </c>
      <c r="C1078">
        <v>9.73</v>
      </c>
      <c r="D1078">
        <v>9.48</v>
      </c>
      <c r="E1078">
        <v>9.27</v>
      </c>
      <c r="F1078">
        <v>9.1</v>
      </c>
      <c r="G1078">
        <v>8.69</v>
      </c>
      <c r="H1078">
        <v>8.5399999999999991</v>
      </c>
      <c r="I1078">
        <v>8.3800000000000008</v>
      </c>
      <c r="J1078">
        <v>8.2899999999999991</v>
      </c>
      <c r="K1078">
        <v>8.23</v>
      </c>
      <c r="L1078">
        <v>8.2200000000000006</v>
      </c>
      <c r="M1078">
        <v>8.23</v>
      </c>
      <c r="N1078">
        <v>8.25</v>
      </c>
      <c r="P1078" s="8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</row>
    <row r="1079" spans="1:28" ht="17" thickBot="1" x14ac:dyDescent="0.25">
      <c r="A1079" s="9"/>
      <c r="B1079" s="2">
        <v>42636</v>
      </c>
      <c r="C1079">
        <v>9.8000000000000007</v>
      </c>
      <c r="D1079">
        <v>9.52</v>
      </c>
      <c r="E1079">
        <v>9.2799999999999994</v>
      </c>
      <c r="F1079">
        <v>9.09</v>
      </c>
      <c r="G1079">
        <v>8.64</v>
      </c>
      <c r="H1079">
        <v>8.4700000000000006</v>
      </c>
      <c r="I1079">
        <v>8.35</v>
      </c>
      <c r="J1079">
        <v>8.2799999999999994</v>
      </c>
      <c r="K1079">
        <v>8.2200000000000006</v>
      </c>
      <c r="L1079">
        <v>8.23</v>
      </c>
      <c r="M1079">
        <v>8.27</v>
      </c>
      <c r="N1079">
        <v>8.33</v>
      </c>
      <c r="P1079" s="8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</row>
    <row r="1080" spans="1:28" ht="17" thickBot="1" x14ac:dyDescent="0.25">
      <c r="A1080" s="9"/>
      <c r="B1080" s="2">
        <v>42635</v>
      </c>
      <c r="C1080">
        <v>9.65</v>
      </c>
      <c r="D1080">
        <v>9.44</v>
      </c>
      <c r="E1080">
        <v>9.25</v>
      </c>
      <c r="F1080">
        <v>9.08</v>
      </c>
      <c r="G1080">
        <v>8.6300000000000008</v>
      </c>
      <c r="H1080">
        <v>8.4600000000000009</v>
      </c>
      <c r="I1080">
        <v>8.27</v>
      </c>
      <c r="J1080">
        <v>8.17</v>
      </c>
      <c r="K1080">
        <v>8.16</v>
      </c>
      <c r="L1080">
        <v>8.26</v>
      </c>
      <c r="M1080">
        <v>8.36</v>
      </c>
      <c r="N1080">
        <v>8.48</v>
      </c>
      <c r="P1080" s="8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</row>
    <row r="1081" spans="1:28" ht="17" thickBot="1" x14ac:dyDescent="0.25">
      <c r="A1081" s="9"/>
      <c r="B1081" s="2">
        <v>42634</v>
      </c>
      <c r="C1081">
        <v>9.5299999999999994</v>
      </c>
      <c r="D1081">
        <v>9.36</v>
      </c>
      <c r="E1081">
        <v>9.1999999999999993</v>
      </c>
      <c r="F1081">
        <v>9.06</v>
      </c>
      <c r="G1081">
        <v>8.66</v>
      </c>
      <c r="H1081">
        <v>8.52</v>
      </c>
      <c r="I1081">
        <v>8.33</v>
      </c>
      <c r="J1081">
        <v>8.2200000000000006</v>
      </c>
      <c r="K1081">
        <v>8.1999999999999993</v>
      </c>
      <c r="L1081">
        <v>8.31</v>
      </c>
      <c r="M1081">
        <v>8.43</v>
      </c>
      <c r="N1081">
        <v>8.59</v>
      </c>
      <c r="P1081" s="8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</row>
    <row r="1082" spans="1:28" ht="17" thickBot="1" x14ac:dyDescent="0.25">
      <c r="A1082" s="9"/>
      <c r="B1082" s="2">
        <v>42633</v>
      </c>
      <c r="C1082">
        <v>9.5399999999999991</v>
      </c>
      <c r="D1082">
        <v>9.41</v>
      </c>
      <c r="E1082">
        <v>9.2899999999999991</v>
      </c>
      <c r="F1082">
        <v>9.17</v>
      </c>
      <c r="G1082">
        <v>8.82</v>
      </c>
      <c r="H1082">
        <v>8.66</v>
      </c>
      <c r="I1082">
        <v>8.44</v>
      </c>
      <c r="J1082">
        <v>8.32</v>
      </c>
      <c r="K1082">
        <v>8.27</v>
      </c>
      <c r="L1082">
        <v>8.36</v>
      </c>
      <c r="M1082">
        <v>8.48</v>
      </c>
      <c r="N1082">
        <v>8.65</v>
      </c>
      <c r="P1082" s="8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</row>
    <row r="1083" spans="1:28" ht="17" thickBot="1" x14ac:dyDescent="0.25">
      <c r="A1083" s="9"/>
      <c r="B1083" s="2">
        <v>42632</v>
      </c>
      <c r="C1083">
        <v>9.5</v>
      </c>
      <c r="D1083">
        <v>9.34</v>
      </c>
      <c r="E1083">
        <v>9.1999999999999993</v>
      </c>
      <c r="F1083">
        <v>9.08</v>
      </c>
      <c r="G1083">
        <v>8.76</v>
      </c>
      <c r="H1083">
        <v>8.6</v>
      </c>
      <c r="I1083">
        <v>8.4</v>
      </c>
      <c r="J1083">
        <v>8.2899999999999991</v>
      </c>
      <c r="K1083">
        <v>8.25</v>
      </c>
      <c r="L1083">
        <v>8.35</v>
      </c>
      <c r="M1083">
        <v>8.49</v>
      </c>
      <c r="N1083">
        <v>8.66</v>
      </c>
      <c r="P1083" s="8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</row>
    <row r="1084" spans="1:28" ht="17" thickBot="1" x14ac:dyDescent="0.25">
      <c r="A1084" s="9"/>
      <c r="B1084" s="2">
        <v>42629</v>
      </c>
      <c r="C1084">
        <v>9.49</v>
      </c>
      <c r="D1084">
        <v>9.34</v>
      </c>
      <c r="E1084">
        <v>9.19</v>
      </c>
      <c r="F1084">
        <v>9.06</v>
      </c>
      <c r="G1084">
        <v>8.69</v>
      </c>
      <c r="H1084">
        <v>8.52</v>
      </c>
      <c r="I1084">
        <v>8.35</v>
      </c>
      <c r="J1084">
        <v>8.27</v>
      </c>
      <c r="K1084">
        <v>8.25</v>
      </c>
      <c r="L1084">
        <v>8.39</v>
      </c>
      <c r="M1084">
        <v>8.5299999999999994</v>
      </c>
      <c r="N1084">
        <v>8.7100000000000009</v>
      </c>
      <c r="P1084" s="8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</row>
    <row r="1085" spans="1:28" ht="17" thickBot="1" x14ac:dyDescent="0.25">
      <c r="A1085" s="9"/>
      <c r="B1085" s="2">
        <v>42628</v>
      </c>
      <c r="C1085">
        <v>9.26</v>
      </c>
      <c r="D1085">
        <v>9.1199999999999992</v>
      </c>
      <c r="E1085">
        <v>9</v>
      </c>
      <c r="F1085">
        <v>8.8800000000000008</v>
      </c>
      <c r="G1085">
        <v>8.5399999999999991</v>
      </c>
      <c r="H1085">
        <v>8.3800000000000008</v>
      </c>
      <c r="I1085">
        <v>8.1999999999999993</v>
      </c>
      <c r="J1085">
        <v>8.1300000000000008</v>
      </c>
      <c r="K1085">
        <v>8.14</v>
      </c>
      <c r="L1085">
        <v>8.2899999999999991</v>
      </c>
      <c r="M1085">
        <v>8.4499999999999993</v>
      </c>
      <c r="N1085">
        <v>8.66</v>
      </c>
      <c r="P1085" s="8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</row>
    <row r="1086" spans="1:28" ht="17" thickBot="1" x14ac:dyDescent="0.25">
      <c r="A1086" s="9"/>
      <c r="B1086" s="2">
        <v>42627</v>
      </c>
      <c r="C1086">
        <v>9.23</v>
      </c>
      <c r="D1086">
        <v>9.1</v>
      </c>
      <c r="E1086">
        <v>8.9700000000000006</v>
      </c>
      <c r="F1086">
        <v>8.86</v>
      </c>
      <c r="G1086">
        <v>8.52</v>
      </c>
      <c r="H1086">
        <v>8.36</v>
      </c>
      <c r="I1086">
        <v>8.2100000000000009</v>
      </c>
      <c r="J1086">
        <v>8.15</v>
      </c>
      <c r="K1086">
        <v>8.14</v>
      </c>
      <c r="L1086">
        <v>8.2899999999999991</v>
      </c>
      <c r="M1086">
        <v>8.4600000000000009</v>
      </c>
      <c r="N1086">
        <v>8.6999999999999993</v>
      </c>
      <c r="P1086" s="8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</row>
    <row r="1087" spans="1:28" ht="17" thickBot="1" x14ac:dyDescent="0.25">
      <c r="A1087" s="9"/>
      <c r="B1087" s="2">
        <v>42626</v>
      </c>
      <c r="C1087">
        <v>9.27</v>
      </c>
      <c r="D1087">
        <v>9.14</v>
      </c>
      <c r="E1087">
        <v>9.02</v>
      </c>
      <c r="F1087">
        <v>8.9</v>
      </c>
      <c r="G1087">
        <v>8.57</v>
      </c>
      <c r="H1087">
        <v>8.42</v>
      </c>
      <c r="I1087">
        <v>8.23</v>
      </c>
      <c r="J1087">
        <v>8.1300000000000008</v>
      </c>
      <c r="K1087">
        <v>8.11</v>
      </c>
      <c r="L1087">
        <v>8.26</v>
      </c>
      <c r="M1087">
        <v>8.44</v>
      </c>
      <c r="N1087">
        <v>8.6999999999999993</v>
      </c>
      <c r="P1087" s="8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</row>
    <row r="1088" spans="1:28" ht="17" thickBot="1" x14ac:dyDescent="0.25">
      <c r="A1088" s="9"/>
      <c r="B1088" s="2">
        <v>42625</v>
      </c>
      <c r="C1088">
        <v>9.36</v>
      </c>
      <c r="D1088">
        <v>9.2200000000000006</v>
      </c>
      <c r="E1088">
        <v>9.09</v>
      </c>
      <c r="F1088">
        <v>8.9700000000000006</v>
      </c>
      <c r="G1088">
        <v>8.6300000000000008</v>
      </c>
      <c r="H1088">
        <v>8.4600000000000009</v>
      </c>
      <c r="I1088">
        <v>8.23</v>
      </c>
      <c r="J1088">
        <v>8.1</v>
      </c>
      <c r="K1088">
        <v>8.08</v>
      </c>
      <c r="L1088">
        <v>8.24</v>
      </c>
      <c r="M1088">
        <v>8.43</v>
      </c>
      <c r="N1088">
        <v>8.7100000000000009</v>
      </c>
      <c r="P1088" s="8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</row>
    <row r="1089" spans="1:28" ht="17" thickBot="1" x14ac:dyDescent="0.25">
      <c r="A1089" s="9"/>
      <c r="B1089" s="2">
        <v>42622</v>
      </c>
      <c r="C1089">
        <v>9.39</v>
      </c>
      <c r="D1089">
        <v>9.24</v>
      </c>
      <c r="E1089">
        <v>9.11</v>
      </c>
      <c r="F1089">
        <v>8.99</v>
      </c>
      <c r="G1089">
        <v>8.65</v>
      </c>
      <c r="H1089">
        <v>8.48</v>
      </c>
      <c r="I1089">
        <v>8.25</v>
      </c>
      <c r="J1089">
        <v>8.11</v>
      </c>
      <c r="K1089">
        <v>8.09</v>
      </c>
      <c r="L1089">
        <v>8.25</v>
      </c>
      <c r="M1089">
        <v>8.4499999999999993</v>
      </c>
      <c r="N1089">
        <v>8.74</v>
      </c>
      <c r="P1089" s="8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</row>
    <row r="1090" spans="1:28" ht="17" thickBot="1" x14ac:dyDescent="0.25">
      <c r="A1090" s="9"/>
      <c r="B1090" s="2">
        <v>42621</v>
      </c>
      <c r="C1090">
        <v>9.4499999999999993</v>
      </c>
      <c r="D1090">
        <v>9.2799999999999994</v>
      </c>
      <c r="E1090">
        <v>9.1300000000000008</v>
      </c>
      <c r="F1090">
        <v>8.98</v>
      </c>
      <c r="G1090">
        <v>8.56</v>
      </c>
      <c r="H1090">
        <v>8.36</v>
      </c>
      <c r="I1090">
        <v>8.1</v>
      </c>
      <c r="J1090">
        <v>7.97</v>
      </c>
      <c r="K1090">
        <v>7.94</v>
      </c>
      <c r="L1090">
        <v>8.11</v>
      </c>
      <c r="M1090">
        <v>8.32</v>
      </c>
      <c r="N1090">
        <v>8.61</v>
      </c>
      <c r="P1090" s="8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</row>
    <row r="1091" spans="1:28" ht="17" thickBot="1" x14ac:dyDescent="0.25">
      <c r="A1091" s="9"/>
      <c r="B1091" s="2">
        <v>42620</v>
      </c>
      <c r="C1091">
        <v>9.3699999999999992</v>
      </c>
      <c r="D1091">
        <v>9.23</v>
      </c>
      <c r="E1091">
        <v>9.09</v>
      </c>
      <c r="F1091">
        <v>8.9700000000000006</v>
      </c>
      <c r="G1091">
        <v>8.6</v>
      </c>
      <c r="H1091">
        <v>8.42</v>
      </c>
      <c r="I1091">
        <v>8.19</v>
      </c>
      <c r="J1091">
        <v>8.06</v>
      </c>
      <c r="K1091">
        <v>8.01</v>
      </c>
      <c r="L1091">
        <v>8.15</v>
      </c>
      <c r="M1091">
        <v>8.35</v>
      </c>
      <c r="N1091">
        <v>8.66</v>
      </c>
      <c r="P1091" s="8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</row>
    <row r="1092" spans="1:28" ht="17" thickBot="1" x14ac:dyDescent="0.25">
      <c r="A1092" s="9"/>
      <c r="B1092" s="2">
        <v>42619</v>
      </c>
      <c r="C1092">
        <v>9.4</v>
      </c>
      <c r="D1092">
        <v>9.27</v>
      </c>
      <c r="E1092">
        <v>9.14</v>
      </c>
      <c r="F1092">
        <v>9.01</v>
      </c>
      <c r="G1092">
        <v>8.6300000000000008</v>
      </c>
      <c r="H1092">
        <v>8.4700000000000006</v>
      </c>
      <c r="I1092">
        <v>8.24</v>
      </c>
      <c r="J1092">
        <v>8.1</v>
      </c>
      <c r="K1092">
        <v>8.0399999999999991</v>
      </c>
      <c r="L1092">
        <v>8.17</v>
      </c>
      <c r="M1092">
        <v>8.3699999999999992</v>
      </c>
      <c r="N1092">
        <v>8.69</v>
      </c>
      <c r="P1092" s="8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</row>
    <row r="1093" spans="1:28" ht="17" thickBot="1" x14ac:dyDescent="0.25">
      <c r="A1093" s="9"/>
      <c r="B1093" s="2">
        <v>42618</v>
      </c>
      <c r="C1093">
        <v>9.31</v>
      </c>
      <c r="D1093">
        <v>9.2100000000000009</v>
      </c>
      <c r="E1093">
        <v>9.11</v>
      </c>
      <c r="F1093">
        <v>9.02</v>
      </c>
      <c r="G1093">
        <v>8.7200000000000006</v>
      </c>
      <c r="H1093">
        <v>8.5399999999999991</v>
      </c>
      <c r="I1093">
        <v>8.31</v>
      </c>
      <c r="J1093">
        <v>8.17</v>
      </c>
      <c r="K1093">
        <v>8.1</v>
      </c>
      <c r="L1093">
        <v>8.1999999999999993</v>
      </c>
      <c r="M1093">
        <v>8.39</v>
      </c>
      <c r="N1093">
        <v>8.7100000000000009</v>
      </c>
      <c r="P1093" s="8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</row>
    <row r="1094" spans="1:28" ht="17" thickBot="1" x14ac:dyDescent="0.25">
      <c r="A1094" s="9"/>
      <c r="B1094" s="2">
        <v>42615</v>
      </c>
      <c r="C1094">
        <v>9.2100000000000009</v>
      </c>
      <c r="D1094">
        <v>9.1300000000000008</v>
      </c>
      <c r="E1094">
        <v>9.0500000000000007</v>
      </c>
      <c r="F1094">
        <v>8.99</v>
      </c>
      <c r="G1094">
        <v>8.77</v>
      </c>
      <c r="H1094">
        <v>8.61</v>
      </c>
      <c r="I1094">
        <v>8.3699999999999992</v>
      </c>
      <c r="J1094">
        <v>8.2200000000000006</v>
      </c>
      <c r="K1094">
        <v>8.1199999999999992</v>
      </c>
      <c r="L1094">
        <v>8.2100000000000009</v>
      </c>
      <c r="M1094">
        <v>8.3800000000000008</v>
      </c>
      <c r="N1094">
        <v>8.68</v>
      </c>
      <c r="P1094" s="8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</row>
    <row r="1095" spans="1:28" ht="17" thickBot="1" x14ac:dyDescent="0.25">
      <c r="A1095" s="9"/>
      <c r="B1095" s="2">
        <v>42614</v>
      </c>
      <c r="C1095">
        <v>9.14</v>
      </c>
      <c r="D1095">
        <v>9.08</v>
      </c>
      <c r="E1095">
        <v>9.0299999999999994</v>
      </c>
      <c r="F1095">
        <v>8.98</v>
      </c>
      <c r="G1095">
        <v>8.82</v>
      </c>
      <c r="H1095">
        <v>8.67</v>
      </c>
      <c r="I1095">
        <v>8.42</v>
      </c>
      <c r="J1095">
        <v>8.26</v>
      </c>
      <c r="K1095">
        <v>8.16</v>
      </c>
      <c r="L1095">
        <v>8.23</v>
      </c>
      <c r="M1095">
        <v>8.3699999999999992</v>
      </c>
      <c r="N1095">
        <v>8.65</v>
      </c>
      <c r="P1095" s="8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</row>
    <row r="1096" spans="1:28" ht="17" thickBot="1" x14ac:dyDescent="0.25">
      <c r="A1096" s="9"/>
      <c r="B1096" s="2">
        <v>42613</v>
      </c>
      <c r="C1096">
        <v>9.18</v>
      </c>
      <c r="D1096">
        <v>9.1199999999999992</v>
      </c>
      <c r="E1096">
        <v>9.06</v>
      </c>
      <c r="F1096">
        <v>9.01</v>
      </c>
      <c r="G1096">
        <v>8.83</v>
      </c>
      <c r="H1096">
        <v>8.68</v>
      </c>
      <c r="I1096">
        <v>8.43</v>
      </c>
      <c r="J1096">
        <v>8.27</v>
      </c>
      <c r="K1096">
        <v>8.17</v>
      </c>
      <c r="L1096">
        <v>8.2200000000000006</v>
      </c>
      <c r="M1096">
        <v>8.34</v>
      </c>
      <c r="N1096">
        <v>8.59</v>
      </c>
      <c r="P1096" s="8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</row>
    <row r="1097" spans="1:28" ht="17" thickBot="1" x14ac:dyDescent="0.25">
      <c r="A1097" s="9"/>
      <c r="B1097" s="2">
        <v>42612</v>
      </c>
      <c r="C1097">
        <v>9.24</v>
      </c>
      <c r="D1097">
        <v>9.18</v>
      </c>
      <c r="E1097">
        <v>9.1199999999999992</v>
      </c>
      <c r="F1097">
        <v>9.07</v>
      </c>
      <c r="G1097">
        <v>8.91</v>
      </c>
      <c r="H1097">
        <v>8.77</v>
      </c>
      <c r="I1097">
        <v>8.51</v>
      </c>
      <c r="J1097">
        <v>8.33</v>
      </c>
      <c r="K1097">
        <v>8.2200000000000006</v>
      </c>
      <c r="L1097">
        <v>8.24</v>
      </c>
      <c r="M1097">
        <v>8.36</v>
      </c>
      <c r="N1097">
        <v>8.61</v>
      </c>
      <c r="P1097" s="8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</row>
    <row r="1098" spans="1:28" ht="17" thickBot="1" x14ac:dyDescent="0.25">
      <c r="A1098" s="9"/>
      <c r="B1098" s="2">
        <v>42611</v>
      </c>
      <c r="C1098">
        <v>9.25</v>
      </c>
      <c r="D1098">
        <v>9.1999999999999993</v>
      </c>
      <c r="E1098">
        <v>9.15</v>
      </c>
      <c r="F1098">
        <v>9.1</v>
      </c>
      <c r="G1098">
        <v>8.93</v>
      </c>
      <c r="H1098">
        <v>8.7899999999999991</v>
      </c>
      <c r="I1098">
        <v>8.5399999999999991</v>
      </c>
      <c r="J1098">
        <v>8.3699999999999992</v>
      </c>
      <c r="K1098">
        <v>8.24</v>
      </c>
      <c r="L1098">
        <v>8.25</v>
      </c>
      <c r="M1098">
        <v>8.35</v>
      </c>
      <c r="N1098">
        <v>8.6</v>
      </c>
      <c r="P1098" s="8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</row>
    <row r="1099" spans="1:28" ht="17" thickBot="1" x14ac:dyDescent="0.25">
      <c r="A1099" s="9"/>
      <c r="B1099" s="2">
        <v>42608</v>
      </c>
      <c r="C1099">
        <v>9.26</v>
      </c>
      <c r="D1099">
        <v>9.2100000000000009</v>
      </c>
      <c r="E1099">
        <v>9.16</v>
      </c>
      <c r="F1099">
        <v>9.11</v>
      </c>
      <c r="G1099">
        <v>8.94</v>
      </c>
      <c r="H1099">
        <v>8.7899999999999991</v>
      </c>
      <c r="I1099">
        <v>8.5299999999999994</v>
      </c>
      <c r="J1099">
        <v>8.35</v>
      </c>
      <c r="K1099">
        <v>8.23</v>
      </c>
      <c r="L1099">
        <v>8.25</v>
      </c>
      <c r="M1099">
        <v>8.36</v>
      </c>
      <c r="N1099">
        <v>8.59</v>
      </c>
      <c r="P1099" s="8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</row>
    <row r="1100" spans="1:28" ht="17" thickBot="1" x14ac:dyDescent="0.25">
      <c r="A1100" s="9"/>
      <c r="B1100" s="2">
        <v>42607</v>
      </c>
      <c r="C1100">
        <v>9.41</v>
      </c>
      <c r="D1100">
        <v>9.33</v>
      </c>
      <c r="E1100">
        <v>9.26</v>
      </c>
      <c r="F1100">
        <v>9.19</v>
      </c>
      <c r="G1100">
        <v>8.9700000000000006</v>
      </c>
      <c r="H1100">
        <v>8.82</v>
      </c>
      <c r="I1100">
        <v>8.57</v>
      </c>
      <c r="J1100">
        <v>8.39</v>
      </c>
      <c r="K1100">
        <v>8.26</v>
      </c>
      <c r="L1100">
        <v>8.25</v>
      </c>
      <c r="M1100">
        <v>8.36</v>
      </c>
      <c r="N1100">
        <v>8.6</v>
      </c>
      <c r="P1100" s="8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</row>
    <row r="1101" spans="1:28" ht="17" thickBot="1" x14ac:dyDescent="0.25">
      <c r="A1101" s="9"/>
      <c r="B1101" s="2">
        <v>42606</v>
      </c>
      <c r="C1101">
        <v>9.5</v>
      </c>
      <c r="D1101">
        <v>9.42</v>
      </c>
      <c r="E1101">
        <v>9.33</v>
      </c>
      <c r="F1101">
        <v>9.25</v>
      </c>
      <c r="G1101">
        <v>8.99</v>
      </c>
      <c r="H1101">
        <v>8.84</v>
      </c>
      <c r="I1101">
        <v>8.6</v>
      </c>
      <c r="J1101">
        <v>8.42</v>
      </c>
      <c r="K1101">
        <v>8.3000000000000007</v>
      </c>
      <c r="L1101">
        <v>8.32</v>
      </c>
      <c r="M1101">
        <v>8.43</v>
      </c>
      <c r="N1101">
        <v>8.67</v>
      </c>
      <c r="P1101" s="8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</row>
    <row r="1102" spans="1:28" ht="17" thickBot="1" x14ac:dyDescent="0.25">
      <c r="A1102" s="9"/>
      <c r="B1102" s="2">
        <v>42605</v>
      </c>
      <c r="C1102">
        <v>9.52</v>
      </c>
      <c r="D1102">
        <v>9.44</v>
      </c>
      <c r="E1102">
        <v>9.35</v>
      </c>
      <c r="F1102">
        <v>9.2799999999999994</v>
      </c>
      <c r="G1102">
        <v>9.0299999999999994</v>
      </c>
      <c r="H1102">
        <v>8.86</v>
      </c>
      <c r="I1102">
        <v>8.57</v>
      </c>
      <c r="J1102">
        <v>8.3800000000000008</v>
      </c>
      <c r="K1102">
        <v>8.25</v>
      </c>
      <c r="L1102">
        <v>8.26</v>
      </c>
      <c r="M1102">
        <v>8.3699999999999992</v>
      </c>
      <c r="N1102">
        <v>8.61</v>
      </c>
      <c r="P1102" s="8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</row>
    <row r="1103" spans="1:28" ht="17" thickBot="1" x14ac:dyDescent="0.25">
      <c r="A1103" s="9"/>
      <c r="B1103" s="2">
        <v>42604</v>
      </c>
      <c r="C1103">
        <v>9.4700000000000006</v>
      </c>
      <c r="D1103">
        <v>9.4</v>
      </c>
      <c r="E1103">
        <v>9.33</v>
      </c>
      <c r="F1103">
        <v>9.27</v>
      </c>
      <c r="G1103">
        <v>9.0500000000000007</v>
      </c>
      <c r="H1103">
        <v>8.8800000000000008</v>
      </c>
      <c r="I1103">
        <v>8.61</v>
      </c>
      <c r="J1103">
        <v>8.42</v>
      </c>
      <c r="K1103">
        <v>8.3000000000000007</v>
      </c>
      <c r="L1103">
        <v>8.31</v>
      </c>
      <c r="M1103">
        <v>8.43</v>
      </c>
      <c r="N1103">
        <v>8.66</v>
      </c>
      <c r="P1103" s="8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</row>
    <row r="1104" spans="1:28" ht="17" thickBot="1" x14ac:dyDescent="0.25">
      <c r="A1104" s="9"/>
      <c r="B1104" s="2">
        <v>42601</v>
      </c>
      <c r="C1104">
        <v>9.5</v>
      </c>
      <c r="D1104">
        <v>9.42</v>
      </c>
      <c r="E1104">
        <v>9.34</v>
      </c>
      <c r="F1104">
        <v>9.27</v>
      </c>
      <c r="G1104">
        <v>9.0399999999999991</v>
      </c>
      <c r="H1104">
        <v>8.8699999999999992</v>
      </c>
      <c r="I1104">
        <v>8.58</v>
      </c>
      <c r="J1104">
        <v>8.39</v>
      </c>
      <c r="K1104">
        <v>8.27</v>
      </c>
      <c r="L1104">
        <v>8.3000000000000007</v>
      </c>
      <c r="M1104">
        <v>8.42</v>
      </c>
      <c r="N1104">
        <v>8.66</v>
      </c>
      <c r="P1104" s="8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</row>
    <row r="1105" spans="1:28" ht="17" thickBot="1" x14ac:dyDescent="0.25">
      <c r="A1105" s="9"/>
      <c r="B1105" s="2">
        <v>42600</v>
      </c>
      <c r="C1105">
        <v>9.58</v>
      </c>
      <c r="D1105">
        <v>9.49</v>
      </c>
      <c r="E1105">
        <v>9.4</v>
      </c>
      <c r="F1105">
        <v>9.31</v>
      </c>
      <c r="G1105">
        <v>9.0500000000000007</v>
      </c>
      <c r="H1105">
        <v>8.89</v>
      </c>
      <c r="I1105">
        <v>8.61</v>
      </c>
      <c r="J1105">
        <v>8.4</v>
      </c>
      <c r="K1105">
        <v>8.26</v>
      </c>
      <c r="L1105">
        <v>8.2799999999999994</v>
      </c>
      <c r="M1105">
        <v>8.39</v>
      </c>
      <c r="N1105">
        <v>8.6</v>
      </c>
      <c r="P1105" s="8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</row>
    <row r="1106" spans="1:28" ht="17" thickBot="1" x14ac:dyDescent="0.25">
      <c r="A1106" s="9"/>
      <c r="B1106" s="2">
        <v>42599</v>
      </c>
      <c r="C1106">
        <v>9.5500000000000007</v>
      </c>
      <c r="D1106">
        <v>9.4600000000000009</v>
      </c>
      <c r="E1106">
        <v>9.3800000000000008</v>
      </c>
      <c r="F1106">
        <v>9.3000000000000007</v>
      </c>
      <c r="G1106">
        <v>9.08</v>
      </c>
      <c r="H1106">
        <v>8.9499999999999993</v>
      </c>
      <c r="I1106">
        <v>8.67</v>
      </c>
      <c r="J1106">
        <v>8.4499999999999993</v>
      </c>
      <c r="K1106">
        <v>8.3000000000000007</v>
      </c>
      <c r="L1106">
        <v>8.2899999999999991</v>
      </c>
      <c r="M1106">
        <v>8.3699999999999992</v>
      </c>
      <c r="N1106">
        <v>8.58</v>
      </c>
      <c r="P1106" s="8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</row>
    <row r="1107" spans="1:28" ht="17" thickBot="1" x14ac:dyDescent="0.25">
      <c r="A1107" s="9"/>
      <c r="B1107" s="2">
        <v>42598</v>
      </c>
      <c r="C1107">
        <v>9.51</v>
      </c>
      <c r="D1107">
        <v>9.44</v>
      </c>
      <c r="E1107">
        <v>9.36</v>
      </c>
      <c r="F1107">
        <v>9.3000000000000007</v>
      </c>
      <c r="G1107">
        <v>9.09</v>
      </c>
      <c r="H1107">
        <v>8.9499999999999993</v>
      </c>
      <c r="I1107">
        <v>8.6199999999999992</v>
      </c>
      <c r="J1107">
        <v>8.39</v>
      </c>
      <c r="K1107">
        <v>8.26</v>
      </c>
      <c r="L1107">
        <v>8.27</v>
      </c>
      <c r="M1107">
        <v>8.36</v>
      </c>
      <c r="N1107">
        <v>8.5500000000000007</v>
      </c>
      <c r="P1107" s="8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</row>
    <row r="1108" spans="1:28" ht="17" thickBot="1" x14ac:dyDescent="0.25">
      <c r="A1108" s="9"/>
      <c r="B1108" s="2">
        <v>42597</v>
      </c>
      <c r="C1108">
        <v>9.5500000000000007</v>
      </c>
      <c r="D1108">
        <v>9.4600000000000009</v>
      </c>
      <c r="E1108">
        <v>9.3800000000000008</v>
      </c>
      <c r="F1108">
        <v>9.3000000000000007</v>
      </c>
      <c r="G1108">
        <v>9.06</v>
      </c>
      <c r="H1108">
        <v>8.92</v>
      </c>
      <c r="I1108">
        <v>8.6199999999999992</v>
      </c>
      <c r="J1108">
        <v>8.4</v>
      </c>
      <c r="K1108">
        <v>8.27</v>
      </c>
      <c r="L1108">
        <v>8.2899999999999991</v>
      </c>
      <c r="M1108">
        <v>8.3800000000000008</v>
      </c>
      <c r="N1108">
        <v>8.58</v>
      </c>
      <c r="P1108" s="8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</row>
    <row r="1109" spans="1:28" ht="17" thickBot="1" x14ac:dyDescent="0.25">
      <c r="A1109" s="9"/>
      <c r="B1109" s="2">
        <v>42594</v>
      </c>
      <c r="C1109">
        <v>9.58</v>
      </c>
      <c r="D1109">
        <v>9.49</v>
      </c>
      <c r="E1109">
        <v>9.41</v>
      </c>
      <c r="F1109">
        <v>9.33</v>
      </c>
      <c r="G1109">
        <v>9.1</v>
      </c>
      <c r="H1109">
        <v>8.93</v>
      </c>
      <c r="I1109">
        <v>8.6300000000000008</v>
      </c>
      <c r="J1109">
        <v>8.42</v>
      </c>
      <c r="K1109">
        <v>8.31</v>
      </c>
      <c r="L1109">
        <v>8.35</v>
      </c>
      <c r="M1109">
        <v>8.4600000000000009</v>
      </c>
      <c r="N1109">
        <v>8.66</v>
      </c>
      <c r="P1109" s="8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</row>
    <row r="1110" spans="1:28" ht="17" thickBot="1" x14ac:dyDescent="0.25">
      <c r="A1110" s="9"/>
      <c r="B1110" s="2">
        <v>42593</v>
      </c>
      <c r="C1110">
        <v>9.5399999999999991</v>
      </c>
      <c r="D1110">
        <v>9.4600000000000009</v>
      </c>
      <c r="E1110">
        <v>9.39</v>
      </c>
      <c r="F1110">
        <v>9.32</v>
      </c>
      <c r="G1110">
        <v>9.07</v>
      </c>
      <c r="H1110">
        <v>8.86</v>
      </c>
      <c r="I1110">
        <v>8.5399999999999991</v>
      </c>
      <c r="J1110">
        <v>8.35</v>
      </c>
      <c r="K1110">
        <v>8.23</v>
      </c>
      <c r="L1110">
        <v>8.25</v>
      </c>
      <c r="M1110">
        <v>8.36</v>
      </c>
      <c r="N1110">
        <v>8.5500000000000007</v>
      </c>
      <c r="P1110" s="8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</row>
    <row r="1111" spans="1:28" ht="17" thickBot="1" x14ac:dyDescent="0.25">
      <c r="A1111" s="9"/>
      <c r="B1111" s="2">
        <v>42592</v>
      </c>
      <c r="C1111">
        <v>9.5299999999999994</v>
      </c>
      <c r="D1111">
        <v>9.4499999999999993</v>
      </c>
      <c r="E1111">
        <v>9.3699999999999992</v>
      </c>
      <c r="F1111">
        <v>9.3000000000000007</v>
      </c>
      <c r="G1111">
        <v>9.06</v>
      </c>
      <c r="H1111">
        <v>8.86</v>
      </c>
      <c r="I1111">
        <v>8.5399999999999991</v>
      </c>
      <c r="J1111">
        <v>8.34</v>
      </c>
      <c r="K1111">
        <v>8.23</v>
      </c>
      <c r="L1111">
        <v>8.26</v>
      </c>
      <c r="M1111">
        <v>8.36</v>
      </c>
      <c r="N1111">
        <v>8.5500000000000007</v>
      </c>
      <c r="P1111" s="8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</row>
    <row r="1112" spans="1:28" ht="17" thickBot="1" x14ac:dyDescent="0.25">
      <c r="A1112" s="9"/>
      <c r="B1112" s="2">
        <v>42591</v>
      </c>
      <c r="C1112">
        <v>9.5399999999999991</v>
      </c>
      <c r="D1112">
        <v>9.4499999999999993</v>
      </c>
      <c r="E1112">
        <v>9.3800000000000008</v>
      </c>
      <c r="F1112">
        <v>9.31</v>
      </c>
      <c r="G1112">
        <v>9.09</v>
      </c>
      <c r="H1112">
        <v>8.9</v>
      </c>
      <c r="I1112">
        <v>8.5500000000000007</v>
      </c>
      <c r="J1112">
        <v>8.34</v>
      </c>
      <c r="K1112">
        <v>8.23</v>
      </c>
      <c r="L1112">
        <v>8.25</v>
      </c>
      <c r="M1112">
        <v>8.33</v>
      </c>
      <c r="N1112">
        <v>8.49</v>
      </c>
      <c r="P1112" s="8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</row>
    <row r="1113" spans="1:28" ht="17" thickBot="1" x14ac:dyDescent="0.25">
      <c r="A1113" s="9"/>
      <c r="B1113" s="2">
        <v>42590</v>
      </c>
      <c r="C1113">
        <v>9.5</v>
      </c>
      <c r="D1113">
        <v>9.42</v>
      </c>
      <c r="E1113">
        <v>9.35</v>
      </c>
      <c r="F1113">
        <v>9.2899999999999991</v>
      </c>
      <c r="G1113">
        <v>9.1</v>
      </c>
      <c r="H1113">
        <v>8.93</v>
      </c>
      <c r="I1113">
        <v>8.61</v>
      </c>
      <c r="J1113">
        <v>8.4</v>
      </c>
      <c r="K1113">
        <v>8.2899999999999991</v>
      </c>
      <c r="L1113">
        <v>8.2799999999999994</v>
      </c>
      <c r="M1113">
        <v>8.35</v>
      </c>
      <c r="N1113">
        <v>8.5</v>
      </c>
      <c r="P1113" s="8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</row>
    <row r="1114" spans="1:28" ht="17" thickBot="1" x14ac:dyDescent="0.25">
      <c r="A1114" s="9"/>
      <c r="B1114" s="2">
        <v>42587</v>
      </c>
      <c r="C1114">
        <v>9.4600000000000009</v>
      </c>
      <c r="D1114">
        <v>9.39</v>
      </c>
      <c r="E1114">
        <v>9.33</v>
      </c>
      <c r="F1114">
        <v>9.2799999999999994</v>
      </c>
      <c r="G1114">
        <v>9.1300000000000008</v>
      </c>
      <c r="H1114">
        <v>8.9700000000000006</v>
      </c>
      <c r="I1114">
        <v>8.66</v>
      </c>
      <c r="J1114">
        <v>8.4499999999999993</v>
      </c>
      <c r="K1114">
        <v>8.36</v>
      </c>
      <c r="L1114">
        <v>8.3800000000000008</v>
      </c>
      <c r="M1114">
        <v>8.4499999999999993</v>
      </c>
      <c r="N1114">
        <v>8.59</v>
      </c>
      <c r="P1114" s="8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</row>
    <row r="1115" spans="1:28" ht="17" thickBot="1" x14ac:dyDescent="0.25">
      <c r="A1115" s="9"/>
      <c r="B1115" s="2">
        <v>42586</v>
      </c>
      <c r="C1115">
        <v>9.51</v>
      </c>
      <c r="D1115">
        <v>9.44</v>
      </c>
      <c r="E1115">
        <v>9.3800000000000008</v>
      </c>
      <c r="F1115">
        <v>9.34</v>
      </c>
      <c r="G1115">
        <v>9.18</v>
      </c>
      <c r="H1115">
        <v>9.02</v>
      </c>
      <c r="I1115">
        <v>8.7100000000000009</v>
      </c>
      <c r="J1115">
        <v>8.52</v>
      </c>
      <c r="K1115">
        <v>8.43</v>
      </c>
      <c r="L1115">
        <v>8.4600000000000009</v>
      </c>
      <c r="M1115">
        <v>8.5399999999999991</v>
      </c>
      <c r="N1115">
        <v>8.67</v>
      </c>
      <c r="P1115" s="8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</row>
    <row r="1116" spans="1:28" ht="17" thickBot="1" x14ac:dyDescent="0.25">
      <c r="A1116" s="9"/>
      <c r="B1116" s="2">
        <v>42585</v>
      </c>
      <c r="C1116">
        <v>9.6199999999999992</v>
      </c>
      <c r="D1116">
        <v>9.5399999999999991</v>
      </c>
      <c r="E1116">
        <v>9.4700000000000006</v>
      </c>
      <c r="F1116">
        <v>9.41</v>
      </c>
      <c r="G1116">
        <v>9.2100000000000009</v>
      </c>
      <c r="H1116">
        <v>9.0399999999999991</v>
      </c>
      <c r="I1116">
        <v>8.76</v>
      </c>
      <c r="J1116">
        <v>8.58</v>
      </c>
      <c r="K1116">
        <v>8.48</v>
      </c>
      <c r="L1116">
        <v>8.49</v>
      </c>
      <c r="M1116">
        <v>8.5399999999999991</v>
      </c>
      <c r="N1116">
        <v>8.66</v>
      </c>
      <c r="P1116" s="8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</row>
    <row r="1117" spans="1:28" ht="17" thickBot="1" x14ac:dyDescent="0.25">
      <c r="A1117" s="9"/>
      <c r="B1117" s="2">
        <v>42584</v>
      </c>
      <c r="C1117">
        <v>9.81</v>
      </c>
      <c r="D1117">
        <v>9.6999999999999993</v>
      </c>
      <c r="E1117">
        <v>9.59</v>
      </c>
      <c r="F1117">
        <v>9.49</v>
      </c>
      <c r="G1117">
        <v>9.17</v>
      </c>
      <c r="H1117">
        <v>8.99</v>
      </c>
      <c r="I1117">
        <v>8.7100000000000009</v>
      </c>
      <c r="J1117">
        <v>8.5399999999999991</v>
      </c>
      <c r="K1117">
        <v>8.4499999999999993</v>
      </c>
      <c r="L1117">
        <v>8.4700000000000006</v>
      </c>
      <c r="M1117">
        <v>8.5399999999999991</v>
      </c>
      <c r="N1117">
        <v>8.67</v>
      </c>
      <c r="P1117" s="8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</row>
    <row r="1118" spans="1:28" ht="17" thickBot="1" x14ac:dyDescent="0.25">
      <c r="A1118" s="9"/>
      <c r="B1118" s="2">
        <v>42583</v>
      </c>
      <c r="C1118">
        <v>9.82</v>
      </c>
      <c r="D1118">
        <v>9.6999999999999993</v>
      </c>
      <c r="E1118">
        <v>9.59</v>
      </c>
      <c r="F1118">
        <v>9.48</v>
      </c>
      <c r="G1118">
        <v>9.17</v>
      </c>
      <c r="H1118">
        <v>8.9600000000000009</v>
      </c>
      <c r="I1118">
        <v>8.67</v>
      </c>
      <c r="J1118">
        <v>8.49</v>
      </c>
      <c r="K1118">
        <v>8.41</v>
      </c>
      <c r="L1118">
        <v>8.4499999999999993</v>
      </c>
      <c r="M1118">
        <v>8.5399999999999991</v>
      </c>
      <c r="N1118">
        <v>8.67</v>
      </c>
      <c r="P1118" s="8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</row>
    <row r="1119" spans="1:28" ht="17" thickBot="1" x14ac:dyDescent="0.25">
      <c r="A1119" s="9"/>
      <c r="B1119" s="2">
        <v>42580</v>
      </c>
      <c r="C1119">
        <v>9.85</v>
      </c>
      <c r="D1119">
        <v>9.7100000000000009</v>
      </c>
      <c r="E1119">
        <v>9.58</v>
      </c>
      <c r="F1119">
        <v>9.4600000000000009</v>
      </c>
      <c r="G1119">
        <v>9.11</v>
      </c>
      <c r="H1119">
        <v>8.91</v>
      </c>
      <c r="I1119">
        <v>8.65</v>
      </c>
      <c r="J1119">
        <v>8.51</v>
      </c>
      <c r="K1119">
        <v>8.4600000000000009</v>
      </c>
      <c r="L1119">
        <v>8.5299999999999994</v>
      </c>
      <c r="M1119">
        <v>8.6300000000000008</v>
      </c>
      <c r="N1119">
        <v>8.76</v>
      </c>
      <c r="P1119" s="8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</row>
    <row r="1120" spans="1:28" ht="17" thickBot="1" x14ac:dyDescent="0.25">
      <c r="A1120" s="9"/>
      <c r="B1120" s="2">
        <v>42579</v>
      </c>
      <c r="C1120">
        <v>9.91</v>
      </c>
      <c r="D1120">
        <v>9.7799999999999994</v>
      </c>
      <c r="E1120">
        <v>9.65</v>
      </c>
      <c r="F1120">
        <v>9.5299999999999994</v>
      </c>
      <c r="G1120">
        <v>9.15</v>
      </c>
      <c r="H1120">
        <v>8.9499999999999993</v>
      </c>
      <c r="I1120">
        <v>8.6999999999999993</v>
      </c>
      <c r="J1120">
        <v>8.58</v>
      </c>
      <c r="K1120">
        <v>8.56</v>
      </c>
      <c r="L1120">
        <v>8.65</v>
      </c>
      <c r="M1120">
        <v>8.75</v>
      </c>
      <c r="N1120">
        <v>8.8800000000000008</v>
      </c>
      <c r="P1120" s="8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</row>
    <row r="1121" spans="1:28" ht="17" thickBot="1" x14ac:dyDescent="0.25">
      <c r="A1121" s="9"/>
      <c r="B1121" s="2">
        <v>42578</v>
      </c>
      <c r="C1121">
        <v>9.9499999999999993</v>
      </c>
      <c r="D1121">
        <v>9.82</v>
      </c>
      <c r="E1121">
        <v>9.6999999999999993</v>
      </c>
      <c r="F1121">
        <v>9.58</v>
      </c>
      <c r="G1121">
        <v>9.23</v>
      </c>
      <c r="H1121">
        <v>9.0500000000000007</v>
      </c>
      <c r="I1121">
        <v>8.7799999999999994</v>
      </c>
      <c r="J1121">
        <v>8.64</v>
      </c>
      <c r="K1121">
        <v>8.59</v>
      </c>
      <c r="L1121">
        <v>8.66</v>
      </c>
      <c r="M1121">
        <v>8.76</v>
      </c>
      <c r="N1121">
        <v>8.9</v>
      </c>
      <c r="P1121" s="8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</row>
    <row r="1122" spans="1:28" ht="17" thickBot="1" x14ac:dyDescent="0.25">
      <c r="A1122" s="9"/>
      <c r="B1122" s="2">
        <v>42577</v>
      </c>
      <c r="C1122">
        <v>9.9600000000000009</v>
      </c>
      <c r="D1122">
        <v>9.83</v>
      </c>
      <c r="E1122">
        <v>9.7100000000000009</v>
      </c>
      <c r="F1122">
        <v>9.6</v>
      </c>
      <c r="G1122">
        <v>9.26</v>
      </c>
      <c r="H1122">
        <v>9.07</v>
      </c>
      <c r="I1122">
        <v>8.81</v>
      </c>
      <c r="J1122">
        <v>8.68</v>
      </c>
      <c r="K1122">
        <v>8.66</v>
      </c>
      <c r="L1122">
        <v>8.74</v>
      </c>
      <c r="M1122">
        <v>8.85</v>
      </c>
      <c r="N1122">
        <v>8.99</v>
      </c>
      <c r="P1122" s="8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</row>
    <row r="1123" spans="1:28" ht="17" thickBot="1" x14ac:dyDescent="0.25">
      <c r="A1123" s="9"/>
      <c r="B1123" s="2">
        <v>42576</v>
      </c>
      <c r="C1123">
        <v>9.99</v>
      </c>
      <c r="D1123">
        <v>9.86</v>
      </c>
      <c r="E1123">
        <v>9.73</v>
      </c>
      <c r="F1123">
        <v>9.6199999999999992</v>
      </c>
      <c r="G1123">
        <v>9.26</v>
      </c>
      <c r="H1123">
        <v>9.02</v>
      </c>
      <c r="I1123">
        <v>8.76</v>
      </c>
      <c r="J1123">
        <v>8.64</v>
      </c>
      <c r="K1123">
        <v>8.61</v>
      </c>
      <c r="L1123">
        <v>8.6999999999999993</v>
      </c>
      <c r="M1123">
        <v>8.8000000000000007</v>
      </c>
      <c r="N1123">
        <v>8.93</v>
      </c>
      <c r="P1123" s="8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</row>
    <row r="1124" spans="1:28" ht="17" thickBot="1" x14ac:dyDescent="0.25">
      <c r="A1124" s="9"/>
      <c r="B1124" s="2">
        <v>42573</v>
      </c>
      <c r="C1124">
        <v>10</v>
      </c>
      <c r="D1124">
        <v>9.86</v>
      </c>
      <c r="E1124">
        <v>9.73</v>
      </c>
      <c r="F1124">
        <v>9.6199999999999992</v>
      </c>
      <c r="G1124">
        <v>9.26</v>
      </c>
      <c r="H1124">
        <v>9.07</v>
      </c>
      <c r="I1124">
        <v>8.8000000000000007</v>
      </c>
      <c r="J1124">
        <v>8.66</v>
      </c>
      <c r="K1124">
        <v>8.6</v>
      </c>
      <c r="L1124">
        <v>8.68</v>
      </c>
      <c r="M1124">
        <v>8.7799999999999994</v>
      </c>
      <c r="N1124">
        <v>8.93</v>
      </c>
      <c r="P1124" s="8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</row>
    <row r="1125" spans="1:28" ht="17" thickBot="1" x14ac:dyDescent="0.25">
      <c r="A1125" s="9"/>
      <c r="B1125" s="2">
        <v>42572</v>
      </c>
      <c r="C1125">
        <v>9.98</v>
      </c>
      <c r="D1125">
        <v>9.84</v>
      </c>
      <c r="E1125">
        <v>9.7100000000000009</v>
      </c>
      <c r="F1125">
        <v>9.59</v>
      </c>
      <c r="G1125">
        <v>9.23</v>
      </c>
      <c r="H1125">
        <v>9.02</v>
      </c>
      <c r="I1125">
        <v>8.75</v>
      </c>
      <c r="J1125">
        <v>8.6</v>
      </c>
      <c r="K1125">
        <v>8.5500000000000007</v>
      </c>
      <c r="L1125">
        <v>8.6300000000000008</v>
      </c>
      <c r="M1125">
        <v>8.74</v>
      </c>
      <c r="N1125">
        <v>8.89</v>
      </c>
      <c r="P1125" s="8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</row>
    <row r="1126" spans="1:28" ht="17" thickBot="1" x14ac:dyDescent="0.25">
      <c r="A1126" s="9"/>
      <c r="B1126" s="2">
        <v>42571</v>
      </c>
      <c r="C1126">
        <v>9.98</v>
      </c>
      <c r="D1126">
        <v>9.84</v>
      </c>
      <c r="E1126">
        <v>9.7200000000000006</v>
      </c>
      <c r="F1126">
        <v>9.59</v>
      </c>
      <c r="G1126">
        <v>9.1999999999999993</v>
      </c>
      <c r="H1126">
        <v>8.9700000000000006</v>
      </c>
      <c r="I1126">
        <v>8.6999999999999993</v>
      </c>
      <c r="J1126">
        <v>8.56</v>
      </c>
      <c r="K1126">
        <v>8.52</v>
      </c>
      <c r="L1126">
        <v>8.61</v>
      </c>
      <c r="M1126">
        <v>8.7200000000000006</v>
      </c>
      <c r="N1126">
        <v>8.8800000000000008</v>
      </c>
      <c r="P1126" s="8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</row>
    <row r="1127" spans="1:28" ht="17" thickBot="1" x14ac:dyDescent="0.25">
      <c r="A1127" s="9"/>
      <c r="B1127" s="2">
        <v>42570</v>
      </c>
      <c r="C1127">
        <v>9.98</v>
      </c>
      <c r="D1127">
        <v>9.84</v>
      </c>
      <c r="E1127">
        <v>9.7200000000000006</v>
      </c>
      <c r="F1127">
        <v>9.6</v>
      </c>
      <c r="G1127">
        <v>9.23</v>
      </c>
      <c r="H1127">
        <v>8.99</v>
      </c>
      <c r="I1127">
        <v>8.69</v>
      </c>
      <c r="J1127">
        <v>8.5399999999999991</v>
      </c>
      <c r="K1127">
        <v>8.49</v>
      </c>
      <c r="L1127">
        <v>8.58</v>
      </c>
      <c r="M1127">
        <v>8.69</v>
      </c>
      <c r="N1127">
        <v>8.85</v>
      </c>
      <c r="P1127" s="8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</row>
    <row r="1128" spans="1:28" ht="17" thickBot="1" x14ac:dyDescent="0.25">
      <c r="A1128" s="9"/>
      <c r="B1128" s="2">
        <v>42569</v>
      </c>
      <c r="C1128">
        <v>10.09</v>
      </c>
      <c r="D1128">
        <v>9.92</v>
      </c>
      <c r="E1128">
        <v>9.76</v>
      </c>
      <c r="F1128">
        <v>9.61</v>
      </c>
      <c r="G1128">
        <v>9.16</v>
      </c>
      <c r="H1128">
        <v>8.91</v>
      </c>
      <c r="I1128">
        <v>8.65</v>
      </c>
      <c r="J1128">
        <v>8.5399999999999991</v>
      </c>
      <c r="K1128">
        <v>8.51</v>
      </c>
      <c r="L1128">
        <v>8.6199999999999992</v>
      </c>
      <c r="M1128">
        <v>8.74</v>
      </c>
      <c r="N1128">
        <v>8.89</v>
      </c>
      <c r="P1128" s="8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</row>
    <row r="1129" spans="1:28" ht="17" thickBot="1" x14ac:dyDescent="0.25">
      <c r="A1129" s="9"/>
      <c r="B1129" s="2">
        <v>42566</v>
      </c>
      <c r="C1129">
        <v>10.07</v>
      </c>
      <c r="D1129">
        <v>9.91</v>
      </c>
      <c r="E1129">
        <v>9.75</v>
      </c>
      <c r="F1129">
        <v>9.61</v>
      </c>
      <c r="G1129">
        <v>9.16</v>
      </c>
      <c r="H1129">
        <v>8.91</v>
      </c>
      <c r="I1129">
        <v>8.6300000000000008</v>
      </c>
      <c r="J1129">
        <v>8.48</v>
      </c>
      <c r="K1129">
        <v>8.43</v>
      </c>
      <c r="L1129">
        <v>8.52</v>
      </c>
      <c r="M1129">
        <v>8.64</v>
      </c>
      <c r="N1129">
        <v>8.8000000000000007</v>
      </c>
      <c r="P1129" s="8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</row>
    <row r="1130" spans="1:28" ht="17" thickBot="1" x14ac:dyDescent="0.25">
      <c r="A1130" s="9"/>
      <c r="B1130" s="2">
        <v>42565</v>
      </c>
      <c r="C1130">
        <v>10.08</v>
      </c>
      <c r="D1130">
        <v>9.92</v>
      </c>
      <c r="E1130">
        <v>9.76</v>
      </c>
      <c r="F1130">
        <v>9.61</v>
      </c>
      <c r="G1130">
        <v>9.15</v>
      </c>
      <c r="H1130">
        <v>8.9</v>
      </c>
      <c r="I1130">
        <v>8.59</v>
      </c>
      <c r="J1130">
        <v>8.44</v>
      </c>
      <c r="K1130">
        <v>8.39</v>
      </c>
      <c r="L1130">
        <v>8.48</v>
      </c>
      <c r="M1130">
        <v>8.61</v>
      </c>
      <c r="N1130">
        <v>8.7799999999999994</v>
      </c>
      <c r="P1130" s="8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</row>
    <row r="1131" spans="1:28" ht="17" thickBot="1" x14ac:dyDescent="0.25">
      <c r="A1131" s="9"/>
      <c r="B1131" s="2">
        <v>42564</v>
      </c>
      <c r="C1131">
        <v>9.9700000000000006</v>
      </c>
      <c r="D1131">
        <v>9.84</v>
      </c>
      <c r="E1131">
        <v>9.7200000000000006</v>
      </c>
      <c r="F1131">
        <v>9.6</v>
      </c>
      <c r="G1131">
        <v>9.23</v>
      </c>
      <c r="H1131">
        <v>9</v>
      </c>
      <c r="I1131">
        <v>8.67</v>
      </c>
      <c r="J1131">
        <v>8.48</v>
      </c>
      <c r="K1131">
        <v>8.3699999999999992</v>
      </c>
      <c r="L1131">
        <v>8.43</v>
      </c>
      <c r="M1131">
        <v>8.5399999999999991</v>
      </c>
      <c r="N1131">
        <v>8.73</v>
      </c>
      <c r="P1131" s="8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</row>
    <row r="1132" spans="1:28" ht="17" thickBot="1" x14ac:dyDescent="0.25">
      <c r="A1132" s="9"/>
      <c r="B1132" s="2">
        <v>42563</v>
      </c>
      <c r="C1132">
        <v>9.94</v>
      </c>
      <c r="D1132">
        <v>9.82</v>
      </c>
      <c r="E1132">
        <v>9.6999999999999993</v>
      </c>
      <c r="F1132">
        <v>9.59</v>
      </c>
      <c r="G1132">
        <v>9.23</v>
      </c>
      <c r="H1132">
        <v>8.9499999999999993</v>
      </c>
      <c r="I1132">
        <v>8.6</v>
      </c>
      <c r="J1132">
        <v>8.41</v>
      </c>
      <c r="K1132">
        <v>8.3000000000000007</v>
      </c>
      <c r="L1132">
        <v>8.36</v>
      </c>
      <c r="M1132">
        <v>8.48</v>
      </c>
      <c r="N1132">
        <v>8.66</v>
      </c>
      <c r="P1132" s="8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</row>
    <row r="1133" spans="1:28" ht="17" thickBot="1" x14ac:dyDescent="0.25">
      <c r="A1133" s="9"/>
      <c r="B1133" s="2">
        <v>42562</v>
      </c>
      <c r="C1133">
        <v>9.89</v>
      </c>
      <c r="D1133">
        <v>9.7899999999999991</v>
      </c>
      <c r="E1133">
        <v>9.69</v>
      </c>
      <c r="F1133">
        <v>9.6</v>
      </c>
      <c r="G1133">
        <v>9.2899999999999991</v>
      </c>
      <c r="H1133">
        <v>9.0399999999999991</v>
      </c>
      <c r="I1133">
        <v>8.69</v>
      </c>
      <c r="J1133">
        <v>8.4700000000000006</v>
      </c>
      <c r="K1133">
        <v>8.32</v>
      </c>
      <c r="L1133">
        <v>8.33</v>
      </c>
      <c r="M1133">
        <v>8.41</v>
      </c>
      <c r="N1133">
        <v>8.56</v>
      </c>
      <c r="P1133" s="8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</row>
    <row r="1134" spans="1:28" ht="17" thickBot="1" x14ac:dyDescent="0.25">
      <c r="A1134" s="9"/>
      <c r="B1134" s="2">
        <v>42559</v>
      </c>
      <c r="C1134">
        <v>9.89</v>
      </c>
      <c r="D1134">
        <v>9.7899999999999991</v>
      </c>
      <c r="E1134">
        <v>9.69</v>
      </c>
      <c r="F1134">
        <v>9.61</v>
      </c>
      <c r="G1134">
        <v>9.33</v>
      </c>
      <c r="H1134">
        <v>9.1199999999999992</v>
      </c>
      <c r="I1134">
        <v>8.77</v>
      </c>
      <c r="J1134">
        <v>8.5399999999999991</v>
      </c>
      <c r="K1134">
        <v>8.36</v>
      </c>
      <c r="L1134">
        <v>8.34</v>
      </c>
      <c r="M1134">
        <v>8.41</v>
      </c>
      <c r="N1134">
        <v>8.5299999999999994</v>
      </c>
      <c r="P1134" s="8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</row>
    <row r="1135" spans="1:28" ht="17" thickBot="1" x14ac:dyDescent="0.25">
      <c r="A1135" s="9"/>
      <c r="B1135" s="2">
        <v>42558</v>
      </c>
      <c r="C1135">
        <v>9.92</v>
      </c>
      <c r="D1135">
        <v>9.81</v>
      </c>
      <c r="E1135">
        <v>9.7100000000000009</v>
      </c>
      <c r="F1135">
        <v>9.61</v>
      </c>
      <c r="G1135">
        <v>9.3000000000000007</v>
      </c>
      <c r="H1135">
        <v>9.1199999999999992</v>
      </c>
      <c r="I1135">
        <v>8.7799999999999994</v>
      </c>
      <c r="J1135">
        <v>8.5299999999999994</v>
      </c>
      <c r="K1135">
        <v>8.33</v>
      </c>
      <c r="L1135">
        <v>8.26</v>
      </c>
      <c r="M1135">
        <v>8.2899999999999991</v>
      </c>
      <c r="N1135">
        <v>8.39</v>
      </c>
      <c r="P1135" s="8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</row>
    <row r="1136" spans="1:28" ht="17" thickBot="1" x14ac:dyDescent="0.25">
      <c r="A1136" s="9"/>
      <c r="B1136" s="2">
        <v>42557</v>
      </c>
      <c r="C1136">
        <v>10.050000000000001</v>
      </c>
      <c r="D1136">
        <v>9.92</v>
      </c>
      <c r="E1136">
        <v>9.8000000000000007</v>
      </c>
      <c r="F1136">
        <v>9.68</v>
      </c>
      <c r="G1136">
        <v>9.2899999999999991</v>
      </c>
      <c r="H1136">
        <v>9.0500000000000007</v>
      </c>
      <c r="I1136">
        <v>8.7100000000000009</v>
      </c>
      <c r="J1136">
        <v>8.5</v>
      </c>
      <c r="K1136">
        <v>8.35</v>
      </c>
      <c r="L1136">
        <v>8.34</v>
      </c>
      <c r="M1136">
        <v>8.4</v>
      </c>
      <c r="N1136">
        <v>8.5</v>
      </c>
      <c r="P1136" s="8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</row>
    <row r="1137" spans="1:28" ht="17" thickBot="1" x14ac:dyDescent="0.25">
      <c r="A1137" s="9"/>
      <c r="B1137" s="2">
        <v>42556</v>
      </c>
      <c r="C1137">
        <v>10.130000000000001</v>
      </c>
      <c r="D1137">
        <v>9.98</v>
      </c>
      <c r="E1137">
        <v>9.83</v>
      </c>
      <c r="F1137">
        <v>9.6999999999999993</v>
      </c>
      <c r="G1137">
        <v>9.26</v>
      </c>
      <c r="H1137">
        <v>8.98</v>
      </c>
      <c r="I1137">
        <v>8.64</v>
      </c>
      <c r="J1137">
        <v>8.4600000000000009</v>
      </c>
      <c r="K1137">
        <v>8.35</v>
      </c>
      <c r="L1137">
        <v>8.3800000000000008</v>
      </c>
      <c r="M1137">
        <v>8.4499999999999993</v>
      </c>
      <c r="N1137">
        <v>8.56</v>
      </c>
      <c r="P1137" s="8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</row>
    <row r="1138" spans="1:28" ht="17" thickBot="1" x14ac:dyDescent="0.25">
      <c r="A1138" s="9"/>
      <c r="B1138" s="2">
        <v>42555</v>
      </c>
      <c r="C1138">
        <v>10.11</v>
      </c>
      <c r="D1138">
        <v>9.9499999999999993</v>
      </c>
      <c r="E1138">
        <v>9.81</v>
      </c>
      <c r="F1138">
        <v>9.67</v>
      </c>
      <c r="G1138">
        <v>9.2200000000000006</v>
      </c>
      <c r="H1138">
        <v>8.93</v>
      </c>
      <c r="I1138">
        <v>8.5399999999999991</v>
      </c>
      <c r="J1138">
        <v>8.33</v>
      </c>
      <c r="K1138">
        <v>8.2200000000000006</v>
      </c>
      <c r="L1138">
        <v>8.24</v>
      </c>
      <c r="M1138">
        <v>8.3000000000000007</v>
      </c>
      <c r="N1138">
        <v>8.39</v>
      </c>
      <c r="P1138" s="8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</row>
    <row r="1139" spans="1:28" ht="17" thickBot="1" x14ac:dyDescent="0.25">
      <c r="A1139" s="9"/>
      <c r="B1139" s="2">
        <v>42552</v>
      </c>
      <c r="C1139">
        <v>10.14</v>
      </c>
      <c r="D1139">
        <v>9.9700000000000006</v>
      </c>
      <c r="E1139">
        <v>9.81</v>
      </c>
      <c r="F1139">
        <v>9.66</v>
      </c>
      <c r="G1139">
        <v>9.2100000000000009</v>
      </c>
      <c r="H1139">
        <v>8.91</v>
      </c>
      <c r="I1139">
        <v>8.5</v>
      </c>
      <c r="J1139">
        <v>8.2899999999999991</v>
      </c>
      <c r="K1139">
        <v>8.1999999999999993</v>
      </c>
      <c r="L1139">
        <v>8.24</v>
      </c>
      <c r="M1139">
        <v>8.3000000000000007</v>
      </c>
      <c r="N1139">
        <v>8.36</v>
      </c>
      <c r="P1139" s="8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</row>
    <row r="1140" spans="1:28" ht="17" thickBot="1" x14ac:dyDescent="0.25">
      <c r="A1140" s="9"/>
      <c r="B1140" s="2">
        <v>42551</v>
      </c>
      <c r="C1140">
        <v>10.06</v>
      </c>
      <c r="D1140">
        <v>9.91</v>
      </c>
      <c r="E1140">
        <v>9.7799999999999994</v>
      </c>
      <c r="F1140">
        <v>9.66</v>
      </c>
      <c r="G1140">
        <v>9.26</v>
      </c>
      <c r="H1140">
        <v>8.9499999999999993</v>
      </c>
      <c r="I1140">
        <v>8.5399999999999991</v>
      </c>
      <c r="J1140">
        <v>8.33</v>
      </c>
      <c r="K1140">
        <v>8.25</v>
      </c>
      <c r="L1140">
        <v>8.25</v>
      </c>
      <c r="M1140">
        <v>8.27</v>
      </c>
      <c r="N1140">
        <v>8.2899999999999991</v>
      </c>
      <c r="P1140" s="8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</row>
    <row r="1141" spans="1:28" ht="17" thickBot="1" x14ac:dyDescent="0.25">
      <c r="A1141" s="9"/>
      <c r="B1141" s="2">
        <v>42550</v>
      </c>
      <c r="C1141">
        <v>10.06</v>
      </c>
      <c r="D1141">
        <v>9.91</v>
      </c>
      <c r="E1141">
        <v>9.7799999999999994</v>
      </c>
      <c r="F1141">
        <v>9.67</v>
      </c>
      <c r="G1141">
        <v>9.2899999999999991</v>
      </c>
      <c r="H1141">
        <v>9</v>
      </c>
      <c r="I1141">
        <v>8.6199999999999992</v>
      </c>
      <c r="J1141">
        <v>8.4499999999999993</v>
      </c>
      <c r="K1141">
        <v>8.39</v>
      </c>
      <c r="L1141">
        <v>8.3800000000000008</v>
      </c>
      <c r="M1141">
        <v>8.39</v>
      </c>
      <c r="N1141">
        <v>8.39</v>
      </c>
      <c r="P1141" s="8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</row>
    <row r="1142" spans="1:28" ht="17" thickBot="1" x14ac:dyDescent="0.25">
      <c r="A1142" s="9"/>
      <c r="B1142" s="2">
        <v>42549</v>
      </c>
      <c r="C1142">
        <v>10.15</v>
      </c>
      <c r="D1142">
        <v>9.9700000000000006</v>
      </c>
      <c r="E1142">
        <v>9.81</v>
      </c>
      <c r="F1142">
        <v>9.67</v>
      </c>
      <c r="G1142">
        <v>9.25</v>
      </c>
      <c r="H1142">
        <v>8.9600000000000009</v>
      </c>
      <c r="I1142">
        <v>8.64</v>
      </c>
      <c r="J1142">
        <v>8.49</v>
      </c>
      <c r="K1142">
        <v>8.41</v>
      </c>
      <c r="L1142">
        <v>8.39</v>
      </c>
      <c r="M1142">
        <v>8.39</v>
      </c>
      <c r="N1142">
        <v>8.3800000000000008</v>
      </c>
      <c r="P1142" s="8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</row>
    <row r="1143" spans="1:28" ht="17" thickBot="1" x14ac:dyDescent="0.25">
      <c r="A1143" s="9"/>
      <c r="B1143" s="2">
        <v>42548</v>
      </c>
      <c r="C1143">
        <v>10.18</v>
      </c>
      <c r="D1143">
        <v>10.01</v>
      </c>
      <c r="E1143">
        <v>9.86</v>
      </c>
      <c r="F1143">
        <v>9.73</v>
      </c>
      <c r="G1143">
        <v>9.32</v>
      </c>
      <c r="H1143">
        <v>9.0299999999999994</v>
      </c>
      <c r="I1143">
        <v>8.7200000000000006</v>
      </c>
      <c r="J1143">
        <v>8.58</v>
      </c>
      <c r="K1143">
        <v>8.51</v>
      </c>
      <c r="L1143">
        <v>8.49</v>
      </c>
      <c r="M1143">
        <v>8.4700000000000006</v>
      </c>
      <c r="N1143">
        <v>8.44</v>
      </c>
      <c r="P1143" s="8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</row>
    <row r="1144" spans="1:28" ht="17" thickBot="1" x14ac:dyDescent="0.25">
      <c r="A1144" s="9"/>
      <c r="B1144" s="2">
        <v>42545</v>
      </c>
      <c r="C1144">
        <v>10.5</v>
      </c>
      <c r="D1144">
        <v>10.24</v>
      </c>
      <c r="E1144">
        <v>10.02</v>
      </c>
      <c r="F1144">
        <v>9.83</v>
      </c>
      <c r="G1144">
        <v>9.32</v>
      </c>
      <c r="H1144">
        <v>9.0500000000000007</v>
      </c>
      <c r="I1144">
        <v>8.7899999999999991</v>
      </c>
      <c r="J1144">
        <v>8.69</v>
      </c>
      <c r="K1144">
        <v>8.6199999999999992</v>
      </c>
      <c r="L1144">
        <v>8.58</v>
      </c>
      <c r="M1144">
        <v>8.5500000000000007</v>
      </c>
      <c r="N1144">
        <v>8.52</v>
      </c>
      <c r="P1144" s="8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</row>
    <row r="1145" spans="1:28" ht="17" thickBot="1" x14ac:dyDescent="0.25">
      <c r="A1145" s="9"/>
      <c r="B1145" s="2">
        <v>42544</v>
      </c>
      <c r="C1145">
        <v>10.45</v>
      </c>
      <c r="D1145">
        <v>10.18</v>
      </c>
      <c r="E1145">
        <v>9.9600000000000009</v>
      </c>
      <c r="F1145">
        <v>9.77</v>
      </c>
      <c r="G1145">
        <v>9.25</v>
      </c>
      <c r="H1145">
        <v>8.98</v>
      </c>
      <c r="I1145">
        <v>8.7200000000000006</v>
      </c>
      <c r="J1145">
        <v>8.61</v>
      </c>
      <c r="K1145">
        <v>8.5399999999999991</v>
      </c>
      <c r="L1145">
        <v>8.5</v>
      </c>
      <c r="M1145">
        <v>8.4700000000000006</v>
      </c>
      <c r="N1145">
        <v>8.43</v>
      </c>
      <c r="P1145" s="8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</row>
    <row r="1146" spans="1:28" ht="17" thickBot="1" x14ac:dyDescent="0.25">
      <c r="A1146" s="9"/>
      <c r="B1146" s="2">
        <v>42543</v>
      </c>
      <c r="C1146">
        <v>10.130000000000001</v>
      </c>
      <c r="D1146">
        <v>9.99</v>
      </c>
      <c r="E1146">
        <v>9.86</v>
      </c>
      <c r="F1146">
        <v>9.74</v>
      </c>
      <c r="G1146">
        <v>9.3699999999999992</v>
      </c>
      <c r="H1146">
        <v>9.11</v>
      </c>
      <c r="I1146">
        <v>8.8000000000000007</v>
      </c>
      <c r="J1146">
        <v>8.65</v>
      </c>
      <c r="K1146">
        <v>8.5399999999999991</v>
      </c>
      <c r="L1146">
        <v>8.4499999999999993</v>
      </c>
      <c r="M1146">
        <v>8.41</v>
      </c>
      <c r="N1146">
        <v>8.35</v>
      </c>
      <c r="P1146" s="8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</row>
    <row r="1147" spans="1:28" ht="17" thickBot="1" x14ac:dyDescent="0.25">
      <c r="A1147" s="9"/>
      <c r="B1147" s="2">
        <v>42542</v>
      </c>
      <c r="C1147">
        <v>10.19</v>
      </c>
      <c r="D1147">
        <v>10.029999999999999</v>
      </c>
      <c r="E1147">
        <v>9.89</v>
      </c>
      <c r="F1147">
        <v>9.77</v>
      </c>
      <c r="G1147">
        <v>9.3699999999999992</v>
      </c>
      <c r="H1147">
        <v>9.1199999999999992</v>
      </c>
      <c r="I1147">
        <v>8.83</v>
      </c>
      <c r="J1147">
        <v>8.68</v>
      </c>
      <c r="K1147">
        <v>8.56</v>
      </c>
      <c r="L1147">
        <v>8.48</v>
      </c>
      <c r="M1147">
        <v>8.44</v>
      </c>
      <c r="N1147">
        <v>8.4</v>
      </c>
      <c r="P1147" s="8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</row>
    <row r="1148" spans="1:28" ht="17" thickBot="1" x14ac:dyDescent="0.25">
      <c r="A1148" s="9"/>
      <c r="B1148" s="2">
        <v>42541</v>
      </c>
      <c r="C1148">
        <v>10.3</v>
      </c>
      <c r="D1148">
        <v>10.1</v>
      </c>
      <c r="E1148">
        <v>9.93</v>
      </c>
      <c r="F1148">
        <v>9.7799999999999994</v>
      </c>
      <c r="G1148">
        <v>9.33</v>
      </c>
      <c r="H1148">
        <v>9.08</v>
      </c>
      <c r="I1148">
        <v>8.82</v>
      </c>
      <c r="J1148">
        <v>8.68</v>
      </c>
      <c r="K1148">
        <v>8.56</v>
      </c>
      <c r="L1148">
        <v>8.48</v>
      </c>
      <c r="M1148">
        <v>8.4499999999999993</v>
      </c>
      <c r="N1148">
        <v>8.42</v>
      </c>
      <c r="P1148" s="8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</row>
    <row r="1149" spans="1:28" ht="17" thickBot="1" x14ac:dyDescent="0.25">
      <c r="A1149" s="9"/>
      <c r="B1149" s="2">
        <v>42538</v>
      </c>
      <c r="C1149">
        <v>10.39</v>
      </c>
      <c r="D1149">
        <v>10.19</v>
      </c>
      <c r="E1149">
        <v>10.01</v>
      </c>
      <c r="F1149">
        <v>9.85</v>
      </c>
      <c r="G1149">
        <v>9.42</v>
      </c>
      <c r="H1149">
        <v>9.18</v>
      </c>
      <c r="I1149">
        <v>8.94</v>
      </c>
      <c r="J1149">
        <v>8.7899999999999991</v>
      </c>
      <c r="K1149">
        <v>8.64</v>
      </c>
      <c r="L1149">
        <v>8.57</v>
      </c>
      <c r="M1149">
        <v>8.5399999999999991</v>
      </c>
      <c r="N1149">
        <v>8.51</v>
      </c>
      <c r="P1149" s="8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</row>
    <row r="1150" spans="1:28" ht="17" thickBot="1" x14ac:dyDescent="0.25">
      <c r="A1150" s="9"/>
      <c r="B1150" s="2">
        <v>42537</v>
      </c>
      <c r="C1150">
        <v>10.199999999999999</v>
      </c>
      <c r="D1150">
        <v>10.039999999999999</v>
      </c>
      <c r="E1150">
        <v>9.9</v>
      </c>
      <c r="F1150">
        <v>9.7799999999999994</v>
      </c>
      <c r="G1150">
        <v>9.43</v>
      </c>
      <c r="H1150">
        <v>9.2200000000000006</v>
      </c>
      <c r="I1150">
        <v>8.99</v>
      </c>
      <c r="J1150">
        <v>8.85</v>
      </c>
      <c r="K1150">
        <v>8.7100000000000009</v>
      </c>
      <c r="L1150">
        <v>8.64</v>
      </c>
      <c r="M1150">
        <v>8.6300000000000008</v>
      </c>
      <c r="N1150">
        <v>8.6</v>
      </c>
      <c r="P1150" s="8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</row>
    <row r="1151" spans="1:28" ht="17" thickBot="1" x14ac:dyDescent="0.25">
      <c r="A1151" s="9"/>
      <c r="B1151" s="2">
        <v>42536</v>
      </c>
      <c r="C1151">
        <v>10.26</v>
      </c>
      <c r="D1151">
        <v>10.1</v>
      </c>
      <c r="E1151">
        <v>9.9499999999999993</v>
      </c>
      <c r="F1151">
        <v>9.81</v>
      </c>
      <c r="G1151">
        <v>9.41</v>
      </c>
      <c r="H1151">
        <v>9.19</v>
      </c>
      <c r="I1151">
        <v>8.92</v>
      </c>
      <c r="J1151">
        <v>8.77</v>
      </c>
      <c r="K1151">
        <v>8.65</v>
      </c>
      <c r="L1151">
        <v>8.57</v>
      </c>
      <c r="M1151">
        <v>8.5500000000000007</v>
      </c>
      <c r="N1151">
        <v>8.52</v>
      </c>
      <c r="P1151" s="8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</row>
    <row r="1152" spans="1:28" ht="17" thickBot="1" x14ac:dyDescent="0.25">
      <c r="A1152" s="9"/>
      <c r="B1152" s="2">
        <v>42535</v>
      </c>
      <c r="C1152">
        <v>9.9700000000000006</v>
      </c>
      <c r="D1152">
        <v>9.8699999999999992</v>
      </c>
      <c r="E1152">
        <v>9.7799999999999994</v>
      </c>
      <c r="F1152">
        <v>9.69</v>
      </c>
      <c r="G1152">
        <v>9.39</v>
      </c>
      <c r="H1152">
        <v>9.18</v>
      </c>
      <c r="I1152">
        <v>8.9600000000000009</v>
      </c>
      <c r="J1152">
        <v>8.83</v>
      </c>
      <c r="K1152">
        <v>8.67</v>
      </c>
      <c r="L1152">
        <v>8.5399999999999991</v>
      </c>
      <c r="M1152">
        <v>8.4700000000000006</v>
      </c>
      <c r="N1152">
        <v>8.42</v>
      </c>
      <c r="P1152" s="8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</row>
    <row r="1153" spans="1:28" ht="17" thickBot="1" x14ac:dyDescent="0.25">
      <c r="A1153" s="9"/>
      <c r="B1153" s="2">
        <v>42531</v>
      </c>
      <c r="C1153">
        <v>9.9600000000000009</v>
      </c>
      <c r="D1153">
        <v>9.85</v>
      </c>
      <c r="E1153">
        <v>9.75</v>
      </c>
      <c r="F1153">
        <v>9.66</v>
      </c>
      <c r="G1153">
        <v>9.3699999999999992</v>
      </c>
      <c r="H1153">
        <v>9.15</v>
      </c>
      <c r="I1153">
        <v>8.89</v>
      </c>
      <c r="J1153">
        <v>8.7200000000000006</v>
      </c>
      <c r="K1153">
        <v>8.5500000000000007</v>
      </c>
      <c r="L1153">
        <v>8.41</v>
      </c>
      <c r="M1153">
        <v>8.35</v>
      </c>
      <c r="N1153">
        <v>8.2799999999999994</v>
      </c>
      <c r="P1153" s="8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</row>
    <row r="1154" spans="1:28" ht="17" thickBot="1" x14ac:dyDescent="0.25">
      <c r="A1154" s="9"/>
      <c r="B1154" s="2">
        <v>42530</v>
      </c>
      <c r="C1154">
        <v>10.119999999999999</v>
      </c>
      <c r="D1154">
        <v>9.99</v>
      </c>
      <c r="E1154">
        <v>9.8699999999999992</v>
      </c>
      <c r="F1154">
        <v>9.76</v>
      </c>
      <c r="G1154">
        <v>9.43</v>
      </c>
      <c r="H1154">
        <v>9.2200000000000006</v>
      </c>
      <c r="I1154">
        <v>8.94</v>
      </c>
      <c r="J1154">
        <v>8.7799999999999994</v>
      </c>
      <c r="K1154">
        <v>8.6199999999999992</v>
      </c>
      <c r="L1154">
        <v>8.51</v>
      </c>
      <c r="M1154">
        <v>8.4600000000000009</v>
      </c>
      <c r="N1154">
        <v>8.42</v>
      </c>
      <c r="P1154" s="8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</row>
    <row r="1155" spans="1:28" ht="17" thickBot="1" x14ac:dyDescent="0.25">
      <c r="A1155" s="9"/>
      <c r="B1155" s="2">
        <v>42529</v>
      </c>
      <c r="C1155">
        <v>10.130000000000001</v>
      </c>
      <c r="D1155">
        <v>10</v>
      </c>
      <c r="E1155">
        <v>9.8699999999999992</v>
      </c>
      <c r="F1155">
        <v>9.76</v>
      </c>
      <c r="G1155">
        <v>9.43</v>
      </c>
      <c r="H1155">
        <v>9.24</v>
      </c>
      <c r="I1155">
        <v>8.94</v>
      </c>
      <c r="J1155">
        <v>8.74</v>
      </c>
      <c r="K1155">
        <v>8.57</v>
      </c>
      <c r="L1155">
        <v>8.44</v>
      </c>
      <c r="M1155">
        <v>8.39</v>
      </c>
      <c r="N1155">
        <v>8.33</v>
      </c>
      <c r="P1155" s="8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</row>
    <row r="1156" spans="1:28" ht="17" thickBot="1" x14ac:dyDescent="0.25">
      <c r="A1156" s="9"/>
      <c r="B1156" s="2">
        <v>42528</v>
      </c>
      <c r="C1156">
        <v>10.08</v>
      </c>
      <c r="D1156">
        <v>9.9700000000000006</v>
      </c>
      <c r="E1156">
        <v>9.86</v>
      </c>
      <c r="F1156">
        <v>9.77</v>
      </c>
      <c r="G1156">
        <v>9.4700000000000006</v>
      </c>
      <c r="H1156">
        <v>9.2799999999999994</v>
      </c>
      <c r="I1156">
        <v>9</v>
      </c>
      <c r="J1156">
        <v>8.8000000000000007</v>
      </c>
      <c r="K1156">
        <v>8.6</v>
      </c>
      <c r="L1156">
        <v>8.4499999999999993</v>
      </c>
      <c r="M1156">
        <v>8.3699999999999992</v>
      </c>
      <c r="N1156">
        <v>8.31</v>
      </c>
      <c r="P1156" s="8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</row>
    <row r="1157" spans="1:28" ht="17" thickBot="1" x14ac:dyDescent="0.25">
      <c r="A1157" s="9"/>
      <c r="B1157" s="2">
        <v>42527</v>
      </c>
      <c r="C1157">
        <v>10.16</v>
      </c>
      <c r="D1157">
        <v>10</v>
      </c>
      <c r="E1157">
        <v>9.86</v>
      </c>
      <c r="F1157">
        <v>9.75</v>
      </c>
      <c r="G1157">
        <v>9.49</v>
      </c>
      <c r="H1157">
        <v>9.3000000000000007</v>
      </c>
      <c r="I1157">
        <v>9.0299999999999994</v>
      </c>
      <c r="J1157">
        <v>8.83</v>
      </c>
      <c r="K1157">
        <v>8.66</v>
      </c>
      <c r="L1157">
        <v>8.5500000000000007</v>
      </c>
      <c r="M1157">
        <v>8.51</v>
      </c>
      <c r="N1157">
        <v>8.49</v>
      </c>
      <c r="P1157" s="8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</row>
    <row r="1158" spans="1:28" ht="17" thickBot="1" x14ac:dyDescent="0.25">
      <c r="A1158" s="9"/>
      <c r="B1158" s="2">
        <v>42524</v>
      </c>
      <c r="C1158">
        <v>10.23</v>
      </c>
      <c r="D1158">
        <v>10.050000000000001</v>
      </c>
      <c r="E1158">
        <v>9.91</v>
      </c>
      <c r="F1158">
        <v>9.7899999999999991</v>
      </c>
      <c r="G1158">
        <v>9.49</v>
      </c>
      <c r="H1158">
        <v>9.36</v>
      </c>
      <c r="I1158">
        <v>9.15</v>
      </c>
      <c r="J1158">
        <v>8.98</v>
      </c>
      <c r="K1158">
        <v>8.82</v>
      </c>
      <c r="L1158">
        <v>8.73</v>
      </c>
      <c r="M1158">
        <v>8.7100000000000009</v>
      </c>
      <c r="N1158">
        <v>8.6999999999999993</v>
      </c>
      <c r="P1158" s="8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</row>
    <row r="1159" spans="1:28" ht="17" thickBot="1" x14ac:dyDescent="0.25">
      <c r="A1159" s="9"/>
      <c r="B1159" s="2">
        <v>42523</v>
      </c>
      <c r="C1159">
        <v>10.130000000000001</v>
      </c>
      <c r="D1159">
        <v>9.98</v>
      </c>
      <c r="E1159">
        <v>9.86</v>
      </c>
      <c r="F1159">
        <v>9.77</v>
      </c>
      <c r="G1159">
        <v>9.5500000000000007</v>
      </c>
      <c r="H1159">
        <v>9.43</v>
      </c>
      <c r="I1159">
        <v>9.2100000000000009</v>
      </c>
      <c r="J1159">
        <v>9.0500000000000007</v>
      </c>
      <c r="K1159">
        <v>8.93</v>
      </c>
      <c r="L1159">
        <v>8.8699999999999992</v>
      </c>
      <c r="M1159">
        <v>8.86</v>
      </c>
      <c r="N1159">
        <v>8.86</v>
      </c>
      <c r="P1159" s="8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</row>
    <row r="1160" spans="1:28" ht="17" thickBot="1" x14ac:dyDescent="0.25">
      <c r="A1160" s="9"/>
      <c r="B1160" s="2">
        <v>42522</v>
      </c>
      <c r="C1160">
        <v>10.130000000000001</v>
      </c>
      <c r="D1160">
        <v>10.01</v>
      </c>
      <c r="E1160">
        <v>9.89</v>
      </c>
      <c r="F1160">
        <v>9.8000000000000007</v>
      </c>
      <c r="G1160">
        <v>9.5500000000000007</v>
      </c>
      <c r="H1160">
        <v>9.43</v>
      </c>
      <c r="I1160">
        <v>9.23</v>
      </c>
      <c r="J1160">
        <v>9.07</v>
      </c>
      <c r="K1160">
        <v>8.92</v>
      </c>
      <c r="L1160">
        <v>8.83</v>
      </c>
      <c r="M1160">
        <v>8.81</v>
      </c>
      <c r="N1160">
        <v>8.7899999999999991</v>
      </c>
      <c r="P1160" s="8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</row>
    <row r="1161" spans="1:28" ht="17" thickBot="1" x14ac:dyDescent="0.25">
      <c r="A1161" s="9"/>
      <c r="B1161" s="2">
        <v>42521</v>
      </c>
      <c r="C1161">
        <v>10.029999999999999</v>
      </c>
      <c r="D1161">
        <v>9.91</v>
      </c>
      <c r="E1161">
        <v>9.8000000000000007</v>
      </c>
      <c r="F1161">
        <v>9.7100000000000009</v>
      </c>
      <c r="G1161">
        <v>9.4700000000000006</v>
      </c>
      <c r="H1161">
        <v>9.33</v>
      </c>
      <c r="I1161">
        <v>9.1300000000000008</v>
      </c>
      <c r="J1161">
        <v>8.98</v>
      </c>
      <c r="K1161">
        <v>8.81</v>
      </c>
      <c r="L1161">
        <v>8.6999999999999993</v>
      </c>
      <c r="M1161">
        <v>8.65</v>
      </c>
      <c r="N1161">
        <v>8.6199999999999992</v>
      </c>
      <c r="P1161" s="8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</row>
    <row r="1162" spans="1:28" ht="17" thickBot="1" x14ac:dyDescent="0.25">
      <c r="A1162" s="9"/>
      <c r="B1162" s="2">
        <v>42520</v>
      </c>
      <c r="C1162">
        <v>9.8699999999999992</v>
      </c>
      <c r="D1162">
        <v>9.75</v>
      </c>
      <c r="E1162">
        <v>9.66</v>
      </c>
      <c r="F1162">
        <v>9.6</v>
      </c>
      <c r="G1162">
        <v>9.48</v>
      </c>
      <c r="H1162">
        <v>9.36</v>
      </c>
      <c r="I1162">
        <v>9.1300000000000008</v>
      </c>
      <c r="J1162">
        <v>8.9700000000000006</v>
      </c>
      <c r="K1162">
        <v>8.83</v>
      </c>
      <c r="L1162">
        <v>8.73</v>
      </c>
      <c r="M1162">
        <v>8.69</v>
      </c>
      <c r="N1162">
        <v>8.65</v>
      </c>
      <c r="P1162" s="8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</row>
    <row r="1163" spans="1:28" ht="17" thickBot="1" x14ac:dyDescent="0.25">
      <c r="A1163" s="9"/>
      <c r="B1163" s="2">
        <v>42517</v>
      </c>
      <c r="C1163">
        <v>9.74</v>
      </c>
      <c r="D1163">
        <v>9.69</v>
      </c>
      <c r="E1163">
        <v>9.64</v>
      </c>
      <c r="F1163">
        <v>9.6</v>
      </c>
      <c r="G1163">
        <v>9.4499999999999993</v>
      </c>
      <c r="H1163">
        <v>9.32</v>
      </c>
      <c r="I1163">
        <v>9.1199999999999992</v>
      </c>
      <c r="J1163">
        <v>8.9700000000000006</v>
      </c>
      <c r="K1163">
        <v>8.83</v>
      </c>
      <c r="L1163">
        <v>8.6999999999999993</v>
      </c>
      <c r="M1163">
        <v>8.6300000000000008</v>
      </c>
      <c r="N1163">
        <v>8.57</v>
      </c>
      <c r="P1163" s="8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</row>
    <row r="1164" spans="1:28" ht="17" thickBot="1" x14ac:dyDescent="0.25">
      <c r="A1164" s="9"/>
      <c r="B1164" s="2">
        <v>42516</v>
      </c>
      <c r="C1164">
        <v>9.6300000000000008</v>
      </c>
      <c r="D1164">
        <v>9.59</v>
      </c>
      <c r="E1164">
        <v>9.56</v>
      </c>
      <c r="F1164">
        <v>9.5299999999999994</v>
      </c>
      <c r="G1164">
        <v>9.44</v>
      </c>
      <c r="H1164">
        <v>9.32</v>
      </c>
      <c r="I1164">
        <v>9.11</v>
      </c>
      <c r="J1164">
        <v>8.9499999999999993</v>
      </c>
      <c r="K1164">
        <v>8.8000000000000007</v>
      </c>
      <c r="L1164">
        <v>8.66</v>
      </c>
      <c r="M1164">
        <v>8.59</v>
      </c>
      <c r="N1164">
        <v>8.52</v>
      </c>
      <c r="P1164" s="8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</row>
    <row r="1165" spans="1:28" ht="17" thickBot="1" x14ac:dyDescent="0.25">
      <c r="A1165" s="9"/>
      <c r="B1165" s="2">
        <v>42515</v>
      </c>
      <c r="C1165">
        <v>9.61</v>
      </c>
      <c r="D1165">
        <v>9.58</v>
      </c>
      <c r="E1165">
        <v>9.56</v>
      </c>
      <c r="F1165">
        <v>9.5399999999999991</v>
      </c>
      <c r="G1165">
        <v>9.4499999999999993</v>
      </c>
      <c r="H1165">
        <v>9.33</v>
      </c>
      <c r="I1165">
        <v>9.08</v>
      </c>
      <c r="J1165">
        <v>8.91</v>
      </c>
      <c r="K1165">
        <v>8.77</v>
      </c>
      <c r="L1165">
        <v>8.65</v>
      </c>
      <c r="M1165">
        <v>8.58</v>
      </c>
      <c r="N1165">
        <v>8.52</v>
      </c>
      <c r="P1165" s="8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</row>
    <row r="1166" spans="1:28" ht="17" thickBot="1" x14ac:dyDescent="0.25">
      <c r="A1166" s="9"/>
      <c r="B1166" s="2">
        <v>42514</v>
      </c>
      <c r="C1166">
        <v>9.59</v>
      </c>
      <c r="D1166">
        <v>9.5500000000000007</v>
      </c>
      <c r="E1166">
        <v>9.52</v>
      </c>
      <c r="F1166">
        <v>9.5</v>
      </c>
      <c r="G1166">
        <v>9.41</v>
      </c>
      <c r="H1166">
        <v>9.31</v>
      </c>
      <c r="I1166">
        <v>9.11</v>
      </c>
      <c r="J1166">
        <v>8.9700000000000006</v>
      </c>
      <c r="K1166">
        <v>8.83</v>
      </c>
      <c r="L1166">
        <v>8.7100000000000009</v>
      </c>
      <c r="M1166">
        <v>8.66</v>
      </c>
      <c r="N1166">
        <v>8.6</v>
      </c>
      <c r="P1166" s="8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</row>
    <row r="1167" spans="1:28" ht="17" thickBot="1" x14ac:dyDescent="0.25">
      <c r="A1167" s="9"/>
      <c r="B1167" s="2">
        <v>42513</v>
      </c>
      <c r="C1167">
        <v>9.5299999999999994</v>
      </c>
      <c r="D1167">
        <v>9.52</v>
      </c>
      <c r="E1167">
        <v>9.51</v>
      </c>
      <c r="F1167">
        <v>9.5</v>
      </c>
      <c r="G1167">
        <v>9.44</v>
      </c>
      <c r="H1167">
        <v>9.34</v>
      </c>
      <c r="I1167">
        <v>9.1300000000000008</v>
      </c>
      <c r="J1167">
        <v>8.98</v>
      </c>
      <c r="K1167">
        <v>8.85</v>
      </c>
      <c r="L1167">
        <v>8.73</v>
      </c>
      <c r="M1167">
        <v>8.67</v>
      </c>
      <c r="N1167">
        <v>8.6199999999999992</v>
      </c>
      <c r="P1167" s="8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</row>
    <row r="1168" spans="1:28" ht="17" thickBot="1" x14ac:dyDescent="0.25">
      <c r="A1168" s="9"/>
      <c r="B1168" s="2">
        <v>42510</v>
      </c>
      <c r="C1168">
        <v>9.57</v>
      </c>
      <c r="D1168">
        <v>9.56</v>
      </c>
      <c r="E1168">
        <v>9.5399999999999991</v>
      </c>
      <c r="F1168">
        <v>9.52</v>
      </c>
      <c r="G1168">
        <v>9.42</v>
      </c>
      <c r="H1168">
        <v>9.3000000000000007</v>
      </c>
      <c r="I1168">
        <v>9.09</v>
      </c>
      <c r="J1168">
        <v>8.9499999999999993</v>
      </c>
      <c r="K1168">
        <v>8.82</v>
      </c>
      <c r="L1168">
        <v>8.7100000000000009</v>
      </c>
      <c r="M1168">
        <v>8.65</v>
      </c>
      <c r="N1168">
        <v>8.59</v>
      </c>
      <c r="P1168" s="8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</row>
    <row r="1169" spans="1:28" ht="17" thickBot="1" x14ac:dyDescent="0.25">
      <c r="A1169" s="9"/>
      <c r="B1169" s="2">
        <v>42509</v>
      </c>
      <c r="C1169">
        <v>9.56</v>
      </c>
      <c r="D1169">
        <v>9.5500000000000007</v>
      </c>
      <c r="E1169">
        <v>9.5399999999999991</v>
      </c>
      <c r="F1169">
        <v>9.52</v>
      </c>
      <c r="G1169">
        <v>9.42</v>
      </c>
      <c r="H1169">
        <v>9.31</v>
      </c>
      <c r="I1169">
        <v>9.1300000000000008</v>
      </c>
      <c r="J1169">
        <v>9</v>
      </c>
      <c r="K1169">
        <v>8.89</v>
      </c>
      <c r="L1169">
        <v>8.7799999999999994</v>
      </c>
      <c r="M1169">
        <v>8.7200000000000006</v>
      </c>
      <c r="N1169">
        <v>8.66</v>
      </c>
      <c r="P1169" s="8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</row>
    <row r="1170" spans="1:28" ht="17" thickBot="1" x14ac:dyDescent="0.25">
      <c r="A1170" s="9"/>
      <c r="B1170" s="2">
        <v>42508</v>
      </c>
      <c r="C1170">
        <v>9.5500000000000007</v>
      </c>
      <c r="D1170">
        <v>9.5399999999999991</v>
      </c>
      <c r="E1170">
        <v>9.52</v>
      </c>
      <c r="F1170">
        <v>9.5</v>
      </c>
      <c r="G1170">
        <v>9.39</v>
      </c>
      <c r="H1170">
        <v>9.25</v>
      </c>
      <c r="I1170">
        <v>9.0399999999999991</v>
      </c>
      <c r="J1170">
        <v>8.91</v>
      </c>
      <c r="K1170">
        <v>8.7899999999999991</v>
      </c>
      <c r="L1170">
        <v>8.6999999999999993</v>
      </c>
      <c r="M1170">
        <v>8.65</v>
      </c>
      <c r="N1170">
        <v>8.61</v>
      </c>
      <c r="P1170" s="8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</row>
    <row r="1171" spans="1:28" ht="17" thickBot="1" x14ac:dyDescent="0.25">
      <c r="A1171" s="9"/>
      <c r="B1171" s="2">
        <v>42507</v>
      </c>
      <c r="C1171">
        <v>9.4499999999999993</v>
      </c>
      <c r="D1171">
        <v>9.48</v>
      </c>
      <c r="E1171">
        <v>9.48</v>
      </c>
      <c r="F1171">
        <v>9.4700000000000006</v>
      </c>
      <c r="G1171">
        <v>9.36</v>
      </c>
      <c r="H1171">
        <v>9.2100000000000009</v>
      </c>
      <c r="I1171">
        <v>8.99</v>
      </c>
      <c r="J1171">
        <v>8.86</v>
      </c>
      <c r="K1171">
        <v>8.75</v>
      </c>
      <c r="L1171">
        <v>8.67</v>
      </c>
      <c r="M1171">
        <v>8.6300000000000008</v>
      </c>
      <c r="N1171">
        <v>8.59</v>
      </c>
      <c r="P1171" s="8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</row>
    <row r="1172" spans="1:28" ht="17" thickBot="1" x14ac:dyDescent="0.25">
      <c r="A1172" s="9"/>
      <c r="B1172" s="2">
        <v>42506</v>
      </c>
      <c r="C1172">
        <v>9.43</v>
      </c>
      <c r="D1172">
        <v>9.4600000000000009</v>
      </c>
      <c r="E1172">
        <v>9.4700000000000006</v>
      </c>
      <c r="F1172">
        <v>9.4600000000000009</v>
      </c>
      <c r="G1172">
        <v>9.35</v>
      </c>
      <c r="H1172">
        <v>9.19</v>
      </c>
      <c r="I1172">
        <v>8.9700000000000006</v>
      </c>
      <c r="J1172">
        <v>8.85</v>
      </c>
      <c r="K1172">
        <v>8.74</v>
      </c>
      <c r="L1172">
        <v>8.65</v>
      </c>
      <c r="M1172">
        <v>8.61</v>
      </c>
      <c r="N1172">
        <v>8.57</v>
      </c>
      <c r="P1172" s="8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</row>
    <row r="1173" spans="1:28" ht="17" thickBot="1" x14ac:dyDescent="0.25">
      <c r="A1173" s="9"/>
      <c r="B1173" s="2">
        <v>42503</v>
      </c>
      <c r="C1173">
        <v>9.44</v>
      </c>
      <c r="D1173">
        <v>9.4700000000000006</v>
      </c>
      <c r="E1173">
        <v>9.49</v>
      </c>
      <c r="F1173">
        <v>9.49</v>
      </c>
      <c r="G1173">
        <v>9.3699999999999992</v>
      </c>
      <c r="H1173">
        <v>9.1999999999999993</v>
      </c>
      <c r="I1173">
        <v>8.9600000000000009</v>
      </c>
      <c r="J1173">
        <v>8.83</v>
      </c>
      <c r="K1173">
        <v>8.74</v>
      </c>
      <c r="L1173">
        <v>8.67</v>
      </c>
      <c r="M1173">
        <v>8.64</v>
      </c>
      <c r="N1173">
        <v>8.6199999999999992</v>
      </c>
      <c r="P1173" s="8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</row>
    <row r="1174" spans="1:28" ht="17" thickBot="1" x14ac:dyDescent="0.25">
      <c r="A1174" s="9"/>
      <c r="B1174" s="2">
        <v>42502</v>
      </c>
      <c r="C1174">
        <v>9.3699999999999992</v>
      </c>
      <c r="D1174">
        <v>9.43</v>
      </c>
      <c r="E1174">
        <v>9.4700000000000006</v>
      </c>
      <c r="F1174">
        <v>9.48</v>
      </c>
      <c r="G1174">
        <v>9.36</v>
      </c>
      <c r="H1174">
        <v>9.1999999999999993</v>
      </c>
      <c r="I1174">
        <v>8.98</v>
      </c>
      <c r="J1174">
        <v>8.86</v>
      </c>
      <c r="K1174">
        <v>8.77</v>
      </c>
      <c r="L1174">
        <v>8.69</v>
      </c>
      <c r="M1174">
        <v>8.64</v>
      </c>
      <c r="N1174">
        <v>8.6</v>
      </c>
      <c r="P1174" s="8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</row>
    <row r="1175" spans="1:28" ht="17" thickBot="1" x14ac:dyDescent="0.25">
      <c r="A1175" s="9"/>
      <c r="B1175" s="2">
        <v>42501</v>
      </c>
      <c r="C1175">
        <v>9.6199999999999992</v>
      </c>
      <c r="D1175">
        <v>9.59</v>
      </c>
      <c r="E1175">
        <v>9.5500000000000007</v>
      </c>
      <c r="F1175">
        <v>9.52</v>
      </c>
      <c r="G1175">
        <v>9.3699999999999992</v>
      </c>
      <c r="H1175">
        <v>9.1999999999999993</v>
      </c>
      <c r="I1175">
        <v>8.9700000000000006</v>
      </c>
      <c r="J1175">
        <v>8.86</v>
      </c>
      <c r="K1175">
        <v>8.7899999999999991</v>
      </c>
      <c r="L1175">
        <v>8.74</v>
      </c>
      <c r="M1175">
        <v>8.6999999999999993</v>
      </c>
      <c r="N1175">
        <v>8.66</v>
      </c>
      <c r="P1175" s="8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</row>
    <row r="1176" spans="1:28" ht="17" thickBot="1" x14ac:dyDescent="0.25">
      <c r="A1176" s="9"/>
      <c r="B1176" s="2">
        <v>42500</v>
      </c>
      <c r="C1176">
        <v>9.6300000000000008</v>
      </c>
      <c r="D1176">
        <v>9.61</v>
      </c>
      <c r="E1176">
        <v>9.59</v>
      </c>
      <c r="F1176">
        <v>9.56</v>
      </c>
      <c r="G1176">
        <v>9.42</v>
      </c>
      <c r="H1176">
        <v>9.2799999999999994</v>
      </c>
      <c r="I1176">
        <v>9.09</v>
      </c>
      <c r="J1176">
        <v>8.99</v>
      </c>
      <c r="K1176">
        <v>8.92</v>
      </c>
      <c r="L1176">
        <v>8.85</v>
      </c>
      <c r="M1176">
        <v>8.8000000000000007</v>
      </c>
      <c r="N1176">
        <v>8.75</v>
      </c>
      <c r="P1176" s="8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</row>
    <row r="1177" spans="1:28" ht="17" thickBot="1" x14ac:dyDescent="0.25">
      <c r="A1177" s="9"/>
      <c r="B1177" s="2">
        <v>42496</v>
      </c>
      <c r="C1177">
        <v>9.64</v>
      </c>
      <c r="D1177">
        <v>9.6</v>
      </c>
      <c r="E1177">
        <v>9.5500000000000007</v>
      </c>
      <c r="F1177">
        <v>9.51</v>
      </c>
      <c r="G1177">
        <v>9.3699999999999992</v>
      </c>
      <c r="H1177">
        <v>9.26</v>
      </c>
      <c r="I1177">
        <v>9.08</v>
      </c>
      <c r="J1177">
        <v>8.9700000000000006</v>
      </c>
      <c r="K1177">
        <v>8.89</v>
      </c>
      <c r="L1177">
        <v>8.83</v>
      </c>
      <c r="M1177">
        <v>8.8000000000000007</v>
      </c>
      <c r="N1177">
        <v>8.76</v>
      </c>
      <c r="P1177" s="8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</row>
    <row r="1178" spans="1:28" ht="17" thickBot="1" x14ac:dyDescent="0.25">
      <c r="A1178" s="9"/>
      <c r="B1178" s="2">
        <v>42495</v>
      </c>
      <c r="C1178">
        <v>9.7200000000000006</v>
      </c>
      <c r="D1178">
        <v>9.66</v>
      </c>
      <c r="E1178">
        <v>9.61</v>
      </c>
      <c r="F1178">
        <v>9.57</v>
      </c>
      <c r="G1178">
        <v>9.42</v>
      </c>
      <c r="H1178">
        <v>9.2899999999999991</v>
      </c>
      <c r="I1178">
        <v>9.08</v>
      </c>
      <c r="J1178">
        <v>8.9700000000000006</v>
      </c>
      <c r="K1178">
        <v>8.92</v>
      </c>
      <c r="L1178">
        <v>8.8699999999999992</v>
      </c>
      <c r="M1178">
        <v>8.83</v>
      </c>
      <c r="N1178">
        <v>8.7899999999999991</v>
      </c>
      <c r="P1178" s="8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</row>
    <row r="1179" spans="1:28" ht="17" thickBot="1" x14ac:dyDescent="0.25">
      <c r="A1179" s="9"/>
      <c r="B1179" s="2">
        <v>42494</v>
      </c>
      <c r="C1179">
        <v>9.9499999999999993</v>
      </c>
      <c r="D1179">
        <v>9.84</v>
      </c>
      <c r="E1179">
        <v>9.75</v>
      </c>
      <c r="F1179">
        <v>9.66</v>
      </c>
      <c r="G1179">
        <v>9.42</v>
      </c>
      <c r="H1179">
        <v>9.2899999999999991</v>
      </c>
      <c r="I1179">
        <v>9.1199999999999992</v>
      </c>
      <c r="J1179">
        <v>9.01</v>
      </c>
      <c r="K1179">
        <v>8.9499999999999993</v>
      </c>
      <c r="L1179">
        <v>8.89</v>
      </c>
      <c r="M1179">
        <v>8.85</v>
      </c>
      <c r="N1179">
        <v>8.82</v>
      </c>
      <c r="P1179" s="8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</row>
    <row r="1180" spans="1:28" ht="17" thickBot="1" x14ac:dyDescent="0.25">
      <c r="A1180" s="9"/>
      <c r="B1180" s="2">
        <v>42489</v>
      </c>
      <c r="C1180">
        <v>9.89</v>
      </c>
      <c r="D1180">
        <v>9.7799999999999994</v>
      </c>
      <c r="E1180">
        <v>9.68</v>
      </c>
      <c r="F1180">
        <v>9.6</v>
      </c>
      <c r="G1180">
        <v>9.39</v>
      </c>
      <c r="H1180">
        <v>9.24</v>
      </c>
      <c r="I1180">
        <v>8.99</v>
      </c>
      <c r="J1180">
        <v>8.86</v>
      </c>
      <c r="K1180">
        <v>8.82</v>
      </c>
      <c r="L1180">
        <v>8.7799999999999994</v>
      </c>
      <c r="M1180">
        <v>8.75</v>
      </c>
      <c r="N1180">
        <v>8.7100000000000009</v>
      </c>
      <c r="P1180" s="8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</row>
    <row r="1181" spans="1:28" ht="17" thickBot="1" x14ac:dyDescent="0.25">
      <c r="A1181" s="9"/>
      <c r="B1181" s="2">
        <v>42488</v>
      </c>
      <c r="C1181">
        <v>9.99</v>
      </c>
      <c r="D1181">
        <v>9.84</v>
      </c>
      <c r="E1181">
        <v>9.73</v>
      </c>
      <c r="F1181">
        <v>9.64</v>
      </c>
      <c r="G1181">
        <v>9.42</v>
      </c>
      <c r="H1181">
        <v>9.2899999999999991</v>
      </c>
      <c r="I1181">
        <v>9.1199999999999992</v>
      </c>
      <c r="J1181">
        <v>9.0299999999999994</v>
      </c>
      <c r="K1181">
        <v>9</v>
      </c>
      <c r="L1181">
        <v>8.98</v>
      </c>
      <c r="M1181">
        <v>8.98</v>
      </c>
      <c r="N1181">
        <v>8.9700000000000006</v>
      </c>
      <c r="P1181" s="8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</row>
    <row r="1182" spans="1:28" ht="17" thickBot="1" x14ac:dyDescent="0.25">
      <c r="A1182" s="9"/>
      <c r="B1182" s="2">
        <v>42487</v>
      </c>
      <c r="C1182">
        <v>10.19</v>
      </c>
      <c r="D1182">
        <v>9.94</v>
      </c>
      <c r="E1182">
        <v>9.77</v>
      </c>
      <c r="F1182">
        <v>9.66</v>
      </c>
      <c r="G1182">
        <v>9.4700000000000006</v>
      </c>
      <c r="H1182">
        <v>9.3699999999999992</v>
      </c>
      <c r="I1182">
        <v>9.26</v>
      </c>
      <c r="J1182">
        <v>9.1999999999999993</v>
      </c>
      <c r="K1182">
        <v>9.17</v>
      </c>
      <c r="L1182">
        <v>9.16</v>
      </c>
      <c r="M1182">
        <v>9.16</v>
      </c>
      <c r="N1182">
        <v>9.16</v>
      </c>
      <c r="P1182" s="8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</row>
    <row r="1183" spans="1:28" ht="17" thickBot="1" x14ac:dyDescent="0.25">
      <c r="A1183" s="9"/>
      <c r="B1183" s="2">
        <v>42486</v>
      </c>
      <c r="C1183">
        <v>10.14</v>
      </c>
      <c r="D1183">
        <v>9.94</v>
      </c>
      <c r="E1183">
        <v>9.7899999999999991</v>
      </c>
      <c r="F1183">
        <v>9.69</v>
      </c>
      <c r="G1183">
        <v>9.4700000000000006</v>
      </c>
      <c r="H1183">
        <v>9.3699999999999992</v>
      </c>
      <c r="I1183">
        <v>9.2799999999999994</v>
      </c>
      <c r="J1183">
        <v>9.24</v>
      </c>
      <c r="K1183">
        <v>9.2200000000000006</v>
      </c>
      <c r="L1183">
        <v>9.1999999999999993</v>
      </c>
      <c r="M1183">
        <v>9.1999999999999993</v>
      </c>
      <c r="N1183">
        <v>9.19</v>
      </c>
      <c r="P1183" s="8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</row>
    <row r="1184" spans="1:28" ht="17" thickBot="1" x14ac:dyDescent="0.25">
      <c r="A1184" s="9"/>
      <c r="B1184" s="2">
        <v>42485</v>
      </c>
      <c r="C1184">
        <v>10.119999999999999</v>
      </c>
      <c r="D1184">
        <v>9.91</v>
      </c>
      <c r="E1184">
        <v>9.76</v>
      </c>
      <c r="F1184">
        <v>9.66</v>
      </c>
      <c r="G1184">
        <v>9.4700000000000006</v>
      </c>
      <c r="H1184">
        <v>9.3800000000000008</v>
      </c>
      <c r="I1184">
        <v>9.2799999999999994</v>
      </c>
      <c r="J1184">
        <v>9.23</v>
      </c>
      <c r="K1184">
        <v>9.2100000000000009</v>
      </c>
      <c r="L1184">
        <v>9.1999999999999993</v>
      </c>
      <c r="M1184">
        <v>9.19</v>
      </c>
      <c r="N1184">
        <v>9.18</v>
      </c>
      <c r="P1184" s="8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</row>
    <row r="1185" spans="1:28" ht="17" thickBot="1" x14ac:dyDescent="0.25">
      <c r="A1185" s="9"/>
      <c r="B1185" s="2">
        <v>42482</v>
      </c>
      <c r="C1185">
        <v>10.09</v>
      </c>
      <c r="D1185">
        <v>9.8800000000000008</v>
      </c>
      <c r="E1185">
        <v>9.7200000000000006</v>
      </c>
      <c r="F1185">
        <v>9.61</v>
      </c>
      <c r="G1185">
        <v>9.43</v>
      </c>
      <c r="H1185">
        <v>9.35</v>
      </c>
      <c r="I1185">
        <v>9.26</v>
      </c>
      <c r="J1185">
        <v>9.1999999999999993</v>
      </c>
      <c r="K1185">
        <v>9.17</v>
      </c>
      <c r="L1185">
        <v>9.16</v>
      </c>
      <c r="M1185">
        <v>9.15</v>
      </c>
      <c r="N1185">
        <v>9.14</v>
      </c>
      <c r="P1185" s="8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</row>
    <row r="1186" spans="1:28" ht="17" thickBot="1" x14ac:dyDescent="0.25">
      <c r="A1186" s="9"/>
      <c r="B1186" s="2">
        <v>42481</v>
      </c>
      <c r="C1186">
        <v>10.01</v>
      </c>
      <c r="D1186">
        <v>9.82</v>
      </c>
      <c r="E1186">
        <v>9.67</v>
      </c>
      <c r="F1186">
        <v>9.58</v>
      </c>
      <c r="G1186">
        <v>9.43</v>
      </c>
      <c r="H1186">
        <v>9.36</v>
      </c>
      <c r="I1186">
        <v>9.23</v>
      </c>
      <c r="J1186">
        <v>9.16</v>
      </c>
      <c r="K1186">
        <v>9.1300000000000008</v>
      </c>
      <c r="L1186">
        <v>9.11</v>
      </c>
      <c r="M1186">
        <v>9.1</v>
      </c>
      <c r="N1186">
        <v>9.1</v>
      </c>
      <c r="P1186" s="8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</row>
    <row r="1187" spans="1:28" ht="17" thickBot="1" x14ac:dyDescent="0.25">
      <c r="A1187" s="9"/>
      <c r="B1187" s="2">
        <v>42480</v>
      </c>
      <c r="C1187">
        <v>9.91</v>
      </c>
      <c r="D1187">
        <v>9.7799999999999994</v>
      </c>
      <c r="E1187">
        <v>9.66</v>
      </c>
      <c r="F1187">
        <v>9.56</v>
      </c>
      <c r="G1187">
        <v>9.36</v>
      </c>
      <c r="H1187">
        <v>9.2799999999999994</v>
      </c>
      <c r="I1187">
        <v>9.17</v>
      </c>
      <c r="J1187">
        <v>9.11</v>
      </c>
      <c r="K1187">
        <v>9.08</v>
      </c>
      <c r="L1187">
        <v>9.07</v>
      </c>
      <c r="M1187">
        <v>9.08</v>
      </c>
      <c r="N1187">
        <v>9.08</v>
      </c>
      <c r="P1187" s="8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</row>
    <row r="1188" spans="1:28" ht="17" thickBot="1" x14ac:dyDescent="0.25">
      <c r="A1188" s="9"/>
      <c r="B1188" s="2">
        <v>42479</v>
      </c>
      <c r="C1188">
        <v>9.92</v>
      </c>
      <c r="D1188">
        <v>9.85</v>
      </c>
      <c r="E1188">
        <v>9.75</v>
      </c>
      <c r="F1188">
        <v>9.67</v>
      </c>
      <c r="G1188">
        <v>9.4600000000000009</v>
      </c>
      <c r="H1188">
        <v>9.35</v>
      </c>
      <c r="I1188">
        <v>9.24</v>
      </c>
      <c r="J1188">
        <v>9.1999999999999993</v>
      </c>
      <c r="K1188">
        <v>9.16</v>
      </c>
      <c r="L1188">
        <v>9.14</v>
      </c>
      <c r="M1188">
        <v>9.1199999999999992</v>
      </c>
      <c r="N1188">
        <v>9.1199999999999992</v>
      </c>
      <c r="P1188" s="8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</row>
    <row r="1189" spans="1:28" ht="17" thickBot="1" x14ac:dyDescent="0.25">
      <c r="A1189" s="9"/>
      <c r="B1189" s="2">
        <v>42478</v>
      </c>
      <c r="C1189">
        <v>10.01</v>
      </c>
      <c r="D1189">
        <v>9.92</v>
      </c>
      <c r="E1189">
        <v>9.81</v>
      </c>
      <c r="F1189">
        <v>9.7100000000000009</v>
      </c>
      <c r="G1189">
        <v>9.49</v>
      </c>
      <c r="H1189">
        <v>9.4</v>
      </c>
      <c r="I1189">
        <v>9.3000000000000007</v>
      </c>
      <c r="J1189">
        <v>9.24</v>
      </c>
      <c r="K1189">
        <v>9.1999999999999993</v>
      </c>
      <c r="L1189">
        <v>9.19</v>
      </c>
      <c r="M1189">
        <v>9.19</v>
      </c>
      <c r="N1189">
        <v>9.19</v>
      </c>
      <c r="P1189" s="8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</row>
    <row r="1190" spans="1:28" ht="17" thickBot="1" x14ac:dyDescent="0.25">
      <c r="A1190" s="9"/>
      <c r="B1190" s="2">
        <v>42475</v>
      </c>
      <c r="C1190">
        <v>9.93</v>
      </c>
      <c r="D1190">
        <v>9.9</v>
      </c>
      <c r="E1190">
        <v>9.83</v>
      </c>
      <c r="F1190">
        <v>9.75</v>
      </c>
      <c r="G1190">
        <v>9.5299999999999994</v>
      </c>
      <c r="H1190">
        <v>9.4</v>
      </c>
      <c r="I1190">
        <v>9.27</v>
      </c>
      <c r="J1190">
        <v>9.2200000000000006</v>
      </c>
      <c r="K1190">
        <v>9.1999999999999993</v>
      </c>
      <c r="L1190">
        <v>9.19</v>
      </c>
      <c r="M1190">
        <v>9.17</v>
      </c>
      <c r="N1190">
        <v>9.16</v>
      </c>
      <c r="P1190" s="8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</row>
    <row r="1191" spans="1:28" ht="17" thickBot="1" x14ac:dyDescent="0.25">
      <c r="A1191" s="9"/>
      <c r="B1191" s="2">
        <v>42474</v>
      </c>
      <c r="C1191">
        <v>9.99</v>
      </c>
      <c r="D1191">
        <v>9.92</v>
      </c>
      <c r="E1191">
        <v>9.8000000000000007</v>
      </c>
      <c r="F1191">
        <v>9.6999999999999993</v>
      </c>
      <c r="G1191">
        <v>9.48</v>
      </c>
      <c r="H1191">
        <v>9.39</v>
      </c>
      <c r="I1191">
        <v>9.2899999999999991</v>
      </c>
      <c r="J1191">
        <v>9.23</v>
      </c>
      <c r="K1191">
        <v>9.1999999999999993</v>
      </c>
      <c r="L1191">
        <v>9.18</v>
      </c>
      <c r="M1191">
        <v>9.17</v>
      </c>
      <c r="N1191">
        <v>9.17</v>
      </c>
      <c r="P1191" s="8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</row>
    <row r="1192" spans="1:28" ht="17" thickBot="1" x14ac:dyDescent="0.25">
      <c r="A1192" s="9"/>
      <c r="B1192" s="2">
        <v>42473</v>
      </c>
      <c r="C1192">
        <v>9.86</v>
      </c>
      <c r="D1192">
        <v>9.85</v>
      </c>
      <c r="E1192">
        <v>9.7799999999999994</v>
      </c>
      <c r="F1192">
        <v>9.6999999999999993</v>
      </c>
      <c r="G1192">
        <v>9.51</v>
      </c>
      <c r="H1192">
        <v>9.4</v>
      </c>
      <c r="I1192">
        <v>9.2799999999999994</v>
      </c>
      <c r="J1192">
        <v>9.2200000000000006</v>
      </c>
      <c r="K1192">
        <v>9.19</v>
      </c>
      <c r="L1192">
        <v>9.17</v>
      </c>
      <c r="M1192">
        <v>9.15</v>
      </c>
      <c r="N1192">
        <v>9.14</v>
      </c>
      <c r="P1192" s="8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</row>
    <row r="1193" spans="1:28" ht="17" thickBot="1" x14ac:dyDescent="0.25">
      <c r="A1193" s="9"/>
      <c r="B1193" s="2">
        <v>42472</v>
      </c>
      <c r="C1193">
        <v>9.81</v>
      </c>
      <c r="D1193">
        <v>9.83</v>
      </c>
      <c r="E1193">
        <v>9.77</v>
      </c>
      <c r="F1193">
        <v>9.69</v>
      </c>
      <c r="G1193">
        <v>9.48</v>
      </c>
      <c r="H1193">
        <v>9.35</v>
      </c>
      <c r="I1193">
        <v>9.24</v>
      </c>
      <c r="J1193">
        <v>9.19</v>
      </c>
      <c r="K1193">
        <v>9.15</v>
      </c>
      <c r="L1193">
        <v>9.11</v>
      </c>
      <c r="M1193">
        <v>9.09</v>
      </c>
      <c r="N1193">
        <v>9.09</v>
      </c>
      <c r="P1193" s="8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</row>
    <row r="1194" spans="1:28" ht="17" thickBot="1" x14ac:dyDescent="0.25">
      <c r="A1194" s="9"/>
      <c r="B1194" s="2">
        <v>42471</v>
      </c>
      <c r="C1194">
        <v>9.8000000000000007</v>
      </c>
      <c r="D1194">
        <v>9.82</v>
      </c>
      <c r="E1194">
        <v>9.75</v>
      </c>
      <c r="F1194">
        <v>9.66</v>
      </c>
      <c r="G1194">
        <v>9.4700000000000006</v>
      </c>
      <c r="H1194">
        <v>9.3800000000000008</v>
      </c>
      <c r="I1194">
        <v>9.26</v>
      </c>
      <c r="J1194">
        <v>9.19</v>
      </c>
      <c r="K1194">
        <v>9.15</v>
      </c>
      <c r="L1194">
        <v>9.1300000000000008</v>
      </c>
      <c r="M1194">
        <v>9.1199999999999992</v>
      </c>
      <c r="N1194">
        <v>9.11</v>
      </c>
      <c r="P1194" s="8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</row>
    <row r="1195" spans="1:28" ht="17" thickBot="1" x14ac:dyDescent="0.25">
      <c r="A1195" s="9"/>
      <c r="B1195" s="2">
        <v>42468</v>
      </c>
      <c r="C1195">
        <v>9.7799999999999994</v>
      </c>
      <c r="D1195">
        <v>9.86</v>
      </c>
      <c r="E1195">
        <v>9.84</v>
      </c>
      <c r="F1195">
        <v>9.77</v>
      </c>
      <c r="G1195">
        <v>9.5399999999999991</v>
      </c>
      <c r="H1195">
        <v>9.42</v>
      </c>
      <c r="I1195">
        <v>9.3000000000000007</v>
      </c>
      <c r="J1195">
        <v>9.23</v>
      </c>
      <c r="K1195">
        <v>9.1999999999999993</v>
      </c>
      <c r="L1195">
        <v>9.17</v>
      </c>
      <c r="M1195">
        <v>9.15</v>
      </c>
      <c r="N1195">
        <v>9.1199999999999992</v>
      </c>
      <c r="P1195" s="8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</row>
    <row r="1196" spans="1:28" ht="17" thickBot="1" x14ac:dyDescent="0.25">
      <c r="A1196" s="9"/>
      <c r="B1196" s="2">
        <v>42467</v>
      </c>
      <c r="C1196">
        <v>9.84</v>
      </c>
      <c r="D1196">
        <v>9.91</v>
      </c>
      <c r="E1196">
        <v>9.85</v>
      </c>
      <c r="F1196">
        <v>9.77</v>
      </c>
      <c r="G1196">
        <v>9.5399999999999991</v>
      </c>
      <c r="H1196">
        <v>9.43</v>
      </c>
      <c r="I1196">
        <v>9.35</v>
      </c>
      <c r="J1196">
        <v>9.32</v>
      </c>
      <c r="K1196">
        <v>9.31</v>
      </c>
      <c r="L1196">
        <v>9.2799999999999994</v>
      </c>
      <c r="M1196">
        <v>9.25</v>
      </c>
      <c r="N1196">
        <v>9.2100000000000009</v>
      </c>
      <c r="P1196" s="8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</row>
    <row r="1197" spans="1:28" ht="17" thickBot="1" x14ac:dyDescent="0.25">
      <c r="A1197" s="9"/>
      <c r="B1197" s="2">
        <v>42466</v>
      </c>
      <c r="C1197">
        <v>9.9</v>
      </c>
      <c r="D1197">
        <v>9.9700000000000006</v>
      </c>
      <c r="E1197">
        <v>9.9</v>
      </c>
      <c r="F1197">
        <v>9.8000000000000007</v>
      </c>
      <c r="G1197">
        <v>9.49</v>
      </c>
      <c r="H1197">
        <v>9.36</v>
      </c>
      <c r="I1197">
        <v>9.25</v>
      </c>
      <c r="J1197">
        <v>9.19</v>
      </c>
      <c r="K1197">
        <v>9.15</v>
      </c>
      <c r="L1197">
        <v>9.1300000000000008</v>
      </c>
      <c r="M1197">
        <v>9.1199999999999992</v>
      </c>
      <c r="N1197">
        <v>9.1</v>
      </c>
      <c r="P1197" s="8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</row>
    <row r="1198" spans="1:28" ht="17" thickBot="1" x14ac:dyDescent="0.25">
      <c r="A1198" s="9"/>
      <c r="B1198" s="2">
        <v>42465</v>
      </c>
      <c r="C1198">
        <v>9.91</v>
      </c>
      <c r="D1198">
        <v>9.99</v>
      </c>
      <c r="E1198">
        <v>9.93</v>
      </c>
      <c r="F1198">
        <v>9.83</v>
      </c>
      <c r="G1198">
        <v>9.5</v>
      </c>
      <c r="H1198">
        <v>9.3699999999999992</v>
      </c>
      <c r="I1198">
        <v>9.27</v>
      </c>
      <c r="J1198">
        <v>9.23</v>
      </c>
      <c r="K1198">
        <v>9.1999999999999993</v>
      </c>
      <c r="L1198">
        <v>9.16</v>
      </c>
      <c r="M1198">
        <v>9.14</v>
      </c>
      <c r="N1198">
        <v>9.11</v>
      </c>
      <c r="P1198" s="8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</row>
    <row r="1199" spans="1:28" ht="17" thickBot="1" x14ac:dyDescent="0.25">
      <c r="A1199" s="9"/>
      <c r="B1199" s="2">
        <v>42464</v>
      </c>
      <c r="C1199">
        <v>9.73</v>
      </c>
      <c r="D1199">
        <v>9.8800000000000008</v>
      </c>
      <c r="E1199">
        <v>9.9</v>
      </c>
      <c r="F1199">
        <v>9.85</v>
      </c>
      <c r="G1199">
        <v>9.5399999999999991</v>
      </c>
      <c r="H1199">
        <v>9.36</v>
      </c>
      <c r="I1199">
        <v>9.1999999999999993</v>
      </c>
      <c r="J1199">
        <v>9.15</v>
      </c>
      <c r="K1199">
        <v>9.11</v>
      </c>
      <c r="L1199">
        <v>9.06</v>
      </c>
      <c r="M1199">
        <v>9.0399999999999991</v>
      </c>
      <c r="N1199">
        <v>9.01</v>
      </c>
      <c r="P1199" s="8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</row>
    <row r="1200" spans="1:28" ht="17" thickBot="1" x14ac:dyDescent="0.25">
      <c r="A1200" s="9"/>
      <c r="B1200" s="2">
        <v>42461</v>
      </c>
      <c r="C1200">
        <v>9.76</v>
      </c>
      <c r="D1200">
        <v>9.9</v>
      </c>
      <c r="E1200">
        <v>9.91</v>
      </c>
      <c r="F1200">
        <v>9.84</v>
      </c>
      <c r="G1200">
        <v>9.4700000000000006</v>
      </c>
      <c r="H1200">
        <v>9.3000000000000007</v>
      </c>
      <c r="I1200">
        <v>9.19</v>
      </c>
      <c r="J1200">
        <v>9.15</v>
      </c>
      <c r="K1200">
        <v>9.11</v>
      </c>
      <c r="L1200">
        <v>9.06</v>
      </c>
      <c r="M1200">
        <v>9.0299999999999994</v>
      </c>
      <c r="N1200">
        <v>9</v>
      </c>
      <c r="P1200" s="8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</row>
    <row r="1201" spans="1:28" ht="17" thickBot="1" x14ac:dyDescent="0.25">
      <c r="A1201" s="9"/>
      <c r="B1201" s="2">
        <v>42460</v>
      </c>
      <c r="C1201">
        <v>9.85</v>
      </c>
      <c r="D1201">
        <v>9.9499999999999993</v>
      </c>
      <c r="E1201">
        <v>9.9499999999999993</v>
      </c>
      <c r="F1201">
        <v>9.8800000000000008</v>
      </c>
      <c r="G1201">
        <v>9.48</v>
      </c>
      <c r="H1201">
        <v>9.2799999999999994</v>
      </c>
      <c r="I1201">
        <v>9.1300000000000008</v>
      </c>
      <c r="J1201">
        <v>9.08</v>
      </c>
      <c r="K1201">
        <v>9.0399999999999991</v>
      </c>
      <c r="L1201">
        <v>9.01</v>
      </c>
      <c r="M1201">
        <v>9</v>
      </c>
      <c r="N1201">
        <v>8.98</v>
      </c>
      <c r="P1201" s="8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</row>
    <row r="1202" spans="1:28" ht="17" thickBot="1" x14ac:dyDescent="0.25">
      <c r="A1202" s="9"/>
      <c r="B1202" s="2">
        <v>42459</v>
      </c>
      <c r="C1202">
        <v>9.77</v>
      </c>
      <c r="D1202">
        <v>9.8000000000000007</v>
      </c>
      <c r="E1202">
        <v>9.75</v>
      </c>
      <c r="F1202">
        <v>9.67</v>
      </c>
      <c r="G1202">
        <v>9.39</v>
      </c>
      <c r="H1202">
        <v>9.27</v>
      </c>
      <c r="I1202">
        <v>9.17</v>
      </c>
      <c r="J1202">
        <v>9.1300000000000008</v>
      </c>
      <c r="K1202">
        <v>9.08</v>
      </c>
      <c r="L1202">
        <v>9.0500000000000007</v>
      </c>
      <c r="M1202">
        <v>9.0399999999999991</v>
      </c>
      <c r="N1202">
        <v>9.0299999999999994</v>
      </c>
      <c r="P1202" s="8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</row>
    <row r="1203" spans="1:28" ht="17" thickBot="1" x14ac:dyDescent="0.25">
      <c r="A1203" s="9"/>
      <c r="B1203" s="2">
        <v>42458</v>
      </c>
      <c r="C1203">
        <v>9.7799999999999994</v>
      </c>
      <c r="D1203">
        <v>9.8000000000000007</v>
      </c>
      <c r="E1203">
        <v>9.74</v>
      </c>
      <c r="F1203">
        <v>9.66</v>
      </c>
      <c r="G1203">
        <v>9.43</v>
      </c>
      <c r="H1203">
        <v>9.35</v>
      </c>
      <c r="I1203">
        <v>9.2899999999999991</v>
      </c>
      <c r="J1203">
        <v>9.24</v>
      </c>
      <c r="K1203">
        <v>9.2200000000000006</v>
      </c>
      <c r="L1203">
        <v>9.19</v>
      </c>
      <c r="M1203">
        <v>9.18</v>
      </c>
      <c r="N1203">
        <v>9.16</v>
      </c>
      <c r="P1203" s="8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</row>
    <row r="1204" spans="1:28" ht="17" thickBot="1" x14ac:dyDescent="0.25">
      <c r="A1204" s="9"/>
      <c r="B1204" s="2">
        <v>42457</v>
      </c>
      <c r="C1204">
        <v>9.59</v>
      </c>
      <c r="D1204">
        <v>9.68</v>
      </c>
      <c r="E1204">
        <v>9.68</v>
      </c>
      <c r="F1204">
        <v>9.6300000000000008</v>
      </c>
      <c r="G1204">
        <v>9.4</v>
      </c>
      <c r="H1204">
        <v>9.32</v>
      </c>
      <c r="I1204">
        <v>9.26</v>
      </c>
      <c r="J1204">
        <v>9.2200000000000006</v>
      </c>
      <c r="K1204">
        <v>9.18</v>
      </c>
      <c r="L1204">
        <v>9.14</v>
      </c>
      <c r="M1204">
        <v>9.1199999999999992</v>
      </c>
      <c r="N1204">
        <v>9.09</v>
      </c>
      <c r="P1204" s="8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</row>
    <row r="1205" spans="1:28" ht="17" thickBot="1" x14ac:dyDescent="0.25">
      <c r="A1205" s="9"/>
      <c r="B1205" s="2">
        <v>42454</v>
      </c>
      <c r="C1205">
        <v>9.67</v>
      </c>
      <c r="D1205">
        <v>9.7200000000000006</v>
      </c>
      <c r="E1205">
        <v>9.69</v>
      </c>
      <c r="F1205">
        <v>9.64</v>
      </c>
      <c r="G1205">
        <v>9.43</v>
      </c>
      <c r="H1205">
        <v>9.32</v>
      </c>
      <c r="I1205">
        <v>9.2200000000000006</v>
      </c>
      <c r="J1205">
        <v>9.19</v>
      </c>
      <c r="K1205">
        <v>9.16</v>
      </c>
      <c r="L1205">
        <v>9.14</v>
      </c>
      <c r="M1205">
        <v>9.1300000000000008</v>
      </c>
      <c r="N1205">
        <v>9.11</v>
      </c>
      <c r="P1205" s="8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</row>
    <row r="1206" spans="1:28" ht="17" thickBot="1" x14ac:dyDescent="0.25">
      <c r="A1206" s="9"/>
      <c r="B1206" s="2">
        <v>42453</v>
      </c>
      <c r="C1206">
        <v>9.66</v>
      </c>
      <c r="D1206">
        <v>9.6999999999999993</v>
      </c>
      <c r="E1206">
        <v>9.68</v>
      </c>
      <c r="F1206">
        <v>9.6300000000000008</v>
      </c>
      <c r="G1206">
        <v>9.4600000000000009</v>
      </c>
      <c r="H1206">
        <v>9.35</v>
      </c>
      <c r="I1206">
        <v>9.27</v>
      </c>
      <c r="J1206">
        <v>9.25</v>
      </c>
      <c r="K1206">
        <v>9.25</v>
      </c>
      <c r="L1206">
        <v>9.23</v>
      </c>
      <c r="M1206">
        <v>9.2200000000000006</v>
      </c>
      <c r="N1206">
        <v>9.1999999999999993</v>
      </c>
      <c r="P1206" s="8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</row>
    <row r="1207" spans="1:28" ht="17" thickBot="1" x14ac:dyDescent="0.25">
      <c r="A1207" s="9"/>
      <c r="B1207" s="2">
        <v>42452</v>
      </c>
      <c r="C1207">
        <v>9.67</v>
      </c>
      <c r="D1207">
        <v>9.7100000000000009</v>
      </c>
      <c r="E1207">
        <v>9.67</v>
      </c>
      <c r="F1207">
        <v>9.61</v>
      </c>
      <c r="G1207">
        <v>9.4</v>
      </c>
      <c r="H1207">
        <v>9.2799999999999994</v>
      </c>
      <c r="I1207">
        <v>9.2100000000000009</v>
      </c>
      <c r="J1207">
        <v>9.2100000000000009</v>
      </c>
      <c r="K1207">
        <v>9.1999999999999993</v>
      </c>
      <c r="L1207">
        <v>9.17</v>
      </c>
      <c r="M1207">
        <v>9.15</v>
      </c>
      <c r="N1207">
        <v>9.1199999999999992</v>
      </c>
      <c r="P1207" s="8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</row>
    <row r="1208" spans="1:28" ht="17" thickBot="1" x14ac:dyDescent="0.25">
      <c r="A1208" s="9"/>
      <c r="B1208" s="2">
        <v>42451</v>
      </c>
      <c r="C1208">
        <v>9.48</v>
      </c>
      <c r="D1208">
        <v>9.5299999999999994</v>
      </c>
      <c r="E1208">
        <v>9.52</v>
      </c>
      <c r="F1208">
        <v>9.48</v>
      </c>
      <c r="G1208">
        <v>9.3000000000000007</v>
      </c>
      <c r="H1208">
        <v>9.19</v>
      </c>
      <c r="I1208">
        <v>9.07</v>
      </c>
      <c r="J1208">
        <v>9.0299999999999994</v>
      </c>
      <c r="K1208">
        <v>9.01</v>
      </c>
      <c r="L1208">
        <v>8.98</v>
      </c>
      <c r="M1208">
        <v>8.9600000000000009</v>
      </c>
      <c r="N1208">
        <v>8.94</v>
      </c>
      <c r="P1208" s="8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</row>
    <row r="1209" spans="1:28" ht="17" thickBot="1" x14ac:dyDescent="0.25">
      <c r="A1209" s="9"/>
      <c r="B1209" s="2">
        <v>42450</v>
      </c>
      <c r="C1209">
        <v>9.42</v>
      </c>
      <c r="D1209">
        <v>9.48</v>
      </c>
      <c r="E1209">
        <v>9.48</v>
      </c>
      <c r="F1209">
        <v>9.4499999999999993</v>
      </c>
      <c r="G1209">
        <v>9.2899999999999991</v>
      </c>
      <c r="H1209">
        <v>9.17</v>
      </c>
      <c r="I1209">
        <v>9.06</v>
      </c>
      <c r="J1209">
        <v>9.01</v>
      </c>
      <c r="K1209">
        <v>9.01</v>
      </c>
      <c r="L1209">
        <v>9</v>
      </c>
      <c r="M1209">
        <v>8.99</v>
      </c>
      <c r="N1209">
        <v>8.9700000000000006</v>
      </c>
      <c r="P1209" s="8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</row>
    <row r="1210" spans="1:28" ht="17" thickBot="1" x14ac:dyDescent="0.25">
      <c r="A1210" s="9"/>
      <c r="B1210" s="2">
        <v>42447</v>
      </c>
      <c r="C1210">
        <v>9.2899999999999991</v>
      </c>
      <c r="D1210">
        <v>9.3699999999999992</v>
      </c>
      <c r="E1210">
        <v>9.3800000000000008</v>
      </c>
      <c r="F1210">
        <v>9.3699999999999992</v>
      </c>
      <c r="G1210">
        <v>9.24</v>
      </c>
      <c r="H1210">
        <v>9.1300000000000008</v>
      </c>
      <c r="I1210">
        <v>9.0299999999999994</v>
      </c>
      <c r="J1210">
        <v>9.01</v>
      </c>
      <c r="K1210">
        <v>8.99</v>
      </c>
      <c r="L1210">
        <v>8.9499999999999993</v>
      </c>
      <c r="M1210">
        <v>8.93</v>
      </c>
      <c r="N1210">
        <v>8.92</v>
      </c>
      <c r="P1210" s="8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</row>
    <row r="1211" spans="1:28" ht="17" thickBot="1" x14ac:dyDescent="0.25">
      <c r="A1211" s="9"/>
      <c r="B1211" s="2">
        <v>42446</v>
      </c>
      <c r="C1211">
        <v>9.36</v>
      </c>
      <c r="D1211">
        <v>9.4499999999999993</v>
      </c>
      <c r="E1211">
        <v>9.4499999999999993</v>
      </c>
      <c r="F1211">
        <v>9.41</v>
      </c>
      <c r="G1211">
        <v>9.23</v>
      </c>
      <c r="H1211">
        <v>9.17</v>
      </c>
      <c r="I1211">
        <v>9.14</v>
      </c>
      <c r="J1211">
        <v>9.1199999999999992</v>
      </c>
      <c r="K1211">
        <v>9.1</v>
      </c>
      <c r="L1211">
        <v>9.1</v>
      </c>
      <c r="M1211">
        <v>9.11</v>
      </c>
      <c r="N1211">
        <v>9.1199999999999992</v>
      </c>
      <c r="P1211" s="8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</row>
    <row r="1212" spans="1:28" ht="17" thickBot="1" x14ac:dyDescent="0.25">
      <c r="A1212" s="9"/>
      <c r="B1212" s="2">
        <v>42445</v>
      </c>
      <c r="C1212">
        <v>9.3800000000000008</v>
      </c>
      <c r="D1212">
        <v>9.5</v>
      </c>
      <c r="E1212">
        <v>9.5299999999999994</v>
      </c>
      <c r="F1212">
        <v>9.5299999999999994</v>
      </c>
      <c r="G1212">
        <v>9.49</v>
      </c>
      <c r="H1212">
        <v>9.48</v>
      </c>
      <c r="I1212">
        <v>9.4600000000000009</v>
      </c>
      <c r="J1212">
        <v>9.43</v>
      </c>
      <c r="K1212">
        <v>9.4</v>
      </c>
      <c r="L1212">
        <v>9.3800000000000008</v>
      </c>
      <c r="M1212">
        <v>9.3800000000000008</v>
      </c>
      <c r="N1212">
        <v>9.39</v>
      </c>
      <c r="P1212" s="8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</row>
    <row r="1213" spans="1:28" ht="17" thickBot="1" x14ac:dyDescent="0.25">
      <c r="A1213" s="9"/>
      <c r="B1213" s="2">
        <v>42444</v>
      </c>
      <c r="C1213">
        <v>9.36</v>
      </c>
      <c r="D1213">
        <v>9.48</v>
      </c>
      <c r="E1213">
        <v>9.5299999999999994</v>
      </c>
      <c r="F1213">
        <v>9.5399999999999991</v>
      </c>
      <c r="G1213">
        <v>9.52</v>
      </c>
      <c r="H1213">
        <v>9.5299999999999994</v>
      </c>
      <c r="I1213">
        <v>9.56</v>
      </c>
      <c r="J1213">
        <v>9.5500000000000007</v>
      </c>
      <c r="K1213">
        <v>9.5</v>
      </c>
      <c r="L1213">
        <v>9.44</v>
      </c>
      <c r="M1213">
        <v>9.42</v>
      </c>
      <c r="N1213">
        <v>9.42</v>
      </c>
      <c r="P1213" s="8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</row>
    <row r="1214" spans="1:28" ht="17" thickBot="1" x14ac:dyDescent="0.25">
      <c r="A1214" s="9"/>
      <c r="B1214" s="2">
        <v>42443</v>
      </c>
      <c r="C1214">
        <v>9.4</v>
      </c>
      <c r="D1214">
        <v>9.48</v>
      </c>
      <c r="E1214">
        <v>9.48</v>
      </c>
      <c r="F1214">
        <v>9.4600000000000009</v>
      </c>
      <c r="G1214">
        <v>9.41</v>
      </c>
      <c r="H1214">
        <v>9.42</v>
      </c>
      <c r="I1214">
        <v>9.4700000000000006</v>
      </c>
      <c r="J1214">
        <v>9.4700000000000006</v>
      </c>
      <c r="K1214">
        <v>9.41</v>
      </c>
      <c r="L1214">
        <v>9.34</v>
      </c>
      <c r="M1214">
        <v>9.32</v>
      </c>
      <c r="N1214">
        <v>9.31</v>
      </c>
      <c r="P1214" s="8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</row>
    <row r="1215" spans="1:28" ht="17" thickBot="1" x14ac:dyDescent="0.25">
      <c r="A1215" s="9"/>
      <c r="B1215" s="2">
        <v>42440</v>
      </c>
      <c r="C1215">
        <v>9.35</v>
      </c>
      <c r="D1215">
        <v>9.42</v>
      </c>
      <c r="E1215">
        <v>9.4</v>
      </c>
      <c r="F1215">
        <v>9.36</v>
      </c>
      <c r="G1215">
        <v>9.26</v>
      </c>
      <c r="H1215">
        <v>9.2899999999999991</v>
      </c>
      <c r="I1215">
        <v>9.3800000000000008</v>
      </c>
      <c r="J1215">
        <v>9.39</v>
      </c>
      <c r="K1215">
        <v>9.33</v>
      </c>
      <c r="L1215">
        <v>9.25</v>
      </c>
      <c r="M1215">
        <v>9.2200000000000006</v>
      </c>
      <c r="N1215">
        <v>9.2100000000000009</v>
      </c>
      <c r="P1215" s="8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</row>
    <row r="1216" spans="1:28" ht="17" thickBot="1" x14ac:dyDescent="0.25">
      <c r="A1216" s="9"/>
      <c r="B1216" s="2">
        <v>42439</v>
      </c>
      <c r="C1216">
        <v>9.3699999999999992</v>
      </c>
      <c r="D1216">
        <v>9.4600000000000009</v>
      </c>
      <c r="E1216">
        <v>9.4499999999999993</v>
      </c>
      <c r="F1216">
        <v>9.42</v>
      </c>
      <c r="G1216">
        <v>9.34</v>
      </c>
      <c r="H1216">
        <v>9.32</v>
      </c>
      <c r="I1216">
        <v>9.33</v>
      </c>
      <c r="J1216">
        <v>9.32</v>
      </c>
      <c r="K1216">
        <v>9.26</v>
      </c>
      <c r="L1216">
        <v>9.1999999999999993</v>
      </c>
      <c r="M1216">
        <v>9.17</v>
      </c>
      <c r="N1216">
        <v>9.17</v>
      </c>
      <c r="P1216" s="8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</row>
    <row r="1217" spans="1:28" ht="17" thickBot="1" x14ac:dyDescent="0.25">
      <c r="A1217" s="9"/>
      <c r="B1217" s="2">
        <v>42438</v>
      </c>
      <c r="C1217">
        <v>9.2899999999999991</v>
      </c>
      <c r="D1217">
        <v>9.42</v>
      </c>
      <c r="E1217">
        <v>9.43</v>
      </c>
      <c r="F1217">
        <v>9.4</v>
      </c>
      <c r="G1217">
        <v>9.3000000000000007</v>
      </c>
      <c r="H1217">
        <v>9.2899999999999991</v>
      </c>
      <c r="I1217">
        <v>9.2799999999999994</v>
      </c>
      <c r="J1217">
        <v>9.24</v>
      </c>
      <c r="K1217">
        <v>9.18</v>
      </c>
      <c r="L1217">
        <v>9.14</v>
      </c>
      <c r="M1217">
        <v>9.1300000000000008</v>
      </c>
      <c r="N1217">
        <v>9.14</v>
      </c>
      <c r="P1217" s="8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</row>
    <row r="1218" spans="1:28" ht="17" thickBot="1" x14ac:dyDescent="0.25">
      <c r="A1218" s="9"/>
      <c r="B1218" s="2">
        <v>42436</v>
      </c>
      <c r="C1218">
        <v>9.32</v>
      </c>
      <c r="D1218">
        <v>9.44</v>
      </c>
      <c r="E1218">
        <v>9.43</v>
      </c>
      <c r="F1218">
        <v>9.39</v>
      </c>
      <c r="G1218">
        <v>9.25</v>
      </c>
      <c r="H1218">
        <v>9.25</v>
      </c>
      <c r="I1218">
        <v>9.26</v>
      </c>
      <c r="J1218">
        <v>9.2200000000000006</v>
      </c>
      <c r="K1218">
        <v>9.16</v>
      </c>
      <c r="L1218">
        <v>9.1199999999999992</v>
      </c>
      <c r="M1218">
        <v>9.1199999999999992</v>
      </c>
      <c r="N1218">
        <v>9.14</v>
      </c>
      <c r="P1218" s="8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</row>
    <row r="1219" spans="1:28" ht="17" thickBot="1" x14ac:dyDescent="0.25">
      <c r="A1219" s="9"/>
      <c r="B1219" s="2">
        <v>42433</v>
      </c>
      <c r="C1219">
        <v>9.08</v>
      </c>
      <c r="D1219">
        <v>9.26</v>
      </c>
      <c r="E1219">
        <v>9.2899999999999991</v>
      </c>
      <c r="F1219">
        <v>9.2899999999999991</v>
      </c>
      <c r="G1219">
        <v>9.26</v>
      </c>
      <c r="H1219">
        <v>9.2799999999999994</v>
      </c>
      <c r="I1219">
        <v>9.3000000000000007</v>
      </c>
      <c r="J1219">
        <v>9.27</v>
      </c>
      <c r="K1219">
        <v>9.19</v>
      </c>
      <c r="L1219">
        <v>9.14</v>
      </c>
      <c r="M1219">
        <v>9.1300000000000008</v>
      </c>
      <c r="N1219">
        <v>9.14</v>
      </c>
      <c r="P1219" s="8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</row>
    <row r="1220" spans="1:28" ht="17" thickBot="1" x14ac:dyDescent="0.25">
      <c r="A1220" s="9"/>
      <c r="B1220" s="2">
        <v>42432</v>
      </c>
      <c r="C1220">
        <v>9.0500000000000007</v>
      </c>
      <c r="D1220">
        <v>9.2799999999999994</v>
      </c>
      <c r="E1220">
        <v>9.35</v>
      </c>
      <c r="F1220">
        <v>9.3699999999999992</v>
      </c>
      <c r="G1220">
        <v>9.35</v>
      </c>
      <c r="H1220">
        <v>9.36</v>
      </c>
      <c r="I1220">
        <v>9.36</v>
      </c>
      <c r="J1220">
        <v>9.34</v>
      </c>
      <c r="K1220">
        <v>9.2799999999999994</v>
      </c>
      <c r="L1220">
        <v>9.23</v>
      </c>
      <c r="M1220">
        <v>9.2200000000000006</v>
      </c>
      <c r="N1220">
        <v>9.2200000000000006</v>
      </c>
      <c r="P1220" s="8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</row>
    <row r="1221" spans="1:28" ht="17" thickBot="1" x14ac:dyDescent="0.25">
      <c r="A1221" s="9"/>
      <c r="B1221" s="2">
        <v>42431</v>
      </c>
      <c r="C1221">
        <v>9.1199999999999992</v>
      </c>
      <c r="D1221">
        <v>9.3800000000000008</v>
      </c>
      <c r="E1221">
        <v>9.4600000000000009</v>
      </c>
      <c r="F1221">
        <v>9.4700000000000006</v>
      </c>
      <c r="G1221">
        <v>9.44</v>
      </c>
      <c r="H1221">
        <v>9.4499999999999993</v>
      </c>
      <c r="I1221">
        <v>9.44</v>
      </c>
      <c r="J1221">
        <v>9.39</v>
      </c>
      <c r="K1221">
        <v>9.31</v>
      </c>
      <c r="L1221">
        <v>9.27</v>
      </c>
      <c r="M1221">
        <v>9.26</v>
      </c>
      <c r="N1221">
        <v>9.27</v>
      </c>
      <c r="P1221" s="8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</row>
    <row r="1222" spans="1:28" ht="17" thickBot="1" x14ac:dyDescent="0.25">
      <c r="A1222" s="9"/>
      <c r="B1222" s="2">
        <v>42430</v>
      </c>
      <c r="C1222">
        <v>9.0399999999999991</v>
      </c>
      <c r="D1222">
        <v>9.34</v>
      </c>
      <c r="E1222">
        <v>9.44</v>
      </c>
      <c r="F1222">
        <v>9.4700000000000006</v>
      </c>
      <c r="G1222">
        <v>9.48</v>
      </c>
      <c r="H1222">
        <v>9.49</v>
      </c>
      <c r="I1222">
        <v>9.4499999999999993</v>
      </c>
      <c r="J1222">
        <v>9.3800000000000008</v>
      </c>
      <c r="K1222">
        <v>9.2899999999999991</v>
      </c>
      <c r="L1222">
        <v>9.26</v>
      </c>
      <c r="M1222">
        <v>9.26</v>
      </c>
      <c r="N1222">
        <v>9.27</v>
      </c>
      <c r="P1222" s="8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</row>
    <row r="1223" spans="1:28" ht="17" thickBot="1" x14ac:dyDescent="0.25">
      <c r="A1223" s="9"/>
      <c r="B1223" s="2">
        <v>42429</v>
      </c>
      <c r="C1223">
        <v>9.15</v>
      </c>
      <c r="D1223">
        <v>9.48</v>
      </c>
      <c r="E1223">
        <v>9.6</v>
      </c>
      <c r="F1223">
        <v>9.64</v>
      </c>
      <c r="G1223">
        <v>9.65</v>
      </c>
      <c r="H1223">
        <v>9.68</v>
      </c>
      <c r="I1223">
        <v>9.73</v>
      </c>
      <c r="J1223">
        <v>9.6999999999999993</v>
      </c>
      <c r="K1223">
        <v>9.59</v>
      </c>
      <c r="L1223">
        <v>9.51</v>
      </c>
      <c r="M1223">
        <v>9.49</v>
      </c>
      <c r="N1223">
        <v>9.49</v>
      </c>
      <c r="P1223" s="8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</row>
    <row r="1224" spans="1:28" ht="17" thickBot="1" x14ac:dyDescent="0.25">
      <c r="A1224" s="9"/>
      <c r="B1224" s="2">
        <v>42426</v>
      </c>
      <c r="C1224">
        <v>9.4</v>
      </c>
      <c r="D1224">
        <v>9.7100000000000009</v>
      </c>
      <c r="E1224">
        <v>9.77</v>
      </c>
      <c r="F1224">
        <v>9.75</v>
      </c>
      <c r="G1224">
        <v>9.67</v>
      </c>
      <c r="H1224">
        <v>9.69</v>
      </c>
      <c r="I1224">
        <v>9.7100000000000009</v>
      </c>
      <c r="J1224">
        <v>9.67</v>
      </c>
      <c r="K1224">
        <v>9.57</v>
      </c>
      <c r="L1224">
        <v>9.5</v>
      </c>
      <c r="M1224">
        <v>9.49</v>
      </c>
      <c r="N1224">
        <v>9.52</v>
      </c>
      <c r="P1224" s="8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</row>
    <row r="1225" spans="1:28" ht="17" thickBot="1" x14ac:dyDescent="0.25">
      <c r="A1225" s="9"/>
      <c r="B1225" s="2">
        <v>42425</v>
      </c>
      <c r="C1225">
        <v>9.3800000000000008</v>
      </c>
      <c r="D1225">
        <v>9.74</v>
      </c>
      <c r="E1225">
        <v>9.84</v>
      </c>
      <c r="F1225">
        <v>9.84</v>
      </c>
      <c r="G1225">
        <v>9.7799999999999994</v>
      </c>
      <c r="H1225">
        <v>9.8000000000000007</v>
      </c>
      <c r="I1225">
        <v>9.81</v>
      </c>
      <c r="J1225">
        <v>9.75</v>
      </c>
      <c r="K1225">
        <v>9.64</v>
      </c>
      <c r="L1225">
        <v>9.59</v>
      </c>
      <c r="M1225">
        <v>9.59</v>
      </c>
      <c r="N1225">
        <v>9.6199999999999992</v>
      </c>
      <c r="P1225" s="8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</row>
    <row r="1226" spans="1:28" ht="17" thickBot="1" x14ac:dyDescent="0.25">
      <c r="A1226" s="9"/>
      <c r="B1226" s="2">
        <v>42424</v>
      </c>
      <c r="C1226">
        <v>9.23</v>
      </c>
      <c r="D1226">
        <v>9.68</v>
      </c>
      <c r="E1226">
        <v>9.84</v>
      </c>
      <c r="F1226">
        <v>9.9</v>
      </c>
      <c r="G1226">
        <v>9.93</v>
      </c>
      <c r="H1226">
        <v>9.98</v>
      </c>
      <c r="I1226">
        <v>10</v>
      </c>
      <c r="J1226">
        <v>9.94</v>
      </c>
      <c r="K1226">
        <v>9.84</v>
      </c>
      <c r="L1226">
        <v>9.7899999999999991</v>
      </c>
      <c r="M1226">
        <v>9.7899999999999991</v>
      </c>
      <c r="N1226">
        <v>9.82</v>
      </c>
      <c r="P1226" s="8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</row>
    <row r="1227" spans="1:28" ht="17" thickBot="1" x14ac:dyDescent="0.25">
      <c r="A1227" s="9"/>
      <c r="B1227" s="2">
        <v>42422</v>
      </c>
      <c r="C1227">
        <v>8.7899999999999991</v>
      </c>
      <c r="D1227">
        <v>9.25</v>
      </c>
      <c r="E1227">
        <v>9.52</v>
      </c>
      <c r="F1227">
        <v>9.69</v>
      </c>
      <c r="G1227">
        <v>9.92</v>
      </c>
      <c r="H1227">
        <v>9.99</v>
      </c>
      <c r="I1227">
        <v>10.01</v>
      </c>
      <c r="J1227">
        <v>9.9600000000000009</v>
      </c>
      <c r="K1227">
        <v>9.85</v>
      </c>
      <c r="L1227">
        <v>9.7899999999999991</v>
      </c>
      <c r="M1227">
        <v>9.8000000000000007</v>
      </c>
      <c r="N1227">
        <v>9.85</v>
      </c>
      <c r="P1227" s="8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</row>
    <row r="1228" spans="1:28" ht="17" thickBot="1" x14ac:dyDescent="0.25">
      <c r="A1228" s="9"/>
      <c r="B1228" s="2">
        <v>42420</v>
      </c>
      <c r="C1228">
        <v>8.82</v>
      </c>
      <c r="D1228">
        <v>9.33</v>
      </c>
      <c r="E1228">
        <v>9.6300000000000008</v>
      </c>
      <c r="F1228">
        <v>9.81</v>
      </c>
      <c r="G1228">
        <v>10.029999999999999</v>
      </c>
      <c r="H1228">
        <v>10.029999999999999</v>
      </c>
      <c r="I1228">
        <v>10</v>
      </c>
      <c r="J1228">
        <v>9.9600000000000009</v>
      </c>
      <c r="K1228">
        <v>9.91</v>
      </c>
      <c r="L1228">
        <v>9.89</v>
      </c>
      <c r="M1228">
        <v>9.89</v>
      </c>
      <c r="N1228">
        <v>9.9</v>
      </c>
      <c r="P1228" s="8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</row>
    <row r="1229" spans="1:28" ht="17" thickBot="1" x14ac:dyDescent="0.25">
      <c r="A1229" s="9"/>
      <c r="B1229" s="2">
        <v>42419</v>
      </c>
      <c r="C1229">
        <v>8.99</v>
      </c>
      <c r="D1229">
        <v>9.51</v>
      </c>
      <c r="E1229">
        <v>9.76</v>
      </c>
      <c r="F1229">
        <v>9.8800000000000008</v>
      </c>
      <c r="G1229">
        <v>10.01</v>
      </c>
      <c r="H1229">
        <v>10.050000000000001</v>
      </c>
      <c r="I1229">
        <v>10.07</v>
      </c>
      <c r="J1229">
        <v>10.029999999999999</v>
      </c>
      <c r="K1229">
        <v>9.9600000000000009</v>
      </c>
      <c r="L1229">
        <v>9.91</v>
      </c>
      <c r="M1229">
        <v>9.9</v>
      </c>
      <c r="N1229">
        <v>9.91</v>
      </c>
      <c r="P1229" s="8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</row>
    <row r="1230" spans="1:28" ht="17" thickBot="1" x14ac:dyDescent="0.25">
      <c r="A1230" s="9"/>
      <c r="B1230" s="2">
        <v>42418</v>
      </c>
      <c r="C1230">
        <v>8.94</v>
      </c>
      <c r="D1230">
        <v>9.4700000000000006</v>
      </c>
      <c r="E1230">
        <v>9.75</v>
      </c>
      <c r="F1230">
        <v>9.9</v>
      </c>
      <c r="G1230">
        <v>10.06</v>
      </c>
      <c r="H1230">
        <v>10.1</v>
      </c>
      <c r="I1230">
        <v>10.08</v>
      </c>
      <c r="J1230">
        <v>10</v>
      </c>
      <c r="K1230">
        <v>9.9</v>
      </c>
      <c r="L1230">
        <v>9.85</v>
      </c>
      <c r="M1230">
        <v>9.86</v>
      </c>
      <c r="N1230">
        <v>9.9</v>
      </c>
      <c r="P1230" s="8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</row>
    <row r="1231" spans="1:28" ht="17" thickBot="1" x14ac:dyDescent="0.25">
      <c r="A1231" s="9"/>
      <c r="B1231" s="2">
        <v>42417</v>
      </c>
      <c r="C1231">
        <v>9.17</v>
      </c>
      <c r="D1231">
        <v>9.7100000000000009</v>
      </c>
      <c r="E1231">
        <v>9.94</v>
      </c>
      <c r="F1231">
        <v>10.029999999999999</v>
      </c>
      <c r="G1231">
        <v>10.119999999999999</v>
      </c>
      <c r="H1231">
        <v>10.199999999999999</v>
      </c>
      <c r="I1231">
        <v>10.24</v>
      </c>
      <c r="J1231">
        <v>10.19</v>
      </c>
      <c r="K1231">
        <v>10.09</v>
      </c>
      <c r="L1231">
        <v>10.029999999999999</v>
      </c>
      <c r="M1231">
        <v>10.029999999999999</v>
      </c>
      <c r="N1231">
        <v>10.06</v>
      </c>
      <c r="P1231" s="8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</row>
    <row r="1232" spans="1:28" ht="17" thickBot="1" x14ac:dyDescent="0.25">
      <c r="A1232" s="9"/>
      <c r="B1232" s="2">
        <v>42416</v>
      </c>
      <c r="C1232">
        <v>9</v>
      </c>
      <c r="D1232">
        <v>9.5399999999999991</v>
      </c>
      <c r="E1232">
        <v>9.83</v>
      </c>
      <c r="F1232">
        <v>9.99</v>
      </c>
      <c r="G1232">
        <v>10.17</v>
      </c>
      <c r="H1232">
        <v>10.26</v>
      </c>
      <c r="I1232">
        <v>10.33</v>
      </c>
      <c r="J1232">
        <v>10.29</v>
      </c>
      <c r="K1232">
        <v>10.18</v>
      </c>
      <c r="L1232">
        <v>10.1</v>
      </c>
      <c r="M1232">
        <v>10.09</v>
      </c>
      <c r="N1232">
        <v>10.1</v>
      </c>
      <c r="P1232" s="8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</row>
    <row r="1233" spans="1:28" ht="17" thickBot="1" x14ac:dyDescent="0.25">
      <c r="A1233" s="9"/>
      <c r="B1233" s="2">
        <v>42415</v>
      </c>
      <c r="C1233">
        <v>8.92</v>
      </c>
      <c r="D1233">
        <v>9.44</v>
      </c>
      <c r="E1233">
        <v>9.77</v>
      </c>
      <c r="F1233">
        <v>9.9700000000000006</v>
      </c>
      <c r="G1233">
        <v>10.25</v>
      </c>
      <c r="H1233">
        <v>10.3</v>
      </c>
      <c r="I1233">
        <v>10.31</v>
      </c>
      <c r="J1233">
        <v>10.25</v>
      </c>
      <c r="K1233">
        <v>10.11</v>
      </c>
      <c r="L1233">
        <v>10.029999999999999</v>
      </c>
      <c r="M1233">
        <v>10.039999999999999</v>
      </c>
      <c r="N1233">
        <v>10.08</v>
      </c>
      <c r="P1233" s="8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</row>
    <row r="1234" spans="1:28" ht="17" thickBot="1" x14ac:dyDescent="0.25">
      <c r="A1234" s="9"/>
      <c r="B1234" s="2">
        <v>42412</v>
      </c>
      <c r="C1234">
        <v>9.01</v>
      </c>
      <c r="D1234">
        <v>9.5500000000000007</v>
      </c>
      <c r="E1234">
        <v>9.86</v>
      </c>
      <c r="F1234">
        <v>10.039999999999999</v>
      </c>
      <c r="G1234">
        <v>10.25</v>
      </c>
      <c r="H1234">
        <v>10.32</v>
      </c>
      <c r="I1234">
        <v>10.37</v>
      </c>
      <c r="J1234">
        <v>10.34</v>
      </c>
      <c r="K1234">
        <v>10.24</v>
      </c>
      <c r="L1234">
        <v>10.17</v>
      </c>
      <c r="M1234">
        <v>10.17</v>
      </c>
      <c r="N1234">
        <v>10.19</v>
      </c>
      <c r="P1234" s="8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</row>
    <row r="1235" spans="1:28" ht="17" thickBot="1" x14ac:dyDescent="0.25">
      <c r="A1235" s="9"/>
      <c r="B1235" s="2">
        <v>42411</v>
      </c>
      <c r="C1235">
        <v>8.94</v>
      </c>
      <c r="D1235">
        <v>9.4600000000000009</v>
      </c>
      <c r="E1235">
        <v>9.7899999999999991</v>
      </c>
      <c r="F1235">
        <v>9.99</v>
      </c>
      <c r="G1235">
        <v>10.3</v>
      </c>
      <c r="H1235">
        <v>10.4</v>
      </c>
      <c r="I1235">
        <v>10.45</v>
      </c>
      <c r="J1235">
        <v>10.4</v>
      </c>
      <c r="K1235">
        <v>10.27</v>
      </c>
      <c r="L1235">
        <v>10.19</v>
      </c>
      <c r="M1235">
        <v>10.19</v>
      </c>
      <c r="N1235">
        <v>10.220000000000001</v>
      </c>
      <c r="P1235" s="8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</row>
    <row r="1236" spans="1:28" ht="17" thickBot="1" x14ac:dyDescent="0.25">
      <c r="A1236" s="9"/>
      <c r="B1236" s="2">
        <v>42410</v>
      </c>
      <c r="C1236">
        <v>8.93</v>
      </c>
      <c r="D1236">
        <v>9.5</v>
      </c>
      <c r="E1236">
        <v>9.83</v>
      </c>
      <c r="F1236">
        <v>10.02</v>
      </c>
      <c r="G1236">
        <v>10.25</v>
      </c>
      <c r="H1236">
        <v>10.29</v>
      </c>
      <c r="I1236">
        <v>10.33</v>
      </c>
      <c r="J1236">
        <v>10.3</v>
      </c>
      <c r="K1236">
        <v>10.18</v>
      </c>
      <c r="L1236">
        <v>10.119999999999999</v>
      </c>
      <c r="M1236">
        <v>10.119999999999999</v>
      </c>
      <c r="N1236">
        <v>10.17</v>
      </c>
      <c r="P1236" s="8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</row>
    <row r="1237" spans="1:28" ht="17" thickBot="1" x14ac:dyDescent="0.25">
      <c r="A1237" s="9"/>
      <c r="B1237" s="2">
        <v>42409</v>
      </c>
      <c r="C1237">
        <v>8.98</v>
      </c>
      <c r="D1237">
        <v>9.49</v>
      </c>
      <c r="E1237">
        <v>9.81</v>
      </c>
      <c r="F1237">
        <v>10.01</v>
      </c>
      <c r="G1237">
        <v>10.29</v>
      </c>
      <c r="H1237">
        <v>10.37</v>
      </c>
      <c r="I1237">
        <v>10.45</v>
      </c>
      <c r="J1237">
        <v>10.44</v>
      </c>
      <c r="K1237">
        <v>10.34</v>
      </c>
      <c r="L1237">
        <v>10.27</v>
      </c>
      <c r="M1237">
        <v>10.27</v>
      </c>
      <c r="N1237">
        <v>10.29</v>
      </c>
      <c r="P1237" s="8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</row>
    <row r="1238" spans="1:28" ht="17" thickBot="1" x14ac:dyDescent="0.25">
      <c r="A1238" s="9"/>
      <c r="B1238" s="2">
        <v>42408</v>
      </c>
      <c r="C1238">
        <v>8.93</v>
      </c>
      <c r="D1238">
        <v>9.4499999999999993</v>
      </c>
      <c r="E1238">
        <v>9.7799999999999994</v>
      </c>
      <c r="F1238">
        <v>9.99</v>
      </c>
      <c r="G1238">
        <v>10.29</v>
      </c>
      <c r="H1238">
        <v>10.35</v>
      </c>
      <c r="I1238">
        <v>10.39</v>
      </c>
      <c r="J1238">
        <v>10.36</v>
      </c>
      <c r="K1238">
        <v>10.25</v>
      </c>
      <c r="L1238">
        <v>10.18</v>
      </c>
      <c r="M1238">
        <v>10.17</v>
      </c>
      <c r="N1238">
        <v>10.199999999999999</v>
      </c>
      <c r="P1238" s="8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</row>
    <row r="1239" spans="1:28" ht="17" thickBot="1" x14ac:dyDescent="0.25">
      <c r="A1239" s="9"/>
      <c r="B1239" s="2">
        <v>42405</v>
      </c>
      <c r="C1239">
        <v>9.01</v>
      </c>
      <c r="D1239">
        <v>9.51</v>
      </c>
      <c r="E1239">
        <v>9.81</v>
      </c>
      <c r="F1239">
        <v>9.99</v>
      </c>
      <c r="G1239">
        <v>10.220000000000001</v>
      </c>
      <c r="H1239">
        <v>10.27</v>
      </c>
      <c r="I1239">
        <v>10.3</v>
      </c>
      <c r="J1239">
        <v>10.27</v>
      </c>
      <c r="K1239">
        <v>10.16</v>
      </c>
      <c r="L1239">
        <v>10.09</v>
      </c>
      <c r="M1239">
        <v>10.08</v>
      </c>
      <c r="N1239">
        <v>10.11</v>
      </c>
      <c r="P1239" s="8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</row>
    <row r="1240" spans="1:28" ht="17" thickBot="1" x14ac:dyDescent="0.25">
      <c r="A1240" s="9"/>
      <c r="B1240" s="2">
        <v>42404</v>
      </c>
      <c r="C1240">
        <v>8.98</v>
      </c>
      <c r="D1240">
        <v>9.52</v>
      </c>
      <c r="E1240">
        <v>9.83</v>
      </c>
      <c r="F1240">
        <v>10</v>
      </c>
      <c r="G1240">
        <v>10.19</v>
      </c>
      <c r="H1240">
        <v>10.24</v>
      </c>
      <c r="I1240">
        <v>10.26</v>
      </c>
      <c r="J1240">
        <v>10.220000000000001</v>
      </c>
      <c r="K1240">
        <v>10.130000000000001</v>
      </c>
      <c r="L1240">
        <v>10.09</v>
      </c>
      <c r="M1240">
        <v>10.09</v>
      </c>
      <c r="N1240">
        <v>10.11</v>
      </c>
      <c r="P1240" s="8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</row>
    <row r="1241" spans="1:28" ht="17" thickBot="1" x14ac:dyDescent="0.25">
      <c r="A1241" s="9"/>
      <c r="B1241" s="2">
        <v>42403</v>
      </c>
      <c r="C1241">
        <v>8.8699999999999992</v>
      </c>
      <c r="D1241">
        <v>9.3699999999999992</v>
      </c>
      <c r="E1241">
        <v>9.7200000000000006</v>
      </c>
      <c r="F1241">
        <v>9.9499999999999993</v>
      </c>
      <c r="G1241">
        <v>10.33</v>
      </c>
      <c r="H1241">
        <v>10.42</v>
      </c>
      <c r="I1241">
        <v>10.42</v>
      </c>
      <c r="J1241">
        <v>10.38</v>
      </c>
      <c r="K1241">
        <v>10.31</v>
      </c>
      <c r="L1241">
        <v>10.27</v>
      </c>
      <c r="M1241">
        <v>10.26</v>
      </c>
      <c r="N1241">
        <v>10.27</v>
      </c>
      <c r="P1241" s="8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</row>
    <row r="1242" spans="1:28" ht="17" thickBot="1" x14ac:dyDescent="0.25">
      <c r="A1242" s="9"/>
      <c r="B1242" s="2">
        <v>42402</v>
      </c>
      <c r="C1242">
        <v>8.9499999999999993</v>
      </c>
      <c r="D1242">
        <v>9.49</v>
      </c>
      <c r="E1242">
        <v>9.83</v>
      </c>
      <c r="F1242">
        <v>10.050000000000001</v>
      </c>
      <c r="G1242">
        <v>10.37</v>
      </c>
      <c r="H1242">
        <v>10.46</v>
      </c>
      <c r="I1242">
        <v>10.5</v>
      </c>
      <c r="J1242">
        <v>10.45</v>
      </c>
      <c r="K1242">
        <v>10.36</v>
      </c>
      <c r="L1242">
        <v>10.31</v>
      </c>
      <c r="M1242">
        <v>10.31</v>
      </c>
      <c r="N1242">
        <v>10.35</v>
      </c>
      <c r="P1242" s="8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</row>
    <row r="1243" spans="1:28" ht="17" thickBot="1" x14ac:dyDescent="0.25">
      <c r="A1243" s="9"/>
      <c r="B1243" s="2">
        <v>42401</v>
      </c>
      <c r="C1243">
        <v>9.0299999999999994</v>
      </c>
      <c r="D1243">
        <v>9.6199999999999992</v>
      </c>
      <c r="E1243">
        <v>9.93</v>
      </c>
      <c r="F1243">
        <v>10.1</v>
      </c>
      <c r="G1243">
        <v>10.29</v>
      </c>
      <c r="H1243">
        <v>10.35</v>
      </c>
      <c r="I1243">
        <v>10.38</v>
      </c>
      <c r="J1243">
        <v>10.35</v>
      </c>
      <c r="K1243">
        <v>10.28</v>
      </c>
      <c r="L1243">
        <v>10.24</v>
      </c>
      <c r="M1243">
        <v>10.24</v>
      </c>
      <c r="N1243">
        <v>10.26</v>
      </c>
      <c r="P1243" s="8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</row>
    <row r="1244" spans="1:28" ht="17" thickBot="1" x14ac:dyDescent="0.25">
      <c r="A1244" s="9"/>
      <c r="B1244" s="2">
        <v>42398</v>
      </c>
      <c r="C1244">
        <v>8.91</v>
      </c>
      <c r="D1244">
        <v>9.52</v>
      </c>
      <c r="E1244">
        <v>9.86</v>
      </c>
      <c r="F1244">
        <v>10.050000000000001</v>
      </c>
      <c r="G1244">
        <v>10.25</v>
      </c>
      <c r="H1244">
        <v>10.28</v>
      </c>
      <c r="I1244">
        <v>10.26</v>
      </c>
      <c r="J1244">
        <v>10.210000000000001</v>
      </c>
      <c r="K1244">
        <v>10.15</v>
      </c>
      <c r="L1244">
        <v>10.130000000000001</v>
      </c>
      <c r="M1244">
        <v>10.14</v>
      </c>
      <c r="N1244">
        <v>10.16</v>
      </c>
      <c r="P1244" s="8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</row>
    <row r="1245" spans="1:28" ht="17" thickBot="1" x14ac:dyDescent="0.25">
      <c r="A1245" s="9"/>
      <c r="B1245" s="2">
        <v>42397</v>
      </c>
      <c r="C1245">
        <v>8.84</v>
      </c>
      <c r="D1245">
        <v>9.4600000000000009</v>
      </c>
      <c r="E1245">
        <v>9.81</v>
      </c>
      <c r="F1245">
        <v>9.99</v>
      </c>
      <c r="G1245">
        <v>10.19</v>
      </c>
      <c r="H1245">
        <v>10.19</v>
      </c>
      <c r="I1245">
        <v>10.18</v>
      </c>
      <c r="J1245">
        <v>10.15</v>
      </c>
      <c r="K1245">
        <v>10.09</v>
      </c>
      <c r="L1245">
        <v>10.06</v>
      </c>
      <c r="M1245">
        <v>10.06</v>
      </c>
      <c r="N1245">
        <v>10.09</v>
      </c>
      <c r="P1245" s="8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</row>
    <row r="1246" spans="1:28" ht="17" thickBot="1" x14ac:dyDescent="0.25">
      <c r="A1246" s="9"/>
      <c r="B1246" s="2">
        <v>42396</v>
      </c>
      <c r="C1246">
        <v>8.9600000000000009</v>
      </c>
      <c r="D1246">
        <v>9.58</v>
      </c>
      <c r="E1246">
        <v>9.92</v>
      </c>
      <c r="F1246">
        <v>10.11</v>
      </c>
      <c r="G1246">
        <v>10.36</v>
      </c>
      <c r="H1246">
        <v>10.4</v>
      </c>
      <c r="I1246">
        <v>10.36</v>
      </c>
      <c r="J1246">
        <v>10.28</v>
      </c>
      <c r="K1246">
        <v>10.199999999999999</v>
      </c>
      <c r="L1246">
        <v>10.19</v>
      </c>
      <c r="M1246">
        <v>10.210000000000001</v>
      </c>
      <c r="N1246">
        <v>10.25</v>
      </c>
      <c r="P1246" s="8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</row>
    <row r="1247" spans="1:28" ht="17" thickBot="1" x14ac:dyDescent="0.25">
      <c r="A1247" s="9"/>
      <c r="B1247" s="2">
        <v>42395</v>
      </c>
      <c r="C1247">
        <v>8.86</v>
      </c>
      <c r="D1247">
        <v>9.48</v>
      </c>
      <c r="E1247">
        <v>9.8800000000000008</v>
      </c>
      <c r="F1247">
        <v>10.14</v>
      </c>
      <c r="G1247">
        <v>10.53</v>
      </c>
      <c r="H1247">
        <v>10.57</v>
      </c>
      <c r="I1247">
        <v>10.51</v>
      </c>
      <c r="J1247">
        <v>10.44</v>
      </c>
      <c r="K1247">
        <v>10.38</v>
      </c>
      <c r="L1247">
        <v>10.37</v>
      </c>
      <c r="M1247">
        <v>10.4</v>
      </c>
      <c r="N1247">
        <v>10.45</v>
      </c>
      <c r="P1247" s="8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</row>
    <row r="1248" spans="1:28" ht="17" thickBot="1" x14ac:dyDescent="0.25">
      <c r="A1248" s="9"/>
      <c r="B1248" s="2">
        <v>42394</v>
      </c>
      <c r="C1248">
        <v>9</v>
      </c>
      <c r="D1248">
        <v>9.66</v>
      </c>
      <c r="E1248">
        <v>10.050000000000001</v>
      </c>
      <c r="F1248">
        <v>10.27</v>
      </c>
      <c r="G1248">
        <v>10.58</v>
      </c>
      <c r="H1248">
        <v>10.65</v>
      </c>
      <c r="I1248">
        <v>10.66</v>
      </c>
      <c r="J1248">
        <v>10.6</v>
      </c>
      <c r="K1248">
        <v>10.51</v>
      </c>
      <c r="L1248">
        <v>10.47</v>
      </c>
      <c r="M1248">
        <v>10.5</v>
      </c>
      <c r="N1248">
        <v>10.55</v>
      </c>
      <c r="P1248" s="8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</row>
    <row r="1249" spans="1:28" ht="17" thickBot="1" x14ac:dyDescent="0.25">
      <c r="A1249" s="9"/>
      <c r="B1249" s="2">
        <v>42391</v>
      </c>
      <c r="C1249">
        <v>8.91</v>
      </c>
      <c r="D1249">
        <v>9.58</v>
      </c>
      <c r="E1249">
        <v>9.9600000000000009</v>
      </c>
      <c r="F1249">
        <v>10.19</v>
      </c>
      <c r="G1249">
        <v>10.52</v>
      </c>
      <c r="H1249">
        <v>10.59</v>
      </c>
      <c r="I1249">
        <v>10.59</v>
      </c>
      <c r="J1249">
        <v>10.54</v>
      </c>
      <c r="K1249">
        <v>10.47</v>
      </c>
      <c r="L1249">
        <v>10.45</v>
      </c>
      <c r="M1249">
        <v>10.48</v>
      </c>
      <c r="N1249">
        <v>10.51</v>
      </c>
      <c r="P1249" s="8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</row>
    <row r="1250" spans="1:28" ht="17" thickBot="1" x14ac:dyDescent="0.25">
      <c r="A1250" s="9"/>
      <c r="B1250" s="2">
        <v>42390</v>
      </c>
      <c r="C1250">
        <v>9.2899999999999991</v>
      </c>
      <c r="D1250">
        <v>9.9700000000000006</v>
      </c>
      <c r="E1250">
        <v>10.32</v>
      </c>
      <c r="F1250">
        <v>10.51</v>
      </c>
      <c r="G1250">
        <v>10.76</v>
      </c>
      <c r="H1250">
        <v>10.85</v>
      </c>
      <c r="I1250">
        <v>10.93</v>
      </c>
      <c r="J1250">
        <v>10.94</v>
      </c>
      <c r="K1250">
        <v>10.9</v>
      </c>
      <c r="L1250">
        <v>10.87</v>
      </c>
      <c r="M1250">
        <v>10.85</v>
      </c>
      <c r="N1250">
        <v>10.85</v>
      </c>
      <c r="P1250" s="8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</row>
    <row r="1251" spans="1:28" ht="17" thickBot="1" x14ac:dyDescent="0.25">
      <c r="A1251" s="9"/>
      <c r="B1251" s="2">
        <v>42389</v>
      </c>
      <c r="C1251">
        <v>9.3800000000000008</v>
      </c>
      <c r="D1251">
        <v>10.07</v>
      </c>
      <c r="E1251">
        <v>10.4</v>
      </c>
      <c r="F1251">
        <v>10.56</v>
      </c>
      <c r="G1251">
        <v>10.72</v>
      </c>
      <c r="H1251">
        <v>10.8</v>
      </c>
      <c r="I1251">
        <v>10.89</v>
      </c>
      <c r="J1251">
        <v>10.91</v>
      </c>
      <c r="K1251">
        <v>10.9</v>
      </c>
      <c r="L1251">
        <v>10.86</v>
      </c>
      <c r="M1251">
        <v>10.83</v>
      </c>
      <c r="N1251">
        <v>10.8</v>
      </c>
      <c r="P1251" s="8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</row>
    <row r="1252" spans="1:28" ht="17" thickBot="1" x14ac:dyDescent="0.25">
      <c r="A1252" s="9"/>
      <c r="B1252" s="2">
        <v>42388</v>
      </c>
      <c r="C1252">
        <v>9.32</v>
      </c>
      <c r="D1252">
        <v>10</v>
      </c>
      <c r="E1252">
        <v>10.33</v>
      </c>
      <c r="F1252">
        <v>10.48</v>
      </c>
      <c r="G1252">
        <v>10.6</v>
      </c>
      <c r="H1252">
        <v>10.61</v>
      </c>
      <c r="I1252">
        <v>10.57</v>
      </c>
      <c r="J1252">
        <v>10.53</v>
      </c>
      <c r="K1252">
        <v>10.5</v>
      </c>
      <c r="L1252">
        <v>10.47</v>
      </c>
      <c r="M1252">
        <v>10.46</v>
      </c>
      <c r="N1252">
        <v>10.45</v>
      </c>
      <c r="P1252" s="8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</row>
    <row r="1253" spans="1:28" ht="17" thickBot="1" x14ac:dyDescent="0.25">
      <c r="A1253" s="9"/>
      <c r="B1253" s="2">
        <v>42387</v>
      </c>
      <c r="C1253">
        <v>9.43</v>
      </c>
      <c r="D1253">
        <v>10.11</v>
      </c>
      <c r="E1253">
        <v>10.43</v>
      </c>
      <c r="F1253">
        <v>10.57</v>
      </c>
      <c r="G1253">
        <v>10.7</v>
      </c>
      <c r="H1253">
        <v>10.72</v>
      </c>
      <c r="I1253">
        <v>10.72</v>
      </c>
      <c r="J1253">
        <v>10.68</v>
      </c>
      <c r="K1253">
        <v>10.62</v>
      </c>
      <c r="L1253">
        <v>10.57</v>
      </c>
      <c r="M1253">
        <v>10.56</v>
      </c>
      <c r="N1253">
        <v>10.55</v>
      </c>
      <c r="P1253" s="8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</row>
    <row r="1254" spans="1:28" ht="17" thickBot="1" x14ac:dyDescent="0.25">
      <c r="A1254" s="9"/>
      <c r="B1254" s="2">
        <v>42384</v>
      </c>
      <c r="C1254">
        <v>9.42</v>
      </c>
      <c r="D1254">
        <v>10.1</v>
      </c>
      <c r="E1254">
        <v>10.42</v>
      </c>
      <c r="F1254">
        <v>10.58</v>
      </c>
      <c r="G1254">
        <v>10.7</v>
      </c>
      <c r="H1254">
        <v>10.73</v>
      </c>
      <c r="I1254">
        <v>10.72</v>
      </c>
      <c r="J1254">
        <v>10.67</v>
      </c>
      <c r="K1254">
        <v>10.56</v>
      </c>
      <c r="L1254">
        <v>10.49</v>
      </c>
      <c r="M1254">
        <v>10.48</v>
      </c>
      <c r="N1254">
        <v>10.49</v>
      </c>
      <c r="P1254" s="8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</row>
    <row r="1255" spans="1:28" ht="17" thickBot="1" x14ac:dyDescent="0.25">
      <c r="A1255" s="9"/>
      <c r="B1255" s="2">
        <v>42383</v>
      </c>
      <c r="C1255">
        <v>9.5399999999999991</v>
      </c>
      <c r="D1255">
        <v>10.19</v>
      </c>
      <c r="E1255">
        <v>10.46</v>
      </c>
      <c r="F1255">
        <v>10.55</v>
      </c>
      <c r="G1255">
        <v>10.59</v>
      </c>
      <c r="H1255">
        <v>10.62</v>
      </c>
      <c r="I1255">
        <v>10.6</v>
      </c>
      <c r="J1255">
        <v>10.5</v>
      </c>
      <c r="K1255">
        <v>10.36</v>
      </c>
      <c r="L1255">
        <v>10.29</v>
      </c>
      <c r="M1255">
        <v>10.28</v>
      </c>
      <c r="N1255">
        <v>10.3</v>
      </c>
      <c r="P1255" s="8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</row>
    <row r="1256" spans="1:28" ht="17" thickBot="1" x14ac:dyDescent="0.25">
      <c r="A1256" s="9"/>
      <c r="B1256" s="2">
        <v>42382</v>
      </c>
      <c r="C1256">
        <v>9.67</v>
      </c>
      <c r="D1256">
        <v>10.29</v>
      </c>
      <c r="E1256">
        <v>10.54</v>
      </c>
      <c r="F1256">
        <v>10.62</v>
      </c>
      <c r="G1256">
        <v>10.56</v>
      </c>
      <c r="H1256">
        <v>10.55</v>
      </c>
      <c r="I1256">
        <v>10.52</v>
      </c>
      <c r="J1256">
        <v>10.41</v>
      </c>
      <c r="K1256">
        <v>10.24</v>
      </c>
      <c r="L1256">
        <v>10.14</v>
      </c>
      <c r="M1256">
        <v>10.119999999999999</v>
      </c>
      <c r="N1256">
        <v>10.119999999999999</v>
      </c>
      <c r="P1256" s="8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</row>
    <row r="1257" spans="1:28" ht="17" thickBot="1" x14ac:dyDescent="0.25">
      <c r="A1257" s="9"/>
      <c r="B1257" s="2">
        <v>42381</v>
      </c>
      <c r="C1257">
        <v>9.6999999999999993</v>
      </c>
      <c r="D1257">
        <v>10.33</v>
      </c>
      <c r="E1257">
        <v>10.62</v>
      </c>
      <c r="F1257">
        <v>10.74</v>
      </c>
      <c r="G1257">
        <v>10.65</v>
      </c>
      <c r="H1257">
        <v>10.54</v>
      </c>
      <c r="I1257">
        <v>10.46</v>
      </c>
      <c r="J1257">
        <v>10.39</v>
      </c>
      <c r="K1257">
        <v>10.24</v>
      </c>
      <c r="L1257">
        <v>10.14</v>
      </c>
      <c r="M1257">
        <v>10.11</v>
      </c>
      <c r="N1257">
        <v>10.1</v>
      </c>
      <c r="P1257" s="8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</row>
    <row r="1258" spans="1:28" ht="17" thickBot="1" x14ac:dyDescent="0.25">
      <c r="A1258" s="9"/>
      <c r="B1258" s="2">
        <v>42380</v>
      </c>
      <c r="C1258">
        <v>9.67</v>
      </c>
      <c r="D1258">
        <v>10.29</v>
      </c>
      <c r="E1258">
        <v>10.55</v>
      </c>
      <c r="F1258">
        <v>10.64</v>
      </c>
      <c r="G1258">
        <v>10.52</v>
      </c>
      <c r="H1258">
        <v>10.42</v>
      </c>
      <c r="I1258">
        <v>10.35</v>
      </c>
      <c r="J1258">
        <v>10.26</v>
      </c>
      <c r="K1258">
        <v>10.06</v>
      </c>
      <c r="L1258">
        <v>9.9499999999999993</v>
      </c>
      <c r="M1258">
        <v>9.93</v>
      </c>
      <c r="N1258">
        <v>9.92</v>
      </c>
      <c r="P1258" s="8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</row>
    <row r="1259" spans="1:28" ht="17" thickBot="1" x14ac:dyDescent="0.25">
      <c r="A1259" s="9"/>
      <c r="B1259" s="2">
        <v>42375</v>
      </c>
      <c r="C1259">
        <v>8.65</v>
      </c>
      <c r="D1259">
        <v>9.24</v>
      </c>
      <c r="E1259">
        <v>9.61</v>
      </c>
      <c r="F1259">
        <v>9.84</v>
      </c>
      <c r="G1259">
        <v>10.09</v>
      </c>
      <c r="H1259">
        <v>10.02</v>
      </c>
      <c r="I1259">
        <v>9.85</v>
      </c>
      <c r="J1259">
        <v>9.74</v>
      </c>
      <c r="K1259">
        <v>9.61</v>
      </c>
      <c r="L1259">
        <v>9.5</v>
      </c>
      <c r="M1259">
        <v>9.4600000000000009</v>
      </c>
      <c r="N1259">
        <v>9.44</v>
      </c>
      <c r="P1259" s="8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</row>
    <row r="1260" spans="1:28" ht="17" thickBot="1" x14ac:dyDescent="0.25">
      <c r="A1260" s="9"/>
      <c r="B1260" s="2">
        <v>42374</v>
      </c>
      <c r="C1260">
        <v>8.6300000000000008</v>
      </c>
      <c r="D1260">
        <v>9.23</v>
      </c>
      <c r="E1260">
        <v>9.6</v>
      </c>
      <c r="F1260">
        <v>9.81</v>
      </c>
      <c r="G1260">
        <v>10</v>
      </c>
      <c r="H1260">
        <v>9.92</v>
      </c>
      <c r="I1260">
        <v>9.74</v>
      </c>
      <c r="J1260">
        <v>9.61</v>
      </c>
      <c r="K1260">
        <v>9.5</v>
      </c>
      <c r="L1260">
        <v>9.42</v>
      </c>
      <c r="M1260">
        <v>9.4</v>
      </c>
      <c r="N1260">
        <v>9.39</v>
      </c>
      <c r="P1260" s="8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</row>
    <row r="1261" spans="1:28" ht="17" thickBot="1" x14ac:dyDescent="0.25">
      <c r="A1261" s="9"/>
      <c r="B1261" s="2">
        <v>42373</v>
      </c>
      <c r="C1261">
        <v>8.77</v>
      </c>
      <c r="D1261">
        <v>9.34</v>
      </c>
      <c r="E1261">
        <v>9.6999999999999993</v>
      </c>
      <c r="F1261">
        <v>9.91</v>
      </c>
      <c r="G1261">
        <v>10.07</v>
      </c>
      <c r="H1261">
        <v>9.9700000000000006</v>
      </c>
      <c r="I1261">
        <v>9.8000000000000007</v>
      </c>
      <c r="J1261">
        <v>9.67</v>
      </c>
      <c r="K1261">
        <v>9.51</v>
      </c>
      <c r="L1261">
        <v>9.39</v>
      </c>
      <c r="M1261">
        <v>9.35</v>
      </c>
      <c r="N1261">
        <v>9.34</v>
      </c>
      <c r="P1261" s="8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</row>
    <row r="1262" spans="1:28" ht="17" thickBot="1" x14ac:dyDescent="0.25">
      <c r="A1262" s="9"/>
      <c r="B1262" s="2">
        <v>42368</v>
      </c>
      <c r="C1262">
        <v>9.0500000000000007</v>
      </c>
      <c r="D1262">
        <v>9.67</v>
      </c>
      <c r="E1262">
        <v>10.01</v>
      </c>
      <c r="F1262">
        <v>10.17</v>
      </c>
      <c r="G1262">
        <v>10.14</v>
      </c>
      <c r="H1262">
        <v>9.9700000000000006</v>
      </c>
      <c r="I1262">
        <v>9.7799999999999994</v>
      </c>
      <c r="J1262">
        <v>9.69</v>
      </c>
      <c r="K1262">
        <v>9.56</v>
      </c>
      <c r="L1262">
        <v>9.4700000000000006</v>
      </c>
      <c r="M1262">
        <v>9.43</v>
      </c>
      <c r="N1262">
        <v>9.4</v>
      </c>
      <c r="P1262" s="8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</row>
    <row r="1263" spans="1:28" ht="17" thickBot="1" x14ac:dyDescent="0.25">
      <c r="A1263" s="9"/>
      <c r="B1263" s="2">
        <v>42367</v>
      </c>
      <c r="C1263">
        <v>9.3699999999999992</v>
      </c>
      <c r="D1263">
        <v>9.9499999999999993</v>
      </c>
      <c r="E1263">
        <v>10.210000000000001</v>
      </c>
      <c r="F1263">
        <v>10.3</v>
      </c>
      <c r="G1263">
        <v>10.15</v>
      </c>
      <c r="H1263">
        <v>9.99</v>
      </c>
      <c r="I1263">
        <v>9.82</v>
      </c>
      <c r="J1263">
        <v>9.7100000000000009</v>
      </c>
      <c r="K1263">
        <v>9.57</v>
      </c>
      <c r="L1263">
        <v>9.4600000000000009</v>
      </c>
      <c r="M1263">
        <v>9.43</v>
      </c>
      <c r="N1263">
        <v>9.41</v>
      </c>
      <c r="P1263" s="8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</row>
    <row r="1264" spans="1:28" ht="17" thickBot="1" x14ac:dyDescent="0.25">
      <c r="A1264" s="9"/>
      <c r="B1264" s="2">
        <v>42366</v>
      </c>
      <c r="C1264">
        <v>9.4700000000000006</v>
      </c>
      <c r="D1264">
        <v>10.029999999999999</v>
      </c>
      <c r="E1264">
        <v>10.3</v>
      </c>
      <c r="F1264">
        <v>10.4</v>
      </c>
      <c r="G1264">
        <v>10.27</v>
      </c>
      <c r="H1264">
        <v>10.06</v>
      </c>
      <c r="I1264">
        <v>9.84</v>
      </c>
      <c r="J1264">
        <v>9.7100000000000009</v>
      </c>
      <c r="K1264">
        <v>9.58</v>
      </c>
      <c r="L1264">
        <v>9.4700000000000006</v>
      </c>
      <c r="M1264">
        <v>9.44</v>
      </c>
      <c r="N1264">
        <v>9.41</v>
      </c>
      <c r="P1264" s="8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</row>
    <row r="1265" spans="1:28" ht="17" thickBot="1" x14ac:dyDescent="0.25">
      <c r="A1265" s="9"/>
      <c r="B1265" s="2">
        <v>42363</v>
      </c>
      <c r="C1265">
        <v>9.5500000000000007</v>
      </c>
      <c r="D1265">
        <v>10.130000000000001</v>
      </c>
      <c r="E1265">
        <v>10.4</v>
      </c>
      <c r="F1265">
        <v>10.5</v>
      </c>
      <c r="G1265">
        <v>10.33</v>
      </c>
      <c r="H1265">
        <v>10.1</v>
      </c>
      <c r="I1265">
        <v>9.8699999999999992</v>
      </c>
      <c r="J1265">
        <v>9.75</v>
      </c>
      <c r="K1265">
        <v>9.6199999999999992</v>
      </c>
      <c r="L1265">
        <v>9.5399999999999991</v>
      </c>
      <c r="M1265">
        <v>9.51</v>
      </c>
      <c r="N1265">
        <v>9.48</v>
      </c>
      <c r="P1265" s="8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</row>
    <row r="1266" spans="1:28" ht="17" thickBot="1" x14ac:dyDescent="0.25">
      <c r="A1266" s="9"/>
      <c r="B1266" s="2">
        <v>42362</v>
      </c>
      <c r="C1266">
        <v>9.69</v>
      </c>
      <c r="D1266">
        <v>10.27</v>
      </c>
      <c r="E1266">
        <v>10.53</v>
      </c>
      <c r="F1266">
        <v>10.6</v>
      </c>
      <c r="G1266">
        <v>10.39</v>
      </c>
      <c r="H1266">
        <v>10.17</v>
      </c>
      <c r="I1266">
        <v>9.9499999999999993</v>
      </c>
      <c r="J1266">
        <v>9.8000000000000007</v>
      </c>
      <c r="K1266">
        <v>9.61</v>
      </c>
      <c r="L1266">
        <v>9.49</v>
      </c>
      <c r="M1266">
        <v>9.4700000000000006</v>
      </c>
      <c r="N1266">
        <v>9.4600000000000009</v>
      </c>
      <c r="P1266" s="8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</row>
    <row r="1267" spans="1:28" ht="17" thickBot="1" x14ac:dyDescent="0.25">
      <c r="A1267" s="9"/>
      <c r="B1267" s="2">
        <v>42361</v>
      </c>
      <c r="C1267">
        <v>9.7100000000000009</v>
      </c>
      <c r="D1267">
        <v>10.29</v>
      </c>
      <c r="E1267">
        <v>10.56</v>
      </c>
      <c r="F1267">
        <v>10.66</v>
      </c>
      <c r="G1267">
        <v>10.49</v>
      </c>
      <c r="H1267">
        <v>10.27</v>
      </c>
      <c r="I1267">
        <v>10.029999999999999</v>
      </c>
      <c r="J1267">
        <v>9.8800000000000008</v>
      </c>
      <c r="K1267">
        <v>9.69</v>
      </c>
      <c r="L1267">
        <v>9.56</v>
      </c>
      <c r="M1267">
        <v>9.52</v>
      </c>
      <c r="N1267">
        <v>9.51</v>
      </c>
      <c r="P1267" s="8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</row>
    <row r="1268" spans="1:28" ht="17" thickBot="1" x14ac:dyDescent="0.25">
      <c r="A1268" s="9"/>
      <c r="B1268" s="2">
        <v>42360</v>
      </c>
      <c r="C1268">
        <v>9.8800000000000008</v>
      </c>
      <c r="D1268">
        <v>10.45</v>
      </c>
      <c r="E1268">
        <v>10.69</v>
      </c>
      <c r="F1268">
        <v>10.76</v>
      </c>
      <c r="G1268">
        <v>10.52</v>
      </c>
      <c r="H1268">
        <v>10.28</v>
      </c>
      <c r="I1268">
        <v>10.06</v>
      </c>
      <c r="J1268">
        <v>9.93</v>
      </c>
      <c r="K1268">
        <v>9.76</v>
      </c>
      <c r="L1268">
        <v>9.6199999999999992</v>
      </c>
      <c r="M1268">
        <v>9.58</v>
      </c>
      <c r="N1268">
        <v>9.5500000000000007</v>
      </c>
      <c r="P1268" s="8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</row>
    <row r="1269" spans="1:28" ht="17" thickBot="1" x14ac:dyDescent="0.25">
      <c r="A1269" s="9"/>
      <c r="B1269" s="2">
        <v>42359</v>
      </c>
      <c r="C1269">
        <v>9.7899999999999991</v>
      </c>
      <c r="D1269">
        <v>10.36</v>
      </c>
      <c r="E1269">
        <v>10.62</v>
      </c>
      <c r="F1269">
        <v>10.71</v>
      </c>
      <c r="G1269">
        <v>10.51</v>
      </c>
      <c r="H1269">
        <v>10.27</v>
      </c>
      <c r="I1269">
        <v>10.02</v>
      </c>
      <c r="J1269">
        <v>9.86</v>
      </c>
      <c r="K1269">
        <v>9.66</v>
      </c>
      <c r="L1269">
        <v>9.52</v>
      </c>
      <c r="M1269">
        <v>9.48</v>
      </c>
      <c r="N1269">
        <v>9.4600000000000009</v>
      </c>
      <c r="P1269" s="8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</row>
    <row r="1270" spans="1:28" ht="17" thickBot="1" x14ac:dyDescent="0.25">
      <c r="A1270" s="9"/>
      <c r="B1270" s="2">
        <v>42356</v>
      </c>
      <c r="C1270">
        <v>9.7899999999999991</v>
      </c>
      <c r="D1270">
        <v>10.37</v>
      </c>
      <c r="E1270">
        <v>10.63</v>
      </c>
      <c r="F1270">
        <v>10.7</v>
      </c>
      <c r="G1270">
        <v>10.49</v>
      </c>
      <c r="H1270">
        <v>10.27</v>
      </c>
      <c r="I1270">
        <v>10.029999999999999</v>
      </c>
      <c r="J1270">
        <v>9.85</v>
      </c>
      <c r="K1270">
        <v>9.6300000000000008</v>
      </c>
      <c r="L1270">
        <v>9.49</v>
      </c>
      <c r="M1270">
        <v>9.4600000000000009</v>
      </c>
      <c r="N1270">
        <v>9.4600000000000009</v>
      </c>
      <c r="P1270" s="8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</row>
    <row r="1271" spans="1:28" ht="17" thickBot="1" x14ac:dyDescent="0.25">
      <c r="A1271" s="9"/>
      <c r="B1271" s="2">
        <v>42355</v>
      </c>
      <c r="C1271">
        <v>9.73</v>
      </c>
      <c r="D1271">
        <v>10.33</v>
      </c>
      <c r="E1271">
        <v>10.61</v>
      </c>
      <c r="F1271">
        <v>10.71</v>
      </c>
      <c r="G1271">
        <v>10.54</v>
      </c>
      <c r="H1271">
        <v>10.31</v>
      </c>
      <c r="I1271">
        <v>10.029999999999999</v>
      </c>
      <c r="J1271">
        <v>9.84</v>
      </c>
      <c r="K1271">
        <v>9.6300000000000008</v>
      </c>
      <c r="L1271">
        <v>9.5</v>
      </c>
      <c r="M1271">
        <v>9.48</v>
      </c>
      <c r="N1271">
        <v>9.48</v>
      </c>
      <c r="P1271" s="8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</row>
    <row r="1272" spans="1:28" ht="17" thickBot="1" x14ac:dyDescent="0.25">
      <c r="A1272" s="9"/>
      <c r="B1272" s="2">
        <v>42354</v>
      </c>
      <c r="C1272">
        <v>9.51</v>
      </c>
      <c r="D1272">
        <v>10.11</v>
      </c>
      <c r="E1272">
        <v>10.43</v>
      </c>
      <c r="F1272">
        <v>10.57</v>
      </c>
      <c r="G1272">
        <v>10.52</v>
      </c>
      <c r="H1272">
        <v>10.33</v>
      </c>
      <c r="I1272">
        <v>10.08</v>
      </c>
      <c r="J1272">
        <v>9.89</v>
      </c>
      <c r="K1272">
        <v>9.6300000000000008</v>
      </c>
      <c r="L1272">
        <v>9.48</v>
      </c>
      <c r="M1272">
        <v>9.4600000000000009</v>
      </c>
      <c r="N1272">
        <v>9.4700000000000006</v>
      </c>
      <c r="P1272" s="8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</row>
    <row r="1273" spans="1:28" ht="17" thickBot="1" x14ac:dyDescent="0.25">
      <c r="A1273" s="9"/>
      <c r="B1273" s="2">
        <v>42353</v>
      </c>
      <c r="C1273">
        <v>9.94</v>
      </c>
      <c r="D1273">
        <v>10.57</v>
      </c>
      <c r="E1273">
        <v>10.79</v>
      </c>
      <c r="F1273">
        <v>10.82</v>
      </c>
      <c r="G1273">
        <v>10.54</v>
      </c>
      <c r="H1273">
        <v>10.33</v>
      </c>
      <c r="I1273">
        <v>10.1</v>
      </c>
      <c r="J1273">
        <v>9.92</v>
      </c>
      <c r="K1273">
        <v>9.6999999999999993</v>
      </c>
      <c r="L1273">
        <v>9.6</v>
      </c>
      <c r="M1273">
        <v>9.61</v>
      </c>
      <c r="N1273">
        <v>9.66</v>
      </c>
      <c r="P1273" s="8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</row>
    <row r="1274" spans="1:28" ht="17" thickBot="1" x14ac:dyDescent="0.25">
      <c r="A1274" s="9"/>
      <c r="B1274" s="2">
        <v>42352</v>
      </c>
      <c r="C1274">
        <v>9.94</v>
      </c>
      <c r="D1274">
        <v>10.57</v>
      </c>
      <c r="E1274">
        <v>10.74</v>
      </c>
      <c r="F1274">
        <v>10.74</v>
      </c>
      <c r="G1274">
        <v>10.51</v>
      </c>
      <c r="H1274">
        <v>10.39</v>
      </c>
      <c r="I1274">
        <v>10.199999999999999</v>
      </c>
      <c r="J1274">
        <v>10.050000000000001</v>
      </c>
      <c r="K1274">
        <v>9.9700000000000006</v>
      </c>
      <c r="L1274">
        <v>9.9499999999999993</v>
      </c>
      <c r="M1274">
        <v>9.9600000000000009</v>
      </c>
      <c r="N1274">
        <v>9.9700000000000006</v>
      </c>
      <c r="P1274" s="8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</row>
    <row r="1275" spans="1:28" ht="17" thickBot="1" x14ac:dyDescent="0.25">
      <c r="A1275" s="9"/>
      <c r="B1275" s="2">
        <v>42349</v>
      </c>
      <c r="C1275">
        <v>9.7899999999999991</v>
      </c>
      <c r="D1275">
        <v>10.44</v>
      </c>
      <c r="E1275">
        <v>10.63</v>
      </c>
      <c r="F1275">
        <v>10.65</v>
      </c>
      <c r="G1275">
        <v>10.46</v>
      </c>
      <c r="H1275">
        <v>10.32</v>
      </c>
      <c r="I1275">
        <v>10.09</v>
      </c>
      <c r="J1275">
        <v>9.94</v>
      </c>
      <c r="K1275">
        <v>9.86</v>
      </c>
      <c r="L1275">
        <v>9.85</v>
      </c>
      <c r="M1275">
        <v>9.8699999999999992</v>
      </c>
      <c r="N1275">
        <v>9.89</v>
      </c>
      <c r="P1275" s="8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</row>
    <row r="1276" spans="1:28" ht="17" thickBot="1" x14ac:dyDescent="0.25">
      <c r="A1276" s="9"/>
      <c r="B1276" s="2">
        <v>42348</v>
      </c>
      <c r="C1276">
        <v>9.6</v>
      </c>
      <c r="D1276">
        <v>10.26</v>
      </c>
      <c r="E1276">
        <v>10.47</v>
      </c>
      <c r="F1276">
        <v>10.5</v>
      </c>
      <c r="G1276">
        <v>10.33</v>
      </c>
      <c r="H1276">
        <v>10.220000000000001</v>
      </c>
      <c r="I1276">
        <v>10.039999999999999</v>
      </c>
      <c r="J1276">
        <v>9.91</v>
      </c>
      <c r="K1276">
        <v>9.84</v>
      </c>
      <c r="L1276">
        <v>9.82</v>
      </c>
      <c r="M1276">
        <v>9.82</v>
      </c>
      <c r="N1276">
        <v>9.83</v>
      </c>
      <c r="P1276" s="8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</row>
    <row r="1277" spans="1:28" ht="17" thickBot="1" x14ac:dyDescent="0.25">
      <c r="A1277" s="9"/>
      <c r="B1277" s="2">
        <v>42347</v>
      </c>
      <c r="C1277">
        <v>9.49</v>
      </c>
      <c r="D1277">
        <v>10.18</v>
      </c>
      <c r="E1277">
        <v>10.42</v>
      </c>
      <c r="F1277">
        <v>10.48</v>
      </c>
      <c r="G1277">
        <v>10.36</v>
      </c>
      <c r="H1277">
        <v>10.24</v>
      </c>
      <c r="I1277">
        <v>10.039999999999999</v>
      </c>
      <c r="J1277">
        <v>9.91</v>
      </c>
      <c r="K1277">
        <v>9.83</v>
      </c>
      <c r="L1277">
        <v>9.82</v>
      </c>
      <c r="M1277">
        <v>9.83</v>
      </c>
      <c r="N1277">
        <v>9.84</v>
      </c>
      <c r="P1277" s="8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</row>
    <row r="1278" spans="1:28" ht="17" thickBot="1" x14ac:dyDescent="0.25">
      <c r="A1278" s="9"/>
      <c r="B1278" s="2">
        <v>42346</v>
      </c>
      <c r="C1278">
        <v>9.32</v>
      </c>
      <c r="D1278">
        <v>10.039999999999999</v>
      </c>
      <c r="E1278">
        <v>10.35</v>
      </c>
      <c r="F1278">
        <v>10.46</v>
      </c>
      <c r="G1278">
        <v>10.43</v>
      </c>
      <c r="H1278">
        <v>10.33</v>
      </c>
      <c r="I1278">
        <v>10.14</v>
      </c>
      <c r="J1278">
        <v>10</v>
      </c>
      <c r="K1278">
        <v>9.91</v>
      </c>
      <c r="L1278">
        <v>9.8699999999999992</v>
      </c>
      <c r="M1278">
        <v>9.8699999999999992</v>
      </c>
      <c r="N1278">
        <v>9.8699999999999992</v>
      </c>
      <c r="P1278" s="8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</row>
    <row r="1279" spans="1:28" ht="17" thickBot="1" x14ac:dyDescent="0.25">
      <c r="A1279" s="9"/>
      <c r="B1279" s="2">
        <v>42345</v>
      </c>
      <c r="C1279">
        <v>9.16</v>
      </c>
      <c r="D1279">
        <v>9.89</v>
      </c>
      <c r="E1279">
        <v>10.24</v>
      </c>
      <c r="F1279">
        <v>10.4</v>
      </c>
      <c r="G1279">
        <v>10.43</v>
      </c>
      <c r="H1279">
        <v>10.34</v>
      </c>
      <c r="I1279">
        <v>10.16</v>
      </c>
      <c r="J1279">
        <v>10.02</v>
      </c>
      <c r="K1279">
        <v>9.92</v>
      </c>
      <c r="L1279">
        <v>9.86</v>
      </c>
      <c r="M1279">
        <v>9.84</v>
      </c>
      <c r="N1279">
        <v>9.82</v>
      </c>
      <c r="P1279" s="8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</row>
    <row r="1280" spans="1:28" ht="17" thickBot="1" x14ac:dyDescent="0.25">
      <c r="A1280" s="9"/>
      <c r="B1280" s="2">
        <v>42342</v>
      </c>
      <c r="C1280">
        <v>9</v>
      </c>
      <c r="D1280">
        <v>9.73</v>
      </c>
      <c r="E1280">
        <v>10.119999999999999</v>
      </c>
      <c r="F1280">
        <v>10.3</v>
      </c>
      <c r="G1280">
        <v>10.36</v>
      </c>
      <c r="H1280">
        <v>10.220000000000001</v>
      </c>
      <c r="I1280">
        <v>9.98</v>
      </c>
      <c r="J1280">
        <v>9.82</v>
      </c>
      <c r="K1280">
        <v>9.7200000000000006</v>
      </c>
      <c r="L1280">
        <v>9.69</v>
      </c>
      <c r="M1280">
        <v>9.6999999999999993</v>
      </c>
      <c r="N1280">
        <v>9.6999999999999993</v>
      </c>
      <c r="P1280" s="8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</row>
    <row r="1281" spans="1:28" ht="17" thickBot="1" x14ac:dyDescent="0.25">
      <c r="A1281" s="9"/>
      <c r="B1281" s="2">
        <v>42341</v>
      </c>
      <c r="C1281">
        <v>8.99</v>
      </c>
      <c r="D1281">
        <v>9.73</v>
      </c>
      <c r="E1281">
        <v>10.11</v>
      </c>
      <c r="F1281">
        <v>10.3</v>
      </c>
      <c r="G1281">
        <v>10.38</v>
      </c>
      <c r="H1281">
        <v>10.26</v>
      </c>
      <c r="I1281">
        <v>10.02</v>
      </c>
      <c r="J1281">
        <v>9.8699999999999992</v>
      </c>
      <c r="K1281">
        <v>9.7899999999999991</v>
      </c>
      <c r="L1281">
        <v>9.75</v>
      </c>
      <c r="M1281">
        <v>9.75</v>
      </c>
      <c r="N1281">
        <v>9.75</v>
      </c>
      <c r="P1281" s="8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</row>
    <row r="1282" spans="1:28" ht="17" thickBot="1" x14ac:dyDescent="0.25">
      <c r="A1282" s="9"/>
      <c r="B1282" s="2">
        <v>42340</v>
      </c>
      <c r="C1282">
        <v>9.01</v>
      </c>
      <c r="D1282">
        <v>9.77</v>
      </c>
      <c r="E1282">
        <v>10.14</v>
      </c>
      <c r="F1282">
        <v>10.31</v>
      </c>
      <c r="G1282">
        <v>10.34</v>
      </c>
      <c r="H1282">
        <v>10.18</v>
      </c>
      <c r="I1282">
        <v>9.92</v>
      </c>
      <c r="J1282">
        <v>9.77</v>
      </c>
      <c r="K1282">
        <v>9.7100000000000009</v>
      </c>
      <c r="L1282">
        <v>9.6999999999999993</v>
      </c>
      <c r="M1282">
        <v>9.7100000000000009</v>
      </c>
      <c r="N1282">
        <v>9.7200000000000006</v>
      </c>
      <c r="P1282" s="8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</row>
    <row r="1283" spans="1:28" ht="17" thickBot="1" x14ac:dyDescent="0.25">
      <c r="A1283" s="9"/>
      <c r="B1283" s="2">
        <v>42339</v>
      </c>
      <c r="C1283">
        <v>9.31</v>
      </c>
      <c r="D1283">
        <v>10.050000000000001</v>
      </c>
      <c r="E1283">
        <v>10.32</v>
      </c>
      <c r="F1283">
        <v>10.4</v>
      </c>
      <c r="G1283">
        <v>10.29</v>
      </c>
      <c r="H1283">
        <v>10.14</v>
      </c>
      <c r="I1283">
        <v>9.92</v>
      </c>
      <c r="J1283">
        <v>9.7799999999999994</v>
      </c>
      <c r="K1283">
        <v>9.6999999999999993</v>
      </c>
      <c r="L1283">
        <v>9.6999999999999993</v>
      </c>
      <c r="M1283">
        <v>9.7200000000000006</v>
      </c>
      <c r="N1283">
        <v>9.73</v>
      </c>
      <c r="P1283" s="8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</row>
    <row r="1284" spans="1:28" ht="17" thickBot="1" x14ac:dyDescent="0.25">
      <c r="A1284" s="9"/>
      <c r="B1284" s="2">
        <v>42338</v>
      </c>
      <c r="C1284">
        <v>8.93</v>
      </c>
      <c r="D1284">
        <v>9.69</v>
      </c>
      <c r="E1284">
        <v>10.08</v>
      </c>
      <c r="F1284">
        <v>10.26</v>
      </c>
      <c r="G1284">
        <v>10.35</v>
      </c>
      <c r="H1284">
        <v>10.23</v>
      </c>
      <c r="I1284">
        <v>10</v>
      </c>
      <c r="J1284">
        <v>9.85</v>
      </c>
      <c r="K1284">
        <v>9.77</v>
      </c>
      <c r="L1284">
        <v>9.73</v>
      </c>
      <c r="M1284">
        <v>9.73</v>
      </c>
      <c r="N1284">
        <v>9.73</v>
      </c>
      <c r="P1284" s="8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</row>
    <row r="1285" spans="1:28" ht="17" thickBot="1" x14ac:dyDescent="0.25">
      <c r="A1285" s="9"/>
      <c r="B1285" s="2">
        <v>42335</v>
      </c>
      <c r="C1285">
        <v>9.35</v>
      </c>
      <c r="D1285">
        <v>10.11</v>
      </c>
      <c r="E1285">
        <v>10.41</v>
      </c>
      <c r="F1285">
        <v>10.51</v>
      </c>
      <c r="G1285">
        <v>10.41</v>
      </c>
      <c r="H1285">
        <v>10.26</v>
      </c>
      <c r="I1285">
        <v>10.02</v>
      </c>
      <c r="J1285">
        <v>9.8800000000000008</v>
      </c>
      <c r="K1285">
        <v>9.7899999999999991</v>
      </c>
      <c r="L1285">
        <v>9.7799999999999994</v>
      </c>
      <c r="M1285">
        <v>9.7899999999999991</v>
      </c>
      <c r="N1285">
        <v>9.8000000000000007</v>
      </c>
      <c r="P1285" s="8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</row>
    <row r="1286" spans="1:28" ht="17" thickBot="1" x14ac:dyDescent="0.25">
      <c r="A1286" s="9"/>
      <c r="B1286" s="2">
        <v>42334</v>
      </c>
      <c r="C1286">
        <v>9.02</v>
      </c>
      <c r="D1286">
        <v>9.7799999999999994</v>
      </c>
      <c r="E1286">
        <v>10.119999999999999</v>
      </c>
      <c r="F1286">
        <v>10.26</v>
      </c>
      <c r="G1286">
        <v>10.29</v>
      </c>
      <c r="H1286">
        <v>10.199999999999999</v>
      </c>
      <c r="I1286">
        <v>10</v>
      </c>
      <c r="J1286">
        <v>9.85</v>
      </c>
      <c r="K1286">
        <v>9.77</v>
      </c>
      <c r="L1286">
        <v>9.74</v>
      </c>
      <c r="M1286">
        <v>9.73</v>
      </c>
      <c r="N1286">
        <v>9.73</v>
      </c>
      <c r="P1286" s="8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</row>
    <row r="1287" spans="1:28" ht="17" thickBot="1" x14ac:dyDescent="0.25">
      <c r="A1287" s="9"/>
      <c r="B1287" s="2">
        <v>42333</v>
      </c>
      <c r="C1287">
        <v>9.5500000000000007</v>
      </c>
      <c r="D1287">
        <v>10.26</v>
      </c>
      <c r="E1287">
        <v>10.48</v>
      </c>
      <c r="F1287">
        <v>10.51</v>
      </c>
      <c r="G1287">
        <v>10.31</v>
      </c>
      <c r="H1287">
        <v>10.220000000000001</v>
      </c>
      <c r="I1287">
        <v>10.08</v>
      </c>
      <c r="J1287">
        <v>9.9499999999999993</v>
      </c>
      <c r="K1287">
        <v>9.86</v>
      </c>
      <c r="L1287">
        <v>9.83</v>
      </c>
      <c r="M1287">
        <v>9.84</v>
      </c>
      <c r="N1287">
        <v>9.84</v>
      </c>
      <c r="P1287" s="8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</row>
    <row r="1288" spans="1:28" ht="17" thickBot="1" x14ac:dyDescent="0.25">
      <c r="A1288" s="9"/>
      <c r="B1288" s="2">
        <v>42332</v>
      </c>
      <c r="C1288">
        <v>9.3699999999999992</v>
      </c>
      <c r="D1288">
        <v>10.119999999999999</v>
      </c>
      <c r="E1288">
        <v>10.39</v>
      </c>
      <c r="F1288">
        <v>10.45</v>
      </c>
      <c r="G1288">
        <v>10.31</v>
      </c>
      <c r="H1288">
        <v>10.220000000000001</v>
      </c>
      <c r="I1288">
        <v>10.07</v>
      </c>
      <c r="J1288">
        <v>9.9499999999999993</v>
      </c>
      <c r="K1288">
        <v>9.8699999999999992</v>
      </c>
      <c r="L1288">
        <v>9.84</v>
      </c>
      <c r="M1288">
        <v>9.83</v>
      </c>
      <c r="N1288">
        <v>9.82</v>
      </c>
      <c r="P1288" s="8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</row>
    <row r="1289" spans="1:28" ht="17" thickBot="1" x14ac:dyDescent="0.25">
      <c r="A1289" s="9"/>
      <c r="B1289" s="2">
        <v>42331</v>
      </c>
      <c r="C1289">
        <v>8.8000000000000007</v>
      </c>
      <c r="D1289">
        <v>9.58</v>
      </c>
      <c r="E1289">
        <v>9.98</v>
      </c>
      <c r="F1289">
        <v>10.17</v>
      </c>
      <c r="G1289">
        <v>10.220000000000001</v>
      </c>
      <c r="H1289">
        <v>10.08</v>
      </c>
      <c r="I1289">
        <v>9.8699999999999992</v>
      </c>
      <c r="J1289">
        <v>9.75</v>
      </c>
      <c r="K1289">
        <v>9.69</v>
      </c>
      <c r="L1289">
        <v>9.65</v>
      </c>
      <c r="M1289">
        <v>9.64</v>
      </c>
      <c r="N1289">
        <v>9.6199999999999992</v>
      </c>
      <c r="P1289" s="8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</row>
    <row r="1290" spans="1:28" ht="17" thickBot="1" x14ac:dyDescent="0.25">
      <c r="A1290" s="9"/>
      <c r="B1290" s="2">
        <v>42328</v>
      </c>
      <c r="C1290">
        <v>9.01</v>
      </c>
      <c r="D1290">
        <v>9.81</v>
      </c>
      <c r="E1290">
        <v>10.14</v>
      </c>
      <c r="F1290">
        <v>10.26</v>
      </c>
      <c r="G1290">
        <v>10.16</v>
      </c>
      <c r="H1290">
        <v>10</v>
      </c>
      <c r="I1290">
        <v>9.73</v>
      </c>
      <c r="J1290">
        <v>9.57</v>
      </c>
      <c r="K1290">
        <v>9.51</v>
      </c>
      <c r="L1290">
        <v>9.5</v>
      </c>
      <c r="M1290">
        <v>9.5</v>
      </c>
      <c r="N1290">
        <v>9.5</v>
      </c>
      <c r="P1290" s="8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</row>
    <row r="1291" spans="1:28" ht="17" thickBot="1" x14ac:dyDescent="0.25">
      <c r="A1291" s="9"/>
      <c r="B1291" s="2">
        <v>42327</v>
      </c>
      <c r="C1291">
        <v>8.82</v>
      </c>
      <c r="D1291">
        <v>9.6300000000000008</v>
      </c>
      <c r="E1291">
        <v>10.01</v>
      </c>
      <c r="F1291">
        <v>10.17</v>
      </c>
      <c r="G1291">
        <v>10.14</v>
      </c>
      <c r="H1291">
        <v>9.9499999999999993</v>
      </c>
      <c r="I1291">
        <v>9.68</v>
      </c>
      <c r="J1291">
        <v>9.5399999999999991</v>
      </c>
      <c r="K1291">
        <v>9.51</v>
      </c>
      <c r="L1291">
        <v>9.52</v>
      </c>
      <c r="M1291">
        <v>9.52</v>
      </c>
      <c r="N1291">
        <v>9.5299999999999994</v>
      </c>
      <c r="P1291" s="8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</row>
    <row r="1292" spans="1:28" ht="17" thickBot="1" x14ac:dyDescent="0.25">
      <c r="A1292" s="9"/>
      <c r="B1292" s="2">
        <v>42326</v>
      </c>
      <c r="C1292">
        <v>8.98</v>
      </c>
      <c r="D1292">
        <v>9.8000000000000007</v>
      </c>
      <c r="E1292">
        <v>10.17</v>
      </c>
      <c r="F1292">
        <v>10.31</v>
      </c>
      <c r="G1292">
        <v>10.27</v>
      </c>
      <c r="H1292">
        <v>10.17</v>
      </c>
      <c r="I1292">
        <v>9.9700000000000006</v>
      </c>
      <c r="J1292">
        <v>9.8000000000000007</v>
      </c>
      <c r="K1292">
        <v>9.7100000000000009</v>
      </c>
      <c r="L1292">
        <v>9.69</v>
      </c>
      <c r="M1292">
        <v>9.6999999999999993</v>
      </c>
      <c r="N1292">
        <v>9.7100000000000009</v>
      </c>
      <c r="P1292" s="8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</row>
    <row r="1293" spans="1:28" ht="17" thickBot="1" x14ac:dyDescent="0.25">
      <c r="A1293" s="9"/>
      <c r="B1293" s="2">
        <v>42325</v>
      </c>
      <c r="C1293">
        <v>8.9700000000000006</v>
      </c>
      <c r="D1293">
        <v>9.81</v>
      </c>
      <c r="E1293">
        <v>10.17</v>
      </c>
      <c r="F1293">
        <v>10.31</v>
      </c>
      <c r="G1293">
        <v>10.3</v>
      </c>
      <c r="H1293">
        <v>10.19</v>
      </c>
      <c r="I1293">
        <v>10</v>
      </c>
      <c r="J1293">
        <v>9.8699999999999992</v>
      </c>
      <c r="K1293">
        <v>9.8000000000000007</v>
      </c>
      <c r="L1293">
        <v>9.7799999999999994</v>
      </c>
      <c r="M1293">
        <v>9.7899999999999991</v>
      </c>
      <c r="N1293">
        <v>9.7899999999999991</v>
      </c>
      <c r="P1293" s="8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</row>
    <row r="1294" spans="1:28" ht="17" thickBot="1" x14ac:dyDescent="0.25">
      <c r="A1294" s="9"/>
      <c r="B1294" s="2">
        <v>42324</v>
      </c>
      <c r="C1294">
        <v>9.11</v>
      </c>
      <c r="D1294">
        <v>9.9499999999999993</v>
      </c>
      <c r="E1294">
        <v>10.31</v>
      </c>
      <c r="F1294">
        <v>10.44</v>
      </c>
      <c r="G1294">
        <v>10.4</v>
      </c>
      <c r="H1294">
        <v>10.27</v>
      </c>
      <c r="I1294">
        <v>10.06</v>
      </c>
      <c r="J1294">
        <v>9.93</v>
      </c>
      <c r="K1294">
        <v>9.85</v>
      </c>
      <c r="L1294">
        <v>9.83</v>
      </c>
      <c r="M1294">
        <v>9.84</v>
      </c>
      <c r="N1294">
        <v>9.85</v>
      </c>
      <c r="P1294" s="8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</row>
    <row r="1295" spans="1:28" ht="17" thickBot="1" x14ac:dyDescent="0.25">
      <c r="A1295" s="9"/>
      <c r="B1295" s="2">
        <v>42321</v>
      </c>
      <c r="C1295">
        <v>9.18</v>
      </c>
      <c r="D1295">
        <v>10</v>
      </c>
      <c r="E1295">
        <v>10.3</v>
      </c>
      <c r="F1295">
        <v>10.39</v>
      </c>
      <c r="G1295">
        <v>10.33</v>
      </c>
      <c r="H1295">
        <v>10.25</v>
      </c>
      <c r="I1295">
        <v>10.09</v>
      </c>
      <c r="J1295">
        <v>9.98</v>
      </c>
      <c r="K1295">
        <v>9.9</v>
      </c>
      <c r="L1295">
        <v>9.8699999999999992</v>
      </c>
      <c r="M1295">
        <v>9.86</v>
      </c>
      <c r="N1295">
        <v>9.85</v>
      </c>
      <c r="P1295" s="8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</row>
    <row r="1296" spans="1:28" ht="17" thickBot="1" x14ac:dyDescent="0.25">
      <c r="A1296" s="9"/>
      <c r="B1296" s="2">
        <v>42320</v>
      </c>
      <c r="C1296">
        <v>9.23</v>
      </c>
      <c r="D1296">
        <v>10.029999999999999</v>
      </c>
      <c r="E1296">
        <v>10.31</v>
      </c>
      <c r="F1296">
        <v>10.38</v>
      </c>
      <c r="G1296">
        <v>10.26</v>
      </c>
      <c r="H1296">
        <v>10.18</v>
      </c>
      <c r="I1296">
        <v>10.01</v>
      </c>
      <c r="J1296">
        <v>9.8699999999999992</v>
      </c>
      <c r="K1296">
        <v>9.7799999999999994</v>
      </c>
      <c r="L1296">
        <v>9.76</v>
      </c>
      <c r="M1296">
        <v>9.76</v>
      </c>
      <c r="N1296">
        <v>9.77</v>
      </c>
      <c r="P1296" s="8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</row>
    <row r="1297" spans="1:28" ht="17" thickBot="1" x14ac:dyDescent="0.25">
      <c r="A1297" s="9"/>
      <c r="B1297" s="2">
        <v>42319</v>
      </c>
      <c r="C1297">
        <v>8.8699999999999992</v>
      </c>
      <c r="D1297">
        <v>9.73</v>
      </c>
      <c r="E1297">
        <v>10.09</v>
      </c>
      <c r="F1297">
        <v>10.220000000000001</v>
      </c>
      <c r="G1297">
        <v>10.16</v>
      </c>
      <c r="H1297">
        <v>10.029999999999999</v>
      </c>
      <c r="I1297">
        <v>9.81</v>
      </c>
      <c r="J1297">
        <v>9.67</v>
      </c>
      <c r="K1297">
        <v>9.59</v>
      </c>
      <c r="L1297">
        <v>9.58</v>
      </c>
      <c r="M1297">
        <v>9.6</v>
      </c>
      <c r="N1297">
        <v>9.61</v>
      </c>
      <c r="P1297" s="8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</row>
    <row r="1298" spans="1:28" ht="17" thickBot="1" x14ac:dyDescent="0.25">
      <c r="A1298" s="9"/>
      <c r="B1298" s="2">
        <v>42318</v>
      </c>
      <c r="C1298">
        <v>8.9</v>
      </c>
      <c r="D1298">
        <v>9.75</v>
      </c>
      <c r="E1298">
        <v>10.1</v>
      </c>
      <c r="F1298">
        <v>10.210000000000001</v>
      </c>
      <c r="G1298">
        <v>10.119999999999999</v>
      </c>
      <c r="H1298">
        <v>10</v>
      </c>
      <c r="I1298">
        <v>9.85</v>
      </c>
      <c r="J1298">
        <v>9.75</v>
      </c>
      <c r="K1298">
        <v>9.66</v>
      </c>
      <c r="L1298">
        <v>9.64</v>
      </c>
      <c r="M1298">
        <v>9.65</v>
      </c>
      <c r="N1298">
        <v>9.67</v>
      </c>
      <c r="P1298" s="8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</row>
    <row r="1299" spans="1:28" ht="17" thickBot="1" x14ac:dyDescent="0.25">
      <c r="A1299" s="9"/>
      <c r="B1299" s="2">
        <v>42317</v>
      </c>
      <c r="C1299">
        <v>8.93</v>
      </c>
      <c r="D1299">
        <v>9.7799999999999994</v>
      </c>
      <c r="E1299">
        <v>10.119999999999999</v>
      </c>
      <c r="F1299">
        <v>10.23</v>
      </c>
      <c r="G1299">
        <v>10.18</v>
      </c>
      <c r="H1299">
        <v>10.11</v>
      </c>
      <c r="I1299">
        <v>9.94</v>
      </c>
      <c r="J1299">
        <v>9.77</v>
      </c>
      <c r="K1299">
        <v>9.65</v>
      </c>
      <c r="L1299">
        <v>9.64</v>
      </c>
      <c r="M1299">
        <v>9.66</v>
      </c>
      <c r="N1299">
        <v>9.69</v>
      </c>
      <c r="P1299" s="8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</row>
    <row r="1300" spans="1:28" ht="17" thickBot="1" x14ac:dyDescent="0.25">
      <c r="A1300" s="9"/>
      <c r="B1300" s="2">
        <v>42314</v>
      </c>
      <c r="C1300">
        <v>8.9499999999999993</v>
      </c>
      <c r="D1300">
        <v>9.81</v>
      </c>
      <c r="E1300">
        <v>10.14</v>
      </c>
      <c r="F1300">
        <v>10.24</v>
      </c>
      <c r="G1300">
        <v>10.15</v>
      </c>
      <c r="H1300">
        <v>10.050000000000001</v>
      </c>
      <c r="I1300">
        <v>9.91</v>
      </c>
      <c r="J1300">
        <v>9.7899999999999991</v>
      </c>
      <c r="K1300">
        <v>9.69</v>
      </c>
      <c r="L1300">
        <v>9.66</v>
      </c>
      <c r="M1300">
        <v>9.67</v>
      </c>
      <c r="N1300">
        <v>9.6999999999999993</v>
      </c>
      <c r="P1300" s="8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</row>
    <row r="1301" spans="1:28" ht="17" thickBot="1" x14ac:dyDescent="0.25">
      <c r="A1301" s="9"/>
      <c r="B1301" s="2">
        <v>42313</v>
      </c>
      <c r="C1301">
        <v>8.92</v>
      </c>
      <c r="D1301">
        <v>9.8000000000000007</v>
      </c>
      <c r="E1301">
        <v>10.14</v>
      </c>
      <c r="F1301">
        <v>10.24</v>
      </c>
      <c r="G1301">
        <v>10.119999999999999</v>
      </c>
      <c r="H1301">
        <v>9.99</v>
      </c>
      <c r="I1301">
        <v>9.82</v>
      </c>
      <c r="J1301">
        <v>9.69</v>
      </c>
      <c r="K1301">
        <v>9.59</v>
      </c>
      <c r="L1301">
        <v>9.59</v>
      </c>
      <c r="M1301">
        <v>9.6300000000000008</v>
      </c>
      <c r="N1301">
        <v>9.67</v>
      </c>
      <c r="P1301" s="8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</row>
    <row r="1302" spans="1:28" ht="17" thickBot="1" x14ac:dyDescent="0.25">
      <c r="A1302" s="9"/>
      <c r="B1302" s="2">
        <v>42311</v>
      </c>
      <c r="C1302">
        <v>8.7200000000000006</v>
      </c>
      <c r="D1302">
        <v>9.6199999999999992</v>
      </c>
      <c r="E1302">
        <v>9.99</v>
      </c>
      <c r="F1302">
        <v>10.119999999999999</v>
      </c>
      <c r="G1302">
        <v>10.07</v>
      </c>
      <c r="H1302">
        <v>9.9700000000000006</v>
      </c>
      <c r="I1302">
        <v>9.86</v>
      </c>
      <c r="J1302">
        <v>9.7899999999999991</v>
      </c>
      <c r="K1302">
        <v>9.7200000000000006</v>
      </c>
      <c r="L1302">
        <v>9.7100000000000009</v>
      </c>
      <c r="M1302">
        <v>9.73</v>
      </c>
      <c r="N1302">
        <v>9.75</v>
      </c>
      <c r="P1302" s="8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</row>
    <row r="1303" spans="1:28" ht="17" thickBot="1" x14ac:dyDescent="0.25">
      <c r="A1303" s="9"/>
      <c r="B1303" s="2">
        <v>42310</v>
      </c>
      <c r="C1303">
        <v>8.98</v>
      </c>
      <c r="D1303">
        <v>9.86</v>
      </c>
      <c r="E1303">
        <v>10.210000000000001</v>
      </c>
      <c r="F1303">
        <v>10.32</v>
      </c>
      <c r="G1303">
        <v>10.24</v>
      </c>
      <c r="H1303">
        <v>10.14</v>
      </c>
      <c r="I1303">
        <v>10.08</v>
      </c>
      <c r="J1303">
        <v>10.06</v>
      </c>
      <c r="K1303">
        <v>10.029999999999999</v>
      </c>
      <c r="L1303">
        <v>10</v>
      </c>
      <c r="M1303">
        <v>9.99</v>
      </c>
      <c r="N1303">
        <v>9.98</v>
      </c>
      <c r="P1303" s="8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</row>
    <row r="1304" spans="1:28" ht="17" thickBot="1" x14ac:dyDescent="0.25">
      <c r="A1304" s="9"/>
      <c r="B1304" s="2">
        <v>42307</v>
      </c>
      <c r="C1304">
        <v>8.98</v>
      </c>
      <c r="D1304">
        <v>9.8699999999999992</v>
      </c>
      <c r="E1304">
        <v>10.23</v>
      </c>
      <c r="F1304">
        <v>10.35</v>
      </c>
      <c r="G1304">
        <v>10.25</v>
      </c>
      <c r="H1304">
        <v>10.18</v>
      </c>
      <c r="I1304">
        <v>10.14</v>
      </c>
      <c r="J1304">
        <v>10.119999999999999</v>
      </c>
      <c r="K1304">
        <v>10.07</v>
      </c>
      <c r="L1304">
        <v>10.039999999999999</v>
      </c>
      <c r="M1304">
        <v>10.029999999999999</v>
      </c>
      <c r="N1304">
        <v>10.029999999999999</v>
      </c>
      <c r="P1304" s="8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</row>
    <row r="1305" spans="1:28" ht="17" thickBot="1" x14ac:dyDescent="0.25">
      <c r="A1305" s="9"/>
      <c r="B1305" s="2">
        <v>42306</v>
      </c>
      <c r="C1305">
        <v>8.9499999999999993</v>
      </c>
      <c r="D1305">
        <v>9.82</v>
      </c>
      <c r="E1305">
        <v>10.14</v>
      </c>
      <c r="F1305">
        <v>10.24</v>
      </c>
      <c r="G1305">
        <v>10.17</v>
      </c>
      <c r="H1305">
        <v>10.11</v>
      </c>
      <c r="I1305">
        <v>10.08</v>
      </c>
      <c r="J1305">
        <v>10.07</v>
      </c>
      <c r="K1305">
        <v>10.07</v>
      </c>
      <c r="L1305">
        <v>10.039999999999999</v>
      </c>
      <c r="M1305">
        <v>10.02</v>
      </c>
      <c r="N1305">
        <v>9.99</v>
      </c>
      <c r="P1305" s="8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</row>
    <row r="1306" spans="1:28" ht="17" thickBot="1" x14ac:dyDescent="0.25">
      <c r="A1306" s="9"/>
      <c r="B1306" s="2">
        <v>42305</v>
      </c>
      <c r="C1306">
        <v>8.9700000000000006</v>
      </c>
      <c r="D1306">
        <v>9.86</v>
      </c>
      <c r="E1306">
        <v>10.19</v>
      </c>
      <c r="F1306">
        <v>10.28</v>
      </c>
      <c r="G1306">
        <v>10.130000000000001</v>
      </c>
      <c r="H1306">
        <v>10.039999999999999</v>
      </c>
      <c r="I1306">
        <v>10</v>
      </c>
      <c r="J1306">
        <v>9.99</v>
      </c>
      <c r="K1306">
        <v>9.98</v>
      </c>
      <c r="L1306">
        <v>9.9600000000000009</v>
      </c>
      <c r="M1306">
        <v>9.9600000000000009</v>
      </c>
      <c r="N1306">
        <v>9.9600000000000009</v>
      </c>
      <c r="P1306" s="8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</row>
    <row r="1307" spans="1:28" ht="17" thickBot="1" x14ac:dyDescent="0.25">
      <c r="A1307" s="9"/>
      <c r="B1307" s="2">
        <v>42304</v>
      </c>
      <c r="C1307">
        <v>9.18</v>
      </c>
      <c r="D1307">
        <v>10.050000000000001</v>
      </c>
      <c r="E1307">
        <v>10.34</v>
      </c>
      <c r="F1307">
        <v>10.4</v>
      </c>
      <c r="G1307">
        <v>10.220000000000001</v>
      </c>
      <c r="H1307">
        <v>10.18</v>
      </c>
      <c r="I1307">
        <v>10.14</v>
      </c>
      <c r="J1307">
        <v>10.1</v>
      </c>
      <c r="K1307">
        <v>10.08</v>
      </c>
      <c r="L1307">
        <v>10.07</v>
      </c>
      <c r="M1307">
        <v>10.06</v>
      </c>
      <c r="N1307">
        <v>10.050000000000001</v>
      </c>
      <c r="P1307" s="8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</row>
    <row r="1308" spans="1:28" ht="17" thickBot="1" x14ac:dyDescent="0.25">
      <c r="A1308" s="9"/>
      <c r="B1308" s="2">
        <v>42303</v>
      </c>
      <c r="C1308">
        <v>8.9600000000000009</v>
      </c>
      <c r="D1308">
        <v>9.8699999999999992</v>
      </c>
      <c r="E1308">
        <v>10.19</v>
      </c>
      <c r="F1308">
        <v>10.28</v>
      </c>
      <c r="G1308">
        <v>10.130000000000001</v>
      </c>
      <c r="H1308">
        <v>10.050000000000001</v>
      </c>
      <c r="I1308">
        <v>10</v>
      </c>
      <c r="J1308">
        <v>9.99</v>
      </c>
      <c r="K1308">
        <v>10.01</v>
      </c>
      <c r="L1308">
        <v>10</v>
      </c>
      <c r="M1308">
        <v>9.98</v>
      </c>
      <c r="N1308">
        <v>9.9700000000000006</v>
      </c>
      <c r="P1308" s="8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</row>
    <row r="1309" spans="1:28" ht="17" thickBot="1" x14ac:dyDescent="0.25">
      <c r="A1309" s="9"/>
      <c r="B1309" s="2">
        <v>42300</v>
      </c>
      <c r="C1309">
        <v>8.82</v>
      </c>
      <c r="D1309">
        <v>9.74</v>
      </c>
      <c r="E1309">
        <v>10.09</v>
      </c>
      <c r="F1309">
        <v>10.199999999999999</v>
      </c>
      <c r="G1309">
        <v>10.15</v>
      </c>
      <c r="H1309">
        <v>10.1</v>
      </c>
      <c r="I1309">
        <v>10.050000000000001</v>
      </c>
      <c r="J1309">
        <v>10.01</v>
      </c>
      <c r="K1309">
        <v>9.9700000000000006</v>
      </c>
      <c r="L1309">
        <v>9.9499999999999993</v>
      </c>
      <c r="M1309">
        <v>9.9499999999999993</v>
      </c>
      <c r="N1309">
        <v>9.9499999999999993</v>
      </c>
      <c r="P1309" s="8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</row>
    <row r="1310" spans="1:28" ht="17" thickBot="1" x14ac:dyDescent="0.25">
      <c r="A1310" s="9"/>
      <c r="B1310" s="2">
        <v>42299</v>
      </c>
      <c r="C1310">
        <v>8.84</v>
      </c>
      <c r="D1310">
        <v>9.77</v>
      </c>
      <c r="E1310">
        <v>10.119999999999999</v>
      </c>
      <c r="F1310">
        <v>10.25</v>
      </c>
      <c r="G1310">
        <v>10.23</v>
      </c>
      <c r="H1310">
        <v>10.17</v>
      </c>
      <c r="I1310">
        <v>10.09</v>
      </c>
      <c r="J1310">
        <v>10.039999999999999</v>
      </c>
      <c r="K1310">
        <v>10.029999999999999</v>
      </c>
      <c r="L1310">
        <v>10.029999999999999</v>
      </c>
      <c r="M1310">
        <v>10.029999999999999</v>
      </c>
      <c r="N1310">
        <v>10.029999999999999</v>
      </c>
      <c r="P1310" s="8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</row>
    <row r="1311" spans="1:28" ht="17" thickBot="1" x14ac:dyDescent="0.25">
      <c r="A1311" s="9"/>
      <c r="B1311" s="2">
        <v>42298</v>
      </c>
      <c r="C1311">
        <v>8.7899999999999991</v>
      </c>
      <c r="D1311">
        <v>9.7100000000000009</v>
      </c>
      <c r="E1311">
        <v>10.06</v>
      </c>
      <c r="F1311">
        <v>10.19</v>
      </c>
      <c r="G1311">
        <v>10.199999999999999</v>
      </c>
      <c r="H1311">
        <v>10.16</v>
      </c>
      <c r="I1311">
        <v>10.1</v>
      </c>
      <c r="J1311">
        <v>10.06</v>
      </c>
      <c r="K1311">
        <v>10.050000000000001</v>
      </c>
      <c r="L1311">
        <v>10.050000000000001</v>
      </c>
      <c r="M1311">
        <v>10.050000000000001</v>
      </c>
      <c r="N1311">
        <v>10.050000000000001</v>
      </c>
      <c r="P1311" s="8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</row>
    <row r="1312" spans="1:28" ht="17" thickBot="1" x14ac:dyDescent="0.25">
      <c r="A1312" s="9"/>
      <c r="B1312" s="2">
        <v>42297</v>
      </c>
      <c r="C1312">
        <v>8.7100000000000009</v>
      </c>
      <c r="D1312">
        <v>9.67</v>
      </c>
      <c r="E1312">
        <v>10.1</v>
      </c>
      <c r="F1312">
        <v>10.28</v>
      </c>
      <c r="G1312">
        <v>10.32</v>
      </c>
      <c r="H1312">
        <v>10.26</v>
      </c>
      <c r="I1312">
        <v>10.199999999999999</v>
      </c>
      <c r="J1312">
        <v>10.17</v>
      </c>
      <c r="K1312">
        <v>10.130000000000001</v>
      </c>
      <c r="L1312">
        <v>10.11</v>
      </c>
      <c r="M1312">
        <v>10.09</v>
      </c>
      <c r="N1312">
        <v>10.09</v>
      </c>
      <c r="P1312" s="8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</row>
    <row r="1313" spans="1:28" ht="17" thickBot="1" x14ac:dyDescent="0.25">
      <c r="A1313" s="9"/>
      <c r="B1313" s="2">
        <v>42296</v>
      </c>
      <c r="C1313">
        <v>8.7799999999999994</v>
      </c>
      <c r="D1313">
        <v>9.6999999999999993</v>
      </c>
      <c r="E1313">
        <v>10.07</v>
      </c>
      <c r="F1313">
        <v>10.199999999999999</v>
      </c>
      <c r="G1313">
        <v>10.220000000000001</v>
      </c>
      <c r="H1313">
        <v>10.210000000000001</v>
      </c>
      <c r="I1313">
        <v>10.19</v>
      </c>
      <c r="J1313">
        <v>10.16</v>
      </c>
      <c r="K1313">
        <v>10.119999999999999</v>
      </c>
      <c r="L1313">
        <v>10.08</v>
      </c>
      <c r="M1313">
        <v>10.07</v>
      </c>
      <c r="N1313">
        <v>10.06</v>
      </c>
      <c r="P1313" s="8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</row>
    <row r="1314" spans="1:28" ht="17" thickBot="1" x14ac:dyDescent="0.25">
      <c r="A1314" s="9"/>
      <c r="B1314" s="2">
        <v>42293</v>
      </c>
      <c r="C1314">
        <v>8.49</v>
      </c>
      <c r="D1314">
        <v>9.4499999999999993</v>
      </c>
      <c r="E1314">
        <v>9.9</v>
      </c>
      <c r="F1314">
        <v>10.1</v>
      </c>
      <c r="G1314">
        <v>10.220000000000001</v>
      </c>
      <c r="H1314">
        <v>10.199999999999999</v>
      </c>
      <c r="I1314">
        <v>10.130000000000001</v>
      </c>
      <c r="J1314">
        <v>10.06</v>
      </c>
      <c r="K1314">
        <v>9.99</v>
      </c>
      <c r="L1314">
        <v>9.9700000000000006</v>
      </c>
      <c r="M1314">
        <v>9.99</v>
      </c>
      <c r="N1314">
        <v>10.01</v>
      </c>
      <c r="P1314" s="8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</row>
    <row r="1315" spans="1:28" ht="17" thickBot="1" x14ac:dyDescent="0.25">
      <c r="A1315" s="9"/>
      <c r="B1315" s="2">
        <v>42292</v>
      </c>
      <c r="C1315">
        <v>8.9600000000000009</v>
      </c>
      <c r="D1315">
        <v>9.89</v>
      </c>
      <c r="E1315">
        <v>10.26</v>
      </c>
      <c r="F1315">
        <v>10.39</v>
      </c>
      <c r="G1315">
        <v>10.4</v>
      </c>
      <c r="H1315">
        <v>10.41</v>
      </c>
      <c r="I1315">
        <v>10.38</v>
      </c>
      <c r="J1315">
        <v>10.32</v>
      </c>
      <c r="K1315">
        <v>10.26</v>
      </c>
      <c r="L1315">
        <v>10.24</v>
      </c>
      <c r="M1315">
        <v>10.24</v>
      </c>
      <c r="N1315">
        <v>10.24</v>
      </c>
      <c r="P1315" s="8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</row>
    <row r="1316" spans="1:28" ht="17" thickBot="1" x14ac:dyDescent="0.25">
      <c r="A1316" s="9"/>
      <c r="B1316" s="2">
        <v>42291</v>
      </c>
      <c r="C1316">
        <v>9.1300000000000008</v>
      </c>
      <c r="D1316">
        <v>10.039999999999999</v>
      </c>
      <c r="E1316">
        <v>10.39</v>
      </c>
      <c r="F1316">
        <v>10.5</v>
      </c>
      <c r="G1316">
        <v>10.5</v>
      </c>
      <c r="H1316">
        <v>10.54</v>
      </c>
      <c r="I1316">
        <v>10.54</v>
      </c>
      <c r="J1316">
        <v>10.48</v>
      </c>
      <c r="K1316">
        <v>10.4</v>
      </c>
      <c r="L1316">
        <v>10.37</v>
      </c>
      <c r="M1316">
        <v>10.36</v>
      </c>
      <c r="N1316">
        <v>10.37</v>
      </c>
      <c r="P1316" s="8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</row>
    <row r="1317" spans="1:28" ht="17" thickBot="1" x14ac:dyDescent="0.25">
      <c r="A1317" s="9"/>
      <c r="B1317" s="2">
        <v>42290</v>
      </c>
      <c r="C1317">
        <v>9.07</v>
      </c>
      <c r="D1317">
        <v>9.98</v>
      </c>
      <c r="E1317">
        <v>10.35</v>
      </c>
      <c r="F1317">
        <v>10.48</v>
      </c>
      <c r="G1317">
        <v>10.54</v>
      </c>
      <c r="H1317">
        <v>10.6</v>
      </c>
      <c r="I1317">
        <v>10.63</v>
      </c>
      <c r="J1317">
        <v>10.58</v>
      </c>
      <c r="K1317">
        <v>10.5</v>
      </c>
      <c r="L1317">
        <v>10.45</v>
      </c>
      <c r="M1317">
        <v>10.43</v>
      </c>
      <c r="N1317">
        <v>10.4</v>
      </c>
      <c r="P1317" s="8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</row>
    <row r="1318" spans="1:28" ht="17" thickBot="1" x14ac:dyDescent="0.25">
      <c r="A1318" s="9"/>
      <c r="B1318" s="2">
        <v>42289</v>
      </c>
      <c r="C1318">
        <v>8.69</v>
      </c>
      <c r="D1318">
        <v>9.6300000000000008</v>
      </c>
      <c r="E1318">
        <v>10.11</v>
      </c>
      <c r="F1318">
        <v>10.35</v>
      </c>
      <c r="G1318">
        <v>10.55</v>
      </c>
      <c r="H1318">
        <v>10.58</v>
      </c>
      <c r="I1318">
        <v>10.56</v>
      </c>
      <c r="J1318">
        <v>10.5</v>
      </c>
      <c r="K1318">
        <v>10.41</v>
      </c>
      <c r="L1318">
        <v>10.36</v>
      </c>
      <c r="M1318">
        <v>10.34</v>
      </c>
      <c r="N1318">
        <v>10.32</v>
      </c>
      <c r="P1318" s="8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</row>
    <row r="1319" spans="1:28" ht="17" thickBot="1" x14ac:dyDescent="0.25">
      <c r="A1319" s="9"/>
      <c r="B1319" s="2">
        <v>42286</v>
      </c>
      <c r="C1319">
        <v>8.7100000000000009</v>
      </c>
      <c r="D1319">
        <v>9.65</v>
      </c>
      <c r="E1319">
        <v>10.1</v>
      </c>
      <c r="F1319">
        <v>10.32</v>
      </c>
      <c r="G1319">
        <v>10.49</v>
      </c>
      <c r="H1319">
        <v>10.59</v>
      </c>
      <c r="I1319">
        <v>10.6</v>
      </c>
      <c r="J1319">
        <v>10.49</v>
      </c>
      <c r="K1319">
        <v>10.35</v>
      </c>
      <c r="L1319">
        <v>10.29</v>
      </c>
      <c r="M1319">
        <v>10.29</v>
      </c>
      <c r="N1319">
        <v>10.29</v>
      </c>
      <c r="P1319" s="8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</row>
    <row r="1320" spans="1:28" ht="17" thickBot="1" x14ac:dyDescent="0.25">
      <c r="A1320" s="9"/>
      <c r="B1320" s="2">
        <v>42285</v>
      </c>
      <c r="C1320">
        <v>8.98</v>
      </c>
      <c r="D1320">
        <v>9.92</v>
      </c>
      <c r="E1320">
        <v>10.35</v>
      </c>
      <c r="F1320">
        <v>10.54</v>
      </c>
      <c r="G1320">
        <v>10.6</v>
      </c>
      <c r="H1320">
        <v>10.56</v>
      </c>
      <c r="I1320">
        <v>10.51</v>
      </c>
      <c r="J1320">
        <v>10.48</v>
      </c>
      <c r="K1320">
        <v>10.44</v>
      </c>
      <c r="L1320">
        <v>10.42</v>
      </c>
      <c r="M1320">
        <v>10.41</v>
      </c>
      <c r="N1320">
        <v>10.41</v>
      </c>
      <c r="P1320" s="8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</row>
    <row r="1321" spans="1:28" ht="17" thickBot="1" x14ac:dyDescent="0.25">
      <c r="A1321" s="9"/>
      <c r="B1321" s="2">
        <v>42284</v>
      </c>
      <c r="C1321">
        <v>8.86</v>
      </c>
      <c r="D1321">
        <v>9.7899999999999991</v>
      </c>
      <c r="E1321">
        <v>10.24</v>
      </c>
      <c r="F1321">
        <v>10.45</v>
      </c>
      <c r="G1321">
        <v>10.59</v>
      </c>
      <c r="H1321">
        <v>10.6</v>
      </c>
      <c r="I1321">
        <v>10.57</v>
      </c>
      <c r="J1321">
        <v>10.49</v>
      </c>
      <c r="K1321">
        <v>10.41</v>
      </c>
      <c r="L1321">
        <v>10.39</v>
      </c>
      <c r="M1321">
        <v>10.41</v>
      </c>
      <c r="N1321">
        <v>10.44</v>
      </c>
      <c r="P1321" s="8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</row>
    <row r="1322" spans="1:28" ht="17" thickBot="1" x14ac:dyDescent="0.25">
      <c r="A1322" s="9"/>
      <c r="B1322" s="2">
        <v>42283</v>
      </c>
      <c r="C1322">
        <v>9.0500000000000007</v>
      </c>
      <c r="D1322">
        <v>9.9700000000000006</v>
      </c>
      <c r="E1322">
        <v>10.41</v>
      </c>
      <c r="F1322">
        <v>10.61</v>
      </c>
      <c r="G1322">
        <v>10.68</v>
      </c>
      <c r="H1322">
        <v>10.64</v>
      </c>
      <c r="I1322">
        <v>10.62</v>
      </c>
      <c r="J1322">
        <v>10.59</v>
      </c>
      <c r="K1322">
        <v>10.54</v>
      </c>
      <c r="L1322">
        <v>10.53</v>
      </c>
      <c r="M1322">
        <v>10.54</v>
      </c>
      <c r="N1322">
        <v>10.55</v>
      </c>
      <c r="P1322" s="8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</row>
    <row r="1323" spans="1:28" ht="17" thickBot="1" x14ac:dyDescent="0.25">
      <c r="A1323" s="9"/>
      <c r="B1323" s="2">
        <v>42282</v>
      </c>
      <c r="C1323">
        <v>8.85</v>
      </c>
      <c r="D1323">
        <v>9.7200000000000006</v>
      </c>
      <c r="E1323">
        <v>10.26</v>
      </c>
      <c r="F1323">
        <v>10.57</v>
      </c>
      <c r="G1323">
        <v>10.97</v>
      </c>
      <c r="H1323">
        <v>11.02</v>
      </c>
      <c r="I1323">
        <v>10.98</v>
      </c>
      <c r="J1323">
        <v>10.92</v>
      </c>
      <c r="K1323">
        <v>10.85</v>
      </c>
      <c r="L1323">
        <v>10.8</v>
      </c>
      <c r="M1323">
        <v>10.78</v>
      </c>
      <c r="N1323">
        <v>10.76</v>
      </c>
      <c r="P1323" s="8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</row>
    <row r="1324" spans="1:28" ht="17" thickBot="1" x14ac:dyDescent="0.25">
      <c r="A1324" s="9"/>
      <c r="B1324" s="2">
        <v>42279</v>
      </c>
      <c r="C1324">
        <v>9.27</v>
      </c>
      <c r="D1324">
        <v>10.17</v>
      </c>
      <c r="E1324">
        <v>10.65</v>
      </c>
      <c r="F1324">
        <v>10.9</v>
      </c>
      <c r="G1324">
        <v>11.13</v>
      </c>
      <c r="H1324">
        <v>11.24</v>
      </c>
      <c r="I1324">
        <v>11.27</v>
      </c>
      <c r="J1324">
        <v>11.2</v>
      </c>
      <c r="K1324">
        <v>11.09</v>
      </c>
      <c r="L1324">
        <v>11.01</v>
      </c>
      <c r="M1324">
        <v>10.96</v>
      </c>
      <c r="N1324">
        <v>10.93</v>
      </c>
      <c r="P1324" s="8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</row>
    <row r="1325" spans="1:28" ht="17" thickBot="1" x14ac:dyDescent="0.25">
      <c r="A1325" s="9"/>
      <c r="B1325" s="2">
        <v>42278</v>
      </c>
      <c r="C1325">
        <v>9.1</v>
      </c>
      <c r="D1325">
        <v>9.9600000000000009</v>
      </c>
      <c r="E1325">
        <v>10.45</v>
      </c>
      <c r="F1325">
        <v>10.72</v>
      </c>
      <c r="G1325">
        <v>11.02</v>
      </c>
      <c r="H1325">
        <v>11.16</v>
      </c>
      <c r="I1325">
        <v>11.19</v>
      </c>
      <c r="J1325">
        <v>11.11</v>
      </c>
      <c r="K1325">
        <v>11</v>
      </c>
      <c r="L1325">
        <v>10.91</v>
      </c>
      <c r="M1325">
        <v>10.87</v>
      </c>
      <c r="N1325">
        <v>10.84</v>
      </c>
      <c r="P1325" s="8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</row>
    <row r="1326" spans="1:28" ht="17" thickBot="1" x14ac:dyDescent="0.25">
      <c r="A1326" s="9"/>
      <c r="B1326" s="2">
        <v>42277</v>
      </c>
      <c r="C1326">
        <v>9.24</v>
      </c>
      <c r="D1326">
        <v>10.09</v>
      </c>
      <c r="E1326">
        <v>10.6</v>
      </c>
      <c r="F1326">
        <v>10.9</v>
      </c>
      <c r="G1326">
        <v>11.24</v>
      </c>
      <c r="H1326">
        <v>11.34</v>
      </c>
      <c r="I1326">
        <v>11.35</v>
      </c>
      <c r="J1326">
        <v>11.28</v>
      </c>
      <c r="K1326">
        <v>11.15</v>
      </c>
      <c r="L1326">
        <v>11.05</v>
      </c>
      <c r="M1326">
        <v>11</v>
      </c>
      <c r="N1326">
        <v>10.96</v>
      </c>
      <c r="P1326" s="8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</row>
    <row r="1327" spans="1:28" ht="17" thickBot="1" x14ac:dyDescent="0.25">
      <c r="A1327" s="9"/>
      <c r="B1327" s="2">
        <v>42276</v>
      </c>
      <c r="C1327">
        <v>9.4</v>
      </c>
      <c r="D1327">
        <v>10.25</v>
      </c>
      <c r="E1327">
        <v>10.75</v>
      </c>
      <c r="F1327">
        <v>11.02</v>
      </c>
      <c r="G1327">
        <v>11.29</v>
      </c>
      <c r="H1327">
        <v>11.33</v>
      </c>
      <c r="I1327">
        <v>11.32</v>
      </c>
      <c r="J1327">
        <v>11.28</v>
      </c>
      <c r="K1327">
        <v>11.2</v>
      </c>
      <c r="L1327">
        <v>11.11</v>
      </c>
      <c r="M1327">
        <v>11.04</v>
      </c>
      <c r="N1327">
        <v>10.99</v>
      </c>
      <c r="P1327" s="8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</row>
    <row r="1328" spans="1:28" ht="17" thickBot="1" x14ac:dyDescent="0.25">
      <c r="A1328" s="9"/>
      <c r="B1328" s="2">
        <v>42275</v>
      </c>
      <c r="C1328">
        <v>9.39</v>
      </c>
      <c r="D1328">
        <v>10.23</v>
      </c>
      <c r="E1328">
        <v>10.73</v>
      </c>
      <c r="F1328">
        <v>11.02</v>
      </c>
      <c r="G1328">
        <v>11.3</v>
      </c>
      <c r="H1328">
        <v>11.32</v>
      </c>
      <c r="I1328">
        <v>11.33</v>
      </c>
      <c r="J1328">
        <v>11.31</v>
      </c>
      <c r="K1328">
        <v>11.24</v>
      </c>
      <c r="L1328">
        <v>11.14</v>
      </c>
      <c r="M1328">
        <v>11.07</v>
      </c>
      <c r="N1328">
        <v>11</v>
      </c>
      <c r="P1328" s="8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</row>
    <row r="1329" spans="1:28" ht="17" thickBot="1" x14ac:dyDescent="0.25">
      <c r="A1329" s="9"/>
      <c r="B1329" s="2">
        <v>42272</v>
      </c>
      <c r="C1329">
        <v>9.34</v>
      </c>
      <c r="D1329">
        <v>10.17</v>
      </c>
      <c r="E1329">
        <v>10.68</v>
      </c>
      <c r="F1329">
        <v>10.98</v>
      </c>
      <c r="G1329">
        <v>11.32</v>
      </c>
      <c r="H1329">
        <v>11.37</v>
      </c>
      <c r="I1329">
        <v>11.31</v>
      </c>
      <c r="J1329">
        <v>11.24</v>
      </c>
      <c r="K1329">
        <v>11.16</v>
      </c>
      <c r="L1329">
        <v>11.08</v>
      </c>
      <c r="M1329">
        <v>11.02</v>
      </c>
      <c r="N1329">
        <v>10.97</v>
      </c>
      <c r="P1329" s="8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</row>
    <row r="1330" spans="1:28" ht="17" thickBot="1" x14ac:dyDescent="0.25">
      <c r="A1330" s="9"/>
      <c r="B1330" s="2">
        <v>42271</v>
      </c>
      <c r="C1330">
        <v>9.31</v>
      </c>
      <c r="D1330">
        <v>10.11</v>
      </c>
      <c r="E1330">
        <v>10.63</v>
      </c>
      <c r="F1330">
        <v>10.95</v>
      </c>
      <c r="G1330">
        <v>11.36</v>
      </c>
      <c r="H1330">
        <v>11.44</v>
      </c>
      <c r="I1330">
        <v>11.42</v>
      </c>
      <c r="J1330">
        <v>11.36</v>
      </c>
      <c r="K1330">
        <v>11.26</v>
      </c>
      <c r="L1330">
        <v>11.16</v>
      </c>
      <c r="M1330">
        <v>11.09</v>
      </c>
      <c r="N1330">
        <v>11.02</v>
      </c>
      <c r="P1330" s="8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</row>
    <row r="1331" spans="1:28" ht="17" thickBot="1" x14ac:dyDescent="0.25">
      <c r="A1331" s="9"/>
      <c r="B1331" s="2">
        <v>42270</v>
      </c>
      <c r="C1331">
        <v>9.2899999999999991</v>
      </c>
      <c r="D1331">
        <v>10.119999999999999</v>
      </c>
      <c r="E1331">
        <v>10.64</v>
      </c>
      <c r="F1331">
        <v>10.95</v>
      </c>
      <c r="G1331">
        <v>11.3</v>
      </c>
      <c r="H1331">
        <v>11.32</v>
      </c>
      <c r="I1331">
        <v>11.25</v>
      </c>
      <c r="J1331">
        <v>11.19</v>
      </c>
      <c r="K1331">
        <v>11.11</v>
      </c>
      <c r="L1331">
        <v>11.01</v>
      </c>
      <c r="M1331">
        <v>10.95</v>
      </c>
      <c r="N1331">
        <v>10.89</v>
      </c>
      <c r="P1331" s="8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</row>
    <row r="1332" spans="1:28" ht="17" thickBot="1" x14ac:dyDescent="0.25">
      <c r="A1332" s="9"/>
      <c r="B1332" s="2">
        <v>42269</v>
      </c>
      <c r="C1332">
        <v>9.2799999999999994</v>
      </c>
      <c r="D1332">
        <v>10.08</v>
      </c>
      <c r="E1332">
        <v>10.6</v>
      </c>
      <c r="F1332">
        <v>10.93</v>
      </c>
      <c r="G1332">
        <v>11.37</v>
      </c>
      <c r="H1332">
        <v>11.38</v>
      </c>
      <c r="I1332">
        <v>11.33</v>
      </c>
      <c r="J1332">
        <v>11.31</v>
      </c>
      <c r="K1332">
        <v>11.23</v>
      </c>
      <c r="L1332">
        <v>11.11</v>
      </c>
      <c r="M1332">
        <v>11.03</v>
      </c>
      <c r="N1332">
        <v>10.94</v>
      </c>
      <c r="P1332" s="8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</row>
    <row r="1333" spans="1:28" ht="17" thickBot="1" x14ac:dyDescent="0.25">
      <c r="A1333" s="9"/>
      <c r="B1333" s="2">
        <v>42268</v>
      </c>
      <c r="C1333">
        <v>9.2799999999999994</v>
      </c>
      <c r="D1333">
        <v>10.07</v>
      </c>
      <c r="E1333">
        <v>10.6</v>
      </c>
      <c r="F1333">
        <v>10.94</v>
      </c>
      <c r="G1333">
        <v>11.41</v>
      </c>
      <c r="H1333">
        <v>11.4</v>
      </c>
      <c r="I1333">
        <v>11.3</v>
      </c>
      <c r="J1333">
        <v>11.24</v>
      </c>
      <c r="K1333">
        <v>11.13</v>
      </c>
      <c r="L1333">
        <v>11.03</v>
      </c>
      <c r="M1333">
        <v>10.97</v>
      </c>
      <c r="N1333">
        <v>10.9</v>
      </c>
      <c r="P1333" s="8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</row>
    <row r="1334" spans="1:28" ht="17" thickBot="1" x14ac:dyDescent="0.25">
      <c r="A1334" s="9"/>
      <c r="B1334" s="2">
        <v>42265</v>
      </c>
      <c r="C1334">
        <v>9.41</v>
      </c>
      <c r="D1334">
        <v>10.19</v>
      </c>
      <c r="E1334">
        <v>10.69</v>
      </c>
      <c r="F1334">
        <v>11.01</v>
      </c>
      <c r="G1334">
        <v>11.4</v>
      </c>
      <c r="H1334">
        <v>11.44</v>
      </c>
      <c r="I1334">
        <v>11.43</v>
      </c>
      <c r="J1334">
        <v>11.39</v>
      </c>
      <c r="K1334">
        <v>11.26</v>
      </c>
      <c r="L1334">
        <v>11.12</v>
      </c>
      <c r="M1334">
        <v>11.04</v>
      </c>
      <c r="N1334">
        <v>10.97</v>
      </c>
      <c r="P1334" s="8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</row>
    <row r="1335" spans="1:28" ht="17" thickBot="1" x14ac:dyDescent="0.25">
      <c r="A1335" s="9"/>
      <c r="B1335" s="2">
        <v>42264</v>
      </c>
      <c r="C1335">
        <v>9.26</v>
      </c>
      <c r="D1335">
        <v>9.9600000000000009</v>
      </c>
      <c r="E1335">
        <v>10.47</v>
      </c>
      <c r="F1335">
        <v>10.84</v>
      </c>
      <c r="G1335">
        <v>11.45</v>
      </c>
      <c r="H1335">
        <v>11.54</v>
      </c>
      <c r="I1335">
        <v>11.47</v>
      </c>
      <c r="J1335">
        <v>11.39</v>
      </c>
      <c r="K1335">
        <v>11.25</v>
      </c>
      <c r="L1335">
        <v>11.12</v>
      </c>
      <c r="M1335">
        <v>11.05</v>
      </c>
      <c r="N1335">
        <v>10.98</v>
      </c>
      <c r="P1335" s="8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</row>
    <row r="1336" spans="1:28" ht="17" thickBot="1" x14ac:dyDescent="0.25">
      <c r="A1336" s="9"/>
      <c r="B1336" s="2">
        <v>42263</v>
      </c>
      <c r="C1336">
        <v>9.3000000000000007</v>
      </c>
      <c r="D1336">
        <v>10.02</v>
      </c>
      <c r="E1336">
        <v>10.54</v>
      </c>
      <c r="F1336">
        <v>10.9</v>
      </c>
      <c r="G1336">
        <v>11.51</v>
      </c>
      <c r="H1336">
        <v>11.58</v>
      </c>
      <c r="I1336">
        <v>11.49</v>
      </c>
      <c r="J1336">
        <v>11.4</v>
      </c>
      <c r="K1336">
        <v>11.25</v>
      </c>
      <c r="L1336">
        <v>11.13</v>
      </c>
      <c r="M1336">
        <v>11.06</v>
      </c>
      <c r="N1336">
        <v>11</v>
      </c>
      <c r="P1336" s="8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</row>
    <row r="1337" spans="1:28" ht="17" thickBot="1" x14ac:dyDescent="0.25">
      <c r="A1337" s="9"/>
      <c r="B1337" s="2">
        <v>42262</v>
      </c>
      <c r="C1337">
        <v>9.34</v>
      </c>
      <c r="D1337">
        <v>10.039999999999999</v>
      </c>
      <c r="E1337">
        <v>10.56</v>
      </c>
      <c r="F1337">
        <v>10.93</v>
      </c>
      <c r="G1337">
        <v>11.55</v>
      </c>
      <c r="H1337">
        <v>11.65</v>
      </c>
      <c r="I1337">
        <v>11.57</v>
      </c>
      <c r="J1337">
        <v>11.46</v>
      </c>
      <c r="K1337">
        <v>11.28</v>
      </c>
      <c r="L1337">
        <v>11.15</v>
      </c>
      <c r="M1337">
        <v>11.09</v>
      </c>
      <c r="N1337">
        <v>11.04</v>
      </c>
      <c r="P1337" s="8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</row>
    <row r="1338" spans="1:28" ht="17" thickBot="1" x14ac:dyDescent="0.25">
      <c r="A1338" s="9"/>
      <c r="B1338" s="2">
        <v>42261</v>
      </c>
      <c r="C1338">
        <v>9.41</v>
      </c>
      <c r="D1338">
        <v>10.11</v>
      </c>
      <c r="E1338">
        <v>10.63</v>
      </c>
      <c r="F1338">
        <v>10.99</v>
      </c>
      <c r="G1338">
        <v>11.61</v>
      </c>
      <c r="H1338">
        <v>11.72</v>
      </c>
      <c r="I1338">
        <v>11.66</v>
      </c>
      <c r="J1338">
        <v>11.56</v>
      </c>
      <c r="K1338">
        <v>11.41</v>
      </c>
      <c r="L1338">
        <v>11.26</v>
      </c>
      <c r="M1338">
        <v>11.18</v>
      </c>
      <c r="N1338">
        <v>11.11</v>
      </c>
      <c r="P1338" s="8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</row>
    <row r="1339" spans="1:28" ht="17" thickBot="1" x14ac:dyDescent="0.25">
      <c r="A1339" s="9"/>
      <c r="B1339" s="2">
        <v>42258</v>
      </c>
      <c r="C1339">
        <v>9.4600000000000009</v>
      </c>
      <c r="D1339">
        <v>10.17</v>
      </c>
      <c r="E1339">
        <v>10.69</v>
      </c>
      <c r="F1339">
        <v>11.05</v>
      </c>
      <c r="G1339">
        <v>11.67</v>
      </c>
      <c r="H1339">
        <v>11.77</v>
      </c>
      <c r="I1339">
        <v>11.71</v>
      </c>
      <c r="J1339">
        <v>11.61</v>
      </c>
      <c r="K1339">
        <v>11.41</v>
      </c>
      <c r="L1339">
        <v>11.24</v>
      </c>
      <c r="M1339">
        <v>11.17</v>
      </c>
      <c r="N1339">
        <v>11.12</v>
      </c>
      <c r="P1339" s="8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</row>
    <row r="1340" spans="1:28" ht="17" thickBot="1" x14ac:dyDescent="0.25">
      <c r="A1340" s="9"/>
      <c r="B1340" s="2">
        <v>42257</v>
      </c>
      <c r="C1340">
        <v>9.4700000000000006</v>
      </c>
      <c r="D1340">
        <v>10.15</v>
      </c>
      <c r="E1340">
        <v>10.64</v>
      </c>
      <c r="F1340">
        <v>11</v>
      </c>
      <c r="G1340">
        <v>11.62</v>
      </c>
      <c r="H1340">
        <v>11.75</v>
      </c>
      <c r="I1340">
        <v>11.73</v>
      </c>
      <c r="J1340">
        <v>11.65</v>
      </c>
      <c r="K1340">
        <v>11.47</v>
      </c>
      <c r="L1340">
        <v>11.29</v>
      </c>
      <c r="M1340">
        <v>11.2</v>
      </c>
      <c r="N1340">
        <v>11.13</v>
      </c>
      <c r="P1340" s="8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</row>
    <row r="1341" spans="1:28" ht="17" thickBot="1" x14ac:dyDescent="0.25">
      <c r="A1341" s="9"/>
      <c r="B1341" s="2">
        <v>42256</v>
      </c>
      <c r="C1341">
        <v>9.3800000000000008</v>
      </c>
      <c r="D1341">
        <v>10.08</v>
      </c>
      <c r="E1341">
        <v>10.6</v>
      </c>
      <c r="F1341">
        <v>10.98</v>
      </c>
      <c r="G1341">
        <v>11.64</v>
      </c>
      <c r="H1341">
        <v>11.77</v>
      </c>
      <c r="I1341">
        <v>11.73</v>
      </c>
      <c r="J1341">
        <v>11.66</v>
      </c>
      <c r="K1341">
        <v>11.5</v>
      </c>
      <c r="L1341">
        <v>11.33</v>
      </c>
      <c r="M1341">
        <v>11.23</v>
      </c>
      <c r="N1341">
        <v>11.14</v>
      </c>
      <c r="P1341" s="8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</row>
    <row r="1342" spans="1:28" ht="17" thickBot="1" x14ac:dyDescent="0.25">
      <c r="A1342" s="9"/>
      <c r="B1342" s="2">
        <v>42255</v>
      </c>
      <c r="C1342">
        <v>9.52</v>
      </c>
      <c r="D1342">
        <v>10.210000000000001</v>
      </c>
      <c r="E1342">
        <v>10.72</v>
      </c>
      <c r="F1342">
        <v>11.08</v>
      </c>
      <c r="G1342">
        <v>11.7</v>
      </c>
      <c r="H1342">
        <v>11.82</v>
      </c>
      <c r="I1342">
        <v>11.8</v>
      </c>
      <c r="J1342">
        <v>11.73</v>
      </c>
      <c r="K1342">
        <v>11.53</v>
      </c>
      <c r="L1342">
        <v>11.33</v>
      </c>
      <c r="M1342">
        <v>11.23</v>
      </c>
      <c r="N1342">
        <v>11.17</v>
      </c>
      <c r="P1342" s="8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</row>
    <row r="1343" spans="1:28" ht="17" thickBot="1" x14ac:dyDescent="0.25">
      <c r="A1343" s="9"/>
      <c r="B1343" s="2">
        <v>42254</v>
      </c>
      <c r="C1343">
        <v>9.41</v>
      </c>
      <c r="D1343">
        <v>10.11</v>
      </c>
      <c r="E1343">
        <v>10.65</v>
      </c>
      <c r="F1343">
        <v>11.06</v>
      </c>
      <c r="G1343">
        <v>11.82</v>
      </c>
      <c r="H1343">
        <v>11.96</v>
      </c>
      <c r="I1343">
        <v>11.87</v>
      </c>
      <c r="J1343">
        <v>11.76</v>
      </c>
      <c r="K1343">
        <v>11.6</v>
      </c>
      <c r="L1343">
        <v>11.43</v>
      </c>
      <c r="M1343">
        <v>11.31</v>
      </c>
      <c r="N1343">
        <v>11.2</v>
      </c>
      <c r="P1343" s="8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</row>
    <row r="1344" spans="1:28" ht="17" thickBot="1" x14ac:dyDescent="0.25">
      <c r="A1344" s="9"/>
      <c r="B1344" s="2">
        <v>42251</v>
      </c>
      <c r="C1344">
        <v>9.39</v>
      </c>
      <c r="D1344">
        <v>10.06</v>
      </c>
      <c r="E1344">
        <v>10.57</v>
      </c>
      <c r="F1344">
        <v>10.96</v>
      </c>
      <c r="G1344">
        <v>11.72</v>
      </c>
      <c r="H1344">
        <v>11.88</v>
      </c>
      <c r="I1344">
        <v>11.84</v>
      </c>
      <c r="J1344">
        <v>11.73</v>
      </c>
      <c r="K1344">
        <v>11.54</v>
      </c>
      <c r="L1344">
        <v>11.34</v>
      </c>
      <c r="M1344">
        <v>11.24</v>
      </c>
      <c r="N1344">
        <v>11.14</v>
      </c>
      <c r="P1344" s="8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</row>
    <row r="1345" spans="1:28" ht="17" thickBot="1" x14ac:dyDescent="0.25">
      <c r="A1345" s="9"/>
      <c r="B1345" s="2">
        <v>42250</v>
      </c>
      <c r="C1345">
        <v>9.52</v>
      </c>
      <c r="D1345">
        <v>10.16</v>
      </c>
      <c r="E1345">
        <v>10.64</v>
      </c>
      <c r="F1345">
        <v>11.01</v>
      </c>
      <c r="G1345">
        <v>11.7</v>
      </c>
      <c r="H1345">
        <v>11.84</v>
      </c>
      <c r="I1345">
        <v>11.78</v>
      </c>
      <c r="J1345">
        <v>11.67</v>
      </c>
      <c r="K1345">
        <v>11.48</v>
      </c>
      <c r="L1345">
        <v>11.28</v>
      </c>
      <c r="M1345">
        <v>11.15</v>
      </c>
      <c r="N1345">
        <v>11.03</v>
      </c>
      <c r="P1345" s="8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</row>
    <row r="1346" spans="1:28" ht="17" thickBot="1" x14ac:dyDescent="0.25">
      <c r="A1346" s="9"/>
      <c r="B1346" s="2">
        <v>42249</v>
      </c>
      <c r="C1346">
        <v>9.57</v>
      </c>
      <c r="D1346">
        <v>10.19</v>
      </c>
      <c r="E1346">
        <v>10.67</v>
      </c>
      <c r="F1346">
        <v>11.04</v>
      </c>
      <c r="G1346">
        <v>11.76</v>
      </c>
      <c r="H1346">
        <v>11.9</v>
      </c>
      <c r="I1346">
        <v>11.88</v>
      </c>
      <c r="J1346">
        <v>11.8</v>
      </c>
      <c r="K1346">
        <v>11.62</v>
      </c>
      <c r="L1346">
        <v>11.38</v>
      </c>
      <c r="M1346">
        <v>11.22</v>
      </c>
      <c r="N1346">
        <v>11.05</v>
      </c>
      <c r="P1346" s="8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</row>
    <row r="1347" spans="1:28" ht="17" thickBot="1" x14ac:dyDescent="0.25">
      <c r="A1347" s="9"/>
      <c r="B1347" s="2">
        <v>42248</v>
      </c>
      <c r="C1347">
        <v>9.7100000000000009</v>
      </c>
      <c r="D1347">
        <v>10.220000000000001</v>
      </c>
      <c r="E1347">
        <v>10.64</v>
      </c>
      <c r="F1347">
        <v>10.97</v>
      </c>
      <c r="G1347">
        <v>11.69</v>
      </c>
      <c r="H1347">
        <v>11.86</v>
      </c>
      <c r="I1347">
        <v>11.84</v>
      </c>
      <c r="J1347">
        <v>11.74</v>
      </c>
      <c r="K1347">
        <v>11.54</v>
      </c>
      <c r="L1347">
        <v>11.28</v>
      </c>
      <c r="M1347">
        <v>11.1</v>
      </c>
      <c r="N1347">
        <v>10.9</v>
      </c>
      <c r="P1347" s="8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</row>
    <row r="1348" spans="1:28" ht="17" thickBot="1" x14ac:dyDescent="0.25">
      <c r="A1348" s="9"/>
      <c r="B1348" s="2">
        <v>42247</v>
      </c>
      <c r="C1348">
        <v>9.8800000000000008</v>
      </c>
      <c r="D1348">
        <v>10.38</v>
      </c>
      <c r="E1348">
        <v>10.78</v>
      </c>
      <c r="F1348">
        <v>11.1</v>
      </c>
      <c r="G1348">
        <v>11.77</v>
      </c>
      <c r="H1348">
        <v>11.91</v>
      </c>
      <c r="I1348">
        <v>11.85</v>
      </c>
      <c r="J1348">
        <v>11.72</v>
      </c>
      <c r="K1348">
        <v>11.51</v>
      </c>
      <c r="L1348">
        <v>11.26</v>
      </c>
      <c r="M1348">
        <v>11.1</v>
      </c>
      <c r="N1348">
        <v>10.92</v>
      </c>
      <c r="P1348" s="8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</row>
    <row r="1349" spans="1:28" ht="17" thickBot="1" x14ac:dyDescent="0.25">
      <c r="A1349" s="9"/>
      <c r="B1349" s="2">
        <v>42244</v>
      </c>
      <c r="C1349">
        <v>9.44</v>
      </c>
      <c r="D1349">
        <v>10.14</v>
      </c>
      <c r="E1349">
        <v>10.66</v>
      </c>
      <c r="F1349">
        <v>11.04</v>
      </c>
      <c r="G1349">
        <v>11.72</v>
      </c>
      <c r="H1349">
        <v>11.82</v>
      </c>
      <c r="I1349">
        <v>11.73</v>
      </c>
      <c r="J1349">
        <v>11.61</v>
      </c>
      <c r="K1349">
        <v>11.43</v>
      </c>
      <c r="L1349">
        <v>11.19</v>
      </c>
      <c r="M1349">
        <v>11.03</v>
      </c>
      <c r="N1349">
        <v>10.85</v>
      </c>
      <c r="P1349" s="8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</row>
    <row r="1350" spans="1:28" ht="17" thickBot="1" x14ac:dyDescent="0.25">
      <c r="A1350" s="9"/>
      <c r="B1350" s="2">
        <v>42243</v>
      </c>
      <c r="C1350">
        <v>9.48</v>
      </c>
      <c r="D1350">
        <v>10.07</v>
      </c>
      <c r="E1350">
        <v>10.55</v>
      </c>
      <c r="F1350">
        <v>10.94</v>
      </c>
      <c r="G1350">
        <v>11.77</v>
      </c>
      <c r="H1350">
        <v>11.95</v>
      </c>
      <c r="I1350">
        <v>11.89</v>
      </c>
      <c r="J1350">
        <v>11.74</v>
      </c>
      <c r="K1350">
        <v>11.49</v>
      </c>
      <c r="L1350">
        <v>11.15</v>
      </c>
      <c r="M1350">
        <v>10.92</v>
      </c>
      <c r="N1350">
        <v>10.67</v>
      </c>
      <c r="P1350" s="8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</row>
    <row r="1351" spans="1:28" ht="17" thickBot="1" x14ac:dyDescent="0.25">
      <c r="A1351" s="9"/>
      <c r="B1351" s="2">
        <v>42242</v>
      </c>
      <c r="C1351">
        <v>9.75</v>
      </c>
      <c r="D1351">
        <v>10.18</v>
      </c>
      <c r="E1351">
        <v>10.56</v>
      </c>
      <c r="F1351">
        <v>10.9</v>
      </c>
      <c r="G1351">
        <v>11.79</v>
      </c>
      <c r="H1351">
        <v>12.07</v>
      </c>
      <c r="I1351">
        <v>12.11</v>
      </c>
      <c r="J1351">
        <v>11.96</v>
      </c>
      <c r="K1351">
        <v>11.68</v>
      </c>
      <c r="L1351">
        <v>11.21</v>
      </c>
      <c r="M1351">
        <v>10.88</v>
      </c>
      <c r="N1351">
        <v>10.52</v>
      </c>
      <c r="P1351" s="8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</row>
    <row r="1352" spans="1:28" ht="17" thickBot="1" x14ac:dyDescent="0.25">
      <c r="A1352" s="9"/>
      <c r="B1352" s="2">
        <v>42241</v>
      </c>
      <c r="C1352">
        <v>9.9</v>
      </c>
      <c r="D1352">
        <v>10.31</v>
      </c>
      <c r="E1352">
        <v>10.7</v>
      </c>
      <c r="F1352">
        <v>11.04</v>
      </c>
      <c r="G1352">
        <v>11.9</v>
      </c>
      <c r="H1352">
        <v>12.1</v>
      </c>
      <c r="I1352">
        <v>12.09</v>
      </c>
      <c r="J1352">
        <v>11.97</v>
      </c>
      <c r="K1352">
        <v>11.72</v>
      </c>
      <c r="L1352">
        <v>11.2</v>
      </c>
      <c r="M1352">
        <v>10.8</v>
      </c>
      <c r="N1352">
        <v>10.33</v>
      </c>
      <c r="P1352" s="8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</row>
    <row r="1353" spans="1:28" ht="17" thickBot="1" x14ac:dyDescent="0.25">
      <c r="A1353" s="9"/>
      <c r="B1353" s="2">
        <v>42240</v>
      </c>
      <c r="C1353">
        <v>10.11</v>
      </c>
      <c r="D1353">
        <v>10.5</v>
      </c>
      <c r="E1353">
        <v>10.88</v>
      </c>
      <c r="F1353">
        <v>11.22</v>
      </c>
      <c r="G1353">
        <v>12.09</v>
      </c>
      <c r="H1353">
        <v>12.28</v>
      </c>
      <c r="I1353">
        <v>12.31</v>
      </c>
      <c r="J1353">
        <v>12.25</v>
      </c>
      <c r="K1353">
        <v>12.06</v>
      </c>
      <c r="L1353">
        <v>11.55</v>
      </c>
      <c r="M1353">
        <v>11.09</v>
      </c>
      <c r="N1353">
        <v>10.5</v>
      </c>
      <c r="P1353" s="8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</row>
    <row r="1354" spans="1:28" ht="17" thickBot="1" x14ac:dyDescent="0.25">
      <c r="A1354" s="9"/>
      <c r="B1354" s="2">
        <v>42237</v>
      </c>
      <c r="C1354">
        <v>10.53</v>
      </c>
      <c r="D1354">
        <v>10.71</v>
      </c>
      <c r="E1354">
        <v>10.89</v>
      </c>
      <c r="F1354">
        <v>11.09</v>
      </c>
      <c r="G1354">
        <v>11.68</v>
      </c>
      <c r="H1354">
        <v>11.86</v>
      </c>
      <c r="I1354">
        <v>11.95</v>
      </c>
      <c r="J1354">
        <v>11.94</v>
      </c>
      <c r="K1354">
        <v>11.83</v>
      </c>
      <c r="L1354">
        <v>11.39</v>
      </c>
      <c r="M1354">
        <v>10.94</v>
      </c>
      <c r="N1354">
        <v>10.35</v>
      </c>
      <c r="P1354" s="8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</row>
    <row r="1355" spans="1:28" ht="17" thickBot="1" x14ac:dyDescent="0.25">
      <c r="A1355" s="9"/>
      <c r="B1355" s="2">
        <v>42236</v>
      </c>
      <c r="C1355">
        <v>10.130000000000001</v>
      </c>
      <c r="D1355">
        <v>10.37</v>
      </c>
      <c r="E1355">
        <v>10.61</v>
      </c>
      <c r="F1355">
        <v>10.82</v>
      </c>
      <c r="G1355">
        <v>11.41</v>
      </c>
      <c r="H1355">
        <v>11.59</v>
      </c>
      <c r="I1355">
        <v>11.65</v>
      </c>
      <c r="J1355">
        <v>11.57</v>
      </c>
      <c r="K1355">
        <v>11.36</v>
      </c>
      <c r="L1355">
        <v>10.85</v>
      </c>
      <c r="M1355">
        <v>10.42</v>
      </c>
      <c r="N1355">
        <v>9.8699999999999992</v>
      </c>
      <c r="P1355" s="8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</row>
    <row r="1356" spans="1:28" ht="17" thickBot="1" x14ac:dyDescent="0.25">
      <c r="A1356" s="9"/>
      <c r="B1356" s="2">
        <v>42235</v>
      </c>
      <c r="C1356">
        <v>10.039999999999999</v>
      </c>
      <c r="D1356">
        <v>10.24</v>
      </c>
      <c r="E1356">
        <v>10.42</v>
      </c>
      <c r="F1356">
        <v>10.58</v>
      </c>
      <c r="G1356">
        <v>11.05</v>
      </c>
      <c r="H1356">
        <v>11.25</v>
      </c>
      <c r="I1356">
        <v>11.35</v>
      </c>
      <c r="J1356">
        <v>11.3</v>
      </c>
      <c r="K1356">
        <v>11.15</v>
      </c>
      <c r="L1356">
        <v>10.7</v>
      </c>
      <c r="M1356">
        <v>10.29</v>
      </c>
      <c r="N1356">
        <v>9.75</v>
      </c>
      <c r="P1356" s="8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</row>
    <row r="1357" spans="1:28" ht="17" thickBot="1" x14ac:dyDescent="0.25">
      <c r="A1357" s="9"/>
      <c r="B1357" s="2">
        <v>42234</v>
      </c>
      <c r="C1357">
        <v>9.84</v>
      </c>
      <c r="D1357">
        <v>10.06</v>
      </c>
      <c r="E1357">
        <v>10.26</v>
      </c>
      <c r="F1357">
        <v>10.46</v>
      </c>
      <c r="G1357">
        <v>11.02</v>
      </c>
      <c r="H1357">
        <v>11.24</v>
      </c>
      <c r="I1357">
        <v>11.32</v>
      </c>
      <c r="J1357">
        <v>11.25</v>
      </c>
      <c r="K1357">
        <v>11.08</v>
      </c>
      <c r="L1357">
        <v>10.62</v>
      </c>
      <c r="M1357">
        <v>10.199999999999999</v>
      </c>
      <c r="N1357">
        <v>9.66</v>
      </c>
      <c r="P1357" s="8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</row>
    <row r="1358" spans="1:28" ht="17" thickBot="1" x14ac:dyDescent="0.25">
      <c r="A1358" s="9"/>
      <c r="B1358" s="2">
        <v>42233</v>
      </c>
      <c r="C1358">
        <v>9.84</v>
      </c>
      <c r="D1358">
        <v>10.1</v>
      </c>
      <c r="E1358">
        <v>10.32</v>
      </c>
      <c r="F1358">
        <v>10.51</v>
      </c>
      <c r="G1358">
        <v>10.98</v>
      </c>
      <c r="H1358">
        <v>11.16</v>
      </c>
      <c r="I1358">
        <v>11.26</v>
      </c>
      <c r="J1358">
        <v>11.23</v>
      </c>
      <c r="K1358">
        <v>11.09</v>
      </c>
      <c r="L1358">
        <v>10.66</v>
      </c>
      <c r="M1358">
        <v>10.25</v>
      </c>
      <c r="N1358">
        <v>9.73</v>
      </c>
      <c r="P1358" s="8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</row>
    <row r="1359" spans="1:28" ht="17" thickBot="1" x14ac:dyDescent="0.25">
      <c r="A1359" s="9"/>
      <c r="B1359" s="2">
        <v>42230</v>
      </c>
      <c r="C1359">
        <v>9.5500000000000007</v>
      </c>
      <c r="D1359">
        <v>9.82</v>
      </c>
      <c r="E1359">
        <v>10.07</v>
      </c>
      <c r="F1359">
        <v>10.29</v>
      </c>
      <c r="G1359">
        <v>10.88</v>
      </c>
      <c r="H1359">
        <v>11.09</v>
      </c>
      <c r="I1359">
        <v>11.17</v>
      </c>
      <c r="J1359">
        <v>11.13</v>
      </c>
      <c r="K1359">
        <v>10.99</v>
      </c>
      <c r="L1359">
        <v>10.54</v>
      </c>
      <c r="M1359">
        <v>10.130000000000001</v>
      </c>
      <c r="N1359">
        <v>9.61</v>
      </c>
      <c r="P1359" s="8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</row>
    <row r="1360" spans="1:28" ht="17" thickBot="1" x14ac:dyDescent="0.25">
      <c r="A1360" s="9"/>
      <c r="B1360" s="2">
        <v>42229</v>
      </c>
      <c r="C1360">
        <v>9.41</v>
      </c>
      <c r="D1360">
        <v>9.6999999999999993</v>
      </c>
      <c r="E1360">
        <v>9.98</v>
      </c>
      <c r="F1360">
        <v>10.220000000000001</v>
      </c>
      <c r="G1360">
        <v>10.84</v>
      </c>
      <c r="H1360">
        <v>11.04</v>
      </c>
      <c r="I1360">
        <v>11.13</v>
      </c>
      <c r="J1360">
        <v>11.12</v>
      </c>
      <c r="K1360">
        <v>11.02</v>
      </c>
      <c r="L1360">
        <v>10.59</v>
      </c>
      <c r="M1360">
        <v>10.18</v>
      </c>
      <c r="N1360">
        <v>9.6199999999999992</v>
      </c>
      <c r="P1360" s="8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</row>
    <row r="1361" spans="1:28" ht="17" thickBot="1" x14ac:dyDescent="0.25">
      <c r="A1361" s="9"/>
      <c r="B1361" s="2">
        <v>42228</v>
      </c>
      <c r="C1361">
        <v>9.3800000000000008</v>
      </c>
      <c r="D1361">
        <v>9.67</v>
      </c>
      <c r="E1361">
        <v>9.94</v>
      </c>
      <c r="F1361">
        <v>10.19</v>
      </c>
      <c r="G1361">
        <v>10.86</v>
      </c>
      <c r="H1361">
        <v>11.08</v>
      </c>
      <c r="I1361">
        <v>11.17</v>
      </c>
      <c r="J1361">
        <v>11.13</v>
      </c>
      <c r="K1361">
        <v>10.98</v>
      </c>
      <c r="L1361">
        <v>10.52</v>
      </c>
      <c r="M1361">
        <v>10.1</v>
      </c>
      <c r="N1361">
        <v>9.56</v>
      </c>
      <c r="P1361" s="8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</row>
    <row r="1362" spans="1:28" ht="17" thickBot="1" x14ac:dyDescent="0.25">
      <c r="A1362" s="9"/>
      <c r="B1362" s="2">
        <v>42227</v>
      </c>
      <c r="C1362">
        <v>9.4700000000000006</v>
      </c>
      <c r="D1362">
        <v>9.74</v>
      </c>
      <c r="E1362">
        <v>9.99</v>
      </c>
      <c r="F1362">
        <v>10.210000000000001</v>
      </c>
      <c r="G1362">
        <v>10.83</v>
      </c>
      <c r="H1362">
        <v>11.06</v>
      </c>
      <c r="I1362">
        <v>11.16</v>
      </c>
      <c r="J1362">
        <v>11.12</v>
      </c>
      <c r="K1362">
        <v>11.02</v>
      </c>
      <c r="L1362">
        <v>10.59</v>
      </c>
      <c r="M1362">
        <v>10.17</v>
      </c>
      <c r="N1362">
        <v>9.61</v>
      </c>
      <c r="P1362" s="8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</row>
    <row r="1363" spans="1:28" ht="17" thickBot="1" x14ac:dyDescent="0.25">
      <c r="A1363" s="9"/>
      <c r="B1363" s="2">
        <v>42226</v>
      </c>
      <c r="C1363">
        <v>9.3699999999999992</v>
      </c>
      <c r="D1363">
        <v>9.68</v>
      </c>
      <c r="E1363">
        <v>9.9499999999999993</v>
      </c>
      <c r="F1363">
        <v>10.199999999999999</v>
      </c>
      <c r="G1363">
        <v>10.84</v>
      </c>
      <c r="H1363">
        <v>11.03</v>
      </c>
      <c r="I1363">
        <v>11.09</v>
      </c>
      <c r="J1363">
        <v>11.04</v>
      </c>
      <c r="K1363">
        <v>10.92</v>
      </c>
      <c r="L1363">
        <v>10.47</v>
      </c>
      <c r="M1363">
        <v>10.050000000000001</v>
      </c>
      <c r="N1363">
        <v>9.5</v>
      </c>
      <c r="P1363" s="8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</row>
    <row r="1364" spans="1:28" ht="17" thickBot="1" x14ac:dyDescent="0.25">
      <c r="A1364" s="9"/>
      <c r="B1364" s="2">
        <v>42223</v>
      </c>
      <c r="C1364">
        <v>9.48</v>
      </c>
      <c r="D1364">
        <v>9.77</v>
      </c>
      <c r="E1364">
        <v>10.029999999999999</v>
      </c>
      <c r="F1364">
        <v>10.25</v>
      </c>
      <c r="G1364">
        <v>10.84</v>
      </c>
      <c r="H1364">
        <v>11.06</v>
      </c>
      <c r="I1364">
        <v>11.14</v>
      </c>
      <c r="J1364">
        <v>11.09</v>
      </c>
      <c r="K1364">
        <v>10.94</v>
      </c>
      <c r="L1364">
        <v>10.46</v>
      </c>
      <c r="M1364">
        <v>10.039999999999999</v>
      </c>
      <c r="N1364">
        <v>9.51</v>
      </c>
      <c r="P1364" s="8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</row>
    <row r="1365" spans="1:28" ht="17" thickBot="1" x14ac:dyDescent="0.25">
      <c r="A1365" s="9"/>
      <c r="B1365" s="2">
        <v>42222</v>
      </c>
      <c r="C1365">
        <v>9.2899999999999991</v>
      </c>
      <c r="D1365">
        <v>9.65</v>
      </c>
      <c r="E1365">
        <v>9.9600000000000009</v>
      </c>
      <c r="F1365">
        <v>10.210000000000001</v>
      </c>
      <c r="G1365">
        <v>10.82</v>
      </c>
      <c r="H1365">
        <v>11.05</v>
      </c>
      <c r="I1365">
        <v>11.16</v>
      </c>
      <c r="J1365">
        <v>11.1</v>
      </c>
      <c r="K1365">
        <v>10.9</v>
      </c>
      <c r="L1365">
        <v>10.37</v>
      </c>
      <c r="M1365">
        <v>9.93</v>
      </c>
      <c r="N1365">
        <v>9.4</v>
      </c>
      <c r="P1365" s="8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</row>
    <row r="1366" spans="1:28" ht="17" thickBot="1" x14ac:dyDescent="0.25">
      <c r="A1366" s="9"/>
      <c r="B1366" s="2">
        <v>42221</v>
      </c>
      <c r="C1366">
        <v>9.2200000000000006</v>
      </c>
      <c r="D1366">
        <v>9.59</v>
      </c>
      <c r="E1366">
        <v>9.92</v>
      </c>
      <c r="F1366">
        <v>10.18</v>
      </c>
      <c r="G1366">
        <v>10.77</v>
      </c>
      <c r="H1366">
        <v>10.96</v>
      </c>
      <c r="I1366">
        <v>11.08</v>
      </c>
      <c r="J1366">
        <v>11.01</v>
      </c>
      <c r="K1366">
        <v>10.74</v>
      </c>
      <c r="L1366">
        <v>10.17</v>
      </c>
      <c r="M1366">
        <v>9.7200000000000006</v>
      </c>
      <c r="N1366">
        <v>9.1999999999999993</v>
      </c>
      <c r="P1366" s="8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</row>
    <row r="1367" spans="1:28" ht="17" thickBot="1" x14ac:dyDescent="0.25">
      <c r="A1367" s="9"/>
      <c r="B1367" s="2">
        <v>42220</v>
      </c>
      <c r="C1367">
        <v>9.25</v>
      </c>
      <c r="D1367">
        <v>9.6</v>
      </c>
      <c r="E1367">
        <v>9.91</v>
      </c>
      <c r="F1367">
        <v>10.16</v>
      </c>
      <c r="G1367">
        <v>10.76</v>
      </c>
      <c r="H1367">
        <v>10.97</v>
      </c>
      <c r="I1367">
        <v>11.05</v>
      </c>
      <c r="J1367">
        <v>10.99</v>
      </c>
      <c r="K1367">
        <v>10.79</v>
      </c>
      <c r="L1367">
        <v>10.25</v>
      </c>
      <c r="M1367">
        <v>9.7899999999999991</v>
      </c>
      <c r="N1367">
        <v>9.23</v>
      </c>
      <c r="P1367" s="8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</row>
    <row r="1368" spans="1:28" ht="17" thickBot="1" x14ac:dyDescent="0.25">
      <c r="A1368" s="9"/>
      <c r="B1368" s="2">
        <v>42219</v>
      </c>
      <c r="C1368">
        <v>9.41</v>
      </c>
      <c r="D1368">
        <v>9.73</v>
      </c>
      <c r="E1368">
        <v>10.02</v>
      </c>
      <c r="F1368">
        <v>10.25</v>
      </c>
      <c r="G1368">
        <v>10.79</v>
      </c>
      <c r="H1368">
        <v>10.97</v>
      </c>
      <c r="I1368">
        <v>11.08</v>
      </c>
      <c r="J1368">
        <v>11.06</v>
      </c>
      <c r="K1368">
        <v>10.9</v>
      </c>
      <c r="L1368">
        <v>10.4</v>
      </c>
      <c r="M1368">
        <v>9.94</v>
      </c>
      <c r="N1368">
        <v>9.35</v>
      </c>
      <c r="P1368" s="8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</row>
    <row r="1369" spans="1:28" ht="17" thickBot="1" x14ac:dyDescent="0.25">
      <c r="A1369" s="9"/>
      <c r="B1369" s="2">
        <v>42216</v>
      </c>
      <c r="C1369">
        <v>9.09</v>
      </c>
      <c r="D1369">
        <v>9.51</v>
      </c>
      <c r="E1369">
        <v>9.86</v>
      </c>
      <c r="F1369">
        <v>10.130000000000001</v>
      </c>
      <c r="G1369">
        <v>10.63</v>
      </c>
      <c r="H1369">
        <v>10.74</v>
      </c>
      <c r="I1369">
        <v>10.86</v>
      </c>
      <c r="J1369">
        <v>10.88</v>
      </c>
      <c r="K1369">
        <v>10.7</v>
      </c>
      <c r="L1369">
        <v>10.17</v>
      </c>
      <c r="M1369">
        <v>9.6999999999999993</v>
      </c>
      <c r="N1369">
        <v>9.11</v>
      </c>
      <c r="P1369" s="8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</row>
    <row r="1370" spans="1:28" ht="17" thickBot="1" x14ac:dyDescent="0.25">
      <c r="A1370" s="9"/>
      <c r="B1370" s="2">
        <v>42215</v>
      </c>
      <c r="C1370">
        <v>9.17</v>
      </c>
      <c r="D1370">
        <v>9.4700000000000006</v>
      </c>
      <c r="E1370">
        <v>9.75</v>
      </c>
      <c r="F1370">
        <v>10.01</v>
      </c>
      <c r="G1370">
        <v>10.7</v>
      </c>
      <c r="H1370">
        <v>10.94</v>
      </c>
      <c r="I1370">
        <v>11.01</v>
      </c>
      <c r="J1370">
        <v>10.91</v>
      </c>
      <c r="K1370">
        <v>10.68</v>
      </c>
      <c r="L1370">
        <v>10.15</v>
      </c>
      <c r="M1370">
        <v>9.69</v>
      </c>
      <c r="N1370">
        <v>9.09</v>
      </c>
      <c r="P1370" s="8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</row>
    <row r="1371" spans="1:28" ht="17" thickBot="1" x14ac:dyDescent="0.25">
      <c r="A1371" s="9"/>
      <c r="B1371" s="2">
        <v>42214</v>
      </c>
      <c r="C1371">
        <v>9.0399999999999991</v>
      </c>
      <c r="D1371">
        <v>9.36</v>
      </c>
      <c r="E1371">
        <v>9.67</v>
      </c>
      <c r="F1371">
        <v>9.9499999999999993</v>
      </c>
      <c r="G1371">
        <v>10.68</v>
      </c>
      <c r="H1371">
        <v>10.88</v>
      </c>
      <c r="I1371">
        <v>10.91</v>
      </c>
      <c r="J1371">
        <v>10.82</v>
      </c>
      <c r="K1371">
        <v>10.62</v>
      </c>
      <c r="L1371">
        <v>10.09</v>
      </c>
      <c r="M1371">
        <v>9.61</v>
      </c>
      <c r="N1371">
        <v>8.98</v>
      </c>
      <c r="P1371" s="8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</row>
    <row r="1372" spans="1:28" ht="17" thickBot="1" x14ac:dyDescent="0.25">
      <c r="A1372" s="9"/>
      <c r="B1372" s="2">
        <v>42213</v>
      </c>
      <c r="C1372">
        <v>9.5</v>
      </c>
      <c r="D1372">
        <v>9.77</v>
      </c>
      <c r="E1372">
        <v>10.029999999999999</v>
      </c>
      <c r="F1372">
        <v>10.27</v>
      </c>
      <c r="G1372">
        <v>10.93</v>
      </c>
      <c r="H1372">
        <v>11.15</v>
      </c>
      <c r="I1372">
        <v>11.17</v>
      </c>
      <c r="J1372">
        <v>11.1</v>
      </c>
      <c r="K1372">
        <v>11</v>
      </c>
      <c r="L1372">
        <v>10.53</v>
      </c>
      <c r="M1372">
        <v>10.029999999999999</v>
      </c>
      <c r="N1372">
        <v>9.32</v>
      </c>
      <c r="P1372" s="8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</row>
    <row r="1373" spans="1:28" ht="17" thickBot="1" x14ac:dyDescent="0.25">
      <c r="A1373" s="9"/>
      <c r="B1373" s="2">
        <v>42212</v>
      </c>
      <c r="C1373">
        <v>9.48</v>
      </c>
      <c r="D1373">
        <v>9.74</v>
      </c>
      <c r="E1373">
        <v>9.99</v>
      </c>
      <c r="F1373">
        <v>10.220000000000001</v>
      </c>
      <c r="G1373">
        <v>10.85</v>
      </c>
      <c r="H1373">
        <v>11.05</v>
      </c>
      <c r="I1373">
        <v>11.09</v>
      </c>
      <c r="J1373">
        <v>11.06</v>
      </c>
      <c r="K1373">
        <v>11</v>
      </c>
      <c r="L1373">
        <v>10.55</v>
      </c>
      <c r="M1373">
        <v>10.050000000000001</v>
      </c>
      <c r="N1373">
        <v>9.33</v>
      </c>
      <c r="P1373" s="8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</row>
    <row r="1374" spans="1:28" ht="17" thickBot="1" x14ac:dyDescent="0.25">
      <c r="A1374" s="9"/>
      <c r="B1374" s="2">
        <v>42209</v>
      </c>
      <c r="C1374">
        <v>9.2899999999999991</v>
      </c>
      <c r="D1374">
        <v>9.59</v>
      </c>
      <c r="E1374">
        <v>9.86</v>
      </c>
      <c r="F1374">
        <v>10.09</v>
      </c>
      <c r="G1374">
        <v>10.66</v>
      </c>
      <c r="H1374">
        <v>10.86</v>
      </c>
      <c r="I1374">
        <v>10.96</v>
      </c>
      <c r="J1374">
        <v>10.92</v>
      </c>
      <c r="K1374">
        <v>10.74</v>
      </c>
      <c r="L1374">
        <v>10.17</v>
      </c>
      <c r="M1374">
        <v>9.65</v>
      </c>
      <c r="N1374">
        <v>8.9499999999999993</v>
      </c>
      <c r="P1374" s="8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</row>
    <row r="1375" spans="1:28" ht="17" thickBot="1" x14ac:dyDescent="0.25">
      <c r="A1375" s="9"/>
      <c r="B1375" s="2">
        <v>42208</v>
      </c>
      <c r="C1375">
        <v>9.3000000000000007</v>
      </c>
      <c r="D1375">
        <v>9.56</v>
      </c>
      <c r="E1375">
        <v>9.8000000000000007</v>
      </c>
      <c r="F1375">
        <v>10.01</v>
      </c>
      <c r="G1375">
        <v>10.54</v>
      </c>
      <c r="H1375">
        <v>10.72</v>
      </c>
      <c r="I1375">
        <v>10.79</v>
      </c>
      <c r="J1375">
        <v>10.75</v>
      </c>
      <c r="K1375">
        <v>10.6</v>
      </c>
      <c r="L1375">
        <v>10.08</v>
      </c>
      <c r="M1375">
        <v>9.56</v>
      </c>
      <c r="N1375">
        <v>8.86</v>
      </c>
      <c r="P1375" s="8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</row>
    <row r="1376" spans="1:28" ht="17" thickBot="1" x14ac:dyDescent="0.25">
      <c r="A1376" s="9"/>
      <c r="B1376" s="2">
        <v>42207</v>
      </c>
      <c r="C1376">
        <v>9.1199999999999992</v>
      </c>
      <c r="D1376">
        <v>9.43</v>
      </c>
      <c r="E1376">
        <v>9.7200000000000006</v>
      </c>
      <c r="F1376">
        <v>9.9600000000000009</v>
      </c>
      <c r="G1376">
        <v>10.57</v>
      </c>
      <c r="H1376">
        <v>10.78</v>
      </c>
      <c r="I1376">
        <v>10.85</v>
      </c>
      <c r="J1376">
        <v>10.77</v>
      </c>
      <c r="K1376">
        <v>10.52</v>
      </c>
      <c r="L1376">
        <v>9.94</v>
      </c>
      <c r="M1376">
        <v>9.41</v>
      </c>
      <c r="N1376">
        <v>8.6999999999999993</v>
      </c>
      <c r="P1376" s="8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</row>
    <row r="1377" spans="1:28" ht="17" thickBot="1" x14ac:dyDescent="0.25">
      <c r="A1377" s="9"/>
      <c r="B1377" s="2">
        <v>42206</v>
      </c>
      <c r="C1377">
        <v>9.15</v>
      </c>
      <c r="D1377">
        <v>9.43</v>
      </c>
      <c r="E1377">
        <v>9.6999999999999993</v>
      </c>
      <c r="F1377">
        <v>9.93</v>
      </c>
      <c r="G1377">
        <v>10.53</v>
      </c>
      <c r="H1377">
        <v>10.7</v>
      </c>
      <c r="I1377">
        <v>10.75</v>
      </c>
      <c r="J1377">
        <v>10.69</v>
      </c>
      <c r="K1377">
        <v>10.48</v>
      </c>
      <c r="L1377">
        <v>9.92</v>
      </c>
      <c r="M1377">
        <v>9.3800000000000008</v>
      </c>
      <c r="N1377">
        <v>8.64</v>
      </c>
      <c r="P1377" s="8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</row>
    <row r="1378" spans="1:28" ht="17" thickBot="1" x14ac:dyDescent="0.25">
      <c r="A1378" s="9"/>
      <c r="B1378" s="2">
        <v>42205</v>
      </c>
      <c r="C1378">
        <v>9.35</v>
      </c>
      <c r="D1378">
        <v>9.6</v>
      </c>
      <c r="E1378">
        <v>9.84</v>
      </c>
      <c r="F1378">
        <v>10.039999999999999</v>
      </c>
      <c r="G1378">
        <v>10.51</v>
      </c>
      <c r="H1378">
        <v>10.63</v>
      </c>
      <c r="I1378">
        <v>10.66</v>
      </c>
      <c r="J1378">
        <v>10.61</v>
      </c>
      <c r="K1378">
        <v>10.44</v>
      </c>
      <c r="L1378">
        <v>9.92</v>
      </c>
      <c r="M1378">
        <v>9.4</v>
      </c>
      <c r="N1378">
        <v>8.66</v>
      </c>
      <c r="P1378" s="8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</row>
    <row r="1379" spans="1:28" ht="17" thickBot="1" x14ac:dyDescent="0.25">
      <c r="A1379" s="9"/>
      <c r="B1379" s="2">
        <v>42202</v>
      </c>
      <c r="C1379">
        <v>9.48</v>
      </c>
      <c r="D1379">
        <v>9.67</v>
      </c>
      <c r="E1379">
        <v>9.86</v>
      </c>
      <c r="F1379">
        <v>10.01</v>
      </c>
      <c r="G1379">
        <v>10.39</v>
      </c>
      <c r="H1379">
        <v>10.47</v>
      </c>
      <c r="I1379">
        <v>10.5</v>
      </c>
      <c r="J1379">
        <v>10.49</v>
      </c>
      <c r="K1379">
        <v>10.39</v>
      </c>
      <c r="L1379">
        <v>9.93</v>
      </c>
      <c r="M1379">
        <v>9.43</v>
      </c>
      <c r="N1379">
        <v>8.69</v>
      </c>
      <c r="P1379" s="8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</row>
    <row r="1380" spans="1:28" ht="17" thickBot="1" x14ac:dyDescent="0.25">
      <c r="A1380" s="9"/>
      <c r="B1380" s="2">
        <v>42201</v>
      </c>
      <c r="C1380">
        <v>9.1999999999999993</v>
      </c>
      <c r="D1380">
        <v>9.4700000000000006</v>
      </c>
      <c r="E1380">
        <v>9.7100000000000009</v>
      </c>
      <c r="F1380">
        <v>9.92</v>
      </c>
      <c r="G1380">
        <v>10.42</v>
      </c>
      <c r="H1380">
        <v>10.57</v>
      </c>
      <c r="I1380">
        <v>10.62</v>
      </c>
      <c r="J1380">
        <v>10.56</v>
      </c>
      <c r="K1380">
        <v>10.37</v>
      </c>
      <c r="L1380">
        <v>9.82</v>
      </c>
      <c r="M1380">
        <v>9.3000000000000007</v>
      </c>
      <c r="N1380">
        <v>8.59</v>
      </c>
      <c r="P1380" s="8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</row>
    <row r="1381" spans="1:28" ht="17" thickBot="1" x14ac:dyDescent="0.25">
      <c r="A1381" s="9"/>
      <c r="B1381" s="2">
        <v>42200</v>
      </c>
      <c r="C1381">
        <v>9.49</v>
      </c>
      <c r="D1381">
        <v>9.7100000000000009</v>
      </c>
      <c r="E1381">
        <v>9.93</v>
      </c>
      <c r="F1381">
        <v>10.119999999999999</v>
      </c>
      <c r="G1381">
        <v>10.65</v>
      </c>
      <c r="H1381">
        <v>10.8</v>
      </c>
      <c r="I1381">
        <v>10.85</v>
      </c>
      <c r="J1381">
        <v>10.82</v>
      </c>
      <c r="K1381">
        <v>10.69</v>
      </c>
      <c r="L1381">
        <v>10.199999999999999</v>
      </c>
      <c r="M1381">
        <v>9.68</v>
      </c>
      <c r="N1381">
        <v>8.91</v>
      </c>
      <c r="P1381" s="8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</row>
    <row r="1382" spans="1:28" ht="17" thickBot="1" x14ac:dyDescent="0.25">
      <c r="A1382" s="9"/>
      <c r="B1382" s="2">
        <v>42199</v>
      </c>
      <c r="C1382">
        <v>9.5500000000000007</v>
      </c>
      <c r="D1382">
        <v>9.76</v>
      </c>
      <c r="E1382">
        <v>9.9700000000000006</v>
      </c>
      <c r="F1382">
        <v>10.17</v>
      </c>
      <c r="G1382">
        <v>10.71</v>
      </c>
      <c r="H1382">
        <v>10.87</v>
      </c>
      <c r="I1382">
        <v>10.97</v>
      </c>
      <c r="J1382">
        <v>10.95</v>
      </c>
      <c r="K1382">
        <v>10.76</v>
      </c>
      <c r="L1382">
        <v>10.210000000000001</v>
      </c>
      <c r="M1382">
        <v>9.67</v>
      </c>
      <c r="N1382">
        <v>8.91</v>
      </c>
      <c r="P1382" s="8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</row>
    <row r="1383" spans="1:28" ht="17" thickBot="1" x14ac:dyDescent="0.25">
      <c r="A1383" s="9"/>
      <c r="B1383" s="2">
        <v>42198</v>
      </c>
      <c r="C1383">
        <v>9.6</v>
      </c>
      <c r="D1383">
        <v>9.81</v>
      </c>
      <c r="E1383">
        <v>10.029999999999999</v>
      </c>
      <c r="F1383">
        <v>10.23</v>
      </c>
      <c r="G1383">
        <v>10.81</v>
      </c>
      <c r="H1383">
        <v>10.99</v>
      </c>
      <c r="I1383">
        <v>11.06</v>
      </c>
      <c r="J1383">
        <v>11.02</v>
      </c>
      <c r="K1383">
        <v>10.87</v>
      </c>
      <c r="L1383">
        <v>10.35</v>
      </c>
      <c r="M1383">
        <v>9.81</v>
      </c>
      <c r="N1383">
        <v>9.01</v>
      </c>
      <c r="P1383" s="8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</row>
    <row r="1384" spans="1:28" ht="17" thickBot="1" x14ac:dyDescent="0.25">
      <c r="A1384" s="9"/>
      <c r="B1384" s="2">
        <v>42195</v>
      </c>
      <c r="C1384">
        <v>9.77</v>
      </c>
      <c r="D1384">
        <v>9.94</v>
      </c>
      <c r="E1384">
        <v>10.1</v>
      </c>
      <c r="F1384">
        <v>10.25</v>
      </c>
      <c r="G1384">
        <v>10.73</v>
      </c>
      <c r="H1384">
        <v>10.94</v>
      </c>
      <c r="I1384">
        <v>11.04</v>
      </c>
      <c r="J1384">
        <v>11.01</v>
      </c>
      <c r="K1384">
        <v>10.88</v>
      </c>
      <c r="L1384">
        <v>10.42</v>
      </c>
      <c r="M1384">
        <v>9.91</v>
      </c>
      <c r="N1384">
        <v>9.1199999999999992</v>
      </c>
      <c r="P1384" s="8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</row>
    <row r="1385" spans="1:28" ht="17" thickBot="1" x14ac:dyDescent="0.25">
      <c r="A1385" s="9"/>
      <c r="B1385" s="2">
        <v>42194</v>
      </c>
      <c r="C1385">
        <v>9.8800000000000008</v>
      </c>
      <c r="D1385">
        <v>10.029999999999999</v>
      </c>
      <c r="E1385">
        <v>10.18</v>
      </c>
      <c r="F1385">
        <v>10.33</v>
      </c>
      <c r="G1385">
        <v>10.8</v>
      </c>
      <c r="H1385">
        <v>11.03</v>
      </c>
      <c r="I1385">
        <v>11.17</v>
      </c>
      <c r="J1385">
        <v>11.16</v>
      </c>
      <c r="K1385">
        <v>11.04</v>
      </c>
      <c r="L1385">
        <v>10.58</v>
      </c>
      <c r="M1385">
        <v>10.06</v>
      </c>
      <c r="N1385">
        <v>9.26</v>
      </c>
      <c r="P1385" s="8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</row>
    <row r="1386" spans="1:28" ht="17" thickBot="1" x14ac:dyDescent="0.25">
      <c r="A1386" s="9"/>
      <c r="B1386" s="2">
        <v>42193</v>
      </c>
      <c r="C1386">
        <v>9.9499999999999993</v>
      </c>
      <c r="D1386">
        <v>10.15</v>
      </c>
      <c r="E1386">
        <v>10.34</v>
      </c>
      <c r="F1386">
        <v>10.51</v>
      </c>
      <c r="G1386">
        <v>10.98</v>
      </c>
      <c r="H1386">
        <v>11.17</v>
      </c>
      <c r="I1386">
        <v>11.3</v>
      </c>
      <c r="J1386">
        <v>11.3</v>
      </c>
      <c r="K1386">
        <v>11.17</v>
      </c>
      <c r="L1386">
        <v>10.7</v>
      </c>
      <c r="M1386">
        <v>10.18</v>
      </c>
      <c r="N1386">
        <v>9.36</v>
      </c>
      <c r="P1386" s="8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</row>
    <row r="1387" spans="1:28" ht="17" thickBot="1" x14ac:dyDescent="0.25">
      <c r="A1387" s="9"/>
      <c r="B1387" s="2">
        <v>42192</v>
      </c>
      <c r="C1387">
        <v>10.18</v>
      </c>
      <c r="D1387">
        <v>10.26</v>
      </c>
      <c r="E1387">
        <v>10.38</v>
      </c>
      <c r="F1387">
        <v>10.52</v>
      </c>
      <c r="G1387">
        <v>11</v>
      </c>
      <c r="H1387">
        <v>11.18</v>
      </c>
      <c r="I1387">
        <v>11.29</v>
      </c>
      <c r="J1387">
        <v>11.27</v>
      </c>
      <c r="K1387">
        <v>11.18</v>
      </c>
      <c r="L1387">
        <v>11.09</v>
      </c>
      <c r="M1387">
        <v>11.04</v>
      </c>
      <c r="N1387">
        <v>11.03</v>
      </c>
      <c r="P1387" s="8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</row>
    <row r="1388" spans="1:28" ht="17" thickBot="1" x14ac:dyDescent="0.25">
      <c r="A1388" s="9"/>
      <c r="B1388" s="2">
        <v>42191</v>
      </c>
      <c r="C1388">
        <v>10.37</v>
      </c>
      <c r="D1388">
        <v>10.34</v>
      </c>
      <c r="E1388">
        <v>10.39</v>
      </c>
      <c r="F1388">
        <v>10.48</v>
      </c>
      <c r="G1388">
        <v>10.9</v>
      </c>
      <c r="H1388">
        <v>11.07</v>
      </c>
      <c r="I1388">
        <v>11.17</v>
      </c>
      <c r="J1388">
        <v>11.17</v>
      </c>
      <c r="K1388">
        <v>11.06</v>
      </c>
      <c r="L1388">
        <v>10.76</v>
      </c>
      <c r="M1388">
        <v>10.48</v>
      </c>
      <c r="N1388">
        <v>10.210000000000001</v>
      </c>
      <c r="P1388" s="8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</row>
    <row r="1389" spans="1:28" ht="17" thickBot="1" x14ac:dyDescent="0.25">
      <c r="A1389" s="9"/>
      <c r="B1389" s="2">
        <v>42188</v>
      </c>
      <c r="C1389">
        <v>9.83</v>
      </c>
      <c r="D1389">
        <v>10.050000000000001</v>
      </c>
      <c r="E1389">
        <v>10.26</v>
      </c>
      <c r="F1389">
        <v>10.43</v>
      </c>
      <c r="G1389">
        <v>10.85</v>
      </c>
      <c r="H1389">
        <v>10.99</v>
      </c>
      <c r="I1389">
        <v>11.1</v>
      </c>
      <c r="J1389">
        <v>11.1</v>
      </c>
      <c r="K1389">
        <v>10.94</v>
      </c>
      <c r="L1389">
        <v>10.47</v>
      </c>
      <c r="M1389">
        <v>9.9600000000000009</v>
      </c>
      <c r="N1389">
        <v>9.1300000000000008</v>
      </c>
      <c r="P1389" s="8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</row>
    <row r="1390" spans="1:28" ht="17" thickBot="1" x14ac:dyDescent="0.25">
      <c r="A1390" s="9"/>
      <c r="B1390" s="2">
        <v>42187</v>
      </c>
      <c r="C1390">
        <v>10.01</v>
      </c>
      <c r="D1390">
        <v>10.17</v>
      </c>
      <c r="E1390">
        <v>10.33</v>
      </c>
      <c r="F1390">
        <v>10.47</v>
      </c>
      <c r="G1390">
        <v>10.82</v>
      </c>
      <c r="H1390">
        <v>10.99</v>
      </c>
      <c r="I1390">
        <v>11.12</v>
      </c>
      <c r="J1390">
        <v>11.13</v>
      </c>
      <c r="K1390">
        <v>11</v>
      </c>
      <c r="L1390">
        <v>10.57</v>
      </c>
      <c r="M1390">
        <v>10.09</v>
      </c>
      <c r="N1390">
        <v>9.2799999999999994</v>
      </c>
      <c r="P1390" s="8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</row>
    <row r="1391" spans="1:28" ht="17" thickBot="1" x14ac:dyDescent="0.25">
      <c r="A1391" s="9"/>
      <c r="B1391" s="2">
        <v>42186</v>
      </c>
      <c r="C1391">
        <v>10.14</v>
      </c>
      <c r="D1391">
        <v>10.27</v>
      </c>
      <c r="E1391">
        <v>10.4</v>
      </c>
      <c r="F1391">
        <v>10.53</v>
      </c>
      <c r="G1391">
        <v>10.91</v>
      </c>
      <c r="H1391">
        <v>11.07</v>
      </c>
      <c r="I1391">
        <v>11.14</v>
      </c>
      <c r="J1391">
        <v>11.12</v>
      </c>
      <c r="K1391">
        <v>11</v>
      </c>
      <c r="L1391">
        <v>10.6</v>
      </c>
      <c r="M1391">
        <v>10.130000000000001</v>
      </c>
      <c r="N1391">
        <v>9.33</v>
      </c>
      <c r="P1391" s="8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</row>
    <row r="1392" spans="1:28" ht="17" thickBot="1" x14ac:dyDescent="0.25">
      <c r="A1392" s="9"/>
      <c r="B1392" s="2">
        <v>42185</v>
      </c>
      <c r="C1392">
        <v>10.119999999999999</v>
      </c>
      <c r="D1392">
        <v>10.210000000000001</v>
      </c>
      <c r="E1392">
        <v>10.32</v>
      </c>
      <c r="F1392">
        <v>10.43</v>
      </c>
      <c r="G1392">
        <v>10.84</v>
      </c>
      <c r="H1392">
        <v>11.05</v>
      </c>
      <c r="I1392">
        <v>11.15</v>
      </c>
      <c r="J1392">
        <v>11.11</v>
      </c>
      <c r="K1392">
        <v>10.99</v>
      </c>
      <c r="L1392">
        <v>10.61</v>
      </c>
      <c r="M1392">
        <v>10.17</v>
      </c>
      <c r="N1392">
        <v>9.3699999999999992</v>
      </c>
      <c r="P1392" s="8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</row>
    <row r="1393" spans="1:28" ht="17" thickBot="1" x14ac:dyDescent="0.25">
      <c r="A1393" s="9"/>
      <c r="B1393" s="2">
        <v>42184</v>
      </c>
      <c r="C1393">
        <v>10.34</v>
      </c>
      <c r="D1393">
        <v>10.42</v>
      </c>
      <c r="E1393">
        <v>10.51</v>
      </c>
      <c r="F1393">
        <v>10.6</v>
      </c>
      <c r="G1393">
        <v>10.93</v>
      </c>
      <c r="H1393">
        <v>11.12</v>
      </c>
      <c r="I1393">
        <v>11.24</v>
      </c>
      <c r="J1393">
        <v>11.22</v>
      </c>
      <c r="K1393">
        <v>11.11</v>
      </c>
      <c r="L1393">
        <v>10.73</v>
      </c>
      <c r="M1393">
        <v>10.27</v>
      </c>
      <c r="N1393">
        <v>9.4600000000000009</v>
      </c>
      <c r="P1393" s="8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</row>
    <row r="1394" spans="1:28" ht="17" thickBot="1" x14ac:dyDescent="0.25">
      <c r="A1394" s="9"/>
      <c r="B1394" s="2">
        <v>42181</v>
      </c>
      <c r="C1394">
        <v>10.29</v>
      </c>
      <c r="D1394">
        <v>10.36</v>
      </c>
      <c r="E1394">
        <v>10.44</v>
      </c>
      <c r="F1394">
        <v>10.52</v>
      </c>
      <c r="G1394">
        <v>10.84</v>
      </c>
      <c r="H1394">
        <v>11.07</v>
      </c>
      <c r="I1394">
        <v>11.2</v>
      </c>
      <c r="J1394">
        <v>11.14</v>
      </c>
      <c r="K1394">
        <v>10.95</v>
      </c>
      <c r="L1394">
        <v>10.52</v>
      </c>
      <c r="M1394">
        <v>10.050000000000001</v>
      </c>
      <c r="N1394">
        <v>9.25</v>
      </c>
      <c r="P1394" s="8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</row>
    <row r="1395" spans="1:28" ht="17" thickBot="1" x14ac:dyDescent="0.25">
      <c r="A1395" s="9"/>
      <c r="B1395" s="2">
        <v>42180</v>
      </c>
      <c r="C1395">
        <v>10.14</v>
      </c>
      <c r="D1395">
        <v>10.23</v>
      </c>
      <c r="E1395">
        <v>10.33</v>
      </c>
      <c r="F1395">
        <v>10.44</v>
      </c>
      <c r="G1395">
        <v>10.84</v>
      </c>
      <c r="H1395">
        <v>11.04</v>
      </c>
      <c r="I1395">
        <v>11.13</v>
      </c>
      <c r="J1395">
        <v>11.06</v>
      </c>
      <c r="K1395">
        <v>10.86</v>
      </c>
      <c r="L1395">
        <v>10.44</v>
      </c>
      <c r="M1395">
        <v>9.98</v>
      </c>
      <c r="N1395">
        <v>9.19</v>
      </c>
      <c r="P1395" s="8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</row>
    <row r="1396" spans="1:28" ht="17" thickBot="1" x14ac:dyDescent="0.25">
      <c r="A1396" s="9"/>
      <c r="B1396" s="2">
        <v>42179</v>
      </c>
      <c r="C1396">
        <v>10.220000000000001</v>
      </c>
      <c r="D1396">
        <v>10.3</v>
      </c>
      <c r="E1396">
        <v>10.4</v>
      </c>
      <c r="F1396">
        <v>10.5</v>
      </c>
      <c r="G1396">
        <v>10.87</v>
      </c>
      <c r="H1396">
        <v>11.05</v>
      </c>
      <c r="I1396">
        <v>11.12</v>
      </c>
      <c r="J1396">
        <v>11.03</v>
      </c>
      <c r="K1396">
        <v>10.83</v>
      </c>
      <c r="L1396">
        <v>10.4</v>
      </c>
      <c r="M1396">
        <v>9.93</v>
      </c>
      <c r="N1396">
        <v>9.1300000000000008</v>
      </c>
      <c r="P1396" s="8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</row>
    <row r="1397" spans="1:28" ht="17" thickBot="1" x14ac:dyDescent="0.25">
      <c r="A1397" s="9"/>
      <c r="B1397" s="2">
        <v>42178</v>
      </c>
      <c r="C1397">
        <v>10.220000000000001</v>
      </c>
      <c r="D1397">
        <v>10.3</v>
      </c>
      <c r="E1397">
        <v>10.39</v>
      </c>
      <c r="F1397">
        <v>10.49</v>
      </c>
      <c r="G1397">
        <v>10.86</v>
      </c>
      <c r="H1397">
        <v>11.03</v>
      </c>
      <c r="I1397">
        <v>11.04</v>
      </c>
      <c r="J1397">
        <v>10.94</v>
      </c>
      <c r="K1397">
        <v>10.79</v>
      </c>
      <c r="L1397">
        <v>10.42</v>
      </c>
      <c r="M1397">
        <v>9.98</v>
      </c>
      <c r="N1397">
        <v>9.19</v>
      </c>
      <c r="P1397" s="8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</row>
    <row r="1398" spans="1:28" ht="17" thickBot="1" x14ac:dyDescent="0.25">
      <c r="A1398" s="9"/>
      <c r="B1398" s="2">
        <v>42177</v>
      </c>
      <c r="C1398">
        <v>10.14</v>
      </c>
      <c r="D1398">
        <v>10.27</v>
      </c>
      <c r="E1398">
        <v>10.41</v>
      </c>
      <c r="F1398">
        <v>10.55</v>
      </c>
      <c r="G1398">
        <v>10.97</v>
      </c>
      <c r="H1398">
        <v>11.09</v>
      </c>
      <c r="I1398">
        <v>11.09</v>
      </c>
      <c r="J1398">
        <v>11</v>
      </c>
      <c r="K1398">
        <v>10.86</v>
      </c>
      <c r="L1398">
        <v>10.5</v>
      </c>
      <c r="M1398">
        <v>10.06</v>
      </c>
      <c r="N1398">
        <v>9.27</v>
      </c>
      <c r="P1398" s="8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</row>
    <row r="1399" spans="1:28" ht="17" thickBot="1" x14ac:dyDescent="0.25">
      <c r="A1399" s="9"/>
      <c r="B1399" s="2">
        <v>42174</v>
      </c>
      <c r="C1399">
        <v>10.220000000000001</v>
      </c>
      <c r="D1399">
        <v>10.31</v>
      </c>
      <c r="E1399">
        <v>10.42</v>
      </c>
      <c r="F1399">
        <v>10.54</v>
      </c>
      <c r="G1399">
        <v>10.98</v>
      </c>
      <c r="H1399">
        <v>11.17</v>
      </c>
      <c r="I1399">
        <v>11.2</v>
      </c>
      <c r="J1399">
        <v>11.1</v>
      </c>
      <c r="K1399">
        <v>10.92</v>
      </c>
      <c r="L1399">
        <v>10.52</v>
      </c>
      <c r="M1399">
        <v>10.08</v>
      </c>
      <c r="N1399">
        <v>9.3000000000000007</v>
      </c>
      <c r="P1399" s="8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</row>
    <row r="1400" spans="1:28" ht="17" thickBot="1" x14ac:dyDescent="0.25">
      <c r="A1400" s="9"/>
      <c r="B1400" s="2">
        <v>42173</v>
      </c>
      <c r="C1400">
        <v>10.15</v>
      </c>
      <c r="D1400">
        <v>10.210000000000001</v>
      </c>
      <c r="E1400">
        <v>10.31</v>
      </c>
      <c r="F1400">
        <v>10.42</v>
      </c>
      <c r="G1400">
        <v>10.85</v>
      </c>
      <c r="H1400">
        <v>11.1</v>
      </c>
      <c r="I1400">
        <v>11.21</v>
      </c>
      <c r="J1400">
        <v>11.12</v>
      </c>
      <c r="K1400">
        <v>10.92</v>
      </c>
      <c r="L1400">
        <v>10.51</v>
      </c>
      <c r="M1400">
        <v>10.07</v>
      </c>
      <c r="N1400">
        <v>9.2799999999999994</v>
      </c>
      <c r="P1400" s="8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</row>
    <row r="1401" spans="1:28" ht="17" thickBot="1" x14ac:dyDescent="0.25">
      <c r="A1401" s="9"/>
      <c r="B1401" s="2">
        <v>42172</v>
      </c>
      <c r="C1401">
        <v>10.48</v>
      </c>
      <c r="D1401">
        <v>10.53</v>
      </c>
      <c r="E1401">
        <v>10.61</v>
      </c>
      <c r="F1401">
        <v>10.7</v>
      </c>
      <c r="G1401">
        <v>11.04</v>
      </c>
      <c r="H1401">
        <v>11.16</v>
      </c>
      <c r="I1401">
        <v>11.18</v>
      </c>
      <c r="J1401">
        <v>11.12</v>
      </c>
      <c r="K1401">
        <v>10.96</v>
      </c>
      <c r="L1401">
        <v>10.57</v>
      </c>
      <c r="M1401">
        <v>10.14</v>
      </c>
      <c r="N1401">
        <v>9.35</v>
      </c>
      <c r="P1401" s="8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</row>
    <row r="1402" spans="1:28" ht="17" thickBot="1" x14ac:dyDescent="0.25">
      <c r="A1402" s="9"/>
      <c r="B1402" s="2">
        <v>42171</v>
      </c>
      <c r="C1402">
        <v>10.59</v>
      </c>
      <c r="D1402">
        <v>10.61</v>
      </c>
      <c r="E1402">
        <v>10.65</v>
      </c>
      <c r="F1402">
        <v>10.7</v>
      </c>
      <c r="G1402">
        <v>10.93</v>
      </c>
      <c r="H1402">
        <v>11.07</v>
      </c>
      <c r="I1402">
        <v>11.11</v>
      </c>
      <c r="J1402">
        <v>11.02</v>
      </c>
      <c r="K1402">
        <v>10.85</v>
      </c>
      <c r="L1402">
        <v>10.48</v>
      </c>
      <c r="M1402">
        <v>10.07</v>
      </c>
      <c r="N1402">
        <v>9.31</v>
      </c>
      <c r="P1402" s="8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</row>
    <row r="1403" spans="1:28" ht="17" thickBot="1" x14ac:dyDescent="0.25">
      <c r="A1403" s="9"/>
      <c r="B1403" s="2">
        <v>42170</v>
      </c>
      <c r="C1403">
        <v>10.24</v>
      </c>
      <c r="D1403">
        <v>10.33</v>
      </c>
      <c r="E1403">
        <v>10.44</v>
      </c>
      <c r="F1403">
        <v>10.55</v>
      </c>
      <c r="G1403">
        <v>10.91</v>
      </c>
      <c r="H1403">
        <v>11.03</v>
      </c>
      <c r="I1403">
        <v>11.04</v>
      </c>
      <c r="J1403">
        <v>10.95</v>
      </c>
      <c r="K1403">
        <v>10.77</v>
      </c>
      <c r="L1403">
        <v>10.39</v>
      </c>
      <c r="M1403">
        <v>9.9700000000000006</v>
      </c>
      <c r="N1403">
        <v>9.2200000000000006</v>
      </c>
      <c r="P1403" s="8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</row>
    <row r="1404" spans="1:28" ht="17" thickBot="1" x14ac:dyDescent="0.25">
      <c r="A1404" s="9"/>
      <c r="B1404" s="2">
        <v>42166</v>
      </c>
      <c r="C1404">
        <v>10.15</v>
      </c>
      <c r="D1404">
        <v>10.210000000000001</v>
      </c>
      <c r="E1404">
        <v>10.3</v>
      </c>
      <c r="F1404">
        <v>10.42</v>
      </c>
      <c r="G1404">
        <v>10.82</v>
      </c>
      <c r="H1404">
        <v>10.95</v>
      </c>
      <c r="I1404">
        <v>10.92</v>
      </c>
      <c r="J1404">
        <v>10.82</v>
      </c>
      <c r="K1404">
        <v>10.68</v>
      </c>
      <c r="L1404">
        <v>10.33</v>
      </c>
      <c r="M1404">
        <v>9.93</v>
      </c>
      <c r="N1404">
        <v>9.19</v>
      </c>
      <c r="P1404" s="8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</row>
    <row r="1405" spans="1:28" ht="17" thickBot="1" x14ac:dyDescent="0.25">
      <c r="A1405" s="9"/>
      <c r="B1405" s="2">
        <v>42165</v>
      </c>
      <c r="C1405">
        <v>10.220000000000001</v>
      </c>
      <c r="D1405">
        <v>10.26</v>
      </c>
      <c r="E1405">
        <v>10.33</v>
      </c>
      <c r="F1405">
        <v>10.41</v>
      </c>
      <c r="G1405">
        <v>10.76</v>
      </c>
      <c r="H1405">
        <v>10.88</v>
      </c>
      <c r="I1405">
        <v>10.84</v>
      </c>
      <c r="J1405">
        <v>10.72</v>
      </c>
      <c r="K1405">
        <v>10.56</v>
      </c>
      <c r="L1405">
        <v>10.23</v>
      </c>
      <c r="M1405">
        <v>9.86</v>
      </c>
      <c r="N1405">
        <v>9.14</v>
      </c>
      <c r="P1405" s="8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</row>
    <row r="1406" spans="1:28" ht="17" thickBot="1" x14ac:dyDescent="0.25">
      <c r="A1406" s="9"/>
      <c r="B1406" s="2">
        <v>42164</v>
      </c>
      <c r="C1406">
        <v>10.34</v>
      </c>
      <c r="D1406">
        <v>10.38</v>
      </c>
      <c r="E1406">
        <v>10.45</v>
      </c>
      <c r="F1406">
        <v>10.55</v>
      </c>
      <c r="G1406">
        <v>10.96</v>
      </c>
      <c r="H1406">
        <v>11.12</v>
      </c>
      <c r="I1406">
        <v>11.08</v>
      </c>
      <c r="J1406">
        <v>10.94</v>
      </c>
      <c r="K1406">
        <v>10.77</v>
      </c>
      <c r="L1406">
        <v>10.46</v>
      </c>
      <c r="M1406">
        <v>10.1</v>
      </c>
      <c r="N1406">
        <v>9.4</v>
      </c>
      <c r="P1406" s="8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</row>
    <row r="1407" spans="1:28" ht="17" thickBot="1" x14ac:dyDescent="0.25">
      <c r="A1407" s="9"/>
      <c r="B1407" s="2">
        <v>42163</v>
      </c>
      <c r="C1407">
        <v>10.58</v>
      </c>
      <c r="D1407">
        <v>10.58</v>
      </c>
      <c r="E1407">
        <v>10.62</v>
      </c>
      <c r="F1407">
        <v>10.7</v>
      </c>
      <c r="G1407">
        <v>11.06</v>
      </c>
      <c r="H1407">
        <v>11.25</v>
      </c>
      <c r="I1407">
        <v>11.24</v>
      </c>
      <c r="J1407">
        <v>11.1</v>
      </c>
      <c r="K1407">
        <v>10.94</v>
      </c>
      <c r="L1407">
        <v>10.61</v>
      </c>
      <c r="M1407">
        <v>10.25</v>
      </c>
      <c r="N1407">
        <v>9.5399999999999991</v>
      </c>
      <c r="P1407" s="8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</row>
    <row r="1408" spans="1:28" ht="17" thickBot="1" x14ac:dyDescent="0.25">
      <c r="A1408" s="9"/>
      <c r="B1408" s="2">
        <v>42160</v>
      </c>
      <c r="C1408">
        <v>10.45</v>
      </c>
      <c r="D1408">
        <v>10.49</v>
      </c>
      <c r="E1408">
        <v>10.57</v>
      </c>
      <c r="F1408">
        <v>10.67</v>
      </c>
      <c r="G1408">
        <v>11.08</v>
      </c>
      <c r="H1408">
        <v>11.23</v>
      </c>
      <c r="I1408">
        <v>11.2</v>
      </c>
      <c r="J1408">
        <v>11.1</v>
      </c>
      <c r="K1408">
        <v>11.01</v>
      </c>
      <c r="L1408">
        <v>10.72</v>
      </c>
      <c r="M1408">
        <v>10.34</v>
      </c>
      <c r="N1408">
        <v>9.59</v>
      </c>
      <c r="P1408" s="8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</row>
    <row r="1409" spans="1:28" ht="17" thickBot="1" x14ac:dyDescent="0.25">
      <c r="A1409" s="9"/>
      <c r="B1409" s="2">
        <v>42159</v>
      </c>
      <c r="C1409">
        <v>10.69</v>
      </c>
      <c r="D1409">
        <v>10.68</v>
      </c>
      <c r="E1409">
        <v>10.71</v>
      </c>
      <c r="F1409">
        <v>10.76</v>
      </c>
      <c r="G1409">
        <v>11.07</v>
      </c>
      <c r="H1409">
        <v>11.28</v>
      </c>
      <c r="I1409">
        <v>11.27</v>
      </c>
      <c r="J1409">
        <v>11.11</v>
      </c>
      <c r="K1409">
        <v>10.93</v>
      </c>
      <c r="L1409">
        <v>10.58</v>
      </c>
      <c r="M1409">
        <v>10.19</v>
      </c>
      <c r="N1409">
        <v>9.4499999999999993</v>
      </c>
      <c r="P1409" s="8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</row>
    <row r="1410" spans="1:28" ht="17" thickBot="1" x14ac:dyDescent="0.25">
      <c r="A1410" s="9"/>
      <c r="B1410" s="2">
        <v>42158</v>
      </c>
      <c r="C1410">
        <v>10.57</v>
      </c>
      <c r="D1410">
        <v>10.57</v>
      </c>
      <c r="E1410">
        <v>10.59</v>
      </c>
      <c r="F1410">
        <v>10.62</v>
      </c>
      <c r="G1410">
        <v>10.82</v>
      </c>
      <c r="H1410">
        <v>10.99</v>
      </c>
      <c r="I1410">
        <v>10.97</v>
      </c>
      <c r="J1410">
        <v>10.81</v>
      </c>
      <c r="K1410">
        <v>10.62</v>
      </c>
      <c r="L1410">
        <v>10.29</v>
      </c>
      <c r="M1410">
        <v>9.94</v>
      </c>
      <c r="N1410">
        <v>9.23</v>
      </c>
      <c r="P1410" s="8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</row>
    <row r="1411" spans="1:28" ht="17" thickBot="1" x14ac:dyDescent="0.25">
      <c r="A1411" s="9"/>
      <c r="B1411" s="2">
        <v>42157</v>
      </c>
      <c r="C1411">
        <v>10.5</v>
      </c>
      <c r="D1411">
        <v>10.52</v>
      </c>
      <c r="E1411">
        <v>10.55</v>
      </c>
      <c r="F1411">
        <v>10.59</v>
      </c>
      <c r="G1411">
        <v>10.76</v>
      </c>
      <c r="H1411">
        <v>10.85</v>
      </c>
      <c r="I1411">
        <v>10.8</v>
      </c>
      <c r="J1411">
        <v>10.67</v>
      </c>
      <c r="K1411">
        <v>10.53</v>
      </c>
      <c r="L1411">
        <v>10.24</v>
      </c>
      <c r="M1411">
        <v>9.91</v>
      </c>
      <c r="N1411">
        <v>9.2200000000000006</v>
      </c>
      <c r="P1411" s="8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</row>
    <row r="1412" spans="1:28" ht="17" thickBot="1" x14ac:dyDescent="0.25">
      <c r="A1412" s="9"/>
      <c r="B1412" s="2">
        <v>42156</v>
      </c>
      <c r="C1412">
        <v>10.46</v>
      </c>
      <c r="D1412">
        <v>10.51</v>
      </c>
      <c r="E1412">
        <v>10.56</v>
      </c>
      <c r="F1412">
        <v>10.61</v>
      </c>
      <c r="G1412">
        <v>10.77</v>
      </c>
      <c r="H1412">
        <v>10.86</v>
      </c>
      <c r="I1412">
        <v>10.84</v>
      </c>
      <c r="J1412">
        <v>10.72</v>
      </c>
      <c r="K1412">
        <v>10.57</v>
      </c>
      <c r="L1412">
        <v>10.28</v>
      </c>
      <c r="M1412">
        <v>9.93</v>
      </c>
      <c r="N1412">
        <v>9.23</v>
      </c>
      <c r="P1412" s="8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</row>
    <row r="1413" spans="1:28" ht="17" thickBot="1" x14ac:dyDescent="0.25">
      <c r="A1413" s="9"/>
      <c r="B1413" s="2">
        <v>42153</v>
      </c>
      <c r="C1413">
        <v>10.19</v>
      </c>
      <c r="D1413">
        <v>10.3</v>
      </c>
      <c r="E1413">
        <v>10.43</v>
      </c>
      <c r="F1413">
        <v>10.54</v>
      </c>
      <c r="G1413">
        <v>10.84</v>
      </c>
      <c r="H1413">
        <v>10.84</v>
      </c>
      <c r="I1413">
        <v>10.75</v>
      </c>
      <c r="J1413">
        <v>10.66</v>
      </c>
      <c r="K1413">
        <v>10.52</v>
      </c>
      <c r="L1413">
        <v>10.220000000000001</v>
      </c>
      <c r="M1413">
        <v>9.86</v>
      </c>
      <c r="N1413">
        <v>9.18</v>
      </c>
      <c r="P1413" s="8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</row>
    <row r="1414" spans="1:28" ht="17" thickBot="1" x14ac:dyDescent="0.25">
      <c r="A1414" s="9"/>
      <c r="B1414" s="2">
        <v>42152</v>
      </c>
      <c r="C1414">
        <v>10.47</v>
      </c>
      <c r="D1414">
        <v>10.5</v>
      </c>
      <c r="E1414">
        <v>10.55</v>
      </c>
      <c r="F1414">
        <v>10.61</v>
      </c>
      <c r="G1414">
        <v>10.83</v>
      </c>
      <c r="H1414">
        <v>10.93</v>
      </c>
      <c r="I1414">
        <v>10.92</v>
      </c>
      <c r="J1414">
        <v>10.82</v>
      </c>
      <c r="K1414">
        <v>10.66</v>
      </c>
      <c r="L1414">
        <v>10.35</v>
      </c>
      <c r="M1414">
        <v>10</v>
      </c>
      <c r="N1414">
        <v>9.2799999999999994</v>
      </c>
      <c r="P1414" s="8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</row>
    <row r="1415" spans="1:28" ht="17" thickBot="1" x14ac:dyDescent="0.25">
      <c r="A1415" s="9"/>
      <c r="B1415" s="2">
        <v>42151</v>
      </c>
      <c r="C1415">
        <v>10.44</v>
      </c>
      <c r="D1415">
        <v>10.46</v>
      </c>
      <c r="E1415">
        <v>10.5</v>
      </c>
      <c r="F1415">
        <v>10.53</v>
      </c>
      <c r="G1415">
        <v>10.65</v>
      </c>
      <c r="H1415">
        <v>10.73</v>
      </c>
      <c r="I1415">
        <v>10.78</v>
      </c>
      <c r="J1415">
        <v>10.72</v>
      </c>
      <c r="K1415">
        <v>10.5</v>
      </c>
      <c r="L1415">
        <v>10.15</v>
      </c>
      <c r="M1415">
        <v>9.8000000000000007</v>
      </c>
      <c r="N1415">
        <v>9.1300000000000008</v>
      </c>
      <c r="P1415" s="8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</row>
    <row r="1416" spans="1:28" ht="17" thickBot="1" x14ac:dyDescent="0.25">
      <c r="A1416" s="9"/>
      <c r="B1416" s="2">
        <v>42150</v>
      </c>
      <c r="C1416">
        <v>10.44</v>
      </c>
      <c r="D1416">
        <v>10.47</v>
      </c>
      <c r="E1416">
        <v>10.51</v>
      </c>
      <c r="F1416">
        <v>10.56</v>
      </c>
      <c r="G1416">
        <v>10.75</v>
      </c>
      <c r="H1416">
        <v>10.82</v>
      </c>
      <c r="I1416">
        <v>10.77</v>
      </c>
      <c r="J1416">
        <v>10.65</v>
      </c>
      <c r="K1416">
        <v>10.47</v>
      </c>
      <c r="L1416">
        <v>10.16</v>
      </c>
      <c r="M1416">
        <v>9.81</v>
      </c>
      <c r="N1416">
        <v>9.14</v>
      </c>
      <c r="P1416" s="8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</row>
    <row r="1417" spans="1:28" ht="17" thickBot="1" x14ac:dyDescent="0.25">
      <c r="A1417" s="9"/>
      <c r="B1417" s="2">
        <v>42149</v>
      </c>
      <c r="C1417">
        <v>10.24</v>
      </c>
      <c r="D1417">
        <v>10.29</v>
      </c>
      <c r="E1417">
        <v>10.34</v>
      </c>
      <c r="F1417">
        <v>10.39</v>
      </c>
      <c r="G1417">
        <v>10.55</v>
      </c>
      <c r="H1417">
        <v>10.59</v>
      </c>
      <c r="I1417">
        <v>10.56</v>
      </c>
      <c r="J1417">
        <v>10.48</v>
      </c>
      <c r="K1417">
        <v>10.36</v>
      </c>
      <c r="L1417">
        <v>10.09</v>
      </c>
      <c r="M1417">
        <v>9.76</v>
      </c>
      <c r="N1417">
        <v>9.07</v>
      </c>
      <c r="P1417" s="8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</row>
    <row r="1418" spans="1:28" ht="17" thickBot="1" x14ac:dyDescent="0.25">
      <c r="A1418" s="9"/>
      <c r="B1418" s="2">
        <v>42146</v>
      </c>
      <c r="C1418">
        <v>10.27</v>
      </c>
      <c r="D1418">
        <v>10.32</v>
      </c>
      <c r="E1418">
        <v>10.37</v>
      </c>
      <c r="F1418">
        <v>10.42</v>
      </c>
      <c r="G1418">
        <v>10.53</v>
      </c>
      <c r="H1418">
        <v>10.55</v>
      </c>
      <c r="I1418">
        <v>10.52</v>
      </c>
      <c r="J1418">
        <v>10.45</v>
      </c>
      <c r="K1418">
        <v>10.31</v>
      </c>
      <c r="L1418">
        <v>10.029999999999999</v>
      </c>
      <c r="M1418">
        <v>9.69</v>
      </c>
      <c r="N1418">
        <v>9.0299999999999994</v>
      </c>
      <c r="P1418" s="8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</row>
    <row r="1419" spans="1:28" ht="17" thickBot="1" x14ac:dyDescent="0.25">
      <c r="A1419" s="9"/>
      <c r="B1419" s="2">
        <v>42145</v>
      </c>
      <c r="C1419">
        <v>10.38</v>
      </c>
      <c r="D1419">
        <v>10.4</v>
      </c>
      <c r="E1419">
        <v>10.41</v>
      </c>
      <c r="F1419">
        <v>10.44</v>
      </c>
      <c r="G1419">
        <v>10.55</v>
      </c>
      <c r="H1419">
        <v>10.64</v>
      </c>
      <c r="I1419">
        <v>10.62</v>
      </c>
      <c r="J1419">
        <v>10.51</v>
      </c>
      <c r="K1419">
        <v>10.36</v>
      </c>
      <c r="L1419">
        <v>10.07</v>
      </c>
      <c r="M1419">
        <v>9.74</v>
      </c>
      <c r="N1419">
        <v>9.08</v>
      </c>
      <c r="P1419" s="8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</row>
    <row r="1420" spans="1:28" ht="17" thickBot="1" x14ac:dyDescent="0.25">
      <c r="A1420" s="9"/>
      <c r="B1420" s="2">
        <v>42144</v>
      </c>
      <c r="C1420">
        <v>10.59</v>
      </c>
      <c r="D1420">
        <v>10.61</v>
      </c>
      <c r="E1420">
        <v>10.62</v>
      </c>
      <c r="F1420">
        <v>10.64</v>
      </c>
      <c r="G1420">
        <v>10.68</v>
      </c>
      <c r="H1420">
        <v>10.7</v>
      </c>
      <c r="I1420">
        <v>10.7</v>
      </c>
      <c r="J1420">
        <v>10.64</v>
      </c>
      <c r="K1420">
        <v>10.5</v>
      </c>
      <c r="L1420">
        <v>10.23</v>
      </c>
      <c r="M1420">
        <v>9.92</v>
      </c>
      <c r="N1420">
        <v>9.26</v>
      </c>
      <c r="P1420" s="8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</row>
    <row r="1421" spans="1:28" ht="17" thickBot="1" x14ac:dyDescent="0.25">
      <c r="A1421" s="9"/>
      <c r="B1421" s="2">
        <v>42143</v>
      </c>
      <c r="C1421">
        <v>10.4</v>
      </c>
      <c r="D1421">
        <v>10.41</v>
      </c>
      <c r="E1421">
        <v>10.43</v>
      </c>
      <c r="F1421">
        <v>10.45</v>
      </c>
      <c r="G1421">
        <v>10.59</v>
      </c>
      <c r="H1421">
        <v>10.74</v>
      </c>
      <c r="I1421">
        <v>10.77</v>
      </c>
      <c r="J1421">
        <v>10.66</v>
      </c>
      <c r="K1421">
        <v>10.5</v>
      </c>
      <c r="L1421">
        <v>10.23</v>
      </c>
      <c r="M1421">
        <v>9.93</v>
      </c>
      <c r="N1421">
        <v>9.2799999999999994</v>
      </c>
      <c r="P1421" s="8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</row>
    <row r="1422" spans="1:28" ht="17" thickBot="1" x14ac:dyDescent="0.25">
      <c r="A1422" s="9"/>
      <c r="B1422" s="2">
        <v>42142</v>
      </c>
      <c r="C1422">
        <v>10.18</v>
      </c>
      <c r="D1422">
        <v>10.199999999999999</v>
      </c>
      <c r="E1422">
        <v>10.23</v>
      </c>
      <c r="F1422">
        <v>10.28</v>
      </c>
      <c r="G1422">
        <v>10.51</v>
      </c>
      <c r="H1422">
        <v>10.67</v>
      </c>
      <c r="I1422">
        <v>10.66</v>
      </c>
      <c r="J1422">
        <v>10.52</v>
      </c>
      <c r="K1422">
        <v>10.36</v>
      </c>
      <c r="L1422">
        <v>10.1</v>
      </c>
      <c r="M1422">
        <v>9.82</v>
      </c>
      <c r="N1422">
        <v>9.2100000000000009</v>
      </c>
      <c r="P1422" s="8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</row>
    <row r="1423" spans="1:28" ht="17" thickBot="1" x14ac:dyDescent="0.25">
      <c r="A1423" s="9"/>
      <c r="B1423" s="2">
        <v>42139</v>
      </c>
      <c r="C1423">
        <v>10.38</v>
      </c>
      <c r="D1423">
        <v>10.4</v>
      </c>
      <c r="E1423">
        <v>10.44</v>
      </c>
      <c r="F1423">
        <v>10.49</v>
      </c>
      <c r="G1423">
        <v>10.64</v>
      </c>
      <c r="H1423">
        <v>10.69</v>
      </c>
      <c r="I1423">
        <v>10.68</v>
      </c>
      <c r="J1423">
        <v>10.6</v>
      </c>
      <c r="K1423">
        <v>10.46</v>
      </c>
      <c r="L1423">
        <v>10.220000000000001</v>
      </c>
      <c r="M1423">
        <v>9.93</v>
      </c>
      <c r="N1423">
        <v>9.3000000000000007</v>
      </c>
      <c r="P1423" s="8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</row>
    <row r="1424" spans="1:28" ht="17" thickBot="1" x14ac:dyDescent="0.25">
      <c r="A1424" s="9"/>
      <c r="B1424" s="2">
        <v>42138</v>
      </c>
      <c r="C1424">
        <v>10.23</v>
      </c>
      <c r="D1424">
        <v>10.3</v>
      </c>
      <c r="E1424">
        <v>10.37</v>
      </c>
      <c r="F1424">
        <v>10.45</v>
      </c>
      <c r="G1424">
        <v>10.69</v>
      </c>
      <c r="H1424">
        <v>10.75</v>
      </c>
      <c r="I1424">
        <v>10.78</v>
      </c>
      <c r="J1424">
        <v>10.72</v>
      </c>
      <c r="K1424">
        <v>10.52</v>
      </c>
      <c r="L1424">
        <v>10.210000000000001</v>
      </c>
      <c r="M1424">
        <v>9.9</v>
      </c>
      <c r="N1424">
        <v>9.27</v>
      </c>
      <c r="P1424" s="8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</row>
    <row r="1425" spans="1:28" ht="17" thickBot="1" x14ac:dyDescent="0.25">
      <c r="A1425" s="9"/>
      <c r="B1425" s="2">
        <v>42137</v>
      </c>
      <c r="C1425">
        <v>10.029999999999999</v>
      </c>
      <c r="D1425">
        <v>10.08</v>
      </c>
      <c r="E1425">
        <v>10.15</v>
      </c>
      <c r="F1425">
        <v>10.23</v>
      </c>
      <c r="G1425">
        <v>10.5</v>
      </c>
      <c r="H1425">
        <v>10.65</v>
      </c>
      <c r="I1425">
        <v>10.72</v>
      </c>
      <c r="J1425">
        <v>10.66</v>
      </c>
      <c r="K1425">
        <v>10.48</v>
      </c>
      <c r="L1425">
        <v>10.18</v>
      </c>
      <c r="M1425">
        <v>9.86</v>
      </c>
      <c r="N1425">
        <v>9.2200000000000006</v>
      </c>
      <c r="P1425" s="8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</row>
    <row r="1426" spans="1:28" ht="17" thickBot="1" x14ac:dyDescent="0.25">
      <c r="A1426" s="9"/>
      <c r="B1426" s="2">
        <v>42136</v>
      </c>
      <c r="C1426">
        <v>10.220000000000001</v>
      </c>
      <c r="D1426">
        <v>10.23</v>
      </c>
      <c r="E1426">
        <v>10.27</v>
      </c>
      <c r="F1426">
        <v>10.33</v>
      </c>
      <c r="G1426">
        <v>10.61</v>
      </c>
      <c r="H1426">
        <v>10.77</v>
      </c>
      <c r="I1426">
        <v>10.81</v>
      </c>
      <c r="J1426">
        <v>10.72</v>
      </c>
      <c r="K1426">
        <v>10.57</v>
      </c>
      <c r="L1426">
        <v>10.28</v>
      </c>
      <c r="M1426">
        <v>9.9499999999999993</v>
      </c>
      <c r="N1426">
        <v>9.2799999999999994</v>
      </c>
      <c r="P1426" s="8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</row>
    <row r="1427" spans="1:28" ht="17" thickBot="1" x14ac:dyDescent="0.25">
      <c r="A1427" s="9"/>
      <c r="B1427" s="2">
        <v>42132</v>
      </c>
      <c r="C1427">
        <v>10.06</v>
      </c>
      <c r="D1427">
        <v>10.07</v>
      </c>
      <c r="E1427">
        <v>10.11</v>
      </c>
      <c r="F1427">
        <v>10.17</v>
      </c>
      <c r="G1427">
        <v>10.5</v>
      </c>
      <c r="H1427">
        <v>10.7</v>
      </c>
      <c r="I1427">
        <v>10.77</v>
      </c>
      <c r="J1427">
        <v>10.67</v>
      </c>
      <c r="K1427">
        <v>10.48</v>
      </c>
      <c r="L1427">
        <v>10.17</v>
      </c>
      <c r="M1427">
        <v>9.84</v>
      </c>
      <c r="N1427">
        <v>9.18</v>
      </c>
      <c r="P1427" s="8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</row>
    <row r="1428" spans="1:28" ht="17" thickBot="1" x14ac:dyDescent="0.25">
      <c r="A1428" s="9"/>
      <c r="B1428" s="2">
        <v>42131</v>
      </c>
      <c r="C1428">
        <v>10.220000000000001</v>
      </c>
      <c r="D1428">
        <v>10.24</v>
      </c>
      <c r="E1428">
        <v>10.29</v>
      </c>
      <c r="F1428">
        <v>10.34</v>
      </c>
      <c r="G1428">
        <v>10.54</v>
      </c>
      <c r="H1428">
        <v>10.62</v>
      </c>
      <c r="I1428">
        <v>10.62</v>
      </c>
      <c r="J1428">
        <v>10.55</v>
      </c>
      <c r="K1428">
        <v>10.4</v>
      </c>
      <c r="L1428">
        <v>10.1</v>
      </c>
      <c r="M1428">
        <v>9.76</v>
      </c>
      <c r="N1428">
        <v>9.09</v>
      </c>
      <c r="P1428" s="8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</row>
    <row r="1429" spans="1:28" ht="17" thickBot="1" x14ac:dyDescent="0.25">
      <c r="A1429" s="9"/>
      <c r="B1429" s="2">
        <v>42130</v>
      </c>
      <c r="C1429">
        <v>10.38</v>
      </c>
      <c r="D1429">
        <v>10.38</v>
      </c>
      <c r="E1429">
        <v>10.39</v>
      </c>
      <c r="F1429">
        <v>10.4</v>
      </c>
      <c r="G1429">
        <v>10.49</v>
      </c>
      <c r="H1429">
        <v>10.57</v>
      </c>
      <c r="I1429">
        <v>10.58</v>
      </c>
      <c r="J1429">
        <v>10.47</v>
      </c>
      <c r="K1429">
        <v>10.3</v>
      </c>
      <c r="L1429">
        <v>10</v>
      </c>
      <c r="M1429">
        <v>9.67</v>
      </c>
      <c r="N1429">
        <v>8.99</v>
      </c>
      <c r="P1429" s="8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</row>
    <row r="1430" spans="1:28" ht="17" thickBot="1" x14ac:dyDescent="0.25">
      <c r="A1430" s="9"/>
      <c r="B1430" s="2">
        <v>42129</v>
      </c>
      <c r="C1430">
        <v>10.41</v>
      </c>
      <c r="D1430">
        <v>10.4</v>
      </c>
      <c r="E1430">
        <v>10.41</v>
      </c>
      <c r="F1430">
        <v>10.42</v>
      </c>
      <c r="G1430">
        <v>10.56</v>
      </c>
      <c r="H1430">
        <v>10.68</v>
      </c>
      <c r="I1430">
        <v>10.71</v>
      </c>
      <c r="J1430">
        <v>10.64</v>
      </c>
      <c r="K1430">
        <v>10.49</v>
      </c>
      <c r="L1430">
        <v>10.17</v>
      </c>
      <c r="M1430">
        <v>9.8000000000000007</v>
      </c>
      <c r="N1430">
        <v>9.07</v>
      </c>
      <c r="P1430" s="8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</row>
    <row r="1431" spans="1:28" ht="17" thickBot="1" x14ac:dyDescent="0.25">
      <c r="A1431" s="9"/>
      <c r="B1431" s="2">
        <v>42124</v>
      </c>
      <c r="C1431">
        <v>10.53</v>
      </c>
      <c r="D1431">
        <v>10.5</v>
      </c>
      <c r="E1431">
        <v>10.51</v>
      </c>
      <c r="F1431">
        <v>10.54</v>
      </c>
      <c r="G1431">
        <v>10.78</v>
      </c>
      <c r="H1431">
        <v>10.96</v>
      </c>
      <c r="I1431">
        <v>10.98</v>
      </c>
      <c r="J1431">
        <v>10.84</v>
      </c>
      <c r="K1431">
        <v>10.67</v>
      </c>
      <c r="L1431">
        <v>10.3</v>
      </c>
      <c r="M1431">
        <v>9.8800000000000008</v>
      </c>
      <c r="N1431">
        <v>9.09</v>
      </c>
      <c r="P1431" s="8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</row>
    <row r="1432" spans="1:28" ht="17" thickBot="1" x14ac:dyDescent="0.25">
      <c r="A1432" s="9"/>
      <c r="B1432" s="2">
        <v>42123</v>
      </c>
      <c r="C1432">
        <v>11.18</v>
      </c>
      <c r="D1432">
        <v>11.15</v>
      </c>
      <c r="E1432">
        <v>11.14</v>
      </c>
      <c r="F1432">
        <v>11.13</v>
      </c>
      <c r="G1432">
        <v>11.16</v>
      </c>
      <c r="H1432">
        <v>11.21</v>
      </c>
      <c r="I1432">
        <v>11.18</v>
      </c>
      <c r="J1432">
        <v>11.04</v>
      </c>
      <c r="K1432">
        <v>10.82</v>
      </c>
      <c r="L1432">
        <v>10.4</v>
      </c>
      <c r="M1432">
        <v>9.9499999999999993</v>
      </c>
      <c r="N1432">
        <v>9.15</v>
      </c>
      <c r="P1432" s="8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</row>
    <row r="1433" spans="1:28" ht="17" thickBot="1" x14ac:dyDescent="0.25">
      <c r="A1433" s="9"/>
      <c r="B1433" s="2">
        <v>42122</v>
      </c>
      <c r="C1433">
        <v>11.35</v>
      </c>
      <c r="D1433">
        <v>11.29</v>
      </c>
      <c r="E1433">
        <v>11.22</v>
      </c>
      <c r="F1433">
        <v>11.16</v>
      </c>
      <c r="G1433">
        <v>11.16</v>
      </c>
      <c r="H1433">
        <v>11.41</v>
      </c>
      <c r="I1433">
        <v>11.49</v>
      </c>
      <c r="J1433">
        <v>11.29</v>
      </c>
      <c r="K1433">
        <v>10.97</v>
      </c>
      <c r="L1433">
        <v>10.47</v>
      </c>
      <c r="M1433">
        <v>9.99</v>
      </c>
      <c r="N1433">
        <v>9.17</v>
      </c>
      <c r="P1433" s="8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</row>
    <row r="1434" spans="1:28" ht="17" thickBot="1" x14ac:dyDescent="0.25">
      <c r="A1434" s="9"/>
      <c r="B1434" s="2">
        <v>42121</v>
      </c>
      <c r="C1434">
        <v>11.69</v>
      </c>
      <c r="D1434">
        <v>11.63</v>
      </c>
      <c r="E1434">
        <v>11.57</v>
      </c>
      <c r="F1434">
        <v>11.51</v>
      </c>
      <c r="G1434">
        <v>11.43</v>
      </c>
      <c r="H1434">
        <v>11.49</v>
      </c>
      <c r="I1434">
        <v>11.43</v>
      </c>
      <c r="J1434">
        <v>11.25</v>
      </c>
      <c r="K1434">
        <v>10.97</v>
      </c>
      <c r="L1434">
        <v>10.51</v>
      </c>
      <c r="M1434">
        <v>10.039999999999999</v>
      </c>
      <c r="N1434">
        <v>9.2200000000000006</v>
      </c>
      <c r="P1434" s="8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</row>
    <row r="1435" spans="1:28" ht="17" thickBot="1" x14ac:dyDescent="0.25">
      <c r="A1435" s="9"/>
      <c r="B1435" s="2">
        <v>42118</v>
      </c>
      <c r="C1435">
        <v>11.56</v>
      </c>
      <c r="D1435">
        <v>11.5</v>
      </c>
      <c r="E1435">
        <v>11.44</v>
      </c>
      <c r="F1435">
        <v>11.39</v>
      </c>
      <c r="G1435">
        <v>11.36</v>
      </c>
      <c r="H1435">
        <v>11.46</v>
      </c>
      <c r="I1435">
        <v>11.4</v>
      </c>
      <c r="J1435">
        <v>11.19</v>
      </c>
      <c r="K1435">
        <v>10.89</v>
      </c>
      <c r="L1435">
        <v>10.41</v>
      </c>
      <c r="M1435">
        <v>9.94</v>
      </c>
      <c r="N1435">
        <v>9.1300000000000008</v>
      </c>
      <c r="P1435" s="8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</row>
    <row r="1436" spans="1:28" ht="17" thickBot="1" x14ac:dyDescent="0.25">
      <c r="A1436" s="9"/>
      <c r="B1436" s="2">
        <v>42117</v>
      </c>
      <c r="C1436">
        <v>11.53</v>
      </c>
      <c r="D1436">
        <v>11.48</v>
      </c>
      <c r="E1436">
        <v>11.44</v>
      </c>
      <c r="F1436">
        <v>11.41</v>
      </c>
      <c r="G1436">
        <v>11.4</v>
      </c>
      <c r="H1436">
        <v>11.47</v>
      </c>
      <c r="I1436">
        <v>11.36</v>
      </c>
      <c r="J1436">
        <v>11.14</v>
      </c>
      <c r="K1436">
        <v>10.86</v>
      </c>
      <c r="L1436">
        <v>10.4</v>
      </c>
      <c r="M1436">
        <v>9.9499999999999993</v>
      </c>
      <c r="N1436">
        <v>9.14</v>
      </c>
      <c r="P1436" s="8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</row>
    <row r="1437" spans="1:28" ht="17" thickBot="1" x14ac:dyDescent="0.25">
      <c r="A1437" s="9"/>
      <c r="B1437" s="2">
        <v>42116</v>
      </c>
      <c r="C1437">
        <v>11.77</v>
      </c>
      <c r="D1437">
        <v>11.71</v>
      </c>
      <c r="E1437">
        <v>11.62</v>
      </c>
      <c r="F1437">
        <v>11.53</v>
      </c>
      <c r="G1437">
        <v>11.32</v>
      </c>
      <c r="H1437">
        <v>11.44</v>
      </c>
      <c r="I1437">
        <v>11.43</v>
      </c>
      <c r="J1437">
        <v>11.23</v>
      </c>
      <c r="K1437">
        <v>10.91</v>
      </c>
      <c r="L1437">
        <v>10.42</v>
      </c>
      <c r="M1437">
        <v>9.9499999999999993</v>
      </c>
      <c r="N1437">
        <v>9.14</v>
      </c>
      <c r="P1437" s="8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</row>
    <row r="1438" spans="1:28" ht="17" thickBot="1" x14ac:dyDescent="0.25">
      <c r="A1438" s="9"/>
      <c r="B1438" s="2">
        <v>42115</v>
      </c>
      <c r="C1438">
        <v>11.84</v>
      </c>
      <c r="D1438">
        <v>11.79</v>
      </c>
      <c r="E1438">
        <v>11.73</v>
      </c>
      <c r="F1438">
        <v>11.66</v>
      </c>
      <c r="G1438">
        <v>11.53</v>
      </c>
      <c r="H1438">
        <v>11.57</v>
      </c>
      <c r="I1438">
        <v>11.45</v>
      </c>
      <c r="J1438">
        <v>11.22</v>
      </c>
      <c r="K1438">
        <v>10.94</v>
      </c>
      <c r="L1438">
        <v>10.48</v>
      </c>
      <c r="M1438">
        <v>10.02</v>
      </c>
      <c r="N1438">
        <v>9.18</v>
      </c>
      <c r="P1438" s="8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</row>
    <row r="1439" spans="1:28" ht="17" thickBot="1" x14ac:dyDescent="0.25">
      <c r="A1439" s="9"/>
      <c r="B1439" s="2">
        <v>42114</v>
      </c>
      <c r="C1439">
        <v>12.03</v>
      </c>
      <c r="D1439">
        <v>11.99</v>
      </c>
      <c r="E1439">
        <v>11.92</v>
      </c>
      <c r="F1439">
        <v>11.84</v>
      </c>
      <c r="G1439">
        <v>11.56</v>
      </c>
      <c r="H1439">
        <v>11.45</v>
      </c>
      <c r="I1439">
        <v>11.25</v>
      </c>
      <c r="J1439">
        <v>11.08</v>
      </c>
      <c r="K1439">
        <v>10.91</v>
      </c>
      <c r="L1439">
        <v>10.52</v>
      </c>
      <c r="M1439">
        <v>10.06</v>
      </c>
      <c r="N1439">
        <v>9.2100000000000009</v>
      </c>
      <c r="P1439" s="8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</row>
    <row r="1440" spans="1:28" ht="17" thickBot="1" x14ac:dyDescent="0.25">
      <c r="A1440" s="9"/>
      <c r="B1440" s="2">
        <v>42111</v>
      </c>
      <c r="C1440">
        <v>11.91</v>
      </c>
      <c r="D1440">
        <v>11.87</v>
      </c>
      <c r="E1440">
        <v>11.79</v>
      </c>
      <c r="F1440">
        <v>11.71</v>
      </c>
      <c r="G1440">
        <v>11.41</v>
      </c>
      <c r="H1440">
        <v>11.32</v>
      </c>
      <c r="I1440">
        <v>11.11</v>
      </c>
      <c r="J1440">
        <v>10.94</v>
      </c>
      <c r="K1440">
        <v>10.78</v>
      </c>
      <c r="L1440">
        <v>10.39</v>
      </c>
      <c r="M1440">
        <v>9.94</v>
      </c>
      <c r="N1440">
        <v>9.1</v>
      </c>
      <c r="P1440" s="8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</row>
    <row r="1441" spans="1:28" ht="17" thickBot="1" x14ac:dyDescent="0.25">
      <c r="A1441" s="9"/>
      <c r="B1441" s="2">
        <v>42110</v>
      </c>
      <c r="C1441">
        <v>11.45</v>
      </c>
      <c r="D1441">
        <v>11.44</v>
      </c>
      <c r="E1441">
        <v>11.4</v>
      </c>
      <c r="F1441">
        <v>11.33</v>
      </c>
      <c r="G1441">
        <v>11.06</v>
      </c>
      <c r="H1441">
        <v>10.99</v>
      </c>
      <c r="I1441">
        <v>10.81</v>
      </c>
      <c r="J1441">
        <v>10.64</v>
      </c>
      <c r="K1441">
        <v>10.44</v>
      </c>
      <c r="L1441">
        <v>10.039999999999999</v>
      </c>
      <c r="M1441">
        <v>9.61</v>
      </c>
      <c r="N1441">
        <v>8.83</v>
      </c>
      <c r="P1441" s="8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</row>
    <row r="1442" spans="1:28" ht="17" thickBot="1" x14ac:dyDescent="0.25">
      <c r="A1442" s="9"/>
      <c r="B1442" s="2">
        <v>42109</v>
      </c>
      <c r="C1442">
        <v>11.43</v>
      </c>
      <c r="D1442">
        <v>11.44</v>
      </c>
      <c r="E1442">
        <v>11.42</v>
      </c>
      <c r="F1442">
        <v>11.38</v>
      </c>
      <c r="G1442">
        <v>11.11</v>
      </c>
      <c r="H1442">
        <v>10.92</v>
      </c>
      <c r="I1442">
        <v>10.67</v>
      </c>
      <c r="J1442">
        <v>10.54</v>
      </c>
      <c r="K1442">
        <v>10.42</v>
      </c>
      <c r="L1442">
        <v>10.1</v>
      </c>
      <c r="M1442">
        <v>9.69</v>
      </c>
      <c r="N1442">
        <v>8.9</v>
      </c>
      <c r="P1442" s="8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</row>
    <row r="1443" spans="1:28" ht="17" thickBot="1" x14ac:dyDescent="0.25">
      <c r="A1443" s="9"/>
      <c r="B1443" s="2">
        <v>42108</v>
      </c>
      <c r="C1443">
        <v>11.66</v>
      </c>
      <c r="D1443">
        <v>11.63</v>
      </c>
      <c r="E1443">
        <v>11.58</v>
      </c>
      <c r="F1443">
        <v>11.51</v>
      </c>
      <c r="G1443">
        <v>11.29</v>
      </c>
      <c r="H1443">
        <v>11.24</v>
      </c>
      <c r="I1443">
        <v>11.13</v>
      </c>
      <c r="J1443">
        <v>11.01</v>
      </c>
      <c r="K1443">
        <v>10.84</v>
      </c>
      <c r="L1443">
        <v>10.47</v>
      </c>
      <c r="M1443">
        <v>10.039999999999999</v>
      </c>
      <c r="N1443">
        <v>9.23</v>
      </c>
      <c r="P1443" s="8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</row>
    <row r="1444" spans="1:28" ht="17" thickBot="1" x14ac:dyDescent="0.25">
      <c r="A1444" s="9"/>
      <c r="B1444" s="2">
        <v>42107</v>
      </c>
      <c r="C1444">
        <v>11.65</v>
      </c>
      <c r="D1444">
        <v>11.65</v>
      </c>
      <c r="E1444">
        <v>11.63</v>
      </c>
      <c r="F1444">
        <v>11.6</v>
      </c>
      <c r="G1444">
        <v>11.45</v>
      </c>
      <c r="H1444">
        <v>11.37</v>
      </c>
      <c r="I1444">
        <v>11.2</v>
      </c>
      <c r="J1444">
        <v>11.07</v>
      </c>
      <c r="K1444">
        <v>10.95</v>
      </c>
      <c r="L1444">
        <v>10.61</v>
      </c>
      <c r="M1444">
        <v>10.17</v>
      </c>
      <c r="N1444">
        <v>9.34</v>
      </c>
      <c r="P1444" s="8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</row>
    <row r="1445" spans="1:28" ht="17" thickBot="1" x14ac:dyDescent="0.25">
      <c r="A1445" s="9"/>
      <c r="B1445" s="2">
        <v>42104</v>
      </c>
      <c r="C1445">
        <v>11.45</v>
      </c>
      <c r="D1445">
        <v>11.48</v>
      </c>
      <c r="E1445">
        <v>11.49</v>
      </c>
      <c r="F1445">
        <v>11.49</v>
      </c>
      <c r="G1445">
        <v>11.43</v>
      </c>
      <c r="H1445">
        <v>11.35</v>
      </c>
      <c r="I1445">
        <v>11.18</v>
      </c>
      <c r="J1445">
        <v>11.07</v>
      </c>
      <c r="K1445">
        <v>10.99</v>
      </c>
      <c r="L1445">
        <v>10.69</v>
      </c>
      <c r="M1445">
        <v>10.28</v>
      </c>
      <c r="N1445">
        <v>9.44</v>
      </c>
      <c r="P1445" s="8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</row>
    <row r="1446" spans="1:28" ht="17" thickBot="1" x14ac:dyDescent="0.25">
      <c r="A1446" s="9"/>
      <c r="B1446" s="2">
        <v>42103</v>
      </c>
      <c r="C1446">
        <v>11.83</v>
      </c>
      <c r="D1446">
        <v>11.83</v>
      </c>
      <c r="E1446">
        <v>11.81</v>
      </c>
      <c r="F1446">
        <v>11.77</v>
      </c>
      <c r="G1446">
        <v>11.62</v>
      </c>
      <c r="H1446">
        <v>11.56</v>
      </c>
      <c r="I1446">
        <v>11.43</v>
      </c>
      <c r="J1446">
        <v>11.33</v>
      </c>
      <c r="K1446">
        <v>11.2</v>
      </c>
      <c r="L1446">
        <v>10.82</v>
      </c>
      <c r="M1446">
        <v>10.34</v>
      </c>
      <c r="N1446">
        <v>9.4499999999999993</v>
      </c>
      <c r="P1446" s="8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</row>
    <row r="1447" spans="1:28" ht="17" thickBot="1" x14ac:dyDescent="0.25">
      <c r="A1447" s="9"/>
      <c r="B1447" s="2">
        <v>42102</v>
      </c>
      <c r="C1447">
        <v>12.09</v>
      </c>
      <c r="D1447">
        <v>12.11</v>
      </c>
      <c r="E1447">
        <v>12.11</v>
      </c>
      <c r="F1447">
        <v>12.11</v>
      </c>
      <c r="G1447">
        <v>12.05</v>
      </c>
      <c r="H1447">
        <v>12</v>
      </c>
      <c r="I1447">
        <v>11.87</v>
      </c>
      <c r="J1447">
        <v>11.71</v>
      </c>
      <c r="K1447">
        <v>11.48</v>
      </c>
      <c r="L1447">
        <v>11</v>
      </c>
      <c r="M1447">
        <v>10.49</v>
      </c>
      <c r="N1447">
        <v>9.58</v>
      </c>
      <c r="P1447" s="8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</row>
    <row r="1448" spans="1:28" ht="17" thickBot="1" x14ac:dyDescent="0.25">
      <c r="A1448" s="9"/>
      <c r="B1448" s="2">
        <v>42101</v>
      </c>
      <c r="C1448">
        <v>12.14</v>
      </c>
      <c r="D1448">
        <v>12.16</v>
      </c>
      <c r="E1448">
        <v>12.17</v>
      </c>
      <c r="F1448">
        <v>12.17</v>
      </c>
      <c r="G1448">
        <v>12.14</v>
      </c>
      <c r="H1448">
        <v>12.1</v>
      </c>
      <c r="I1448">
        <v>11.97</v>
      </c>
      <c r="J1448">
        <v>11.8</v>
      </c>
      <c r="K1448">
        <v>11.52</v>
      </c>
      <c r="L1448">
        <v>11</v>
      </c>
      <c r="M1448">
        <v>10.48</v>
      </c>
      <c r="N1448">
        <v>9.59</v>
      </c>
      <c r="P1448" s="8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</row>
    <row r="1449" spans="1:28" ht="17" thickBot="1" x14ac:dyDescent="0.25">
      <c r="A1449" s="9"/>
      <c r="B1449" s="2">
        <v>42100</v>
      </c>
      <c r="C1449">
        <v>12.06</v>
      </c>
      <c r="D1449">
        <v>12.11</v>
      </c>
      <c r="E1449">
        <v>12.13</v>
      </c>
      <c r="F1449">
        <v>12.15</v>
      </c>
      <c r="G1449">
        <v>12.11</v>
      </c>
      <c r="H1449">
        <v>12.02</v>
      </c>
      <c r="I1449">
        <v>11.83</v>
      </c>
      <c r="J1449">
        <v>11.67</v>
      </c>
      <c r="K1449">
        <v>11.48</v>
      </c>
      <c r="L1449">
        <v>11.07</v>
      </c>
      <c r="M1449">
        <v>10.58</v>
      </c>
      <c r="N1449">
        <v>9.67</v>
      </c>
      <c r="P1449" s="8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</row>
    <row r="1450" spans="1:28" ht="17" thickBot="1" x14ac:dyDescent="0.25">
      <c r="A1450" s="9"/>
      <c r="B1450" s="2">
        <v>42097</v>
      </c>
      <c r="C1450">
        <v>12.04</v>
      </c>
      <c r="D1450">
        <v>12.08</v>
      </c>
      <c r="E1450">
        <v>12.1</v>
      </c>
      <c r="F1450">
        <v>12.11</v>
      </c>
      <c r="G1450">
        <v>12.08</v>
      </c>
      <c r="H1450">
        <v>12.03</v>
      </c>
      <c r="I1450">
        <v>11.9</v>
      </c>
      <c r="J1450">
        <v>11.76</v>
      </c>
      <c r="K1450">
        <v>11.56</v>
      </c>
      <c r="L1450">
        <v>11.12</v>
      </c>
      <c r="M1450">
        <v>10.62</v>
      </c>
      <c r="N1450">
        <v>9.73</v>
      </c>
      <c r="P1450" s="8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</row>
    <row r="1451" spans="1:28" ht="17" thickBot="1" x14ac:dyDescent="0.25">
      <c r="A1451" s="9"/>
      <c r="B1451" s="2">
        <v>42096</v>
      </c>
      <c r="C1451">
        <v>12.09</v>
      </c>
      <c r="D1451">
        <v>12.11</v>
      </c>
      <c r="E1451">
        <v>12.13</v>
      </c>
      <c r="F1451">
        <v>12.14</v>
      </c>
      <c r="G1451">
        <v>12.18</v>
      </c>
      <c r="H1451">
        <v>12.21</v>
      </c>
      <c r="I1451">
        <v>12.08</v>
      </c>
      <c r="J1451">
        <v>11.91</v>
      </c>
      <c r="K1451">
        <v>11.75</v>
      </c>
      <c r="L1451">
        <v>11.35</v>
      </c>
      <c r="M1451">
        <v>10.86</v>
      </c>
      <c r="N1451">
        <v>9.94</v>
      </c>
      <c r="P1451" s="8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</row>
    <row r="1452" spans="1:28" ht="17" thickBot="1" x14ac:dyDescent="0.25">
      <c r="A1452" s="9"/>
      <c r="B1452" s="2">
        <v>42095</v>
      </c>
      <c r="C1452">
        <v>12.14</v>
      </c>
      <c r="D1452">
        <v>12.17</v>
      </c>
      <c r="E1452">
        <v>12.17</v>
      </c>
      <c r="F1452">
        <v>12.16</v>
      </c>
      <c r="G1452">
        <v>12.07</v>
      </c>
      <c r="H1452">
        <v>12.04</v>
      </c>
      <c r="I1452">
        <v>11.94</v>
      </c>
      <c r="J1452">
        <v>11.81</v>
      </c>
      <c r="K1452">
        <v>11.64</v>
      </c>
      <c r="L1452">
        <v>11.24</v>
      </c>
      <c r="M1452">
        <v>10.78</v>
      </c>
      <c r="N1452">
        <v>9.92</v>
      </c>
      <c r="P1452" s="8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</row>
    <row r="1453" spans="1:28" ht="17" thickBot="1" x14ac:dyDescent="0.25">
      <c r="A1453" s="9"/>
      <c r="B1453" s="2">
        <v>42094</v>
      </c>
      <c r="C1453">
        <v>12.15</v>
      </c>
      <c r="D1453">
        <v>12.2</v>
      </c>
      <c r="E1453">
        <v>12.26</v>
      </c>
      <c r="F1453">
        <v>12.3</v>
      </c>
      <c r="G1453">
        <v>12.45</v>
      </c>
      <c r="H1453">
        <v>12.49</v>
      </c>
      <c r="I1453">
        <v>12.36</v>
      </c>
      <c r="J1453">
        <v>12.2</v>
      </c>
      <c r="K1453">
        <v>12.06</v>
      </c>
      <c r="L1453">
        <v>11.75</v>
      </c>
      <c r="M1453">
        <v>11.33</v>
      </c>
      <c r="N1453">
        <v>10.45</v>
      </c>
      <c r="P1453" s="8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</row>
    <row r="1454" spans="1:28" ht="17" thickBot="1" x14ac:dyDescent="0.25">
      <c r="A1454" s="9"/>
      <c r="B1454" s="2">
        <v>42093</v>
      </c>
      <c r="C1454">
        <v>12.17</v>
      </c>
      <c r="D1454">
        <v>12.23</v>
      </c>
      <c r="E1454">
        <v>12.26</v>
      </c>
      <c r="F1454">
        <v>12.25</v>
      </c>
      <c r="G1454">
        <v>12.12</v>
      </c>
      <c r="H1454">
        <v>12.08</v>
      </c>
      <c r="I1454">
        <v>12.05</v>
      </c>
      <c r="J1454">
        <v>11.99</v>
      </c>
      <c r="K1454">
        <v>11.86</v>
      </c>
      <c r="L1454">
        <v>11.5</v>
      </c>
      <c r="M1454">
        <v>11.07</v>
      </c>
      <c r="N1454">
        <v>10.24</v>
      </c>
      <c r="P1454" s="8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</row>
    <row r="1455" spans="1:28" ht="17" thickBot="1" x14ac:dyDescent="0.25">
      <c r="A1455" s="9"/>
      <c r="B1455" s="2">
        <v>42090</v>
      </c>
      <c r="C1455">
        <v>11.71</v>
      </c>
      <c r="D1455">
        <v>11.76</v>
      </c>
      <c r="E1455">
        <v>11.8</v>
      </c>
      <c r="F1455">
        <v>11.83</v>
      </c>
      <c r="G1455">
        <v>11.91</v>
      </c>
      <c r="H1455">
        <v>11.96</v>
      </c>
      <c r="I1455">
        <v>11.92</v>
      </c>
      <c r="J1455">
        <v>11.85</v>
      </c>
      <c r="K1455">
        <v>11.77</v>
      </c>
      <c r="L1455">
        <v>11.47</v>
      </c>
      <c r="M1455">
        <v>11.06</v>
      </c>
      <c r="N1455">
        <v>10.220000000000001</v>
      </c>
      <c r="P1455" s="8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</row>
    <row r="1456" spans="1:28" ht="17" thickBot="1" x14ac:dyDescent="0.25">
      <c r="A1456" s="9"/>
      <c r="B1456" s="2">
        <v>42089</v>
      </c>
      <c r="C1456">
        <v>11.66</v>
      </c>
      <c r="D1456">
        <v>11.72</v>
      </c>
      <c r="E1456">
        <v>11.78</v>
      </c>
      <c r="F1456">
        <v>11.82</v>
      </c>
      <c r="G1456">
        <v>11.92</v>
      </c>
      <c r="H1456">
        <v>11.92</v>
      </c>
      <c r="I1456">
        <v>11.89</v>
      </c>
      <c r="J1456">
        <v>11.88</v>
      </c>
      <c r="K1456">
        <v>11.87</v>
      </c>
      <c r="L1456">
        <v>11.57</v>
      </c>
      <c r="M1456">
        <v>11.12</v>
      </c>
      <c r="N1456">
        <v>10.25</v>
      </c>
      <c r="P1456" s="8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</row>
    <row r="1457" spans="1:28" ht="17" thickBot="1" x14ac:dyDescent="0.25">
      <c r="A1457" s="9"/>
      <c r="B1457" s="2">
        <v>42088</v>
      </c>
      <c r="C1457">
        <v>11.87</v>
      </c>
      <c r="D1457">
        <v>11.92</v>
      </c>
      <c r="E1457">
        <v>11.95</v>
      </c>
      <c r="F1457">
        <v>11.98</v>
      </c>
      <c r="G1457">
        <v>12.02</v>
      </c>
      <c r="H1457">
        <v>12.02</v>
      </c>
      <c r="I1457">
        <v>12.03</v>
      </c>
      <c r="J1457">
        <v>12.08</v>
      </c>
      <c r="K1457">
        <v>12.09</v>
      </c>
      <c r="L1457">
        <v>11.79</v>
      </c>
      <c r="M1457">
        <v>11.32</v>
      </c>
      <c r="N1457">
        <v>10.42</v>
      </c>
      <c r="P1457" s="8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</row>
    <row r="1458" spans="1:28" ht="17" thickBot="1" x14ac:dyDescent="0.25">
      <c r="A1458" s="9"/>
      <c r="B1458" s="2">
        <v>42087</v>
      </c>
      <c r="C1458">
        <v>12.57</v>
      </c>
      <c r="D1458">
        <v>12.6</v>
      </c>
      <c r="E1458">
        <v>12.61</v>
      </c>
      <c r="F1458">
        <v>12.58</v>
      </c>
      <c r="G1458">
        <v>12.48</v>
      </c>
      <c r="H1458">
        <v>12.55</v>
      </c>
      <c r="I1458">
        <v>12.69</v>
      </c>
      <c r="J1458">
        <v>12.74</v>
      </c>
      <c r="K1458">
        <v>12.62</v>
      </c>
      <c r="L1458">
        <v>12.17</v>
      </c>
      <c r="M1458">
        <v>11.64</v>
      </c>
      <c r="N1458">
        <v>10.69</v>
      </c>
      <c r="P1458" s="8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</row>
    <row r="1459" spans="1:28" ht="17" thickBot="1" x14ac:dyDescent="0.25">
      <c r="A1459" s="9"/>
      <c r="B1459" s="2">
        <v>42086</v>
      </c>
      <c r="C1459">
        <v>12.52</v>
      </c>
      <c r="D1459">
        <v>12.58</v>
      </c>
      <c r="E1459">
        <v>12.65</v>
      </c>
      <c r="F1459">
        <v>12.71</v>
      </c>
      <c r="G1459">
        <v>12.84</v>
      </c>
      <c r="H1459">
        <v>12.82</v>
      </c>
      <c r="I1459">
        <v>12.79</v>
      </c>
      <c r="J1459">
        <v>12.77</v>
      </c>
      <c r="K1459">
        <v>12.63</v>
      </c>
      <c r="L1459">
        <v>12.14</v>
      </c>
      <c r="M1459">
        <v>11.57</v>
      </c>
      <c r="N1459">
        <v>10.61</v>
      </c>
      <c r="P1459" s="8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</row>
    <row r="1460" spans="1:28" ht="17" thickBot="1" x14ac:dyDescent="0.25">
      <c r="A1460" s="9"/>
      <c r="B1460" s="2">
        <v>42083</v>
      </c>
      <c r="C1460">
        <v>12.48</v>
      </c>
      <c r="D1460">
        <v>12.56</v>
      </c>
      <c r="E1460">
        <v>12.65</v>
      </c>
      <c r="F1460">
        <v>12.73</v>
      </c>
      <c r="G1460">
        <v>12.95</v>
      </c>
      <c r="H1460">
        <v>12.97</v>
      </c>
      <c r="I1460">
        <v>12.94</v>
      </c>
      <c r="J1460">
        <v>12.89</v>
      </c>
      <c r="K1460">
        <v>12.76</v>
      </c>
      <c r="L1460">
        <v>12.27</v>
      </c>
      <c r="M1460">
        <v>11.71</v>
      </c>
      <c r="N1460">
        <v>10.76</v>
      </c>
      <c r="P1460" s="8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</row>
    <row r="1461" spans="1:28" ht="17" thickBot="1" x14ac:dyDescent="0.25">
      <c r="A1461" s="9"/>
      <c r="B1461" s="2">
        <v>42082</v>
      </c>
      <c r="C1461">
        <v>12.64</v>
      </c>
      <c r="D1461">
        <v>12.72</v>
      </c>
      <c r="E1461">
        <v>12.8</v>
      </c>
      <c r="F1461">
        <v>12.89</v>
      </c>
      <c r="G1461">
        <v>13.17</v>
      </c>
      <c r="H1461">
        <v>13.29</v>
      </c>
      <c r="I1461">
        <v>13.27</v>
      </c>
      <c r="J1461">
        <v>13.16</v>
      </c>
      <c r="K1461">
        <v>12.99</v>
      </c>
      <c r="L1461">
        <v>12.52</v>
      </c>
      <c r="M1461">
        <v>11.99</v>
      </c>
      <c r="N1461">
        <v>11.04</v>
      </c>
      <c r="P1461" s="8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</row>
    <row r="1462" spans="1:28" ht="17" thickBot="1" x14ac:dyDescent="0.25">
      <c r="A1462" s="9"/>
      <c r="B1462" s="2">
        <v>42081</v>
      </c>
      <c r="C1462">
        <v>12.85</v>
      </c>
      <c r="D1462">
        <v>12.94</v>
      </c>
      <c r="E1462">
        <v>13.03</v>
      </c>
      <c r="F1462">
        <v>13.12</v>
      </c>
      <c r="G1462">
        <v>13.37</v>
      </c>
      <c r="H1462">
        <v>13.39</v>
      </c>
      <c r="I1462">
        <v>13.39</v>
      </c>
      <c r="J1462">
        <v>13.37</v>
      </c>
      <c r="K1462">
        <v>13.22</v>
      </c>
      <c r="L1462">
        <v>12.73</v>
      </c>
      <c r="M1462">
        <v>12.17</v>
      </c>
      <c r="N1462">
        <v>11.21</v>
      </c>
      <c r="P1462" s="8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</row>
    <row r="1463" spans="1:28" ht="17" thickBot="1" x14ac:dyDescent="0.25">
      <c r="A1463" s="9"/>
      <c r="B1463" s="2">
        <v>42080</v>
      </c>
      <c r="C1463">
        <v>12.9</v>
      </c>
      <c r="D1463">
        <v>12.99</v>
      </c>
      <c r="E1463">
        <v>13.08</v>
      </c>
      <c r="F1463">
        <v>13.18</v>
      </c>
      <c r="G1463">
        <v>13.48</v>
      </c>
      <c r="H1463">
        <v>13.58</v>
      </c>
      <c r="I1463">
        <v>13.53</v>
      </c>
      <c r="J1463">
        <v>13.43</v>
      </c>
      <c r="K1463">
        <v>13.27</v>
      </c>
      <c r="L1463">
        <v>12.8</v>
      </c>
      <c r="M1463">
        <v>12.23</v>
      </c>
      <c r="N1463">
        <v>11.24</v>
      </c>
      <c r="P1463" s="8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</row>
    <row r="1464" spans="1:28" ht="17" thickBot="1" x14ac:dyDescent="0.25">
      <c r="A1464" s="9"/>
      <c r="B1464" s="2">
        <v>42079</v>
      </c>
      <c r="C1464">
        <v>12.63</v>
      </c>
      <c r="D1464">
        <v>12.72</v>
      </c>
      <c r="E1464">
        <v>12.84</v>
      </c>
      <c r="F1464">
        <v>12.98</v>
      </c>
      <c r="G1464">
        <v>13.46</v>
      </c>
      <c r="H1464">
        <v>13.59</v>
      </c>
      <c r="I1464">
        <v>13.54</v>
      </c>
      <c r="J1464">
        <v>13.39</v>
      </c>
      <c r="K1464">
        <v>13.17</v>
      </c>
      <c r="L1464">
        <v>12.61</v>
      </c>
      <c r="M1464">
        <v>11.99</v>
      </c>
      <c r="N1464">
        <v>10.97</v>
      </c>
      <c r="P1464" s="8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</row>
    <row r="1465" spans="1:28" ht="17" thickBot="1" x14ac:dyDescent="0.25">
      <c r="A1465" s="9"/>
      <c r="B1465" s="2">
        <v>42076</v>
      </c>
      <c r="C1465">
        <v>12.59</v>
      </c>
      <c r="D1465">
        <v>12.72</v>
      </c>
      <c r="E1465">
        <v>12.84</v>
      </c>
      <c r="F1465">
        <v>12.95</v>
      </c>
      <c r="G1465">
        <v>13.24</v>
      </c>
      <c r="H1465">
        <v>13.31</v>
      </c>
      <c r="I1465">
        <v>13.23</v>
      </c>
      <c r="J1465">
        <v>13.06</v>
      </c>
      <c r="K1465">
        <v>12.77</v>
      </c>
      <c r="L1465">
        <v>12.15</v>
      </c>
      <c r="M1465">
        <v>11.53</v>
      </c>
      <c r="N1465">
        <v>10.56</v>
      </c>
      <c r="P1465" s="8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</row>
    <row r="1466" spans="1:28" ht="17" thickBot="1" x14ac:dyDescent="0.25">
      <c r="A1466" s="9"/>
      <c r="B1466" s="2">
        <v>42075</v>
      </c>
      <c r="C1466">
        <v>12.53</v>
      </c>
      <c r="D1466">
        <v>12.65</v>
      </c>
      <c r="E1466">
        <v>12.74</v>
      </c>
      <c r="F1466">
        <v>12.79</v>
      </c>
      <c r="G1466">
        <v>12.88</v>
      </c>
      <c r="H1466">
        <v>12.94</v>
      </c>
      <c r="I1466">
        <v>12.92</v>
      </c>
      <c r="J1466">
        <v>12.79</v>
      </c>
      <c r="K1466">
        <v>12.51</v>
      </c>
      <c r="L1466">
        <v>11.86</v>
      </c>
      <c r="M1466">
        <v>11.24</v>
      </c>
      <c r="N1466">
        <v>10.32</v>
      </c>
      <c r="P1466" s="8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</row>
    <row r="1467" spans="1:28" ht="17" thickBot="1" x14ac:dyDescent="0.25">
      <c r="A1467" s="9"/>
      <c r="B1467" s="2">
        <v>42074</v>
      </c>
      <c r="C1467">
        <v>12.95</v>
      </c>
      <c r="D1467">
        <v>12.96</v>
      </c>
      <c r="E1467">
        <v>12.99</v>
      </c>
      <c r="F1467">
        <v>13.05</v>
      </c>
      <c r="G1467">
        <v>13.36</v>
      </c>
      <c r="H1467">
        <v>13.46</v>
      </c>
      <c r="I1467">
        <v>13.37</v>
      </c>
      <c r="J1467">
        <v>13.15</v>
      </c>
      <c r="K1467">
        <v>12.76</v>
      </c>
      <c r="L1467">
        <v>12.04</v>
      </c>
      <c r="M1467">
        <v>11.39</v>
      </c>
      <c r="N1467">
        <v>10.47</v>
      </c>
      <c r="P1467" s="8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</row>
    <row r="1468" spans="1:28" ht="17" thickBot="1" x14ac:dyDescent="0.25">
      <c r="A1468" s="9"/>
      <c r="B1468" s="2">
        <v>42073</v>
      </c>
      <c r="C1468">
        <v>12.77</v>
      </c>
      <c r="D1468">
        <v>12.91</v>
      </c>
      <c r="E1468">
        <v>13.02</v>
      </c>
      <c r="F1468">
        <v>13.12</v>
      </c>
      <c r="G1468">
        <v>13.39</v>
      </c>
      <c r="H1468">
        <v>13.54</v>
      </c>
      <c r="I1468">
        <v>13.55</v>
      </c>
      <c r="J1468">
        <v>13.33</v>
      </c>
      <c r="K1468">
        <v>12.84</v>
      </c>
      <c r="L1468">
        <v>12.01</v>
      </c>
      <c r="M1468">
        <v>11.33</v>
      </c>
      <c r="N1468">
        <v>10.42</v>
      </c>
      <c r="P1468" s="8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</row>
    <row r="1469" spans="1:28" ht="17" thickBot="1" x14ac:dyDescent="0.25">
      <c r="A1469" s="9"/>
      <c r="B1469" s="2">
        <v>42069</v>
      </c>
      <c r="C1469">
        <v>12.11</v>
      </c>
      <c r="D1469">
        <v>12.37</v>
      </c>
      <c r="E1469">
        <v>12.61</v>
      </c>
      <c r="F1469">
        <v>12.81</v>
      </c>
      <c r="G1469">
        <v>13.31</v>
      </c>
      <c r="H1469">
        <v>13.5</v>
      </c>
      <c r="I1469">
        <v>13.48</v>
      </c>
      <c r="J1469">
        <v>13.22</v>
      </c>
      <c r="K1469">
        <v>12.69</v>
      </c>
      <c r="L1469">
        <v>11.82</v>
      </c>
      <c r="M1469">
        <v>11.12</v>
      </c>
      <c r="N1469">
        <v>10.199999999999999</v>
      </c>
      <c r="P1469" s="8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</row>
    <row r="1470" spans="1:28" ht="17" thickBot="1" x14ac:dyDescent="0.25">
      <c r="A1470" s="9"/>
      <c r="B1470" s="2">
        <v>42068</v>
      </c>
      <c r="C1470">
        <v>12.66</v>
      </c>
      <c r="D1470">
        <v>12.81</v>
      </c>
      <c r="E1470">
        <v>12.96</v>
      </c>
      <c r="F1470">
        <v>13.1</v>
      </c>
      <c r="G1470">
        <v>13.51</v>
      </c>
      <c r="H1470">
        <v>13.65</v>
      </c>
      <c r="I1470">
        <v>13.56</v>
      </c>
      <c r="J1470">
        <v>13.24</v>
      </c>
      <c r="K1470">
        <v>12.66</v>
      </c>
      <c r="L1470">
        <v>11.77</v>
      </c>
      <c r="M1470">
        <v>11.07</v>
      </c>
      <c r="N1470">
        <v>10.19</v>
      </c>
      <c r="P1470" s="8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</row>
    <row r="1471" spans="1:28" ht="17" thickBot="1" x14ac:dyDescent="0.25">
      <c r="A1471" s="9"/>
      <c r="B1471" s="2">
        <v>42067</v>
      </c>
      <c r="C1471">
        <v>12.77</v>
      </c>
      <c r="D1471">
        <v>12.95</v>
      </c>
      <c r="E1471">
        <v>13.12</v>
      </c>
      <c r="F1471">
        <v>13.28</v>
      </c>
      <c r="G1471">
        <v>13.74</v>
      </c>
      <c r="H1471">
        <v>13.94</v>
      </c>
      <c r="I1471">
        <v>13.86</v>
      </c>
      <c r="J1471">
        <v>13.47</v>
      </c>
      <c r="K1471">
        <v>12.76</v>
      </c>
      <c r="L1471">
        <v>11.79</v>
      </c>
      <c r="M1471">
        <v>11.08</v>
      </c>
      <c r="N1471">
        <v>10.19</v>
      </c>
      <c r="P1471" s="8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</row>
    <row r="1472" spans="1:28" ht="17" thickBot="1" x14ac:dyDescent="0.25">
      <c r="A1472" s="9"/>
      <c r="B1472" s="2">
        <v>42066</v>
      </c>
      <c r="C1472">
        <v>12.41</v>
      </c>
      <c r="D1472">
        <v>12.75</v>
      </c>
      <c r="E1472">
        <v>13.07</v>
      </c>
      <c r="F1472">
        <v>13.32</v>
      </c>
      <c r="G1472">
        <v>13.87</v>
      </c>
      <c r="H1472">
        <v>13.98</v>
      </c>
      <c r="I1472">
        <v>13.8</v>
      </c>
      <c r="J1472">
        <v>13.36</v>
      </c>
      <c r="K1472">
        <v>12.58</v>
      </c>
      <c r="L1472">
        <v>11.51</v>
      </c>
      <c r="M1472">
        <v>10.77</v>
      </c>
      <c r="N1472">
        <v>9.9</v>
      </c>
      <c r="P1472" s="8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</row>
    <row r="1473" spans="1:28" ht="17" thickBot="1" x14ac:dyDescent="0.25">
      <c r="A1473" s="9"/>
      <c r="B1473" s="2">
        <v>42065</v>
      </c>
      <c r="C1473">
        <v>13.54</v>
      </c>
      <c r="D1473">
        <v>13.67</v>
      </c>
      <c r="E1473">
        <v>13.8</v>
      </c>
      <c r="F1473">
        <v>13.91</v>
      </c>
      <c r="G1473">
        <v>14.29</v>
      </c>
      <c r="H1473">
        <v>14.52</v>
      </c>
      <c r="I1473">
        <v>14.58</v>
      </c>
      <c r="J1473">
        <v>14.13</v>
      </c>
      <c r="K1473">
        <v>13.03</v>
      </c>
      <c r="L1473">
        <v>11.72</v>
      </c>
      <c r="M1473">
        <v>10.94</v>
      </c>
      <c r="N1473">
        <v>10.15</v>
      </c>
      <c r="P1473" s="8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</row>
    <row r="1474" spans="1:28" ht="17" thickBot="1" x14ac:dyDescent="0.25">
      <c r="A1474" s="9"/>
      <c r="B1474" s="2">
        <v>42062</v>
      </c>
      <c r="C1474">
        <v>13.59</v>
      </c>
      <c r="D1474">
        <v>13.55</v>
      </c>
      <c r="E1474">
        <v>13.57</v>
      </c>
      <c r="F1474">
        <v>13.68</v>
      </c>
      <c r="G1474">
        <v>14.28</v>
      </c>
      <c r="H1474">
        <v>14.52</v>
      </c>
      <c r="I1474">
        <v>14.33</v>
      </c>
      <c r="J1474">
        <v>13.79</v>
      </c>
      <c r="K1474">
        <v>12.93</v>
      </c>
      <c r="L1474">
        <v>11.82</v>
      </c>
      <c r="M1474">
        <v>11.08</v>
      </c>
      <c r="N1474">
        <v>10.210000000000001</v>
      </c>
      <c r="P1474" s="8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</row>
    <row r="1475" spans="1:28" ht="17" thickBot="1" x14ac:dyDescent="0.25">
      <c r="A1475" s="9"/>
      <c r="B1475" s="2">
        <v>42061</v>
      </c>
      <c r="C1475">
        <v>13.56</v>
      </c>
      <c r="D1475">
        <v>13.58</v>
      </c>
      <c r="E1475">
        <v>13.6</v>
      </c>
      <c r="F1475">
        <v>13.63</v>
      </c>
      <c r="G1475">
        <v>13.73</v>
      </c>
      <c r="H1475">
        <v>13.78</v>
      </c>
      <c r="I1475">
        <v>13.66</v>
      </c>
      <c r="J1475">
        <v>13.32</v>
      </c>
      <c r="K1475">
        <v>12.66</v>
      </c>
      <c r="L1475">
        <v>11.7</v>
      </c>
      <c r="M1475">
        <v>10.98</v>
      </c>
      <c r="N1475">
        <v>10.09</v>
      </c>
      <c r="P1475" s="8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</row>
    <row r="1476" spans="1:28" ht="17" thickBot="1" x14ac:dyDescent="0.25">
      <c r="A1476" s="9"/>
      <c r="B1476" s="2">
        <v>42060</v>
      </c>
      <c r="C1476">
        <v>13.51</v>
      </c>
      <c r="D1476">
        <v>13.56</v>
      </c>
      <c r="E1476">
        <v>13.6</v>
      </c>
      <c r="F1476">
        <v>13.64</v>
      </c>
      <c r="G1476">
        <v>13.76</v>
      </c>
      <c r="H1476">
        <v>13.81</v>
      </c>
      <c r="I1476">
        <v>13.68</v>
      </c>
      <c r="J1476">
        <v>13.37</v>
      </c>
      <c r="K1476">
        <v>12.75</v>
      </c>
      <c r="L1476">
        <v>11.82</v>
      </c>
      <c r="M1476">
        <v>11.12</v>
      </c>
      <c r="N1476">
        <v>10.23</v>
      </c>
      <c r="P1476" s="8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</row>
    <row r="1477" spans="1:28" ht="17" thickBot="1" x14ac:dyDescent="0.25">
      <c r="A1477" s="9"/>
      <c r="B1477" s="2">
        <v>42059</v>
      </c>
      <c r="C1477">
        <v>13.24</v>
      </c>
      <c r="D1477">
        <v>13.3</v>
      </c>
      <c r="E1477">
        <v>13.37</v>
      </c>
      <c r="F1477">
        <v>13.45</v>
      </c>
      <c r="G1477">
        <v>13.73</v>
      </c>
      <c r="H1477">
        <v>13.83</v>
      </c>
      <c r="I1477">
        <v>13.72</v>
      </c>
      <c r="J1477">
        <v>13.42</v>
      </c>
      <c r="K1477">
        <v>12.86</v>
      </c>
      <c r="L1477">
        <v>11.96</v>
      </c>
      <c r="M1477">
        <v>11.25</v>
      </c>
      <c r="N1477">
        <v>10.33</v>
      </c>
      <c r="P1477" s="8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</row>
    <row r="1478" spans="1:28" ht="17" thickBot="1" x14ac:dyDescent="0.25">
      <c r="A1478" s="9"/>
      <c r="B1478" s="2">
        <v>42055</v>
      </c>
      <c r="C1478">
        <v>12.58</v>
      </c>
      <c r="D1478">
        <v>12.52</v>
      </c>
      <c r="E1478">
        <v>12.49</v>
      </c>
      <c r="F1478">
        <v>12.51</v>
      </c>
      <c r="G1478">
        <v>12.77</v>
      </c>
      <c r="H1478">
        <v>12.91</v>
      </c>
      <c r="I1478">
        <v>12.92</v>
      </c>
      <c r="J1478">
        <v>12.74</v>
      </c>
      <c r="K1478">
        <v>12.36</v>
      </c>
      <c r="L1478">
        <v>11.61</v>
      </c>
      <c r="M1478">
        <v>10.95</v>
      </c>
      <c r="N1478">
        <v>10.050000000000001</v>
      </c>
      <c r="P1478" s="8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</row>
    <row r="1479" spans="1:28" ht="17" thickBot="1" x14ac:dyDescent="0.25">
      <c r="A1479" s="9"/>
      <c r="B1479" s="2">
        <v>42054</v>
      </c>
      <c r="C1479">
        <v>12.1</v>
      </c>
      <c r="D1479">
        <v>12.25</v>
      </c>
      <c r="E1479">
        <v>12.38</v>
      </c>
      <c r="F1479">
        <v>12.5</v>
      </c>
      <c r="G1479">
        <v>12.74</v>
      </c>
      <c r="H1479">
        <v>12.68</v>
      </c>
      <c r="I1479">
        <v>12.54</v>
      </c>
      <c r="J1479">
        <v>12.43</v>
      </c>
      <c r="K1479">
        <v>12.19</v>
      </c>
      <c r="L1479">
        <v>11.5</v>
      </c>
      <c r="M1479">
        <v>10.84</v>
      </c>
      <c r="N1479">
        <v>9.92</v>
      </c>
      <c r="P1479" s="8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</row>
    <row r="1480" spans="1:28" ht="17" thickBot="1" x14ac:dyDescent="0.25">
      <c r="A1480" s="9"/>
      <c r="B1480" s="2">
        <v>42053</v>
      </c>
      <c r="C1480">
        <v>11.65</v>
      </c>
      <c r="D1480">
        <v>11.82</v>
      </c>
      <c r="E1480">
        <v>11.96</v>
      </c>
      <c r="F1480">
        <v>12.06</v>
      </c>
      <c r="G1480">
        <v>12.28</v>
      </c>
      <c r="H1480">
        <v>12.34</v>
      </c>
      <c r="I1480">
        <v>12.29</v>
      </c>
      <c r="J1480">
        <v>12.15</v>
      </c>
      <c r="K1480">
        <v>11.86</v>
      </c>
      <c r="L1480">
        <v>11.22</v>
      </c>
      <c r="M1480">
        <v>10.6</v>
      </c>
      <c r="N1480">
        <v>9.6999999999999993</v>
      </c>
      <c r="P1480" s="8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</row>
    <row r="1481" spans="1:28" ht="17" thickBot="1" x14ac:dyDescent="0.25">
      <c r="A1481" s="9"/>
      <c r="B1481" s="2">
        <v>42052</v>
      </c>
      <c r="C1481">
        <v>11.9</v>
      </c>
      <c r="D1481">
        <v>12.05</v>
      </c>
      <c r="E1481">
        <v>12.19</v>
      </c>
      <c r="F1481">
        <v>12.31</v>
      </c>
      <c r="G1481">
        <v>12.67</v>
      </c>
      <c r="H1481">
        <v>12.76</v>
      </c>
      <c r="I1481">
        <v>12.61</v>
      </c>
      <c r="J1481">
        <v>12.32</v>
      </c>
      <c r="K1481">
        <v>11.85</v>
      </c>
      <c r="L1481">
        <v>11.05</v>
      </c>
      <c r="M1481">
        <v>10.41</v>
      </c>
      <c r="N1481">
        <v>9.61</v>
      </c>
      <c r="P1481" s="8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</row>
    <row r="1482" spans="1:28" ht="17" thickBot="1" x14ac:dyDescent="0.25">
      <c r="A1482" s="9"/>
      <c r="B1482" s="2">
        <v>42051</v>
      </c>
      <c r="C1482">
        <v>11.88</v>
      </c>
      <c r="D1482">
        <v>12.09</v>
      </c>
      <c r="E1482">
        <v>12.29</v>
      </c>
      <c r="F1482">
        <v>12.46</v>
      </c>
      <c r="G1482">
        <v>12.87</v>
      </c>
      <c r="H1482">
        <v>12.94</v>
      </c>
      <c r="I1482">
        <v>12.71</v>
      </c>
      <c r="J1482">
        <v>12.32</v>
      </c>
      <c r="K1482">
        <v>11.71</v>
      </c>
      <c r="L1482">
        <v>10.83</v>
      </c>
      <c r="M1482">
        <v>10.210000000000001</v>
      </c>
      <c r="N1482">
        <v>9.4700000000000006</v>
      </c>
      <c r="P1482" s="8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</row>
    <row r="1483" spans="1:28" ht="17" thickBot="1" x14ac:dyDescent="0.25">
      <c r="A1483" s="9"/>
      <c r="B1483" s="2">
        <v>42048</v>
      </c>
      <c r="C1483">
        <v>12.23</v>
      </c>
      <c r="D1483">
        <v>12.44</v>
      </c>
      <c r="E1483">
        <v>12.62</v>
      </c>
      <c r="F1483">
        <v>12.79</v>
      </c>
      <c r="G1483">
        <v>13.23</v>
      </c>
      <c r="H1483">
        <v>13.29</v>
      </c>
      <c r="I1483">
        <v>12.95</v>
      </c>
      <c r="J1483">
        <v>12.46</v>
      </c>
      <c r="K1483">
        <v>11.79</v>
      </c>
      <c r="L1483">
        <v>10.9</v>
      </c>
      <c r="M1483">
        <v>10.3</v>
      </c>
      <c r="N1483">
        <v>9.58</v>
      </c>
      <c r="P1483" s="8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</row>
    <row r="1484" spans="1:28" ht="17" thickBot="1" x14ac:dyDescent="0.25">
      <c r="A1484" s="9"/>
      <c r="B1484" s="2">
        <v>42047</v>
      </c>
      <c r="C1484">
        <v>12.4</v>
      </c>
      <c r="D1484">
        <v>12.54</v>
      </c>
      <c r="E1484">
        <v>12.69</v>
      </c>
      <c r="F1484">
        <v>12.87</v>
      </c>
      <c r="G1484">
        <v>13.51</v>
      </c>
      <c r="H1484">
        <v>13.7</v>
      </c>
      <c r="I1484">
        <v>13.47</v>
      </c>
      <c r="J1484">
        <v>12.96</v>
      </c>
      <c r="K1484">
        <v>12.18</v>
      </c>
      <c r="L1484">
        <v>11.18</v>
      </c>
      <c r="M1484">
        <v>10.54</v>
      </c>
      <c r="N1484">
        <v>9.84</v>
      </c>
      <c r="P1484" s="8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</row>
    <row r="1485" spans="1:28" ht="17" thickBot="1" x14ac:dyDescent="0.25">
      <c r="A1485" s="9"/>
      <c r="B1485" s="2">
        <v>42046</v>
      </c>
      <c r="C1485">
        <v>12.41</v>
      </c>
      <c r="D1485">
        <v>12.58</v>
      </c>
      <c r="E1485">
        <v>12.77</v>
      </c>
      <c r="F1485">
        <v>12.97</v>
      </c>
      <c r="G1485">
        <v>13.66</v>
      </c>
      <c r="H1485">
        <v>13.87</v>
      </c>
      <c r="I1485">
        <v>13.63</v>
      </c>
      <c r="J1485">
        <v>13.1</v>
      </c>
      <c r="K1485">
        <v>12.29</v>
      </c>
      <c r="L1485">
        <v>11.27</v>
      </c>
      <c r="M1485">
        <v>10.63</v>
      </c>
      <c r="N1485">
        <v>9.94</v>
      </c>
      <c r="P1485" s="8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</row>
    <row r="1486" spans="1:28" ht="17" thickBot="1" x14ac:dyDescent="0.25">
      <c r="A1486" s="9"/>
      <c r="B1486" s="2">
        <v>42045</v>
      </c>
      <c r="C1486">
        <v>12.36</v>
      </c>
      <c r="D1486">
        <v>12.56</v>
      </c>
      <c r="E1486">
        <v>12.76</v>
      </c>
      <c r="F1486">
        <v>12.97</v>
      </c>
      <c r="G1486">
        <v>13.64</v>
      </c>
      <c r="H1486">
        <v>13.89</v>
      </c>
      <c r="I1486">
        <v>13.7</v>
      </c>
      <c r="J1486">
        <v>13.19</v>
      </c>
      <c r="K1486">
        <v>12.41</v>
      </c>
      <c r="L1486">
        <v>11.38</v>
      </c>
      <c r="M1486">
        <v>10.72</v>
      </c>
      <c r="N1486">
        <v>9.98</v>
      </c>
      <c r="P1486" s="8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</row>
    <row r="1487" spans="1:28" ht="17" thickBot="1" x14ac:dyDescent="0.25">
      <c r="A1487" s="9"/>
      <c r="B1487" s="2">
        <v>42044</v>
      </c>
      <c r="C1487">
        <v>12.26</v>
      </c>
      <c r="D1487">
        <v>12.51</v>
      </c>
      <c r="E1487">
        <v>12.76</v>
      </c>
      <c r="F1487">
        <v>12.99</v>
      </c>
      <c r="G1487">
        <v>13.63</v>
      </c>
      <c r="H1487">
        <v>13.77</v>
      </c>
      <c r="I1487">
        <v>13.43</v>
      </c>
      <c r="J1487">
        <v>12.85</v>
      </c>
      <c r="K1487">
        <v>12.03</v>
      </c>
      <c r="L1487">
        <v>11.04</v>
      </c>
      <c r="M1487">
        <v>10.43</v>
      </c>
      <c r="N1487">
        <v>9.75</v>
      </c>
      <c r="P1487" s="8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</row>
    <row r="1488" spans="1:28" ht="17" thickBot="1" x14ac:dyDescent="0.25">
      <c r="A1488" s="9"/>
      <c r="B1488" s="2">
        <v>42041</v>
      </c>
      <c r="C1488">
        <v>12.43</v>
      </c>
      <c r="D1488">
        <v>12.69</v>
      </c>
      <c r="E1488">
        <v>12.93</v>
      </c>
      <c r="F1488">
        <v>13.16</v>
      </c>
      <c r="G1488">
        <v>13.82</v>
      </c>
      <c r="H1488">
        <v>13.93</v>
      </c>
      <c r="I1488">
        <v>13.54</v>
      </c>
      <c r="J1488">
        <v>12.96</v>
      </c>
      <c r="K1488">
        <v>12.21</v>
      </c>
      <c r="L1488">
        <v>11.27</v>
      </c>
      <c r="M1488">
        <v>10.64</v>
      </c>
      <c r="N1488">
        <v>9.8800000000000008</v>
      </c>
      <c r="P1488" s="8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</row>
    <row r="1489" spans="1:28" ht="17" thickBot="1" x14ac:dyDescent="0.25">
      <c r="A1489" s="9"/>
      <c r="B1489" s="2">
        <v>42040</v>
      </c>
      <c r="C1489">
        <v>12.77</v>
      </c>
      <c r="D1489">
        <v>13.06</v>
      </c>
      <c r="E1489">
        <v>13.32</v>
      </c>
      <c r="F1489">
        <v>13.55</v>
      </c>
      <c r="G1489">
        <v>14.05</v>
      </c>
      <c r="H1489">
        <v>13.94</v>
      </c>
      <c r="I1489">
        <v>13.37</v>
      </c>
      <c r="J1489">
        <v>12.83</v>
      </c>
      <c r="K1489">
        <v>12.23</v>
      </c>
      <c r="L1489">
        <v>11.34</v>
      </c>
      <c r="M1489">
        <v>10.68</v>
      </c>
      <c r="N1489">
        <v>9.8699999999999992</v>
      </c>
      <c r="P1489" s="8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</row>
    <row r="1490" spans="1:28" ht="17" thickBot="1" x14ac:dyDescent="0.25">
      <c r="A1490" s="9"/>
      <c r="B1490" s="2">
        <v>42039</v>
      </c>
      <c r="C1490">
        <v>13.1</v>
      </c>
      <c r="D1490">
        <v>13.31</v>
      </c>
      <c r="E1490">
        <v>13.54</v>
      </c>
      <c r="F1490">
        <v>13.78</v>
      </c>
      <c r="G1490">
        <v>14.48</v>
      </c>
      <c r="H1490">
        <v>14.52</v>
      </c>
      <c r="I1490">
        <v>14.09</v>
      </c>
      <c r="J1490">
        <v>13.53</v>
      </c>
      <c r="K1490">
        <v>12.77</v>
      </c>
      <c r="L1490">
        <v>11.71</v>
      </c>
      <c r="M1490">
        <v>10.96</v>
      </c>
      <c r="N1490">
        <v>10.08</v>
      </c>
      <c r="P1490" s="8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</row>
    <row r="1491" spans="1:28" ht="17" thickBot="1" x14ac:dyDescent="0.25">
      <c r="A1491" s="9"/>
      <c r="B1491" s="2">
        <v>42038</v>
      </c>
      <c r="C1491">
        <v>13.29</v>
      </c>
      <c r="D1491">
        <v>13.44</v>
      </c>
      <c r="E1491">
        <v>13.59</v>
      </c>
      <c r="F1491">
        <v>13.75</v>
      </c>
      <c r="G1491">
        <v>14.2</v>
      </c>
      <c r="H1491">
        <v>14.26</v>
      </c>
      <c r="I1491">
        <v>13.84</v>
      </c>
      <c r="J1491">
        <v>13.26</v>
      </c>
      <c r="K1491">
        <v>12.53</v>
      </c>
      <c r="L1491">
        <v>11.54</v>
      </c>
      <c r="M1491">
        <v>10.81</v>
      </c>
      <c r="N1491">
        <v>9.91</v>
      </c>
      <c r="P1491" s="8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</row>
    <row r="1492" spans="1:28" ht="17" thickBot="1" x14ac:dyDescent="0.25">
      <c r="A1492" s="9"/>
      <c r="B1492" s="2">
        <v>42037</v>
      </c>
      <c r="C1492">
        <v>13.57</v>
      </c>
      <c r="D1492">
        <v>13.73</v>
      </c>
      <c r="E1492">
        <v>13.9</v>
      </c>
      <c r="F1492">
        <v>14.08</v>
      </c>
      <c r="G1492">
        <v>14.6</v>
      </c>
      <c r="H1492">
        <v>14.68</v>
      </c>
      <c r="I1492">
        <v>14.29</v>
      </c>
      <c r="J1492">
        <v>13.69</v>
      </c>
      <c r="K1492">
        <v>12.86</v>
      </c>
      <c r="L1492">
        <v>11.75</v>
      </c>
      <c r="M1492">
        <v>10.99</v>
      </c>
      <c r="N1492">
        <v>10.09</v>
      </c>
      <c r="P1492" s="8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</row>
    <row r="1493" spans="1:28" ht="17" thickBot="1" x14ac:dyDescent="0.25">
      <c r="A1493" s="9"/>
      <c r="B1493" s="2">
        <v>42034</v>
      </c>
      <c r="C1493">
        <v>13.94</v>
      </c>
      <c r="D1493">
        <v>14.16</v>
      </c>
      <c r="E1493">
        <v>14.37</v>
      </c>
      <c r="F1493">
        <v>14.56</v>
      </c>
      <c r="G1493">
        <v>15.01</v>
      </c>
      <c r="H1493">
        <v>15.06</v>
      </c>
      <c r="I1493">
        <v>14.7</v>
      </c>
      <c r="J1493">
        <v>14.14</v>
      </c>
      <c r="K1493">
        <v>13.31</v>
      </c>
      <c r="L1493">
        <v>12.18</v>
      </c>
      <c r="M1493">
        <v>11.37</v>
      </c>
      <c r="N1493">
        <v>10.39</v>
      </c>
      <c r="P1493" s="8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</row>
    <row r="1494" spans="1:28" ht="17" thickBot="1" x14ac:dyDescent="0.25">
      <c r="A1494" s="9"/>
      <c r="B1494" s="2">
        <v>42033</v>
      </c>
      <c r="C1494">
        <v>14.87</v>
      </c>
      <c r="D1494">
        <v>15.02</v>
      </c>
      <c r="E1494">
        <v>15.16</v>
      </c>
      <c r="F1494">
        <v>15.29</v>
      </c>
      <c r="G1494">
        <v>15.56</v>
      </c>
      <c r="H1494">
        <v>15.44</v>
      </c>
      <c r="I1494">
        <v>14.94</v>
      </c>
      <c r="J1494">
        <v>14.43</v>
      </c>
      <c r="K1494">
        <v>13.74</v>
      </c>
      <c r="L1494">
        <v>12.68</v>
      </c>
      <c r="M1494">
        <v>11.84</v>
      </c>
      <c r="N1494">
        <v>10.77</v>
      </c>
      <c r="P1494" s="8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</row>
    <row r="1495" spans="1:28" ht="17" thickBot="1" x14ac:dyDescent="0.25">
      <c r="A1495" s="9"/>
      <c r="B1495" s="2">
        <v>42032</v>
      </c>
      <c r="C1495">
        <v>15.05</v>
      </c>
      <c r="D1495">
        <v>15.18</v>
      </c>
      <c r="E1495">
        <v>15.3</v>
      </c>
      <c r="F1495">
        <v>15.39</v>
      </c>
      <c r="G1495">
        <v>15.55</v>
      </c>
      <c r="H1495">
        <v>15.41</v>
      </c>
      <c r="I1495">
        <v>14.84</v>
      </c>
      <c r="J1495">
        <v>14.28</v>
      </c>
      <c r="K1495">
        <v>13.61</v>
      </c>
      <c r="L1495">
        <v>12.61</v>
      </c>
      <c r="M1495">
        <v>11.81</v>
      </c>
      <c r="N1495">
        <v>10.73</v>
      </c>
      <c r="P1495" s="8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</row>
    <row r="1496" spans="1:28" ht="17" thickBot="1" x14ac:dyDescent="0.25">
      <c r="A1496" s="9"/>
      <c r="B1496" s="2">
        <v>42031</v>
      </c>
      <c r="C1496">
        <v>15.13</v>
      </c>
      <c r="D1496">
        <v>15.24</v>
      </c>
      <c r="E1496">
        <v>15.32</v>
      </c>
      <c r="F1496">
        <v>15.38</v>
      </c>
      <c r="G1496">
        <v>15.45</v>
      </c>
      <c r="H1496">
        <v>15.28</v>
      </c>
      <c r="I1496">
        <v>14.82</v>
      </c>
      <c r="J1496">
        <v>14.3</v>
      </c>
      <c r="K1496">
        <v>13.49</v>
      </c>
      <c r="L1496">
        <v>12.34</v>
      </c>
      <c r="M1496">
        <v>11.53</v>
      </c>
      <c r="N1496">
        <v>10.57</v>
      </c>
      <c r="P1496" s="8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</row>
    <row r="1497" spans="1:28" ht="17" thickBot="1" x14ac:dyDescent="0.25">
      <c r="A1497" s="9"/>
      <c r="B1497" s="2">
        <v>42030</v>
      </c>
      <c r="C1497">
        <v>15.17</v>
      </c>
      <c r="D1497">
        <v>15.28</v>
      </c>
      <c r="E1497">
        <v>15.36</v>
      </c>
      <c r="F1497">
        <v>15.42</v>
      </c>
      <c r="G1497">
        <v>15.5</v>
      </c>
      <c r="H1497">
        <v>15.45</v>
      </c>
      <c r="I1497">
        <v>15.16</v>
      </c>
      <c r="J1497">
        <v>14.67</v>
      </c>
      <c r="K1497">
        <v>13.77</v>
      </c>
      <c r="L1497">
        <v>12.54</v>
      </c>
      <c r="M1497">
        <v>11.69</v>
      </c>
      <c r="N1497">
        <v>10.69</v>
      </c>
      <c r="P1497" s="8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</row>
    <row r="1498" spans="1:28" ht="17" thickBot="1" x14ac:dyDescent="0.25">
      <c r="A1498" s="9"/>
      <c r="B1498" s="2">
        <v>42027</v>
      </c>
      <c r="C1498">
        <v>14.43</v>
      </c>
      <c r="D1498">
        <v>14.58</v>
      </c>
      <c r="E1498">
        <v>14.69</v>
      </c>
      <c r="F1498">
        <v>14.77</v>
      </c>
      <c r="G1498">
        <v>14.92</v>
      </c>
      <c r="H1498">
        <v>14.9</v>
      </c>
      <c r="I1498">
        <v>14.53</v>
      </c>
      <c r="J1498">
        <v>13.99</v>
      </c>
      <c r="K1498">
        <v>13.19</v>
      </c>
      <c r="L1498">
        <v>12.07</v>
      </c>
      <c r="M1498">
        <v>11.28</v>
      </c>
      <c r="N1498">
        <v>10.31</v>
      </c>
      <c r="P1498" s="8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</row>
    <row r="1499" spans="1:28" ht="17" thickBot="1" x14ac:dyDescent="0.25">
      <c r="A1499" s="9"/>
      <c r="B1499" s="2">
        <v>42026</v>
      </c>
      <c r="C1499">
        <v>14.59</v>
      </c>
      <c r="D1499">
        <v>14.7</v>
      </c>
      <c r="E1499">
        <v>14.77</v>
      </c>
      <c r="F1499">
        <v>14.8</v>
      </c>
      <c r="G1499">
        <v>14.86</v>
      </c>
      <c r="H1499">
        <v>14.95</v>
      </c>
      <c r="I1499">
        <v>14.78</v>
      </c>
      <c r="J1499">
        <v>14.24</v>
      </c>
      <c r="K1499">
        <v>13.24</v>
      </c>
      <c r="L1499">
        <v>12.01</v>
      </c>
      <c r="M1499">
        <v>11.23</v>
      </c>
      <c r="N1499">
        <v>10.32</v>
      </c>
      <c r="P1499" s="8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</row>
    <row r="1500" spans="1:28" ht="17" thickBot="1" x14ac:dyDescent="0.25">
      <c r="A1500" s="9"/>
      <c r="B1500" s="2">
        <v>42025</v>
      </c>
      <c r="C1500">
        <v>14.7</v>
      </c>
      <c r="D1500">
        <v>14.89</v>
      </c>
      <c r="E1500">
        <v>15.03</v>
      </c>
      <c r="F1500">
        <v>15.14</v>
      </c>
      <c r="G1500">
        <v>15.35</v>
      </c>
      <c r="H1500">
        <v>15.36</v>
      </c>
      <c r="I1500">
        <v>15.02</v>
      </c>
      <c r="J1500">
        <v>14.45</v>
      </c>
      <c r="K1500">
        <v>13.53</v>
      </c>
      <c r="L1500">
        <v>12.34</v>
      </c>
      <c r="M1500">
        <v>11.55</v>
      </c>
      <c r="N1500">
        <v>10.63</v>
      </c>
      <c r="P1500" s="8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</row>
    <row r="1501" spans="1:28" ht="17" thickBot="1" x14ac:dyDescent="0.25">
      <c r="A1501" s="9"/>
      <c r="B1501" s="2">
        <v>42024</v>
      </c>
      <c r="C1501">
        <v>14.94</v>
      </c>
      <c r="D1501">
        <v>15.03</v>
      </c>
      <c r="E1501">
        <v>15.08</v>
      </c>
      <c r="F1501">
        <v>15.13</v>
      </c>
      <c r="G1501">
        <v>15.32</v>
      </c>
      <c r="H1501">
        <v>15.4</v>
      </c>
      <c r="I1501">
        <v>15.1</v>
      </c>
      <c r="J1501">
        <v>14.53</v>
      </c>
      <c r="K1501">
        <v>13.65</v>
      </c>
      <c r="L1501">
        <v>12.49</v>
      </c>
      <c r="M1501">
        <v>11.71</v>
      </c>
      <c r="N1501">
        <v>10.8</v>
      </c>
      <c r="P1501" s="8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</row>
    <row r="1502" spans="1:28" ht="17" thickBot="1" x14ac:dyDescent="0.25">
      <c r="A1502" s="9"/>
      <c r="B1502" s="2">
        <v>42023</v>
      </c>
      <c r="C1502">
        <v>14.18</v>
      </c>
      <c r="D1502">
        <v>14.34</v>
      </c>
      <c r="E1502">
        <v>14.48</v>
      </c>
      <c r="F1502">
        <v>14.64</v>
      </c>
      <c r="G1502">
        <v>15.18</v>
      </c>
      <c r="H1502">
        <v>15.37</v>
      </c>
      <c r="I1502">
        <v>15.09</v>
      </c>
      <c r="J1502">
        <v>14.44</v>
      </c>
      <c r="K1502">
        <v>13.42</v>
      </c>
      <c r="L1502">
        <v>12.18</v>
      </c>
      <c r="M1502">
        <v>11.41</v>
      </c>
      <c r="N1502">
        <v>10.58</v>
      </c>
      <c r="P1502" s="8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</row>
    <row r="1503" spans="1:28" ht="17" thickBot="1" x14ac:dyDescent="0.25">
      <c r="A1503" s="9"/>
      <c r="B1503" s="2">
        <v>42020</v>
      </c>
      <c r="C1503">
        <v>13.99</v>
      </c>
      <c r="D1503">
        <v>14.25</v>
      </c>
      <c r="E1503">
        <v>14.48</v>
      </c>
      <c r="F1503">
        <v>14.69</v>
      </c>
      <c r="G1503">
        <v>15.27</v>
      </c>
      <c r="H1503">
        <v>15.45</v>
      </c>
      <c r="I1503">
        <v>15.1</v>
      </c>
      <c r="J1503">
        <v>14.35</v>
      </c>
      <c r="K1503">
        <v>13.2</v>
      </c>
      <c r="L1503">
        <v>11.93</v>
      </c>
      <c r="M1503">
        <v>11.21</v>
      </c>
      <c r="N1503">
        <v>10.48</v>
      </c>
      <c r="P1503" s="8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</row>
    <row r="1504" spans="1:28" ht="17" thickBot="1" x14ac:dyDescent="0.25">
      <c r="A1504" s="9"/>
      <c r="B1504" s="2">
        <v>42019</v>
      </c>
      <c r="C1504">
        <v>14.04</v>
      </c>
      <c r="D1504">
        <v>14.36</v>
      </c>
      <c r="E1504">
        <v>14.64</v>
      </c>
      <c r="F1504">
        <v>14.89</v>
      </c>
      <c r="G1504">
        <v>15.54</v>
      </c>
      <c r="H1504">
        <v>15.78</v>
      </c>
      <c r="I1504">
        <v>15.59</v>
      </c>
      <c r="J1504">
        <v>14.96</v>
      </c>
      <c r="K1504">
        <v>13.85</v>
      </c>
      <c r="L1504">
        <v>12.54</v>
      </c>
      <c r="M1504">
        <v>11.76</v>
      </c>
      <c r="N1504">
        <v>10.93</v>
      </c>
      <c r="P1504" s="8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</row>
    <row r="1505" spans="1:28" ht="17" thickBot="1" x14ac:dyDescent="0.25">
      <c r="A1505" s="9"/>
      <c r="B1505" s="2">
        <v>42018</v>
      </c>
      <c r="C1505">
        <v>15.3</v>
      </c>
      <c r="D1505">
        <v>15.61</v>
      </c>
      <c r="E1505">
        <v>15.88</v>
      </c>
      <c r="F1505">
        <v>16.12</v>
      </c>
      <c r="G1505">
        <v>16.73</v>
      </c>
      <c r="H1505">
        <v>16.920000000000002</v>
      </c>
      <c r="I1505">
        <v>16.57</v>
      </c>
      <c r="J1505">
        <v>15.73</v>
      </c>
      <c r="K1505">
        <v>14.34</v>
      </c>
      <c r="L1505">
        <v>12.92</v>
      </c>
      <c r="M1505">
        <v>12.17</v>
      </c>
      <c r="N1505">
        <v>11.4</v>
      </c>
      <c r="P1505" s="8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</row>
    <row r="1506" spans="1:28" ht="17" thickBot="1" x14ac:dyDescent="0.25">
      <c r="A1506" s="9"/>
      <c r="B1506" s="2">
        <v>42017</v>
      </c>
      <c r="C1506">
        <v>16.13</v>
      </c>
      <c r="D1506">
        <v>16.399999999999999</v>
      </c>
      <c r="E1506">
        <v>16.64</v>
      </c>
      <c r="F1506">
        <v>16.86</v>
      </c>
      <c r="G1506">
        <v>17.420000000000002</v>
      </c>
      <c r="H1506">
        <v>17.57</v>
      </c>
      <c r="I1506">
        <v>17.22</v>
      </c>
      <c r="J1506">
        <v>16.39</v>
      </c>
      <c r="K1506">
        <v>14.98</v>
      </c>
      <c r="L1506">
        <v>13.47</v>
      </c>
      <c r="M1506">
        <v>12.65</v>
      </c>
      <c r="N1506">
        <v>11.84</v>
      </c>
      <c r="P1506" s="8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</row>
    <row r="1507" spans="1:28" ht="17" thickBot="1" x14ac:dyDescent="0.25">
      <c r="A1507" s="9"/>
      <c r="B1507" s="2">
        <v>42016</v>
      </c>
      <c r="C1507">
        <v>16.09</v>
      </c>
      <c r="D1507">
        <v>16.170000000000002</v>
      </c>
      <c r="E1507">
        <v>16.21</v>
      </c>
      <c r="F1507">
        <v>16.27</v>
      </c>
      <c r="G1507">
        <v>16.510000000000002</v>
      </c>
      <c r="H1507">
        <v>16.61</v>
      </c>
      <c r="I1507">
        <v>16.3</v>
      </c>
      <c r="J1507">
        <v>15.65</v>
      </c>
      <c r="K1507">
        <v>14.59</v>
      </c>
      <c r="L1507">
        <v>13.31</v>
      </c>
      <c r="M1507">
        <v>12.51</v>
      </c>
      <c r="N1507">
        <v>11.62</v>
      </c>
      <c r="P1507" s="8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</row>
    <row r="1508" spans="1:28" ht="17" thickBot="1" x14ac:dyDescent="0.25">
      <c r="A1508" s="9"/>
      <c r="B1508" s="2">
        <v>42013</v>
      </c>
      <c r="C1508">
        <v>14.33</v>
      </c>
      <c r="D1508">
        <v>14.33</v>
      </c>
      <c r="E1508">
        <v>14.39</v>
      </c>
      <c r="F1508">
        <v>14.55</v>
      </c>
      <c r="G1508">
        <v>15.41</v>
      </c>
      <c r="H1508">
        <v>15.83</v>
      </c>
      <c r="I1508">
        <v>15.52</v>
      </c>
      <c r="J1508">
        <v>14.74</v>
      </c>
      <c r="K1508">
        <v>13.73</v>
      </c>
      <c r="L1508">
        <v>12.53</v>
      </c>
      <c r="M1508">
        <v>11.76</v>
      </c>
      <c r="N1508">
        <v>10.9</v>
      </c>
      <c r="P1508" s="8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</row>
    <row r="1509" spans="1:28" ht="17" thickBot="1" x14ac:dyDescent="0.25">
      <c r="A1509" s="9"/>
      <c r="B1509" s="2">
        <v>42012</v>
      </c>
      <c r="C1509">
        <v>14.12</v>
      </c>
      <c r="D1509">
        <v>14.17</v>
      </c>
      <c r="E1509">
        <v>14.25</v>
      </c>
      <c r="F1509">
        <v>14.41</v>
      </c>
      <c r="G1509">
        <v>15.2</v>
      </c>
      <c r="H1509">
        <v>15.57</v>
      </c>
      <c r="I1509">
        <v>15.21</v>
      </c>
      <c r="J1509">
        <v>14.45</v>
      </c>
      <c r="K1509">
        <v>13.53</v>
      </c>
      <c r="L1509">
        <v>12.4</v>
      </c>
      <c r="M1509">
        <v>11.66</v>
      </c>
      <c r="N1509">
        <v>10.79</v>
      </c>
      <c r="P1509" s="8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</row>
    <row r="1510" spans="1:28" ht="17" thickBot="1" x14ac:dyDescent="0.25">
      <c r="A1510" s="9"/>
      <c r="B1510" s="2">
        <v>42010</v>
      </c>
      <c r="C1510">
        <v>13.6</v>
      </c>
      <c r="D1510">
        <v>13.66</v>
      </c>
      <c r="E1510">
        <v>13.79</v>
      </c>
      <c r="F1510">
        <v>14.05</v>
      </c>
      <c r="G1510">
        <v>15.33</v>
      </c>
      <c r="H1510">
        <v>16</v>
      </c>
      <c r="I1510">
        <v>15.74</v>
      </c>
      <c r="J1510">
        <v>14.83</v>
      </c>
      <c r="K1510">
        <v>13.66</v>
      </c>
      <c r="L1510">
        <v>12.36</v>
      </c>
      <c r="M1510">
        <v>11.59</v>
      </c>
      <c r="N1510">
        <v>10.76</v>
      </c>
      <c r="P1510" s="8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</row>
    <row r="1511" spans="1:28" ht="17" thickBot="1" x14ac:dyDescent="0.25">
      <c r="A1511" s="9"/>
      <c r="B1511" s="2">
        <v>42009</v>
      </c>
      <c r="C1511">
        <v>13.54</v>
      </c>
      <c r="D1511">
        <v>13.86</v>
      </c>
      <c r="E1511">
        <v>14.19</v>
      </c>
      <c r="F1511">
        <v>14.51</v>
      </c>
      <c r="G1511">
        <v>15.43</v>
      </c>
      <c r="H1511">
        <v>15.66</v>
      </c>
      <c r="I1511">
        <v>15.18</v>
      </c>
      <c r="J1511">
        <v>14.32</v>
      </c>
      <c r="K1511">
        <v>13.13</v>
      </c>
      <c r="L1511">
        <v>11.81</v>
      </c>
      <c r="M1511">
        <v>11.06</v>
      </c>
      <c r="N1511">
        <v>10.3</v>
      </c>
      <c r="P1511" s="8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</row>
    <row r="1512" spans="1:28" ht="17" thickBot="1" x14ac:dyDescent="0.25">
      <c r="A1512" s="9"/>
      <c r="B1512" s="2">
        <v>42003</v>
      </c>
      <c r="C1512">
        <v>12.74</v>
      </c>
      <c r="D1512">
        <v>13.1</v>
      </c>
      <c r="E1512">
        <v>13.5</v>
      </c>
      <c r="F1512">
        <v>13.9</v>
      </c>
      <c r="G1512">
        <v>15.14</v>
      </c>
      <c r="H1512">
        <v>15.51</v>
      </c>
      <c r="I1512">
        <v>15.13</v>
      </c>
      <c r="J1512">
        <v>14.31</v>
      </c>
      <c r="K1512">
        <v>13.15</v>
      </c>
      <c r="L1512">
        <v>11.83</v>
      </c>
      <c r="M1512">
        <v>11.04</v>
      </c>
      <c r="N1512">
        <v>10.23</v>
      </c>
      <c r="P1512" s="8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</row>
    <row r="1513" spans="1:28" ht="17" thickBot="1" x14ac:dyDescent="0.25">
      <c r="A1513" s="9"/>
      <c r="B1513" s="2">
        <v>42002</v>
      </c>
      <c r="C1513">
        <v>13.57</v>
      </c>
      <c r="D1513">
        <v>13.63</v>
      </c>
      <c r="E1513">
        <v>13.79</v>
      </c>
      <c r="F1513">
        <v>14.04</v>
      </c>
      <c r="G1513">
        <v>15.16</v>
      </c>
      <c r="H1513">
        <v>15.55</v>
      </c>
      <c r="I1513">
        <v>15.2</v>
      </c>
      <c r="J1513">
        <v>14.38</v>
      </c>
      <c r="K1513">
        <v>13.2</v>
      </c>
      <c r="L1513">
        <v>11.85</v>
      </c>
      <c r="M1513">
        <v>11.04</v>
      </c>
      <c r="N1513">
        <v>10.199999999999999</v>
      </c>
      <c r="P1513" s="8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</row>
    <row r="1514" spans="1:28" ht="17" thickBot="1" x14ac:dyDescent="0.25">
      <c r="A1514" s="9"/>
      <c r="B1514" s="2">
        <v>41999</v>
      </c>
      <c r="C1514">
        <v>14.47</v>
      </c>
      <c r="D1514">
        <v>14.52</v>
      </c>
      <c r="E1514">
        <v>14.57</v>
      </c>
      <c r="F1514">
        <v>14.64</v>
      </c>
      <c r="G1514">
        <v>14.99</v>
      </c>
      <c r="H1514">
        <v>15.2</v>
      </c>
      <c r="I1514">
        <v>14.88</v>
      </c>
      <c r="J1514">
        <v>14.12</v>
      </c>
      <c r="K1514">
        <v>13.01</v>
      </c>
      <c r="L1514">
        <v>11.77</v>
      </c>
      <c r="M1514">
        <v>11.02</v>
      </c>
      <c r="N1514">
        <v>10.19</v>
      </c>
      <c r="P1514" s="8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</row>
    <row r="1515" spans="1:28" ht="17" thickBot="1" x14ac:dyDescent="0.25">
      <c r="A1515" s="9"/>
      <c r="B1515" s="2">
        <v>41998</v>
      </c>
      <c r="C1515">
        <v>14.86</v>
      </c>
      <c r="D1515">
        <v>14.92</v>
      </c>
      <c r="E1515">
        <v>14.96</v>
      </c>
      <c r="F1515">
        <v>15.02</v>
      </c>
      <c r="G1515">
        <v>15.27</v>
      </c>
      <c r="H1515">
        <v>15.39</v>
      </c>
      <c r="I1515">
        <v>14.98</v>
      </c>
      <c r="J1515">
        <v>14.18</v>
      </c>
      <c r="K1515">
        <v>13</v>
      </c>
      <c r="L1515">
        <v>11.75</v>
      </c>
      <c r="M1515">
        <v>11.04</v>
      </c>
      <c r="N1515">
        <v>10.27</v>
      </c>
      <c r="P1515" s="8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</row>
    <row r="1516" spans="1:28" ht="17" thickBot="1" x14ac:dyDescent="0.25">
      <c r="A1516" s="9"/>
      <c r="B1516" s="2">
        <v>41997</v>
      </c>
      <c r="C1516">
        <v>15.45</v>
      </c>
      <c r="D1516">
        <v>15.53</v>
      </c>
      <c r="E1516">
        <v>15.56</v>
      </c>
      <c r="F1516">
        <v>15.56</v>
      </c>
      <c r="G1516">
        <v>15.45</v>
      </c>
      <c r="H1516">
        <v>15.38</v>
      </c>
      <c r="I1516">
        <v>14.98</v>
      </c>
      <c r="J1516">
        <v>14.27</v>
      </c>
      <c r="K1516">
        <v>13.09</v>
      </c>
      <c r="L1516">
        <v>11.81</v>
      </c>
      <c r="M1516">
        <v>11.1</v>
      </c>
      <c r="N1516">
        <v>10.38</v>
      </c>
      <c r="P1516" s="8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</row>
    <row r="1517" spans="1:28" ht="17" thickBot="1" x14ac:dyDescent="0.25">
      <c r="A1517" s="9"/>
      <c r="B1517" s="2">
        <v>41996</v>
      </c>
      <c r="C1517">
        <v>15.28</v>
      </c>
      <c r="D1517">
        <v>15.34</v>
      </c>
      <c r="E1517">
        <v>15.37</v>
      </c>
      <c r="F1517">
        <v>15.39</v>
      </c>
      <c r="G1517">
        <v>15.44</v>
      </c>
      <c r="H1517">
        <v>15.36</v>
      </c>
      <c r="I1517">
        <v>14.76</v>
      </c>
      <c r="J1517">
        <v>13.91</v>
      </c>
      <c r="K1517">
        <v>12.69</v>
      </c>
      <c r="L1517">
        <v>11.47</v>
      </c>
      <c r="M1517">
        <v>10.84</v>
      </c>
      <c r="N1517">
        <v>10.23</v>
      </c>
      <c r="P1517" s="8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</row>
    <row r="1518" spans="1:28" ht="17" thickBot="1" x14ac:dyDescent="0.25">
      <c r="A1518" s="9"/>
      <c r="B1518" s="2">
        <v>41995</v>
      </c>
      <c r="C1518">
        <v>14.91</v>
      </c>
      <c r="D1518">
        <v>14.96</v>
      </c>
      <c r="E1518">
        <v>14.98</v>
      </c>
      <c r="F1518">
        <v>15.02</v>
      </c>
      <c r="G1518">
        <v>15.2</v>
      </c>
      <c r="H1518">
        <v>15.2</v>
      </c>
      <c r="I1518">
        <v>14.58</v>
      </c>
      <c r="J1518">
        <v>13.68</v>
      </c>
      <c r="K1518">
        <v>12.47</v>
      </c>
      <c r="L1518">
        <v>11.34</v>
      </c>
      <c r="M1518">
        <v>10.79</v>
      </c>
      <c r="N1518">
        <v>10.27</v>
      </c>
      <c r="P1518" s="8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</row>
    <row r="1519" spans="1:28" ht="17" thickBot="1" x14ac:dyDescent="0.25">
      <c r="A1519" s="9"/>
      <c r="B1519" s="2">
        <v>41992</v>
      </c>
      <c r="C1519">
        <v>15.3</v>
      </c>
      <c r="D1519">
        <v>15.46</v>
      </c>
      <c r="E1519">
        <v>15.56</v>
      </c>
      <c r="F1519">
        <v>15.64</v>
      </c>
      <c r="G1519">
        <v>15.86</v>
      </c>
      <c r="H1519">
        <v>15.87</v>
      </c>
      <c r="I1519">
        <v>15.19</v>
      </c>
      <c r="J1519">
        <v>14.2</v>
      </c>
      <c r="K1519">
        <v>12.95</v>
      </c>
      <c r="L1519">
        <v>11.92</v>
      </c>
      <c r="M1519">
        <v>11.48</v>
      </c>
      <c r="N1519">
        <v>11.06</v>
      </c>
      <c r="P1519" s="8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</row>
    <row r="1520" spans="1:28" ht="17" thickBot="1" x14ac:dyDescent="0.25">
      <c r="A1520" s="9"/>
      <c r="B1520" s="2">
        <v>41991</v>
      </c>
      <c r="C1520">
        <v>14.44</v>
      </c>
      <c r="D1520">
        <v>14.78</v>
      </c>
      <c r="E1520">
        <v>15.05</v>
      </c>
      <c r="F1520">
        <v>15.27</v>
      </c>
      <c r="G1520">
        <v>15.75</v>
      </c>
      <c r="H1520">
        <v>15.79</v>
      </c>
      <c r="I1520">
        <v>15.16</v>
      </c>
      <c r="J1520">
        <v>14.19</v>
      </c>
      <c r="K1520">
        <v>12.87</v>
      </c>
      <c r="L1520">
        <v>11.83</v>
      </c>
      <c r="M1520">
        <v>11.43</v>
      </c>
      <c r="N1520">
        <v>11.09</v>
      </c>
      <c r="P1520" s="8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</row>
    <row r="1521" spans="1:28" ht="17" thickBot="1" x14ac:dyDescent="0.25">
      <c r="A1521" s="9"/>
      <c r="B1521" s="2">
        <v>41990</v>
      </c>
      <c r="C1521">
        <v>13.51</v>
      </c>
      <c r="D1521">
        <v>14.06</v>
      </c>
      <c r="E1521">
        <v>14.53</v>
      </c>
      <c r="F1521">
        <v>14.9</v>
      </c>
      <c r="G1521">
        <v>15.75</v>
      </c>
      <c r="H1521">
        <v>15.87</v>
      </c>
      <c r="I1521">
        <v>15.01</v>
      </c>
      <c r="J1521">
        <v>13.89</v>
      </c>
      <c r="K1521">
        <v>12.72</v>
      </c>
      <c r="L1521">
        <v>11.99</v>
      </c>
      <c r="M1521">
        <v>11.78</v>
      </c>
      <c r="N1521">
        <v>11.62</v>
      </c>
      <c r="P1521" s="8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</row>
    <row r="1522" spans="1:28" ht="17" thickBot="1" x14ac:dyDescent="0.25">
      <c r="A1522" s="9"/>
      <c r="B1522" s="2">
        <v>41989</v>
      </c>
      <c r="C1522">
        <v>17.399999999999999</v>
      </c>
      <c r="D1522">
        <v>17.559999999999999</v>
      </c>
      <c r="E1522">
        <v>17.690000000000001</v>
      </c>
      <c r="F1522">
        <v>17.86</v>
      </c>
      <c r="G1522">
        <v>18.45</v>
      </c>
      <c r="H1522">
        <v>18.52</v>
      </c>
      <c r="I1522">
        <v>17.72</v>
      </c>
      <c r="J1522">
        <v>16.760000000000002</v>
      </c>
      <c r="K1522">
        <v>15.83</v>
      </c>
      <c r="L1522">
        <v>15.15</v>
      </c>
      <c r="M1522">
        <v>14.89</v>
      </c>
      <c r="N1522">
        <v>14.65</v>
      </c>
      <c r="P1522" s="8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</row>
    <row r="1523" spans="1:28" ht="17" thickBot="1" x14ac:dyDescent="0.25">
      <c r="A1523" s="9"/>
      <c r="B1523" s="2">
        <v>41988</v>
      </c>
      <c r="C1523">
        <v>11.3</v>
      </c>
      <c r="D1523">
        <v>11.87</v>
      </c>
      <c r="E1523">
        <v>12.39</v>
      </c>
      <c r="F1523">
        <v>12.87</v>
      </c>
      <c r="G1523">
        <v>14.17</v>
      </c>
      <c r="H1523">
        <v>14.45</v>
      </c>
      <c r="I1523">
        <v>14.01</v>
      </c>
      <c r="J1523">
        <v>13.4</v>
      </c>
      <c r="K1523">
        <v>12.8</v>
      </c>
      <c r="L1523">
        <v>12.44</v>
      </c>
      <c r="M1523">
        <v>12.35</v>
      </c>
      <c r="N1523">
        <v>12.28</v>
      </c>
      <c r="P1523" s="8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</row>
    <row r="1524" spans="1:28" ht="17" thickBot="1" x14ac:dyDescent="0.25">
      <c r="A1524" s="9"/>
      <c r="B1524" s="2">
        <v>41985</v>
      </c>
      <c r="C1524">
        <v>11.16</v>
      </c>
      <c r="D1524">
        <v>11.81</v>
      </c>
      <c r="E1524">
        <v>12.34</v>
      </c>
      <c r="F1524">
        <v>12.76</v>
      </c>
      <c r="G1524">
        <v>13.67</v>
      </c>
      <c r="H1524">
        <v>13.79</v>
      </c>
      <c r="I1524">
        <v>13.46</v>
      </c>
      <c r="J1524">
        <v>13.05</v>
      </c>
      <c r="K1524">
        <v>12.58</v>
      </c>
      <c r="L1524">
        <v>12.3</v>
      </c>
      <c r="M1524">
        <v>12.25</v>
      </c>
      <c r="N1524">
        <v>12.28</v>
      </c>
      <c r="P1524" s="8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</row>
    <row r="1525" spans="1:28" ht="17" thickBot="1" x14ac:dyDescent="0.25">
      <c r="A1525" s="9"/>
      <c r="B1525" s="2">
        <v>41984</v>
      </c>
      <c r="C1525">
        <v>11.01</v>
      </c>
      <c r="D1525">
        <v>11.56</v>
      </c>
      <c r="E1525">
        <v>11.95</v>
      </c>
      <c r="F1525">
        <v>12.24</v>
      </c>
      <c r="G1525">
        <v>12.76</v>
      </c>
      <c r="H1525">
        <v>12.84</v>
      </c>
      <c r="I1525">
        <v>12.65</v>
      </c>
      <c r="J1525">
        <v>12.41</v>
      </c>
      <c r="K1525">
        <v>12.16</v>
      </c>
      <c r="L1525">
        <v>11.99</v>
      </c>
      <c r="M1525">
        <v>11.94</v>
      </c>
      <c r="N1525">
        <v>11.91</v>
      </c>
      <c r="P1525" s="8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</row>
    <row r="1526" spans="1:28" ht="17" thickBot="1" x14ac:dyDescent="0.25">
      <c r="A1526" s="9"/>
      <c r="B1526" s="2">
        <v>41983</v>
      </c>
      <c r="C1526">
        <v>11.23</v>
      </c>
      <c r="D1526">
        <v>11.73</v>
      </c>
      <c r="E1526">
        <v>12.11</v>
      </c>
      <c r="F1526">
        <v>12.4</v>
      </c>
      <c r="G1526">
        <v>13.01</v>
      </c>
      <c r="H1526">
        <v>13.15</v>
      </c>
      <c r="I1526">
        <v>12.95</v>
      </c>
      <c r="J1526">
        <v>12.68</v>
      </c>
      <c r="K1526">
        <v>12.41</v>
      </c>
      <c r="L1526">
        <v>12.17</v>
      </c>
      <c r="M1526">
        <v>12.04</v>
      </c>
      <c r="N1526">
        <v>11.91</v>
      </c>
      <c r="P1526" s="8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</row>
    <row r="1527" spans="1:28" ht="17" thickBot="1" x14ac:dyDescent="0.25">
      <c r="A1527" s="9"/>
      <c r="B1527" s="2">
        <v>41982</v>
      </c>
      <c r="C1527">
        <v>11.28</v>
      </c>
      <c r="D1527">
        <v>11.84</v>
      </c>
      <c r="E1527">
        <v>12.26</v>
      </c>
      <c r="F1527">
        <v>12.57</v>
      </c>
      <c r="G1527">
        <v>13.18</v>
      </c>
      <c r="H1527">
        <v>13.28</v>
      </c>
      <c r="I1527">
        <v>13.09</v>
      </c>
      <c r="J1527">
        <v>12.84</v>
      </c>
      <c r="K1527">
        <v>12.56</v>
      </c>
      <c r="L1527">
        <v>12.3</v>
      </c>
      <c r="M1527">
        <v>12.16</v>
      </c>
      <c r="N1527">
        <v>12.02</v>
      </c>
      <c r="P1527" s="8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</row>
    <row r="1528" spans="1:28" ht="17" thickBot="1" x14ac:dyDescent="0.25">
      <c r="A1528" s="9"/>
      <c r="B1528" s="2">
        <v>41981</v>
      </c>
      <c r="C1528">
        <v>11.11</v>
      </c>
      <c r="D1528">
        <v>11.59</v>
      </c>
      <c r="E1528">
        <v>11.97</v>
      </c>
      <c r="F1528">
        <v>12.29</v>
      </c>
      <c r="G1528">
        <v>12.98</v>
      </c>
      <c r="H1528">
        <v>13.12</v>
      </c>
      <c r="I1528">
        <v>12.92</v>
      </c>
      <c r="J1528">
        <v>12.66</v>
      </c>
      <c r="K1528">
        <v>12.38</v>
      </c>
      <c r="L1528">
        <v>12.15</v>
      </c>
      <c r="M1528">
        <v>12.04</v>
      </c>
      <c r="N1528">
        <v>11.91</v>
      </c>
      <c r="P1528" s="8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</row>
    <row r="1529" spans="1:28" ht="17" thickBot="1" x14ac:dyDescent="0.25">
      <c r="A1529" s="9"/>
      <c r="B1529" s="2">
        <v>41978</v>
      </c>
      <c r="C1529">
        <v>10.35</v>
      </c>
      <c r="D1529">
        <v>10.73</v>
      </c>
      <c r="E1529">
        <v>11.04</v>
      </c>
      <c r="F1529">
        <v>11.29</v>
      </c>
      <c r="G1529">
        <v>11.91</v>
      </c>
      <c r="H1529">
        <v>12.21</v>
      </c>
      <c r="I1529">
        <v>12.25</v>
      </c>
      <c r="J1529">
        <v>12.09</v>
      </c>
      <c r="K1529">
        <v>11.85</v>
      </c>
      <c r="L1529">
        <v>11.57</v>
      </c>
      <c r="M1529">
        <v>11.4</v>
      </c>
      <c r="N1529">
        <v>11.19</v>
      </c>
      <c r="P1529" s="8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</row>
    <row r="1530" spans="1:28" ht="17" thickBot="1" x14ac:dyDescent="0.25">
      <c r="A1530" s="9"/>
      <c r="B1530" s="2">
        <v>41977</v>
      </c>
      <c r="C1530">
        <v>10.36</v>
      </c>
      <c r="D1530">
        <v>10.62</v>
      </c>
      <c r="E1530">
        <v>10.84</v>
      </c>
      <c r="F1530">
        <v>11.02</v>
      </c>
      <c r="G1530">
        <v>11.46</v>
      </c>
      <c r="H1530">
        <v>11.61</v>
      </c>
      <c r="I1530">
        <v>11.54</v>
      </c>
      <c r="J1530">
        <v>11.31</v>
      </c>
      <c r="K1530">
        <v>11</v>
      </c>
      <c r="L1530">
        <v>10.63</v>
      </c>
      <c r="M1530">
        <v>10.38</v>
      </c>
      <c r="N1530">
        <v>10.11</v>
      </c>
      <c r="P1530" s="8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</row>
    <row r="1531" spans="1:28" ht="17" thickBot="1" x14ac:dyDescent="0.25">
      <c r="A1531" s="9"/>
      <c r="B1531" s="2">
        <v>41976</v>
      </c>
      <c r="C1531">
        <v>10.33</v>
      </c>
      <c r="D1531">
        <v>10.44</v>
      </c>
      <c r="E1531">
        <v>10.56</v>
      </c>
      <c r="F1531">
        <v>10.69</v>
      </c>
      <c r="G1531">
        <v>11.15</v>
      </c>
      <c r="H1531">
        <v>11.36</v>
      </c>
      <c r="I1531">
        <v>11.37</v>
      </c>
      <c r="J1531">
        <v>11.2</v>
      </c>
      <c r="K1531">
        <v>10.96</v>
      </c>
      <c r="L1531">
        <v>10.69</v>
      </c>
      <c r="M1531">
        <v>10.53</v>
      </c>
      <c r="N1531">
        <v>10.37</v>
      </c>
      <c r="P1531" s="8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</row>
    <row r="1532" spans="1:28" ht="17" thickBot="1" x14ac:dyDescent="0.25">
      <c r="A1532" s="9"/>
      <c r="B1532" s="2">
        <v>41975</v>
      </c>
      <c r="C1532">
        <v>10.15</v>
      </c>
      <c r="D1532">
        <v>10.32</v>
      </c>
      <c r="E1532">
        <v>10.48</v>
      </c>
      <c r="F1532">
        <v>10.64</v>
      </c>
      <c r="G1532">
        <v>11.07</v>
      </c>
      <c r="H1532">
        <v>11.19</v>
      </c>
      <c r="I1532">
        <v>11.11</v>
      </c>
      <c r="J1532">
        <v>10.93</v>
      </c>
      <c r="K1532">
        <v>10.71</v>
      </c>
      <c r="L1532">
        <v>10.49</v>
      </c>
      <c r="M1532">
        <v>10.36</v>
      </c>
      <c r="N1532">
        <v>10.210000000000001</v>
      </c>
      <c r="P1532" s="8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</row>
    <row r="1533" spans="1:28" ht="17" thickBot="1" x14ac:dyDescent="0.25">
      <c r="A1533" s="9"/>
      <c r="B1533" s="2">
        <v>41974</v>
      </c>
      <c r="C1533">
        <v>10.32</v>
      </c>
      <c r="D1533">
        <v>10.4</v>
      </c>
      <c r="E1533">
        <v>10.48</v>
      </c>
      <c r="F1533">
        <v>10.56</v>
      </c>
      <c r="G1533">
        <v>10.85</v>
      </c>
      <c r="H1533">
        <v>11</v>
      </c>
      <c r="I1533">
        <v>10.99</v>
      </c>
      <c r="J1533">
        <v>10.85</v>
      </c>
      <c r="K1533">
        <v>10.68</v>
      </c>
      <c r="L1533">
        <v>10.47</v>
      </c>
      <c r="M1533">
        <v>10.34</v>
      </c>
      <c r="N1533">
        <v>10.18</v>
      </c>
      <c r="P1533" s="8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</row>
    <row r="1534" spans="1:28" ht="17" thickBot="1" x14ac:dyDescent="0.25">
      <c r="A1534" s="9"/>
      <c r="B1534" s="2">
        <v>41971</v>
      </c>
      <c r="C1534">
        <v>9.7899999999999991</v>
      </c>
      <c r="D1534">
        <v>9.94</v>
      </c>
      <c r="E1534">
        <v>10.08</v>
      </c>
      <c r="F1534">
        <v>10.220000000000001</v>
      </c>
      <c r="G1534">
        <v>10.63</v>
      </c>
      <c r="H1534">
        <v>10.79</v>
      </c>
      <c r="I1534">
        <v>10.79</v>
      </c>
      <c r="J1534">
        <v>10.68</v>
      </c>
      <c r="K1534">
        <v>10.54</v>
      </c>
      <c r="L1534">
        <v>10.34</v>
      </c>
      <c r="M1534">
        <v>10.199999999999999</v>
      </c>
      <c r="N1534">
        <v>10.039999999999999</v>
      </c>
      <c r="P1534" s="8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</row>
    <row r="1535" spans="1:28" ht="17" thickBot="1" x14ac:dyDescent="0.25">
      <c r="A1535" s="9"/>
      <c r="B1535" s="2">
        <v>41970</v>
      </c>
      <c r="C1535">
        <v>9.99</v>
      </c>
      <c r="D1535">
        <v>9.98</v>
      </c>
      <c r="E1535">
        <v>10.01</v>
      </c>
      <c r="F1535">
        <v>10.09</v>
      </c>
      <c r="G1535">
        <v>10.55</v>
      </c>
      <c r="H1535">
        <v>10.75</v>
      </c>
      <c r="I1535">
        <v>10.74</v>
      </c>
      <c r="J1535">
        <v>10.6</v>
      </c>
      <c r="K1535">
        <v>10.43</v>
      </c>
      <c r="L1535">
        <v>10.23</v>
      </c>
      <c r="M1535">
        <v>10.11</v>
      </c>
      <c r="N1535">
        <v>9.98</v>
      </c>
      <c r="P1535" s="8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</row>
    <row r="1536" spans="1:28" ht="17" thickBot="1" x14ac:dyDescent="0.25">
      <c r="A1536" s="9"/>
      <c r="B1536" s="2">
        <v>41969</v>
      </c>
      <c r="C1536">
        <v>9.9</v>
      </c>
      <c r="D1536">
        <v>9.86</v>
      </c>
      <c r="E1536">
        <v>9.86</v>
      </c>
      <c r="F1536">
        <v>9.94</v>
      </c>
      <c r="G1536">
        <v>10.37</v>
      </c>
      <c r="H1536">
        <v>10.58</v>
      </c>
      <c r="I1536">
        <v>10.61</v>
      </c>
      <c r="J1536">
        <v>10.5</v>
      </c>
      <c r="K1536">
        <v>10.37</v>
      </c>
      <c r="L1536">
        <v>10.18</v>
      </c>
      <c r="M1536">
        <v>10.06</v>
      </c>
      <c r="N1536">
        <v>9.92</v>
      </c>
      <c r="P1536" s="8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</row>
    <row r="1537" spans="1:28" ht="17" thickBot="1" x14ac:dyDescent="0.25">
      <c r="A1537" s="9"/>
      <c r="B1537" s="2">
        <v>41968</v>
      </c>
      <c r="C1537">
        <v>9.81</v>
      </c>
      <c r="D1537">
        <v>9.86</v>
      </c>
      <c r="E1537">
        <v>9.92</v>
      </c>
      <c r="F1537">
        <v>10.02</v>
      </c>
      <c r="G1537">
        <v>10.39</v>
      </c>
      <c r="H1537">
        <v>10.53</v>
      </c>
      <c r="I1537">
        <v>10.49</v>
      </c>
      <c r="J1537">
        <v>10.36</v>
      </c>
      <c r="K1537">
        <v>10.23</v>
      </c>
      <c r="L1537">
        <v>10.08</v>
      </c>
      <c r="M1537">
        <v>9.99</v>
      </c>
      <c r="N1537">
        <v>9.8699999999999992</v>
      </c>
      <c r="P1537" s="8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</row>
    <row r="1538" spans="1:28" ht="17" thickBot="1" x14ac:dyDescent="0.25">
      <c r="A1538" s="9"/>
      <c r="B1538" s="2">
        <v>41967</v>
      </c>
      <c r="C1538">
        <v>9.7100000000000009</v>
      </c>
      <c r="D1538">
        <v>9.77</v>
      </c>
      <c r="E1538">
        <v>9.83</v>
      </c>
      <c r="F1538">
        <v>9.9</v>
      </c>
      <c r="G1538">
        <v>10.220000000000001</v>
      </c>
      <c r="H1538">
        <v>10.43</v>
      </c>
      <c r="I1538">
        <v>10.46</v>
      </c>
      <c r="J1538">
        <v>10.34</v>
      </c>
      <c r="K1538">
        <v>10.19</v>
      </c>
      <c r="L1538">
        <v>10.029999999999999</v>
      </c>
      <c r="M1538">
        <v>9.9499999999999993</v>
      </c>
      <c r="N1538">
        <v>9.86</v>
      </c>
      <c r="P1538" s="8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</row>
    <row r="1539" spans="1:28" ht="17" thickBot="1" x14ac:dyDescent="0.25">
      <c r="A1539" s="9"/>
      <c r="B1539" s="2">
        <v>41964</v>
      </c>
      <c r="C1539">
        <v>9.44</v>
      </c>
      <c r="D1539">
        <v>9.6199999999999992</v>
      </c>
      <c r="E1539">
        <v>9.77</v>
      </c>
      <c r="F1539">
        <v>9.89</v>
      </c>
      <c r="G1539">
        <v>10.220000000000001</v>
      </c>
      <c r="H1539">
        <v>10.38</v>
      </c>
      <c r="I1539">
        <v>10.39</v>
      </c>
      <c r="J1539">
        <v>10.28</v>
      </c>
      <c r="K1539">
        <v>10.16</v>
      </c>
      <c r="L1539">
        <v>10.02</v>
      </c>
      <c r="M1539">
        <v>9.94</v>
      </c>
      <c r="N1539">
        <v>9.83</v>
      </c>
      <c r="P1539" s="8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</row>
    <row r="1540" spans="1:28" ht="17" thickBot="1" x14ac:dyDescent="0.25">
      <c r="A1540" s="9"/>
      <c r="B1540" s="2">
        <v>41963</v>
      </c>
      <c r="C1540">
        <v>9.61</v>
      </c>
      <c r="D1540">
        <v>9.74</v>
      </c>
      <c r="E1540">
        <v>9.85</v>
      </c>
      <c r="F1540">
        <v>9.94</v>
      </c>
      <c r="G1540">
        <v>10.220000000000001</v>
      </c>
      <c r="H1540">
        <v>10.4</v>
      </c>
      <c r="I1540">
        <v>10.43</v>
      </c>
      <c r="J1540">
        <v>10.32</v>
      </c>
      <c r="K1540">
        <v>10.17</v>
      </c>
      <c r="L1540">
        <v>10.01</v>
      </c>
      <c r="M1540">
        <v>9.93</v>
      </c>
      <c r="N1540">
        <v>9.85</v>
      </c>
      <c r="P1540" s="8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</row>
    <row r="1541" spans="1:28" ht="17" thickBot="1" x14ac:dyDescent="0.25">
      <c r="A1541" s="9"/>
      <c r="B1541" s="2">
        <v>41962</v>
      </c>
      <c r="C1541">
        <v>9.69</v>
      </c>
      <c r="D1541">
        <v>9.7899999999999991</v>
      </c>
      <c r="E1541">
        <v>9.8800000000000008</v>
      </c>
      <c r="F1541">
        <v>9.9700000000000006</v>
      </c>
      <c r="G1541">
        <v>10.32</v>
      </c>
      <c r="H1541">
        <v>10.53</v>
      </c>
      <c r="I1541">
        <v>10.58</v>
      </c>
      <c r="J1541">
        <v>10.45</v>
      </c>
      <c r="K1541">
        <v>10.28</v>
      </c>
      <c r="L1541">
        <v>10.1</v>
      </c>
      <c r="M1541">
        <v>10.01</v>
      </c>
      <c r="N1541">
        <v>9.92</v>
      </c>
      <c r="P1541" s="8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</row>
    <row r="1542" spans="1:28" ht="17" thickBot="1" x14ac:dyDescent="0.25">
      <c r="A1542" s="9"/>
      <c r="B1542" s="2">
        <v>41961</v>
      </c>
      <c r="C1542">
        <v>9.6</v>
      </c>
      <c r="D1542">
        <v>9.7200000000000006</v>
      </c>
      <c r="E1542">
        <v>9.83</v>
      </c>
      <c r="F1542">
        <v>9.93</v>
      </c>
      <c r="G1542">
        <v>10.25</v>
      </c>
      <c r="H1542">
        <v>10.46</v>
      </c>
      <c r="I1542">
        <v>10.51</v>
      </c>
      <c r="J1542">
        <v>10.4</v>
      </c>
      <c r="K1542">
        <v>10.25</v>
      </c>
      <c r="L1542">
        <v>10.09</v>
      </c>
      <c r="M1542">
        <v>10.01</v>
      </c>
      <c r="N1542">
        <v>9.93</v>
      </c>
      <c r="P1542" s="8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</row>
    <row r="1543" spans="1:28" ht="17" thickBot="1" x14ac:dyDescent="0.25">
      <c r="A1543" s="9"/>
      <c r="B1543" s="2">
        <v>41960</v>
      </c>
      <c r="C1543">
        <v>9.4600000000000009</v>
      </c>
      <c r="D1543">
        <v>9.6</v>
      </c>
      <c r="E1543">
        <v>9.7200000000000006</v>
      </c>
      <c r="F1543">
        <v>9.84</v>
      </c>
      <c r="G1543">
        <v>10.27</v>
      </c>
      <c r="H1543">
        <v>10.53</v>
      </c>
      <c r="I1543">
        <v>10.6</v>
      </c>
      <c r="J1543">
        <v>10.47</v>
      </c>
      <c r="K1543">
        <v>10.29</v>
      </c>
      <c r="L1543">
        <v>10.119999999999999</v>
      </c>
      <c r="M1543">
        <v>10.039999999999999</v>
      </c>
      <c r="N1543">
        <v>9.9600000000000009</v>
      </c>
      <c r="P1543" s="8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</row>
    <row r="1544" spans="1:28" ht="17" thickBot="1" x14ac:dyDescent="0.25">
      <c r="A1544" s="9"/>
      <c r="B1544" s="2">
        <v>41957</v>
      </c>
      <c r="C1544">
        <v>9.5</v>
      </c>
      <c r="D1544">
        <v>9.64</v>
      </c>
      <c r="E1544">
        <v>9.77</v>
      </c>
      <c r="F1544">
        <v>9.8800000000000008</v>
      </c>
      <c r="G1544">
        <v>10.25</v>
      </c>
      <c r="H1544">
        <v>10.45</v>
      </c>
      <c r="I1544">
        <v>10.5</v>
      </c>
      <c r="J1544">
        <v>10.38</v>
      </c>
      <c r="K1544">
        <v>10.23</v>
      </c>
      <c r="L1544">
        <v>10.09</v>
      </c>
      <c r="M1544">
        <v>10.02</v>
      </c>
      <c r="N1544">
        <v>9.94</v>
      </c>
      <c r="P1544" s="8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</row>
    <row r="1545" spans="1:28" ht="17" thickBot="1" x14ac:dyDescent="0.25">
      <c r="A1545" s="9"/>
      <c r="B1545" s="2">
        <v>41956</v>
      </c>
      <c r="C1545">
        <v>9.3800000000000008</v>
      </c>
      <c r="D1545">
        <v>9.51</v>
      </c>
      <c r="E1545">
        <v>9.6300000000000008</v>
      </c>
      <c r="F1545">
        <v>9.75</v>
      </c>
      <c r="G1545">
        <v>10.19</v>
      </c>
      <c r="H1545">
        <v>10.42</v>
      </c>
      <c r="I1545">
        <v>10.46</v>
      </c>
      <c r="J1545">
        <v>10.33</v>
      </c>
      <c r="K1545">
        <v>10.17</v>
      </c>
      <c r="L1545">
        <v>10.029999999999999</v>
      </c>
      <c r="M1545">
        <v>9.9700000000000006</v>
      </c>
      <c r="N1545">
        <v>9.91</v>
      </c>
      <c r="P1545" s="8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</row>
    <row r="1546" spans="1:28" ht="17" thickBot="1" x14ac:dyDescent="0.25">
      <c r="A1546" s="9"/>
      <c r="B1546" s="2">
        <v>41955</v>
      </c>
      <c r="C1546">
        <v>9.32</v>
      </c>
      <c r="D1546">
        <v>9.48</v>
      </c>
      <c r="E1546">
        <v>9.6199999999999992</v>
      </c>
      <c r="F1546">
        <v>9.76</v>
      </c>
      <c r="G1546">
        <v>10.15</v>
      </c>
      <c r="H1546">
        <v>10.36</v>
      </c>
      <c r="I1546">
        <v>10.38</v>
      </c>
      <c r="J1546">
        <v>10.26</v>
      </c>
      <c r="K1546">
        <v>10.1</v>
      </c>
      <c r="L1546">
        <v>9.99</v>
      </c>
      <c r="M1546">
        <v>9.9499999999999993</v>
      </c>
      <c r="N1546">
        <v>9.91</v>
      </c>
      <c r="P1546" s="8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</row>
    <row r="1547" spans="1:28" ht="17" thickBot="1" x14ac:dyDescent="0.25">
      <c r="A1547" s="9"/>
      <c r="B1547" s="2">
        <v>41954</v>
      </c>
      <c r="C1547">
        <v>9.14</v>
      </c>
      <c r="D1547">
        <v>9.4</v>
      </c>
      <c r="E1547">
        <v>9.6</v>
      </c>
      <c r="F1547">
        <v>9.76</v>
      </c>
      <c r="G1547">
        <v>10.16</v>
      </c>
      <c r="H1547">
        <v>10.37</v>
      </c>
      <c r="I1547">
        <v>10.35</v>
      </c>
      <c r="J1547">
        <v>10.19</v>
      </c>
      <c r="K1547">
        <v>10.07</v>
      </c>
      <c r="L1547">
        <v>10.01</v>
      </c>
      <c r="M1547">
        <v>9.99</v>
      </c>
      <c r="N1547">
        <v>9.98</v>
      </c>
      <c r="P1547" s="8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</row>
    <row r="1548" spans="1:28" ht="17" thickBot="1" x14ac:dyDescent="0.25">
      <c r="A1548" s="9"/>
      <c r="B1548" s="2">
        <v>41953</v>
      </c>
      <c r="C1548">
        <v>8.9</v>
      </c>
      <c r="D1548">
        <v>9.2100000000000009</v>
      </c>
      <c r="E1548">
        <v>9.4499999999999993</v>
      </c>
      <c r="F1548">
        <v>9.64</v>
      </c>
      <c r="G1548">
        <v>10.1</v>
      </c>
      <c r="H1548">
        <v>10.3</v>
      </c>
      <c r="I1548">
        <v>10.24</v>
      </c>
      <c r="J1548">
        <v>10.08</v>
      </c>
      <c r="K1548">
        <v>9.99</v>
      </c>
      <c r="L1548">
        <v>9.9700000000000006</v>
      </c>
      <c r="M1548">
        <v>9.9600000000000009</v>
      </c>
      <c r="N1548">
        <v>9.92</v>
      </c>
      <c r="P1548" s="8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</row>
    <row r="1549" spans="1:28" ht="17" thickBot="1" x14ac:dyDescent="0.25">
      <c r="A1549" s="9"/>
      <c r="B1549" s="2">
        <v>41950</v>
      </c>
      <c r="C1549">
        <v>9.19</v>
      </c>
      <c r="D1549">
        <v>9.4600000000000009</v>
      </c>
      <c r="E1549">
        <v>9.67</v>
      </c>
      <c r="F1549">
        <v>9.83</v>
      </c>
      <c r="G1549">
        <v>10.199999999999999</v>
      </c>
      <c r="H1549">
        <v>10.37</v>
      </c>
      <c r="I1549">
        <v>10.35</v>
      </c>
      <c r="J1549">
        <v>10.220000000000001</v>
      </c>
      <c r="K1549">
        <v>10.09</v>
      </c>
      <c r="L1549">
        <v>10.01</v>
      </c>
      <c r="M1549">
        <v>9.9600000000000009</v>
      </c>
      <c r="N1549">
        <v>9.89</v>
      </c>
      <c r="P1549" s="8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</row>
    <row r="1550" spans="1:28" ht="17" thickBot="1" x14ac:dyDescent="0.25">
      <c r="A1550" s="9"/>
      <c r="B1550" s="2">
        <v>41949</v>
      </c>
      <c r="C1550">
        <v>8.94</v>
      </c>
      <c r="D1550">
        <v>9.36</v>
      </c>
      <c r="E1550">
        <v>9.66</v>
      </c>
      <c r="F1550">
        <v>9.8699999999999992</v>
      </c>
      <c r="G1550">
        <v>10.19</v>
      </c>
      <c r="H1550">
        <v>10.29</v>
      </c>
      <c r="I1550">
        <v>10.25</v>
      </c>
      <c r="J1550">
        <v>10.17</v>
      </c>
      <c r="K1550">
        <v>10.08</v>
      </c>
      <c r="L1550">
        <v>9.9700000000000006</v>
      </c>
      <c r="M1550">
        <v>9.8800000000000008</v>
      </c>
      <c r="N1550">
        <v>9.77</v>
      </c>
      <c r="P1550" s="8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</row>
    <row r="1551" spans="1:28" ht="17" thickBot="1" x14ac:dyDescent="0.25">
      <c r="A1551" s="9"/>
      <c r="B1551" s="2">
        <v>41948</v>
      </c>
      <c r="C1551">
        <v>9.3699999999999992</v>
      </c>
      <c r="D1551">
        <v>9.43</v>
      </c>
      <c r="E1551">
        <v>9.5</v>
      </c>
      <c r="F1551">
        <v>9.59</v>
      </c>
      <c r="G1551">
        <v>9.99</v>
      </c>
      <c r="H1551">
        <v>10.18</v>
      </c>
      <c r="I1551">
        <v>10.210000000000001</v>
      </c>
      <c r="J1551">
        <v>10.1</v>
      </c>
      <c r="K1551">
        <v>9.99</v>
      </c>
      <c r="L1551">
        <v>9.9</v>
      </c>
      <c r="M1551">
        <v>9.8699999999999992</v>
      </c>
      <c r="N1551">
        <v>9.84</v>
      </c>
      <c r="P1551" s="8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</row>
    <row r="1552" spans="1:28" ht="17" thickBot="1" x14ac:dyDescent="0.25">
      <c r="A1552" s="9"/>
      <c r="B1552" s="2">
        <v>41946</v>
      </c>
      <c r="C1552">
        <v>8.74</v>
      </c>
      <c r="D1552">
        <v>9.0399999999999991</v>
      </c>
      <c r="E1552">
        <v>9.2899999999999991</v>
      </c>
      <c r="F1552">
        <v>9.5</v>
      </c>
      <c r="G1552">
        <v>10</v>
      </c>
      <c r="H1552">
        <v>10.15</v>
      </c>
      <c r="I1552">
        <v>10.119999999999999</v>
      </c>
      <c r="J1552">
        <v>10.050000000000001</v>
      </c>
      <c r="K1552">
        <v>10.01</v>
      </c>
      <c r="L1552">
        <v>9.99</v>
      </c>
      <c r="M1552">
        <v>9.9499999999999993</v>
      </c>
      <c r="N1552">
        <v>9.86</v>
      </c>
      <c r="P1552" s="8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</row>
    <row r="1553" spans="1:28" ht="17" thickBot="1" x14ac:dyDescent="0.25">
      <c r="A1553" s="9"/>
      <c r="B1553" s="2">
        <v>41943</v>
      </c>
      <c r="C1553">
        <v>8.77</v>
      </c>
      <c r="D1553">
        <v>9.08</v>
      </c>
      <c r="E1553">
        <v>9.33</v>
      </c>
      <c r="F1553">
        <v>9.5299999999999994</v>
      </c>
      <c r="G1553">
        <v>10.01</v>
      </c>
      <c r="H1553">
        <v>10.14</v>
      </c>
      <c r="I1553">
        <v>10.09</v>
      </c>
      <c r="J1553">
        <v>10</v>
      </c>
      <c r="K1553">
        <v>9.9700000000000006</v>
      </c>
      <c r="L1553">
        <v>9.9600000000000009</v>
      </c>
      <c r="M1553">
        <v>9.92</v>
      </c>
      <c r="N1553">
        <v>9.84</v>
      </c>
      <c r="P1553" s="8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</row>
    <row r="1554" spans="1:28" ht="17" thickBot="1" x14ac:dyDescent="0.25">
      <c r="A1554" s="9"/>
      <c r="B1554" s="2">
        <v>41942</v>
      </c>
      <c r="C1554">
        <v>9.1300000000000008</v>
      </c>
      <c r="D1554">
        <v>9.34</v>
      </c>
      <c r="E1554">
        <v>9.48</v>
      </c>
      <c r="F1554">
        <v>9.6</v>
      </c>
      <c r="G1554">
        <v>9.8699999999999992</v>
      </c>
      <c r="H1554">
        <v>10.029999999999999</v>
      </c>
      <c r="I1554">
        <v>10.039999999999999</v>
      </c>
      <c r="J1554">
        <v>9.9600000000000009</v>
      </c>
      <c r="K1554">
        <v>9.91</v>
      </c>
      <c r="L1554">
        <v>9.84</v>
      </c>
      <c r="M1554">
        <v>9.8000000000000007</v>
      </c>
      <c r="N1554">
        <v>9.74</v>
      </c>
      <c r="P1554" s="8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</row>
    <row r="1555" spans="1:28" ht="17" thickBot="1" x14ac:dyDescent="0.25">
      <c r="A1555" s="9"/>
      <c r="B1555" s="2">
        <v>41941</v>
      </c>
      <c r="C1555">
        <v>8.82</v>
      </c>
      <c r="D1555">
        <v>8.9600000000000009</v>
      </c>
      <c r="E1555">
        <v>9.1</v>
      </c>
      <c r="F1555">
        <v>9.25</v>
      </c>
      <c r="G1555">
        <v>9.84</v>
      </c>
      <c r="H1555">
        <v>10.210000000000001</v>
      </c>
      <c r="I1555">
        <v>10.37</v>
      </c>
      <c r="J1555">
        <v>10.28</v>
      </c>
      <c r="K1555">
        <v>10.15</v>
      </c>
      <c r="L1555">
        <v>10.039999999999999</v>
      </c>
      <c r="M1555">
        <v>10</v>
      </c>
      <c r="N1555">
        <v>9.9700000000000006</v>
      </c>
      <c r="P1555" s="8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</row>
    <row r="1556" spans="1:28" ht="17" thickBot="1" x14ac:dyDescent="0.25">
      <c r="A1556" s="9"/>
      <c r="B1556" s="2">
        <v>41940</v>
      </c>
      <c r="C1556">
        <v>8.26</v>
      </c>
      <c r="D1556">
        <v>8.5399999999999991</v>
      </c>
      <c r="E1556">
        <v>8.8000000000000007</v>
      </c>
      <c r="F1556">
        <v>9.0299999999999994</v>
      </c>
      <c r="G1556">
        <v>9.74</v>
      </c>
      <c r="H1556">
        <v>10.06</v>
      </c>
      <c r="I1556">
        <v>10.14</v>
      </c>
      <c r="J1556">
        <v>10.029999999999999</v>
      </c>
      <c r="K1556">
        <v>9.9499999999999993</v>
      </c>
      <c r="L1556">
        <v>9.9</v>
      </c>
      <c r="M1556">
        <v>9.8699999999999992</v>
      </c>
      <c r="N1556">
        <v>9.81</v>
      </c>
      <c r="P1556" s="8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</row>
    <row r="1557" spans="1:28" ht="17" thickBot="1" x14ac:dyDescent="0.25">
      <c r="A1557" s="9"/>
      <c r="B1557" s="2">
        <v>41939</v>
      </c>
      <c r="C1557">
        <v>8.0299999999999994</v>
      </c>
      <c r="D1557">
        <v>8.36</v>
      </c>
      <c r="E1557">
        <v>8.64</v>
      </c>
      <c r="F1557">
        <v>8.89</v>
      </c>
      <c r="G1557">
        <v>9.58</v>
      </c>
      <c r="H1557">
        <v>9.9</v>
      </c>
      <c r="I1557">
        <v>10.039999999999999</v>
      </c>
      <c r="J1557">
        <v>9.99</v>
      </c>
      <c r="K1557">
        <v>9.92</v>
      </c>
      <c r="L1557">
        <v>9.85</v>
      </c>
      <c r="M1557">
        <v>9.81</v>
      </c>
      <c r="N1557">
        <v>9.77</v>
      </c>
      <c r="P1557" s="8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</row>
    <row r="1558" spans="1:28" ht="17" thickBot="1" x14ac:dyDescent="0.25">
      <c r="A1558" s="9"/>
      <c r="B1558" s="2">
        <v>41936</v>
      </c>
      <c r="C1558">
        <v>8</v>
      </c>
      <c r="D1558">
        <v>8.34</v>
      </c>
      <c r="E1558">
        <v>8.64</v>
      </c>
      <c r="F1558">
        <v>8.89</v>
      </c>
      <c r="G1558">
        <v>9.58</v>
      </c>
      <c r="H1558">
        <v>9.8800000000000008</v>
      </c>
      <c r="I1558">
        <v>9.98</v>
      </c>
      <c r="J1558">
        <v>9.92</v>
      </c>
      <c r="K1558">
        <v>9.8800000000000008</v>
      </c>
      <c r="L1558">
        <v>9.85</v>
      </c>
      <c r="M1558">
        <v>9.83</v>
      </c>
      <c r="N1558">
        <v>9.77</v>
      </c>
      <c r="P1558" s="8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</row>
    <row r="1559" spans="1:28" ht="17" thickBot="1" x14ac:dyDescent="0.25">
      <c r="A1559" s="9"/>
      <c r="B1559" s="2">
        <v>41935</v>
      </c>
      <c r="C1559">
        <v>8.24</v>
      </c>
      <c r="D1559">
        <v>8.4499999999999993</v>
      </c>
      <c r="E1559">
        <v>8.65</v>
      </c>
      <c r="F1559">
        <v>8.85</v>
      </c>
      <c r="G1559">
        <v>9.5</v>
      </c>
      <c r="H1559">
        <v>9.91</v>
      </c>
      <c r="I1559">
        <v>10.14</v>
      </c>
      <c r="J1559">
        <v>10.09</v>
      </c>
      <c r="K1559">
        <v>9.99</v>
      </c>
      <c r="L1559">
        <v>9.9</v>
      </c>
      <c r="M1559">
        <v>9.86</v>
      </c>
      <c r="N1559">
        <v>9.82</v>
      </c>
      <c r="P1559" s="8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</row>
    <row r="1560" spans="1:28" ht="17" thickBot="1" x14ac:dyDescent="0.25">
      <c r="A1560" s="9"/>
      <c r="B1560" s="2">
        <v>41934</v>
      </c>
      <c r="C1560">
        <v>8.1</v>
      </c>
      <c r="D1560">
        <v>8.34</v>
      </c>
      <c r="E1560">
        <v>8.5500000000000007</v>
      </c>
      <c r="F1560">
        <v>8.75</v>
      </c>
      <c r="G1560">
        <v>9.42</v>
      </c>
      <c r="H1560">
        <v>9.7899999999999991</v>
      </c>
      <c r="I1560">
        <v>9.9600000000000009</v>
      </c>
      <c r="J1560">
        <v>9.89</v>
      </c>
      <c r="K1560">
        <v>9.8000000000000007</v>
      </c>
      <c r="L1560">
        <v>9.73</v>
      </c>
      <c r="M1560">
        <v>9.6999999999999993</v>
      </c>
      <c r="N1560">
        <v>9.68</v>
      </c>
      <c r="P1560" s="8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</row>
    <row r="1561" spans="1:28" ht="17" thickBot="1" x14ac:dyDescent="0.25">
      <c r="A1561" s="9"/>
      <c r="B1561" s="2">
        <v>41933</v>
      </c>
      <c r="C1561">
        <v>8.02</v>
      </c>
      <c r="D1561">
        <v>8.26</v>
      </c>
      <c r="E1561">
        <v>8.49</v>
      </c>
      <c r="F1561">
        <v>8.73</v>
      </c>
      <c r="G1561">
        <v>9.49</v>
      </c>
      <c r="H1561">
        <v>9.85</v>
      </c>
      <c r="I1561">
        <v>9.9700000000000006</v>
      </c>
      <c r="J1561">
        <v>9.8800000000000008</v>
      </c>
      <c r="K1561">
        <v>9.8000000000000007</v>
      </c>
      <c r="L1561">
        <v>9.75</v>
      </c>
      <c r="M1561">
        <v>9.73</v>
      </c>
      <c r="N1561">
        <v>9.7100000000000009</v>
      </c>
      <c r="P1561" s="8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</row>
    <row r="1562" spans="1:28" ht="17" thickBot="1" x14ac:dyDescent="0.25">
      <c r="A1562" s="9"/>
      <c r="B1562" s="2">
        <v>41932</v>
      </c>
      <c r="C1562">
        <v>8.07</v>
      </c>
      <c r="D1562">
        <v>8.34</v>
      </c>
      <c r="E1562">
        <v>8.59</v>
      </c>
      <c r="F1562">
        <v>8.82</v>
      </c>
      <c r="G1562">
        <v>9.5299999999999994</v>
      </c>
      <c r="H1562">
        <v>9.89</v>
      </c>
      <c r="I1562">
        <v>10.02</v>
      </c>
      <c r="J1562">
        <v>9.93</v>
      </c>
      <c r="K1562">
        <v>9.86</v>
      </c>
      <c r="L1562">
        <v>9.84</v>
      </c>
      <c r="M1562">
        <v>9.84</v>
      </c>
      <c r="N1562">
        <v>9.81</v>
      </c>
      <c r="P1562" s="8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</row>
    <row r="1563" spans="1:28" ht="17" thickBot="1" x14ac:dyDescent="0.25">
      <c r="A1563" s="9"/>
      <c r="B1563" s="2">
        <v>41929</v>
      </c>
      <c r="C1563">
        <v>8.0500000000000007</v>
      </c>
      <c r="D1563">
        <v>8.3000000000000007</v>
      </c>
      <c r="E1563">
        <v>8.52</v>
      </c>
      <c r="F1563">
        <v>8.74</v>
      </c>
      <c r="G1563">
        <v>9.4499999999999993</v>
      </c>
      <c r="H1563">
        <v>9.8699999999999992</v>
      </c>
      <c r="I1563">
        <v>10.06</v>
      </c>
      <c r="J1563">
        <v>9.98</v>
      </c>
      <c r="K1563">
        <v>9.9</v>
      </c>
      <c r="L1563">
        <v>9.85</v>
      </c>
      <c r="M1563">
        <v>9.84</v>
      </c>
      <c r="N1563">
        <v>9.85</v>
      </c>
      <c r="P1563" s="8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</row>
    <row r="1564" spans="1:28" ht="17" thickBot="1" x14ac:dyDescent="0.25">
      <c r="A1564" s="9"/>
      <c r="B1564" s="2">
        <v>41928</v>
      </c>
      <c r="C1564">
        <v>8.1</v>
      </c>
      <c r="D1564">
        <v>8.44</v>
      </c>
      <c r="E1564">
        <v>8.7200000000000006</v>
      </c>
      <c r="F1564">
        <v>8.9700000000000006</v>
      </c>
      <c r="G1564">
        <v>9.65</v>
      </c>
      <c r="H1564">
        <v>9.98</v>
      </c>
      <c r="I1564">
        <v>10.09</v>
      </c>
      <c r="J1564">
        <v>10</v>
      </c>
      <c r="K1564">
        <v>9.92</v>
      </c>
      <c r="L1564">
        <v>9.86</v>
      </c>
      <c r="M1564">
        <v>9.85</v>
      </c>
      <c r="N1564">
        <v>9.84</v>
      </c>
      <c r="P1564" s="8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</row>
    <row r="1565" spans="1:28" ht="17" thickBot="1" x14ac:dyDescent="0.25">
      <c r="A1565" s="9"/>
      <c r="B1565" s="2">
        <v>41927</v>
      </c>
      <c r="C1565">
        <v>8.1999999999999993</v>
      </c>
      <c r="D1565">
        <v>8.4700000000000006</v>
      </c>
      <c r="E1565">
        <v>8.6999999999999993</v>
      </c>
      <c r="F1565">
        <v>8.92</v>
      </c>
      <c r="G1565">
        <v>9.58</v>
      </c>
      <c r="H1565">
        <v>9.91</v>
      </c>
      <c r="I1565">
        <v>10</v>
      </c>
      <c r="J1565">
        <v>9.9</v>
      </c>
      <c r="K1565">
        <v>9.83</v>
      </c>
      <c r="L1565">
        <v>9.8000000000000007</v>
      </c>
      <c r="M1565">
        <v>9.7899999999999991</v>
      </c>
      <c r="N1565">
        <v>9.7799999999999994</v>
      </c>
      <c r="P1565" s="8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</row>
    <row r="1566" spans="1:28" ht="17" thickBot="1" x14ac:dyDescent="0.25">
      <c r="A1566" s="9"/>
      <c r="B1566" s="2">
        <v>41926</v>
      </c>
      <c r="C1566">
        <v>8.23</v>
      </c>
      <c r="D1566">
        <v>8.5299999999999994</v>
      </c>
      <c r="E1566">
        <v>8.7899999999999991</v>
      </c>
      <c r="F1566">
        <v>9</v>
      </c>
      <c r="G1566">
        <v>9.57</v>
      </c>
      <c r="H1566">
        <v>9.85</v>
      </c>
      <c r="I1566">
        <v>9.99</v>
      </c>
      <c r="J1566">
        <v>9.9600000000000009</v>
      </c>
      <c r="K1566">
        <v>9.92</v>
      </c>
      <c r="L1566">
        <v>9.8800000000000008</v>
      </c>
      <c r="M1566">
        <v>9.85</v>
      </c>
      <c r="N1566">
        <v>9.81</v>
      </c>
      <c r="P1566" s="8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</row>
    <row r="1567" spans="1:28" ht="17" thickBot="1" x14ac:dyDescent="0.25">
      <c r="A1567" s="9"/>
      <c r="B1567" s="2">
        <v>41925</v>
      </c>
      <c r="C1567">
        <v>8.36</v>
      </c>
      <c r="D1567">
        <v>8.5500000000000007</v>
      </c>
      <c r="E1567">
        <v>8.74</v>
      </c>
      <c r="F1567">
        <v>8.91</v>
      </c>
      <c r="G1567">
        <v>9.4600000000000009</v>
      </c>
      <c r="H1567">
        <v>9.76</v>
      </c>
      <c r="I1567">
        <v>9.9700000000000006</v>
      </c>
      <c r="J1567">
        <v>9.9600000000000009</v>
      </c>
      <c r="K1567">
        <v>9.91</v>
      </c>
      <c r="L1567">
        <v>9.84</v>
      </c>
      <c r="M1567">
        <v>9.81</v>
      </c>
      <c r="N1567">
        <v>9.7899999999999991</v>
      </c>
      <c r="P1567" s="8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</row>
    <row r="1568" spans="1:28" ht="17" thickBot="1" x14ac:dyDescent="0.25">
      <c r="A1568" s="9"/>
      <c r="B1568" s="2">
        <v>41922</v>
      </c>
      <c r="C1568">
        <v>8.32</v>
      </c>
      <c r="D1568">
        <v>8.5500000000000007</v>
      </c>
      <c r="E1568">
        <v>8.75</v>
      </c>
      <c r="F1568">
        <v>8.92</v>
      </c>
      <c r="G1568">
        <v>9.4700000000000006</v>
      </c>
      <c r="H1568">
        <v>9.83</v>
      </c>
      <c r="I1568">
        <v>10.029999999999999</v>
      </c>
      <c r="J1568">
        <v>9.99</v>
      </c>
      <c r="K1568">
        <v>9.9</v>
      </c>
      <c r="L1568">
        <v>9.81</v>
      </c>
      <c r="M1568">
        <v>9.7799999999999994</v>
      </c>
      <c r="N1568">
        <v>9.75</v>
      </c>
      <c r="P1568" s="8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</row>
    <row r="1569" spans="1:28" ht="17" thickBot="1" x14ac:dyDescent="0.25">
      <c r="A1569" s="9"/>
      <c r="B1569" s="2">
        <v>41921</v>
      </c>
      <c r="C1569">
        <v>8.31</v>
      </c>
      <c r="D1569">
        <v>8.5500000000000007</v>
      </c>
      <c r="E1569">
        <v>8.75</v>
      </c>
      <c r="F1569">
        <v>8.93</v>
      </c>
      <c r="G1569">
        <v>9.41</v>
      </c>
      <c r="H1569">
        <v>9.65</v>
      </c>
      <c r="I1569">
        <v>9.76</v>
      </c>
      <c r="J1569">
        <v>9.74</v>
      </c>
      <c r="K1569">
        <v>9.7100000000000009</v>
      </c>
      <c r="L1569">
        <v>9.68</v>
      </c>
      <c r="M1569">
        <v>9.64</v>
      </c>
      <c r="N1569">
        <v>9.58</v>
      </c>
      <c r="P1569" s="8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</row>
    <row r="1570" spans="1:28" ht="17" thickBot="1" x14ac:dyDescent="0.25">
      <c r="A1570" s="9"/>
      <c r="B1570" s="2">
        <v>41920</v>
      </c>
      <c r="C1570">
        <v>8.4</v>
      </c>
      <c r="D1570">
        <v>8.58</v>
      </c>
      <c r="E1570">
        <v>8.74</v>
      </c>
      <c r="F1570">
        <v>8.89</v>
      </c>
      <c r="G1570">
        <v>9.3699999999999992</v>
      </c>
      <c r="H1570">
        <v>9.65</v>
      </c>
      <c r="I1570">
        <v>9.81</v>
      </c>
      <c r="J1570">
        <v>9.7799999999999994</v>
      </c>
      <c r="K1570">
        <v>9.73</v>
      </c>
      <c r="L1570">
        <v>9.66</v>
      </c>
      <c r="M1570">
        <v>9.6300000000000008</v>
      </c>
      <c r="N1570">
        <v>9.6</v>
      </c>
      <c r="P1570" s="8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</row>
    <row r="1571" spans="1:28" ht="17" thickBot="1" x14ac:dyDescent="0.25">
      <c r="A1571" s="9"/>
      <c r="B1571" s="2">
        <v>41919</v>
      </c>
      <c r="C1571">
        <v>8.36</v>
      </c>
      <c r="D1571">
        <v>8.57</v>
      </c>
      <c r="E1571">
        <v>8.74</v>
      </c>
      <c r="F1571">
        <v>8.89</v>
      </c>
      <c r="G1571">
        <v>9.31</v>
      </c>
      <c r="H1571">
        <v>9.56</v>
      </c>
      <c r="I1571">
        <v>9.69</v>
      </c>
      <c r="J1571">
        <v>9.66</v>
      </c>
      <c r="K1571">
        <v>9.6</v>
      </c>
      <c r="L1571">
        <v>9.5500000000000007</v>
      </c>
      <c r="M1571">
        <v>9.52</v>
      </c>
      <c r="N1571">
        <v>9.5</v>
      </c>
      <c r="P1571" s="8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</row>
    <row r="1572" spans="1:28" ht="17" thickBot="1" x14ac:dyDescent="0.25">
      <c r="A1572" s="9"/>
      <c r="B1572" s="2">
        <v>41918</v>
      </c>
      <c r="C1572">
        <v>8.1999999999999993</v>
      </c>
      <c r="D1572">
        <v>8.52</v>
      </c>
      <c r="E1572">
        <v>8.7799999999999994</v>
      </c>
      <c r="F1572">
        <v>8.98</v>
      </c>
      <c r="G1572">
        <v>9.4</v>
      </c>
      <c r="H1572">
        <v>9.5399999999999991</v>
      </c>
      <c r="I1572">
        <v>9.59</v>
      </c>
      <c r="J1572">
        <v>9.58</v>
      </c>
      <c r="K1572">
        <v>9.56</v>
      </c>
      <c r="L1572">
        <v>9.52</v>
      </c>
      <c r="M1572">
        <v>9.48</v>
      </c>
      <c r="N1572">
        <v>9.43</v>
      </c>
      <c r="P1572" s="8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</row>
    <row r="1573" spans="1:28" ht="17" thickBot="1" x14ac:dyDescent="0.25">
      <c r="A1573" s="9"/>
      <c r="B1573" s="2">
        <v>41915</v>
      </c>
      <c r="C1573">
        <v>8.0500000000000007</v>
      </c>
      <c r="D1573">
        <v>8.51</v>
      </c>
      <c r="E1573">
        <v>8.85</v>
      </c>
      <c r="F1573">
        <v>9.08</v>
      </c>
      <c r="G1573">
        <v>9.4700000000000006</v>
      </c>
      <c r="H1573">
        <v>9.56</v>
      </c>
      <c r="I1573">
        <v>9.59</v>
      </c>
      <c r="J1573">
        <v>9.58</v>
      </c>
      <c r="K1573">
        <v>9.5299999999999994</v>
      </c>
      <c r="L1573">
        <v>9.4700000000000006</v>
      </c>
      <c r="M1573">
        <v>9.42</v>
      </c>
      <c r="N1573">
        <v>9.36</v>
      </c>
      <c r="P1573" s="8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</row>
    <row r="1574" spans="1:28" ht="17" thickBot="1" x14ac:dyDescent="0.25">
      <c r="A1574" s="9"/>
      <c r="B1574" s="2">
        <v>41914</v>
      </c>
      <c r="C1574">
        <v>8.1300000000000008</v>
      </c>
      <c r="D1574">
        <v>8.4</v>
      </c>
      <c r="E1574">
        <v>8.6300000000000008</v>
      </c>
      <c r="F1574">
        <v>8.8000000000000007</v>
      </c>
      <c r="G1574">
        <v>9.19</v>
      </c>
      <c r="H1574">
        <v>9.39</v>
      </c>
      <c r="I1574">
        <v>9.4700000000000006</v>
      </c>
      <c r="J1574">
        <v>9.43</v>
      </c>
      <c r="K1574">
        <v>9.3699999999999992</v>
      </c>
      <c r="L1574">
        <v>9.3000000000000007</v>
      </c>
      <c r="M1574">
        <v>9.27</v>
      </c>
      <c r="N1574">
        <v>9.23</v>
      </c>
      <c r="P1574" s="8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</row>
    <row r="1575" spans="1:28" ht="17" thickBot="1" x14ac:dyDescent="0.25">
      <c r="A1575" s="9"/>
      <c r="B1575" s="2">
        <v>41913</v>
      </c>
      <c r="C1575">
        <v>8.19</v>
      </c>
      <c r="D1575">
        <v>8.42</v>
      </c>
      <c r="E1575">
        <v>8.61</v>
      </c>
      <c r="F1575">
        <v>8.76</v>
      </c>
      <c r="G1575">
        <v>9.15</v>
      </c>
      <c r="H1575">
        <v>9.3699999999999992</v>
      </c>
      <c r="I1575">
        <v>9.48</v>
      </c>
      <c r="J1575">
        <v>9.4499999999999993</v>
      </c>
      <c r="K1575">
        <v>9.3800000000000008</v>
      </c>
      <c r="L1575">
        <v>9.32</v>
      </c>
      <c r="M1575">
        <v>9.2799999999999994</v>
      </c>
      <c r="N1575">
        <v>9.24</v>
      </c>
      <c r="P1575" s="8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</row>
    <row r="1576" spans="1:28" ht="17" thickBot="1" x14ac:dyDescent="0.25">
      <c r="A1576" s="9"/>
      <c r="B1576" s="2">
        <v>41912</v>
      </c>
      <c r="C1576">
        <v>8.26</v>
      </c>
      <c r="D1576">
        <v>8.44</v>
      </c>
      <c r="E1576">
        <v>8.59</v>
      </c>
      <c r="F1576">
        <v>8.7200000000000006</v>
      </c>
      <c r="G1576">
        <v>9.09</v>
      </c>
      <c r="H1576">
        <v>9.33</v>
      </c>
      <c r="I1576">
        <v>9.48</v>
      </c>
      <c r="J1576">
        <v>9.4499999999999993</v>
      </c>
      <c r="K1576">
        <v>9.4</v>
      </c>
      <c r="L1576">
        <v>9.33</v>
      </c>
      <c r="M1576">
        <v>9.2899999999999991</v>
      </c>
      <c r="N1576">
        <v>9.24</v>
      </c>
      <c r="P1576" s="8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</row>
    <row r="1577" spans="1:28" ht="17" thickBot="1" x14ac:dyDescent="0.25">
      <c r="A1577" s="9"/>
      <c r="B1577" s="2">
        <v>41911</v>
      </c>
      <c r="C1577">
        <v>8.1300000000000008</v>
      </c>
      <c r="D1577">
        <v>8.32</v>
      </c>
      <c r="E1577">
        <v>8.48</v>
      </c>
      <c r="F1577">
        <v>8.6300000000000008</v>
      </c>
      <c r="G1577">
        <v>9.11</v>
      </c>
      <c r="H1577">
        <v>9.3800000000000008</v>
      </c>
      <c r="I1577">
        <v>9.5</v>
      </c>
      <c r="J1577">
        <v>9.4499999999999993</v>
      </c>
      <c r="K1577">
        <v>9.39</v>
      </c>
      <c r="L1577">
        <v>9.33</v>
      </c>
      <c r="M1577">
        <v>9.2899999999999991</v>
      </c>
      <c r="N1577">
        <v>9.23</v>
      </c>
      <c r="P1577" s="8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</row>
    <row r="1578" spans="1:28" ht="17" thickBot="1" x14ac:dyDescent="0.25">
      <c r="A1578" s="9"/>
      <c r="B1578" s="2">
        <v>41908</v>
      </c>
      <c r="C1578">
        <v>8.27</v>
      </c>
      <c r="D1578">
        <v>8.43</v>
      </c>
      <c r="E1578">
        <v>8.57</v>
      </c>
      <c r="F1578">
        <v>8.69</v>
      </c>
      <c r="G1578">
        <v>9.07</v>
      </c>
      <c r="H1578">
        <v>9.2799999999999994</v>
      </c>
      <c r="I1578">
        <v>9.3800000000000008</v>
      </c>
      <c r="J1578">
        <v>9.35</v>
      </c>
      <c r="K1578">
        <v>9.32</v>
      </c>
      <c r="L1578">
        <v>9.27</v>
      </c>
      <c r="M1578">
        <v>9.23</v>
      </c>
      <c r="N1578">
        <v>9.17</v>
      </c>
      <c r="P1578" s="8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</row>
    <row r="1579" spans="1:28" ht="17" thickBot="1" x14ac:dyDescent="0.25">
      <c r="A1579" s="9"/>
      <c r="B1579" s="2">
        <v>41907</v>
      </c>
      <c r="C1579">
        <v>8.2100000000000009</v>
      </c>
      <c r="D1579">
        <v>8.4</v>
      </c>
      <c r="E1579">
        <v>8.5399999999999991</v>
      </c>
      <c r="F1579">
        <v>8.67</v>
      </c>
      <c r="G1579">
        <v>9</v>
      </c>
      <c r="H1579">
        <v>9.2100000000000009</v>
      </c>
      <c r="I1579">
        <v>9.33</v>
      </c>
      <c r="J1579">
        <v>9.31</v>
      </c>
      <c r="K1579">
        <v>9.26</v>
      </c>
      <c r="L1579">
        <v>9.2100000000000009</v>
      </c>
      <c r="M1579">
        <v>9.17</v>
      </c>
      <c r="N1579">
        <v>9.14</v>
      </c>
      <c r="P1579" s="8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</row>
    <row r="1580" spans="1:28" ht="17" thickBot="1" x14ac:dyDescent="0.25">
      <c r="A1580" s="9"/>
      <c r="B1580" s="2">
        <v>41906</v>
      </c>
      <c r="C1580">
        <v>8.17</v>
      </c>
      <c r="D1580">
        <v>8.35</v>
      </c>
      <c r="E1580">
        <v>8.49</v>
      </c>
      <c r="F1580">
        <v>8.61</v>
      </c>
      <c r="G1580">
        <v>9.01</v>
      </c>
      <c r="H1580">
        <v>9.2899999999999991</v>
      </c>
      <c r="I1580">
        <v>9.4600000000000009</v>
      </c>
      <c r="J1580">
        <v>9.42</v>
      </c>
      <c r="K1580">
        <v>9.36</v>
      </c>
      <c r="L1580">
        <v>9.3000000000000007</v>
      </c>
      <c r="M1580">
        <v>9.2799999999999994</v>
      </c>
      <c r="N1580">
        <v>9.26</v>
      </c>
      <c r="P1580" s="8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</row>
    <row r="1581" spans="1:28" ht="17" thickBot="1" x14ac:dyDescent="0.25">
      <c r="A1581" s="9"/>
      <c r="B1581" s="2">
        <v>41905</v>
      </c>
      <c r="C1581">
        <v>8.1300000000000008</v>
      </c>
      <c r="D1581">
        <v>8.3000000000000007</v>
      </c>
      <c r="E1581">
        <v>8.4499999999999993</v>
      </c>
      <c r="F1581">
        <v>8.6</v>
      </c>
      <c r="G1581">
        <v>9.1</v>
      </c>
      <c r="H1581">
        <v>9.42</v>
      </c>
      <c r="I1581">
        <v>9.58</v>
      </c>
      <c r="J1581">
        <v>9.5500000000000007</v>
      </c>
      <c r="K1581">
        <v>9.51</v>
      </c>
      <c r="L1581">
        <v>9.4700000000000006</v>
      </c>
      <c r="M1581">
        <v>9.4600000000000009</v>
      </c>
      <c r="N1581">
        <v>9.44</v>
      </c>
      <c r="P1581" s="8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</row>
    <row r="1582" spans="1:28" ht="17" thickBot="1" x14ac:dyDescent="0.25">
      <c r="A1582" s="9"/>
      <c r="B1582" s="2">
        <v>41904</v>
      </c>
      <c r="C1582">
        <v>8.17</v>
      </c>
      <c r="D1582">
        <v>8.35</v>
      </c>
      <c r="E1582">
        <v>8.5</v>
      </c>
      <c r="F1582">
        <v>8.66</v>
      </c>
      <c r="G1582">
        <v>9.18</v>
      </c>
      <c r="H1582">
        <v>9.52</v>
      </c>
      <c r="I1582">
        <v>9.7100000000000009</v>
      </c>
      <c r="J1582">
        <v>9.68</v>
      </c>
      <c r="K1582">
        <v>9.6199999999999992</v>
      </c>
      <c r="L1582">
        <v>9.57</v>
      </c>
      <c r="M1582">
        <v>9.56</v>
      </c>
      <c r="N1582">
        <v>9.5500000000000007</v>
      </c>
      <c r="P1582" s="8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</row>
    <row r="1583" spans="1:28" ht="17" thickBot="1" x14ac:dyDescent="0.25">
      <c r="A1583" s="9"/>
      <c r="B1583" s="2">
        <v>41901</v>
      </c>
      <c r="C1583">
        <v>8.02</v>
      </c>
      <c r="D1583">
        <v>8.26</v>
      </c>
      <c r="E1583">
        <v>8.4600000000000009</v>
      </c>
      <c r="F1583">
        <v>8.65</v>
      </c>
      <c r="G1583">
        <v>9.18</v>
      </c>
      <c r="H1583">
        <v>9.48</v>
      </c>
      <c r="I1583">
        <v>9.6300000000000008</v>
      </c>
      <c r="J1583">
        <v>9.61</v>
      </c>
      <c r="K1583">
        <v>9.58</v>
      </c>
      <c r="L1583">
        <v>9.5299999999999994</v>
      </c>
      <c r="M1583">
        <v>9.51</v>
      </c>
      <c r="N1583">
        <v>9.49</v>
      </c>
      <c r="P1583" s="8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</row>
    <row r="1584" spans="1:28" ht="17" thickBot="1" x14ac:dyDescent="0.25">
      <c r="A1584" s="9"/>
      <c r="B1584" s="2">
        <v>41900</v>
      </c>
      <c r="C1584">
        <v>8.0399999999999991</v>
      </c>
      <c r="D1584">
        <v>8.3000000000000007</v>
      </c>
      <c r="E1584">
        <v>8.52</v>
      </c>
      <c r="F1584">
        <v>8.6999999999999993</v>
      </c>
      <c r="G1584">
        <v>9.2200000000000006</v>
      </c>
      <c r="H1584">
        <v>9.49</v>
      </c>
      <c r="I1584">
        <v>9.6300000000000008</v>
      </c>
      <c r="J1584">
        <v>9.61</v>
      </c>
      <c r="K1584">
        <v>9.59</v>
      </c>
      <c r="L1584">
        <v>9.56</v>
      </c>
      <c r="M1584">
        <v>9.5299999999999994</v>
      </c>
      <c r="N1584">
        <v>9.51</v>
      </c>
      <c r="P1584" s="8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</row>
    <row r="1585" spans="1:28" ht="17" thickBot="1" x14ac:dyDescent="0.25">
      <c r="A1585" s="9"/>
      <c r="B1585" s="2">
        <v>41899</v>
      </c>
      <c r="C1585">
        <v>7.87</v>
      </c>
      <c r="D1585">
        <v>8.14</v>
      </c>
      <c r="E1585">
        <v>8.3699999999999992</v>
      </c>
      <c r="F1585">
        <v>8.57</v>
      </c>
      <c r="G1585">
        <v>9.15</v>
      </c>
      <c r="H1585">
        <v>9.48</v>
      </c>
      <c r="I1585">
        <v>9.68</v>
      </c>
      <c r="J1585">
        <v>9.66</v>
      </c>
      <c r="K1585">
        <v>9.6199999999999992</v>
      </c>
      <c r="L1585">
        <v>9.57</v>
      </c>
      <c r="M1585">
        <v>9.5500000000000007</v>
      </c>
      <c r="N1585">
        <v>9.52</v>
      </c>
      <c r="P1585" s="8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</row>
    <row r="1586" spans="1:28" ht="17" thickBot="1" x14ac:dyDescent="0.25">
      <c r="A1586" s="9"/>
      <c r="B1586" s="2">
        <v>41898</v>
      </c>
      <c r="C1586">
        <v>8</v>
      </c>
      <c r="D1586">
        <v>8.24</v>
      </c>
      <c r="E1586">
        <v>8.4499999999999993</v>
      </c>
      <c r="F1586">
        <v>8.65</v>
      </c>
      <c r="G1586">
        <v>9.26</v>
      </c>
      <c r="H1586">
        <v>9.61</v>
      </c>
      <c r="I1586">
        <v>9.77</v>
      </c>
      <c r="J1586">
        <v>9.7100000000000009</v>
      </c>
      <c r="K1586">
        <v>9.67</v>
      </c>
      <c r="L1586">
        <v>9.6300000000000008</v>
      </c>
      <c r="M1586">
        <v>9.61</v>
      </c>
      <c r="N1586">
        <v>9.59</v>
      </c>
      <c r="P1586" s="8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</row>
    <row r="1587" spans="1:28" ht="17" thickBot="1" x14ac:dyDescent="0.25">
      <c r="A1587" s="9"/>
      <c r="B1587" s="2">
        <v>41897</v>
      </c>
      <c r="C1587">
        <v>8.1</v>
      </c>
      <c r="D1587">
        <v>8.2799999999999994</v>
      </c>
      <c r="E1587">
        <v>8.44</v>
      </c>
      <c r="F1587">
        <v>8.6199999999999992</v>
      </c>
      <c r="G1587">
        <v>9.2899999999999991</v>
      </c>
      <c r="H1587">
        <v>9.68</v>
      </c>
      <c r="I1587">
        <v>9.85</v>
      </c>
      <c r="J1587">
        <v>9.7799999999999994</v>
      </c>
      <c r="K1587">
        <v>9.73</v>
      </c>
      <c r="L1587">
        <v>9.68</v>
      </c>
      <c r="M1587">
        <v>9.66</v>
      </c>
      <c r="N1587">
        <v>9.64</v>
      </c>
      <c r="P1587" s="8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</row>
    <row r="1588" spans="1:28" ht="17" thickBot="1" x14ac:dyDescent="0.25">
      <c r="A1588" s="9"/>
      <c r="B1588" s="2">
        <v>41894</v>
      </c>
      <c r="C1588">
        <v>7.93</v>
      </c>
      <c r="D1588">
        <v>8.15</v>
      </c>
      <c r="E1588">
        <v>8.3699999999999992</v>
      </c>
      <c r="F1588">
        <v>8.58</v>
      </c>
      <c r="G1588">
        <v>9.25</v>
      </c>
      <c r="H1588">
        <v>9.56</v>
      </c>
      <c r="I1588">
        <v>9.73</v>
      </c>
      <c r="J1588">
        <v>9.7200000000000006</v>
      </c>
      <c r="K1588">
        <v>9.6999999999999993</v>
      </c>
      <c r="L1588">
        <v>9.65</v>
      </c>
      <c r="M1588">
        <v>9.6300000000000008</v>
      </c>
      <c r="N1588">
        <v>9.61</v>
      </c>
      <c r="P1588" s="8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</row>
    <row r="1589" spans="1:28" ht="17" thickBot="1" x14ac:dyDescent="0.25">
      <c r="A1589" s="9"/>
      <c r="B1589" s="2">
        <v>41893</v>
      </c>
      <c r="C1589">
        <v>7.92</v>
      </c>
      <c r="D1589">
        <v>8.16</v>
      </c>
      <c r="E1589">
        <v>8.39</v>
      </c>
      <c r="F1589">
        <v>8.61</v>
      </c>
      <c r="G1589">
        <v>9.33</v>
      </c>
      <c r="H1589">
        <v>9.73</v>
      </c>
      <c r="I1589">
        <v>9.91</v>
      </c>
      <c r="J1589">
        <v>9.84</v>
      </c>
      <c r="K1589">
        <v>9.76</v>
      </c>
      <c r="L1589">
        <v>9.6999999999999993</v>
      </c>
      <c r="M1589">
        <v>9.68</v>
      </c>
      <c r="N1589">
        <v>9.66</v>
      </c>
      <c r="P1589" s="8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</row>
    <row r="1590" spans="1:28" ht="17" thickBot="1" x14ac:dyDescent="0.25">
      <c r="A1590" s="9"/>
      <c r="B1590" s="2">
        <v>41892</v>
      </c>
      <c r="C1590">
        <v>8.11</v>
      </c>
      <c r="D1590">
        <v>8.32</v>
      </c>
      <c r="E1590">
        <v>8.51</v>
      </c>
      <c r="F1590">
        <v>8.69</v>
      </c>
      <c r="G1590">
        <v>9.27</v>
      </c>
      <c r="H1590">
        <v>9.65</v>
      </c>
      <c r="I1590">
        <v>9.83</v>
      </c>
      <c r="J1590">
        <v>9.76</v>
      </c>
      <c r="K1590">
        <v>9.7100000000000009</v>
      </c>
      <c r="L1590">
        <v>9.68</v>
      </c>
      <c r="M1590">
        <v>9.66</v>
      </c>
      <c r="N1590">
        <v>9.65</v>
      </c>
      <c r="P1590" s="8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</row>
    <row r="1591" spans="1:28" ht="17" thickBot="1" x14ac:dyDescent="0.25">
      <c r="A1591" s="9"/>
      <c r="B1591" s="2">
        <v>41891</v>
      </c>
      <c r="C1591">
        <v>7.99</v>
      </c>
      <c r="D1591">
        <v>8.25</v>
      </c>
      <c r="E1591">
        <v>8.48</v>
      </c>
      <c r="F1591">
        <v>8.69</v>
      </c>
      <c r="G1591">
        <v>9.3000000000000007</v>
      </c>
      <c r="H1591">
        <v>9.57</v>
      </c>
      <c r="I1591">
        <v>9.65</v>
      </c>
      <c r="J1591">
        <v>9.58</v>
      </c>
      <c r="K1591">
        <v>9.5399999999999991</v>
      </c>
      <c r="L1591">
        <v>9.52</v>
      </c>
      <c r="M1591">
        <v>9.51</v>
      </c>
      <c r="N1591">
        <v>9.5</v>
      </c>
      <c r="P1591" s="8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</row>
    <row r="1592" spans="1:28" ht="17" thickBot="1" x14ac:dyDescent="0.25">
      <c r="A1592" s="9"/>
      <c r="B1592" s="2">
        <v>41890</v>
      </c>
      <c r="C1592">
        <v>7.95</v>
      </c>
      <c r="D1592">
        <v>8.19</v>
      </c>
      <c r="E1592">
        <v>8.41</v>
      </c>
      <c r="F1592">
        <v>8.6199999999999992</v>
      </c>
      <c r="G1592">
        <v>9.23</v>
      </c>
      <c r="H1592">
        <v>9.5299999999999994</v>
      </c>
      <c r="I1592">
        <v>9.66</v>
      </c>
      <c r="J1592">
        <v>9.61</v>
      </c>
      <c r="K1592">
        <v>9.57</v>
      </c>
      <c r="L1592">
        <v>9.5500000000000007</v>
      </c>
      <c r="M1592">
        <v>9.5399999999999991</v>
      </c>
      <c r="N1592">
        <v>9.5399999999999991</v>
      </c>
      <c r="P1592" s="8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</row>
    <row r="1593" spans="1:28" ht="17" thickBot="1" x14ac:dyDescent="0.25">
      <c r="A1593" s="9"/>
      <c r="B1593" s="2">
        <v>41887</v>
      </c>
      <c r="C1593">
        <v>7.78</v>
      </c>
      <c r="D1593">
        <v>8.08</v>
      </c>
      <c r="E1593">
        <v>8.35</v>
      </c>
      <c r="F1593">
        <v>8.58</v>
      </c>
      <c r="G1593">
        <v>9.1999999999999993</v>
      </c>
      <c r="H1593">
        <v>9.44</v>
      </c>
      <c r="I1593">
        <v>9.5399999999999991</v>
      </c>
      <c r="J1593">
        <v>9.52</v>
      </c>
      <c r="K1593">
        <v>9.51</v>
      </c>
      <c r="L1593">
        <v>9.52</v>
      </c>
      <c r="M1593">
        <v>9.5</v>
      </c>
      <c r="N1593">
        <v>9.4499999999999993</v>
      </c>
      <c r="P1593" s="8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</row>
    <row r="1594" spans="1:28" ht="17" thickBot="1" x14ac:dyDescent="0.25">
      <c r="A1594" s="9"/>
      <c r="B1594" s="2">
        <v>41886</v>
      </c>
      <c r="C1594">
        <v>7.88</v>
      </c>
      <c r="D1594">
        <v>8.18</v>
      </c>
      <c r="E1594">
        <v>8.43</v>
      </c>
      <c r="F1594">
        <v>8.66</v>
      </c>
      <c r="G1594">
        <v>9.2799999999999994</v>
      </c>
      <c r="H1594">
        <v>9.52</v>
      </c>
      <c r="I1594">
        <v>9.57</v>
      </c>
      <c r="J1594">
        <v>9.52</v>
      </c>
      <c r="K1594">
        <v>9.5</v>
      </c>
      <c r="L1594">
        <v>9.51</v>
      </c>
      <c r="M1594">
        <v>9.5</v>
      </c>
      <c r="N1594">
        <v>9.48</v>
      </c>
      <c r="P1594" s="8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</row>
    <row r="1595" spans="1:28" ht="17" thickBot="1" x14ac:dyDescent="0.25">
      <c r="A1595" s="9"/>
      <c r="B1595" s="2">
        <v>41885</v>
      </c>
      <c r="C1595">
        <v>7.67</v>
      </c>
      <c r="D1595">
        <v>8.08</v>
      </c>
      <c r="E1595">
        <v>8.41</v>
      </c>
      <c r="F1595">
        <v>8.67</v>
      </c>
      <c r="G1595">
        <v>9.2899999999999991</v>
      </c>
      <c r="H1595">
        <v>9.5399999999999991</v>
      </c>
      <c r="I1595">
        <v>9.58</v>
      </c>
      <c r="J1595">
        <v>9.5299999999999994</v>
      </c>
      <c r="K1595">
        <v>9.5299999999999994</v>
      </c>
      <c r="L1595">
        <v>9.5399999999999991</v>
      </c>
      <c r="M1595">
        <v>9.5299999999999994</v>
      </c>
      <c r="N1595">
        <v>9.5</v>
      </c>
      <c r="P1595" s="8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</row>
    <row r="1596" spans="1:28" ht="17" thickBot="1" x14ac:dyDescent="0.25">
      <c r="A1596" s="9"/>
      <c r="B1596" s="2">
        <v>41884</v>
      </c>
      <c r="C1596">
        <v>8.0299999999999994</v>
      </c>
      <c r="D1596">
        <v>8.39</v>
      </c>
      <c r="E1596">
        <v>8.68</v>
      </c>
      <c r="F1596">
        <v>8.9</v>
      </c>
      <c r="G1596">
        <v>9.49</v>
      </c>
      <c r="H1596">
        <v>9.8699999999999992</v>
      </c>
      <c r="I1596">
        <v>10.050000000000001</v>
      </c>
      <c r="J1596">
        <v>9.98</v>
      </c>
      <c r="K1596">
        <v>9.89</v>
      </c>
      <c r="L1596">
        <v>9.83</v>
      </c>
      <c r="M1596">
        <v>9.81</v>
      </c>
      <c r="N1596">
        <v>9.8000000000000007</v>
      </c>
      <c r="P1596" s="8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</row>
    <row r="1597" spans="1:28" ht="17" thickBot="1" x14ac:dyDescent="0.25">
      <c r="A1597" s="9"/>
      <c r="B1597" s="2">
        <v>41883</v>
      </c>
      <c r="C1597">
        <v>8.3800000000000008</v>
      </c>
      <c r="D1597">
        <v>8.7200000000000006</v>
      </c>
      <c r="E1597">
        <v>8.9600000000000009</v>
      </c>
      <c r="F1597">
        <v>9.1199999999999992</v>
      </c>
      <c r="G1597">
        <v>9.4600000000000009</v>
      </c>
      <c r="H1597">
        <v>9.77</v>
      </c>
      <c r="I1597">
        <v>9.9499999999999993</v>
      </c>
      <c r="J1597">
        <v>9.9</v>
      </c>
      <c r="K1597">
        <v>9.82</v>
      </c>
      <c r="L1597">
        <v>9.7899999999999991</v>
      </c>
      <c r="M1597">
        <v>9.8000000000000007</v>
      </c>
      <c r="N1597">
        <v>9.82</v>
      </c>
      <c r="P1597" s="8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</row>
    <row r="1598" spans="1:28" ht="17" thickBot="1" x14ac:dyDescent="0.25">
      <c r="A1598" s="9"/>
      <c r="B1598" s="2">
        <v>41880</v>
      </c>
      <c r="C1598">
        <v>8.4</v>
      </c>
      <c r="D1598">
        <v>8.65</v>
      </c>
      <c r="E1598">
        <v>8.85</v>
      </c>
      <c r="F1598">
        <v>9.01</v>
      </c>
      <c r="G1598">
        <v>9.48</v>
      </c>
      <c r="H1598">
        <v>9.81</v>
      </c>
      <c r="I1598">
        <v>9.9499999999999993</v>
      </c>
      <c r="J1598">
        <v>9.8699999999999992</v>
      </c>
      <c r="K1598">
        <v>9.8000000000000007</v>
      </c>
      <c r="L1598">
        <v>9.77</v>
      </c>
      <c r="M1598">
        <v>9.77</v>
      </c>
      <c r="N1598">
        <v>9.77</v>
      </c>
      <c r="P1598" s="8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</row>
    <row r="1599" spans="1:28" ht="17" thickBot="1" x14ac:dyDescent="0.25">
      <c r="A1599" s="9"/>
      <c r="B1599" s="2">
        <v>41879</v>
      </c>
      <c r="C1599">
        <v>7.98</v>
      </c>
      <c r="D1599">
        <v>8.23</v>
      </c>
      <c r="E1599">
        <v>8.4499999999999993</v>
      </c>
      <c r="F1599">
        <v>8.66</v>
      </c>
      <c r="G1599">
        <v>9.34</v>
      </c>
      <c r="H1599">
        <v>9.68</v>
      </c>
      <c r="I1599">
        <v>9.84</v>
      </c>
      <c r="J1599">
        <v>9.7899999999999991</v>
      </c>
      <c r="K1599">
        <v>9.73</v>
      </c>
      <c r="L1599">
        <v>9.68</v>
      </c>
      <c r="M1599">
        <v>9.68</v>
      </c>
      <c r="N1599">
        <v>9.69</v>
      </c>
      <c r="P1599" s="8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</row>
    <row r="1600" spans="1:28" ht="17" thickBot="1" x14ac:dyDescent="0.25">
      <c r="A1600" s="9"/>
      <c r="B1600" s="2">
        <v>41878</v>
      </c>
      <c r="C1600">
        <v>7.67</v>
      </c>
      <c r="D1600">
        <v>7.98</v>
      </c>
      <c r="E1600">
        <v>8.24</v>
      </c>
      <c r="F1600">
        <v>8.4600000000000009</v>
      </c>
      <c r="G1600">
        <v>9.02</v>
      </c>
      <c r="H1600">
        <v>9.2899999999999991</v>
      </c>
      <c r="I1600">
        <v>9.39</v>
      </c>
      <c r="J1600">
        <v>9.3699999999999992</v>
      </c>
      <c r="K1600">
        <v>9.3699999999999992</v>
      </c>
      <c r="L1600">
        <v>9.39</v>
      </c>
      <c r="M1600">
        <v>9.41</v>
      </c>
      <c r="N1600">
        <v>9.43</v>
      </c>
      <c r="P1600" s="8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</row>
    <row r="1601" spans="1:28" ht="17" thickBot="1" x14ac:dyDescent="0.25">
      <c r="A1601" s="9"/>
      <c r="B1601" s="2">
        <v>41877</v>
      </c>
      <c r="C1601">
        <v>7.54</v>
      </c>
      <c r="D1601">
        <v>7.9</v>
      </c>
      <c r="E1601">
        <v>8.18</v>
      </c>
      <c r="F1601">
        <v>8.4</v>
      </c>
      <c r="G1601">
        <v>8.9499999999999993</v>
      </c>
      <c r="H1601">
        <v>9.24</v>
      </c>
      <c r="I1601">
        <v>9.39</v>
      </c>
      <c r="J1601">
        <v>9.39</v>
      </c>
      <c r="K1601">
        <v>9.39</v>
      </c>
      <c r="L1601">
        <v>9.4</v>
      </c>
      <c r="M1601">
        <v>9.4</v>
      </c>
      <c r="N1601">
        <v>9.41</v>
      </c>
      <c r="P1601" s="8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</row>
    <row r="1602" spans="1:28" ht="17" thickBot="1" x14ac:dyDescent="0.25">
      <c r="A1602" s="9"/>
      <c r="B1602" s="2">
        <v>41876</v>
      </c>
      <c r="C1602">
        <v>7.5</v>
      </c>
      <c r="D1602">
        <v>7.84</v>
      </c>
      <c r="E1602">
        <v>8.1199999999999992</v>
      </c>
      <c r="F1602">
        <v>8.35</v>
      </c>
      <c r="G1602">
        <v>8.92</v>
      </c>
      <c r="H1602">
        <v>9.24</v>
      </c>
      <c r="I1602">
        <v>9.42</v>
      </c>
      <c r="J1602">
        <v>9.41</v>
      </c>
      <c r="K1602">
        <v>9.3800000000000008</v>
      </c>
      <c r="L1602">
        <v>9.3699999999999992</v>
      </c>
      <c r="M1602">
        <v>9.3699999999999992</v>
      </c>
      <c r="N1602">
        <v>9.3800000000000008</v>
      </c>
      <c r="P1602" s="8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</row>
    <row r="1603" spans="1:28" ht="17" thickBot="1" x14ac:dyDescent="0.25">
      <c r="A1603" s="9"/>
      <c r="B1603" s="2">
        <v>41873</v>
      </c>
      <c r="C1603">
        <v>7.62</v>
      </c>
      <c r="D1603">
        <v>7.93</v>
      </c>
      <c r="E1603">
        <v>8.19</v>
      </c>
      <c r="F1603">
        <v>8.41</v>
      </c>
      <c r="G1603">
        <v>9</v>
      </c>
      <c r="H1603">
        <v>9.31</v>
      </c>
      <c r="I1603">
        <v>9.4499999999999993</v>
      </c>
      <c r="J1603">
        <v>9.41</v>
      </c>
      <c r="K1603">
        <v>9.3800000000000008</v>
      </c>
      <c r="L1603">
        <v>9.3699999999999992</v>
      </c>
      <c r="M1603">
        <v>9.3800000000000008</v>
      </c>
      <c r="N1603">
        <v>9.39</v>
      </c>
      <c r="P1603" s="8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</row>
    <row r="1604" spans="1:28" ht="17" thickBot="1" x14ac:dyDescent="0.25">
      <c r="A1604" s="9"/>
      <c r="B1604" s="2">
        <v>41872</v>
      </c>
      <c r="C1604">
        <v>7.96</v>
      </c>
      <c r="D1604">
        <v>8.16</v>
      </c>
      <c r="E1604">
        <v>8.33</v>
      </c>
      <c r="F1604">
        <v>8.4700000000000006</v>
      </c>
      <c r="G1604">
        <v>8.9</v>
      </c>
      <c r="H1604">
        <v>9.17</v>
      </c>
      <c r="I1604">
        <v>9.34</v>
      </c>
      <c r="J1604">
        <v>9.34</v>
      </c>
      <c r="K1604">
        <v>9.35</v>
      </c>
      <c r="L1604">
        <v>9.35</v>
      </c>
      <c r="M1604">
        <v>9.3699999999999992</v>
      </c>
      <c r="N1604">
        <v>9.3800000000000008</v>
      </c>
      <c r="P1604" s="8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</row>
    <row r="1605" spans="1:28" ht="17" thickBot="1" x14ac:dyDescent="0.25">
      <c r="A1605" s="9"/>
      <c r="B1605" s="2">
        <v>41871</v>
      </c>
      <c r="C1605">
        <v>7.97</v>
      </c>
      <c r="D1605">
        <v>8.1199999999999992</v>
      </c>
      <c r="E1605">
        <v>8.27</v>
      </c>
      <c r="F1605">
        <v>8.42</v>
      </c>
      <c r="G1605">
        <v>8.94</v>
      </c>
      <c r="H1605">
        <v>9.27</v>
      </c>
      <c r="I1605">
        <v>9.43</v>
      </c>
      <c r="J1605">
        <v>9.4</v>
      </c>
      <c r="K1605">
        <v>9.39</v>
      </c>
      <c r="L1605">
        <v>9.3800000000000008</v>
      </c>
      <c r="M1605">
        <v>9.39</v>
      </c>
      <c r="N1605">
        <v>9.39</v>
      </c>
      <c r="P1605" s="8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</row>
    <row r="1606" spans="1:28" ht="17" thickBot="1" x14ac:dyDescent="0.25">
      <c r="A1606" s="9"/>
      <c r="B1606" s="2">
        <v>41870</v>
      </c>
      <c r="C1606">
        <v>8.14</v>
      </c>
      <c r="D1606">
        <v>8.24</v>
      </c>
      <c r="E1606">
        <v>8.35</v>
      </c>
      <c r="F1606">
        <v>8.4700000000000006</v>
      </c>
      <c r="G1606">
        <v>9.01</v>
      </c>
      <c r="H1606">
        <v>9.3699999999999992</v>
      </c>
      <c r="I1606">
        <v>9.49</v>
      </c>
      <c r="J1606">
        <v>9.41</v>
      </c>
      <c r="K1606">
        <v>9.3800000000000008</v>
      </c>
      <c r="L1606">
        <v>9.39</v>
      </c>
      <c r="M1606">
        <v>9.42</v>
      </c>
      <c r="N1606">
        <v>9.4499999999999993</v>
      </c>
      <c r="P1606" s="8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</row>
    <row r="1607" spans="1:28" ht="17" thickBot="1" x14ac:dyDescent="0.25">
      <c r="A1607" s="9"/>
      <c r="B1607" s="2">
        <v>41869</v>
      </c>
      <c r="C1607">
        <v>7.97</v>
      </c>
      <c r="D1607">
        <v>8.1199999999999992</v>
      </c>
      <c r="E1607">
        <v>8.2799999999999994</v>
      </c>
      <c r="F1607">
        <v>8.44</v>
      </c>
      <c r="G1607">
        <v>9.02</v>
      </c>
      <c r="H1607">
        <v>9.27</v>
      </c>
      <c r="I1607">
        <v>9.3699999999999992</v>
      </c>
      <c r="J1607">
        <v>9.35</v>
      </c>
      <c r="K1607">
        <v>9.35</v>
      </c>
      <c r="L1607">
        <v>9.35</v>
      </c>
      <c r="M1607">
        <v>9.36</v>
      </c>
      <c r="N1607">
        <v>9.3800000000000008</v>
      </c>
      <c r="P1607" s="8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</row>
    <row r="1608" spans="1:28" ht="17" thickBot="1" x14ac:dyDescent="0.25">
      <c r="A1608" s="9"/>
      <c r="B1608" s="2">
        <v>41866</v>
      </c>
      <c r="C1608">
        <v>8.1199999999999992</v>
      </c>
      <c r="D1608">
        <v>8.25</v>
      </c>
      <c r="E1608">
        <v>8.3699999999999992</v>
      </c>
      <c r="F1608">
        <v>8.5</v>
      </c>
      <c r="G1608">
        <v>8.9700000000000006</v>
      </c>
      <c r="H1608">
        <v>9.19</v>
      </c>
      <c r="I1608">
        <v>9.27</v>
      </c>
      <c r="J1608">
        <v>9.24</v>
      </c>
      <c r="K1608">
        <v>9.25</v>
      </c>
      <c r="L1608">
        <v>9.2899999999999991</v>
      </c>
      <c r="M1608">
        <v>9.33</v>
      </c>
      <c r="N1608">
        <v>9.3800000000000008</v>
      </c>
      <c r="P1608" s="8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</row>
    <row r="1609" spans="1:28" ht="17" thickBot="1" x14ac:dyDescent="0.25">
      <c r="A1609" s="9"/>
      <c r="B1609" s="2">
        <v>41865</v>
      </c>
      <c r="C1609">
        <v>7.84</v>
      </c>
      <c r="D1609">
        <v>8.09</v>
      </c>
      <c r="E1609">
        <v>8.31</v>
      </c>
      <c r="F1609">
        <v>8.5</v>
      </c>
      <c r="G1609">
        <v>9.0399999999999991</v>
      </c>
      <c r="H1609">
        <v>9.2799999999999994</v>
      </c>
      <c r="I1609">
        <v>9.39</v>
      </c>
      <c r="J1609">
        <v>9.3699999999999992</v>
      </c>
      <c r="K1609">
        <v>9.3800000000000008</v>
      </c>
      <c r="L1609">
        <v>9.41</v>
      </c>
      <c r="M1609">
        <v>9.43</v>
      </c>
      <c r="N1609">
        <v>9.4600000000000009</v>
      </c>
      <c r="P1609" s="8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</row>
    <row r="1610" spans="1:28" ht="17" thickBot="1" x14ac:dyDescent="0.25">
      <c r="A1610" s="9"/>
      <c r="B1610" s="2">
        <v>41864</v>
      </c>
      <c r="C1610">
        <v>7.91</v>
      </c>
      <c r="D1610">
        <v>8.16</v>
      </c>
      <c r="E1610">
        <v>8.3699999999999992</v>
      </c>
      <c r="F1610">
        <v>8.5500000000000007</v>
      </c>
      <c r="G1610">
        <v>9.06</v>
      </c>
      <c r="H1610">
        <v>9.35</v>
      </c>
      <c r="I1610">
        <v>9.5</v>
      </c>
      <c r="J1610">
        <v>9.48</v>
      </c>
      <c r="K1610">
        <v>9.4700000000000006</v>
      </c>
      <c r="L1610">
        <v>9.5</v>
      </c>
      <c r="M1610">
        <v>9.5299999999999994</v>
      </c>
      <c r="N1610">
        <v>9.57</v>
      </c>
      <c r="P1610" s="8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</row>
    <row r="1611" spans="1:28" ht="17" thickBot="1" x14ac:dyDescent="0.25">
      <c r="A1611" s="9"/>
      <c r="B1611" s="2">
        <v>41863</v>
      </c>
      <c r="C1611">
        <v>7.73</v>
      </c>
      <c r="D1611">
        <v>8.0500000000000007</v>
      </c>
      <c r="E1611">
        <v>8.31</v>
      </c>
      <c r="F1611">
        <v>8.5299999999999994</v>
      </c>
      <c r="G1611">
        <v>9.11</v>
      </c>
      <c r="H1611">
        <v>9.36</v>
      </c>
      <c r="I1611">
        <v>9.44</v>
      </c>
      <c r="J1611">
        <v>9.42</v>
      </c>
      <c r="K1611">
        <v>9.4600000000000009</v>
      </c>
      <c r="L1611">
        <v>9.52</v>
      </c>
      <c r="M1611">
        <v>9.56</v>
      </c>
      <c r="N1611">
        <v>9.59</v>
      </c>
      <c r="P1611" s="8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</row>
    <row r="1612" spans="1:28" ht="17" thickBot="1" x14ac:dyDescent="0.25">
      <c r="A1612" s="9"/>
      <c r="B1612" s="2">
        <v>41862</v>
      </c>
      <c r="C1612">
        <v>7.77</v>
      </c>
      <c r="D1612">
        <v>8.1199999999999992</v>
      </c>
      <c r="E1612">
        <v>8.4</v>
      </c>
      <c r="F1612">
        <v>8.6300000000000008</v>
      </c>
      <c r="G1612">
        <v>9.2200000000000006</v>
      </c>
      <c r="H1612">
        <v>9.4600000000000009</v>
      </c>
      <c r="I1612">
        <v>9.57</v>
      </c>
      <c r="J1612">
        <v>9.5500000000000007</v>
      </c>
      <c r="K1612">
        <v>9.52</v>
      </c>
      <c r="L1612">
        <v>9.57</v>
      </c>
      <c r="M1612">
        <v>9.64</v>
      </c>
      <c r="N1612">
        <v>9.6999999999999993</v>
      </c>
      <c r="P1612" s="8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</row>
    <row r="1613" spans="1:28" ht="17" thickBot="1" x14ac:dyDescent="0.25">
      <c r="A1613" s="9"/>
      <c r="B1613" s="2">
        <v>41859</v>
      </c>
      <c r="C1613">
        <v>7.85</v>
      </c>
      <c r="D1613">
        <v>8.11</v>
      </c>
      <c r="E1613">
        <v>8.3699999999999992</v>
      </c>
      <c r="F1613">
        <v>8.61</v>
      </c>
      <c r="G1613">
        <v>9.39</v>
      </c>
      <c r="H1613">
        <v>9.74</v>
      </c>
      <c r="I1613">
        <v>9.91</v>
      </c>
      <c r="J1613">
        <v>9.8699999999999992</v>
      </c>
      <c r="K1613">
        <v>9.82</v>
      </c>
      <c r="L1613">
        <v>9.82</v>
      </c>
      <c r="M1613">
        <v>9.86</v>
      </c>
      <c r="N1613">
        <v>9.91</v>
      </c>
      <c r="P1613" s="8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</row>
    <row r="1614" spans="1:28" ht="17" thickBot="1" x14ac:dyDescent="0.25">
      <c r="A1614" s="9"/>
      <c r="B1614" s="2">
        <v>41858</v>
      </c>
      <c r="C1614">
        <v>8.14</v>
      </c>
      <c r="D1614">
        <v>8.41</v>
      </c>
      <c r="E1614">
        <v>8.64</v>
      </c>
      <c r="F1614">
        <v>8.84</v>
      </c>
      <c r="G1614">
        <v>9.4499999999999993</v>
      </c>
      <c r="H1614">
        <v>9.7899999999999991</v>
      </c>
      <c r="I1614">
        <v>9.9499999999999993</v>
      </c>
      <c r="J1614">
        <v>9.89</v>
      </c>
      <c r="K1614">
        <v>9.81</v>
      </c>
      <c r="L1614">
        <v>9.81</v>
      </c>
      <c r="M1614">
        <v>9.85</v>
      </c>
      <c r="N1614">
        <v>9.92</v>
      </c>
      <c r="P1614" s="8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</row>
    <row r="1615" spans="1:28" ht="17" thickBot="1" x14ac:dyDescent="0.25">
      <c r="A1615" s="9"/>
      <c r="B1615" s="2">
        <v>41857</v>
      </c>
      <c r="C1615">
        <v>8.1300000000000008</v>
      </c>
      <c r="D1615">
        <v>8.41</v>
      </c>
      <c r="E1615">
        <v>8.66</v>
      </c>
      <c r="F1615">
        <v>8.8800000000000008</v>
      </c>
      <c r="G1615">
        <v>9.5</v>
      </c>
      <c r="H1615">
        <v>9.77</v>
      </c>
      <c r="I1615">
        <v>9.89</v>
      </c>
      <c r="J1615">
        <v>9.8800000000000008</v>
      </c>
      <c r="K1615">
        <v>9.85</v>
      </c>
      <c r="L1615">
        <v>9.85</v>
      </c>
      <c r="M1615">
        <v>9.8699999999999992</v>
      </c>
      <c r="N1615">
        <v>9.91</v>
      </c>
      <c r="P1615" s="8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</row>
    <row r="1616" spans="1:28" ht="17" thickBot="1" x14ac:dyDescent="0.25">
      <c r="A1616" s="9"/>
      <c r="B1616" s="2">
        <v>41856</v>
      </c>
      <c r="C1616">
        <v>8.1</v>
      </c>
      <c r="D1616">
        <v>8.43</v>
      </c>
      <c r="E1616">
        <v>8.69</v>
      </c>
      <c r="F1616">
        <v>8.89</v>
      </c>
      <c r="G1616">
        <v>9.36</v>
      </c>
      <c r="H1616">
        <v>9.59</v>
      </c>
      <c r="I1616">
        <v>9.73</v>
      </c>
      <c r="J1616">
        <v>9.74</v>
      </c>
      <c r="K1616">
        <v>9.6999999999999993</v>
      </c>
      <c r="L1616">
        <v>9.68</v>
      </c>
      <c r="M1616">
        <v>9.6999999999999993</v>
      </c>
      <c r="N1616">
        <v>9.74</v>
      </c>
      <c r="P1616" s="8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</row>
    <row r="1617" spans="1:28" ht="17" thickBot="1" x14ac:dyDescent="0.25">
      <c r="A1617" s="9"/>
      <c r="B1617" s="2">
        <v>41855</v>
      </c>
      <c r="C1617">
        <v>8.18</v>
      </c>
      <c r="D1617">
        <v>8.42</v>
      </c>
      <c r="E1617">
        <v>8.6300000000000008</v>
      </c>
      <c r="F1617">
        <v>8.82</v>
      </c>
      <c r="G1617">
        <v>9.34</v>
      </c>
      <c r="H1617">
        <v>9.56</v>
      </c>
      <c r="I1617">
        <v>9.68</v>
      </c>
      <c r="J1617">
        <v>9.67</v>
      </c>
      <c r="K1617">
        <v>9.65</v>
      </c>
      <c r="L1617">
        <v>9.64</v>
      </c>
      <c r="M1617">
        <v>9.65</v>
      </c>
      <c r="N1617">
        <v>9.68</v>
      </c>
      <c r="P1617" s="8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</row>
    <row r="1618" spans="1:28" ht="17" thickBot="1" x14ac:dyDescent="0.25">
      <c r="A1618" s="9"/>
      <c r="B1618" s="2">
        <v>41852</v>
      </c>
      <c r="C1618">
        <v>8.15</v>
      </c>
      <c r="D1618">
        <v>8.33</v>
      </c>
      <c r="E1618">
        <v>8.51</v>
      </c>
      <c r="F1618">
        <v>8.69</v>
      </c>
      <c r="G1618">
        <v>9.2899999999999991</v>
      </c>
      <c r="H1618">
        <v>9.51</v>
      </c>
      <c r="I1618">
        <v>9.6199999999999992</v>
      </c>
      <c r="J1618">
        <v>9.61</v>
      </c>
      <c r="K1618">
        <v>9.57</v>
      </c>
      <c r="L1618">
        <v>9.57</v>
      </c>
      <c r="M1618">
        <v>9.58</v>
      </c>
      <c r="N1618">
        <v>9.61</v>
      </c>
      <c r="P1618" s="8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</row>
    <row r="1619" spans="1:28" ht="17" thickBot="1" x14ac:dyDescent="0.25">
      <c r="A1619" s="9"/>
      <c r="B1619" s="2">
        <v>41851</v>
      </c>
      <c r="C1619">
        <v>8.33</v>
      </c>
      <c r="D1619">
        <v>8.49</v>
      </c>
      <c r="E1619">
        <v>8.6300000000000008</v>
      </c>
      <c r="F1619">
        <v>8.76</v>
      </c>
      <c r="G1619">
        <v>9.1999999999999993</v>
      </c>
      <c r="H1619">
        <v>9.43</v>
      </c>
      <c r="I1619">
        <v>9.5299999999999994</v>
      </c>
      <c r="J1619">
        <v>9.5</v>
      </c>
      <c r="K1619">
        <v>9.4600000000000009</v>
      </c>
      <c r="L1619">
        <v>9.4600000000000009</v>
      </c>
      <c r="M1619">
        <v>9.49</v>
      </c>
      <c r="N1619">
        <v>9.5399999999999991</v>
      </c>
      <c r="P1619" s="8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</row>
    <row r="1620" spans="1:28" ht="17" thickBot="1" x14ac:dyDescent="0.25">
      <c r="A1620" s="9"/>
      <c r="B1620" s="2">
        <v>41850</v>
      </c>
      <c r="C1620">
        <v>8.5</v>
      </c>
      <c r="D1620">
        <v>8.6</v>
      </c>
      <c r="E1620">
        <v>8.69</v>
      </c>
      <c r="F1620">
        <v>8.8000000000000007</v>
      </c>
      <c r="G1620">
        <v>9.18</v>
      </c>
      <c r="H1620">
        <v>9.3800000000000008</v>
      </c>
      <c r="I1620">
        <v>9.4700000000000006</v>
      </c>
      <c r="J1620">
        <v>9.44</v>
      </c>
      <c r="K1620">
        <v>9.39</v>
      </c>
      <c r="L1620">
        <v>9.41</v>
      </c>
      <c r="M1620">
        <v>9.4600000000000009</v>
      </c>
      <c r="N1620">
        <v>9.5299999999999994</v>
      </c>
      <c r="P1620" s="8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</row>
    <row r="1621" spans="1:28" ht="17" thickBot="1" x14ac:dyDescent="0.25">
      <c r="A1621" s="9"/>
      <c r="B1621" s="2">
        <v>41849</v>
      </c>
      <c r="C1621">
        <v>8.36</v>
      </c>
      <c r="D1621">
        <v>8.65</v>
      </c>
      <c r="E1621">
        <v>8.86</v>
      </c>
      <c r="F1621">
        <v>9.01</v>
      </c>
      <c r="G1621">
        <v>9.34</v>
      </c>
      <c r="H1621">
        <v>9.4600000000000009</v>
      </c>
      <c r="I1621">
        <v>9.52</v>
      </c>
      <c r="J1621">
        <v>9.5</v>
      </c>
      <c r="K1621">
        <v>9.48</v>
      </c>
      <c r="L1621">
        <v>9.49</v>
      </c>
      <c r="M1621">
        <v>9.51</v>
      </c>
      <c r="N1621">
        <v>9.5399999999999991</v>
      </c>
      <c r="P1621" s="8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</row>
    <row r="1622" spans="1:28" ht="17" thickBot="1" x14ac:dyDescent="0.25">
      <c r="A1622" s="9"/>
      <c r="B1622" s="2">
        <v>41848</v>
      </c>
      <c r="C1622">
        <v>8.15</v>
      </c>
      <c r="D1622">
        <v>8.48</v>
      </c>
      <c r="E1622">
        <v>8.69</v>
      </c>
      <c r="F1622">
        <v>8.83</v>
      </c>
      <c r="G1622">
        <v>9.1</v>
      </c>
      <c r="H1622">
        <v>9.26</v>
      </c>
      <c r="I1622">
        <v>9.31</v>
      </c>
      <c r="J1622">
        <v>9.3000000000000007</v>
      </c>
      <c r="K1622">
        <v>9.32</v>
      </c>
      <c r="L1622">
        <v>9.3699999999999992</v>
      </c>
      <c r="M1622">
        <v>9.39</v>
      </c>
      <c r="N1622">
        <v>9.39</v>
      </c>
      <c r="P1622" s="8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</row>
    <row r="1623" spans="1:28" ht="17" thickBot="1" x14ac:dyDescent="0.25">
      <c r="A1623" s="9"/>
      <c r="B1623" s="2">
        <v>41845</v>
      </c>
      <c r="C1623">
        <v>7.93</v>
      </c>
      <c r="D1623">
        <v>8.35</v>
      </c>
      <c r="E1623">
        <v>8.6199999999999992</v>
      </c>
      <c r="F1623">
        <v>8.8000000000000007</v>
      </c>
      <c r="G1623">
        <v>9.06</v>
      </c>
      <c r="H1623">
        <v>9.1199999999999992</v>
      </c>
      <c r="I1623">
        <v>9.14</v>
      </c>
      <c r="J1623">
        <v>9.16</v>
      </c>
      <c r="K1623">
        <v>9.23</v>
      </c>
      <c r="L1623">
        <v>9.2899999999999991</v>
      </c>
      <c r="M1623">
        <v>9.31</v>
      </c>
      <c r="N1623">
        <v>9.2899999999999991</v>
      </c>
      <c r="P1623" s="8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</row>
    <row r="1624" spans="1:28" ht="17" thickBot="1" x14ac:dyDescent="0.25">
      <c r="A1624" s="9"/>
      <c r="B1624" s="2">
        <v>41844</v>
      </c>
      <c r="C1624">
        <v>7.86</v>
      </c>
      <c r="D1624">
        <v>8.1199999999999992</v>
      </c>
      <c r="E1624">
        <v>8.3000000000000007</v>
      </c>
      <c r="F1624">
        <v>8.44</v>
      </c>
      <c r="G1624">
        <v>8.7200000000000006</v>
      </c>
      <c r="H1624">
        <v>8.84</v>
      </c>
      <c r="I1624">
        <v>8.94</v>
      </c>
      <c r="J1624">
        <v>9.01</v>
      </c>
      <c r="K1624">
        <v>9.1</v>
      </c>
      <c r="L1624">
        <v>9.16</v>
      </c>
      <c r="M1624">
        <v>9.17</v>
      </c>
      <c r="N1624">
        <v>9.15</v>
      </c>
      <c r="P1624" s="8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</row>
    <row r="1625" spans="1:28" ht="17" thickBot="1" x14ac:dyDescent="0.25">
      <c r="A1625" s="9"/>
      <c r="B1625" s="2">
        <v>41843</v>
      </c>
      <c r="C1625">
        <v>7.98</v>
      </c>
      <c r="D1625">
        <v>8.19</v>
      </c>
      <c r="E1625">
        <v>8.35</v>
      </c>
      <c r="F1625">
        <v>8.4600000000000009</v>
      </c>
      <c r="G1625">
        <v>8.68</v>
      </c>
      <c r="H1625">
        <v>8.77</v>
      </c>
      <c r="I1625">
        <v>8.8699999999999992</v>
      </c>
      <c r="J1625">
        <v>8.9600000000000009</v>
      </c>
      <c r="K1625">
        <v>9.06</v>
      </c>
      <c r="L1625">
        <v>9.1300000000000008</v>
      </c>
      <c r="M1625">
        <v>9.15</v>
      </c>
      <c r="N1625">
        <v>9.1300000000000008</v>
      </c>
      <c r="P1625" s="8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</row>
    <row r="1626" spans="1:28" ht="17" thickBot="1" x14ac:dyDescent="0.25">
      <c r="A1626" s="9"/>
      <c r="B1626" s="2">
        <v>41842</v>
      </c>
      <c r="C1626">
        <v>7.93</v>
      </c>
      <c r="D1626">
        <v>8.23</v>
      </c>
      <c r="E1626">
        <v>8.43</v>
      </c>
      <c r="F1626">
        <v>8.56</v>
      </c>
      <c r="G1626">
        <v>8.7799999999999994</v>
      </c>
      <c r="H1626">
        <v>8.86</v>
      </c>
      <c r="I1626">
        <v>8.94</v>
      </c>
      <c r="J1626">
        <v>9.01</v>
      </c>
      <c r="K1626">
        <v>9.11</v>
      </c>
      <c r="L1626">
        <v>9.19</v>
      </c>
      <c r="M1626">
        <v>9.1999999999999993</v>
      </c>
      <c r="N1626">
        <v>9.17</v>
      </c>
      <c r="P1626" s="8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</row>
    <row r="1627" spans="1:28" ht="17" thickBot="1" x14ac:dyDescent="0.25">
      <c r="A1627" s="9"/>
      <c r="B1627" s="2">
        <v>41841</v>
      </c>
      <c r="C1627">
        <v>8.14</v>
      </c>
      <c r="D1627">
        <v>8.31</v>
      </c>
      <c r="E1627">
        <v>8.4499999999999993</v>
      </c>
      <c r="F1627">
        <v>8.58</v>
      </c>
      <c r="G1627">
        <v>8.8800000000000008</v>
      </c>
      <c r="H1627">
        <v>8.9700000000000006</v>
      </c>
      <c r="I1627">
        <v>9.02</v>
      </c>
      <c r="J1627">
        <v>9.09</v>
      </c>
      <c r="K1627">
        <v>9.23</v>
      </c>
      <c r="L1627">
        <v>9.33</v>
      </c>
      <c r="M1627">
        <v>9.35</v>
      </c>
      <c r="N1627">
        <v>9.33</v>
      </c>
      <c r="P1627" s="8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</row>
    <row r="1628" spans="1:28" ht="17" thickBot="1" x14ac:dyDescent="0.25">
      <c r="A1628" s="9"/>
      <c r="B1628" s="2">
        <v>41838</v>
      </c>
      <c r="C1628">
        <v>7.95</v>
      </c>
      <c r="D1628">
        <v>8.11</v>
      </c>
      <c r="E1628">
        <v>8.24</v>
      </c>
      <c r="F1628">
        <v>8.32</v>
      </c>
      <c r="G1628">
        <v>8.5399999999999991</v>
      </c>
      <c r="H1628">
        <v>8.73</v>
      </c>
      <c r="I1628">
        <v>8.89</v>
      </c>
      <c r="J1628">
        <v>8.94</v>
      </c>
      <c r="K1628">
        <v>9.01</v>
      </c>
      <c r="L1628">
        <v>9.06</v>
      </c>
      <c r="M1628">
        <v>9.07</v>
      </c>
      <c r="N1628">
        <v>9.07</v>
      </c>
      <c r="P1628" s="8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</row>
    <row r="1629" spans="1:28" ht="17" thickBot="1" x14ac:dyDescent="0.25">
      <c r="A1629" s="9"/>
      <c r="B1629" s="2">
        <v>41837</v>
      </c>
      <c r="C1629">
        <v>7.91</v>
      </c>
      <c r="D1629">
        <v>8.14</v>
      </c>
      <c r="E1629">
        <v>8.3000000000000007</v>
      </c>
      <c r="F1629">
        <v>8.39</v>
      </c>
      <c r="G1629">
        <v>8.5399999999999991</v>
      </c>
      <c r="H1629">
        <v>8.6999999999999993</v>
      </c>
      <c r="I1629">
        <v>8.8699999999999992</v>
      </c>
      <c r="J1629">
        <v>8.9499999999999993</v>
      </c>
      <c r="K1629">
        <v>9.0299999999999994</v>
      </c>
      <c r="L1629">
        <v>9.07</v>
      </c>
      <c r="M1629">
        <v>9.07</v>
      </c>
      <c r="N1629">
        <v>9.0500000000000007</v>
      </c>
      <c r="P1629" s="8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</row>
    <row r="1630" spans="1:28" ht="17" thickBot="1" x14ac:dyDescent="0.25">
      <c r="A1630" s="9"/>
      <c r="B1630" s="2">
        <v>41836</v>
      </c>
      <c r="C1630">
        <v>7.87</v>
      </c>
      <c r="D1630">
        <v>8.02</v>
      </c>
      <c r="E1630">
        <v>8.1199999999999992</v>
      </c>
      <c r="F1630">
        <v>8.18</v>
      </c>
      <c r="G1630">
        <v>8.27</v>
      </c>
      <c r="H1630">
        <v>8.3699999999999992</v>
      </c>
      <c r="I1630">
        <v>8.52</v>
      </c>
      <c r="J1630">
        <v>8.6300000000000008</v>
      </c>
      <c r="K1630">
        <v>8.76</v>
      </c>
      <c r="L1630">
        <v>8.85</v>
      </c>
      <c r="M1630">
        <v>8.8699999999999992</v>
      </c>
      <c r="N1630">
        <v>8.85</v>
      </c>
      <c r="P1630" s="8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</row>
    <row r="1631" spans="1:28" ht="17" thickBot="1" x14ac:dyDescent="0.25">
      <c r="A1631" s="9"/>
      <c r="B1631" s="2">
        <v>41835</v>
      </c>
      <c r="C1631">
        <v>7.66</v>
      </c>
      <c r="D1631">
        <v>7.9</v>
      </c>
      <c r="E1631">
        <v>8.0500000000000007</v>
      </c>
      <c r="F1631">
        <v>8.14</v>
      </c>
      <c r="G1631">
        <v>8.27</v>
      </c>
      <c r="H1631">
        <v>8.35</v>
      </c>
      <c r="I1631">
        <v>8.4700000000000006</v>
      </c>
      <c r="J1631">
        <v>8.58</v>
      </c>
      <c r="K1631">
        <v>8.6999999999999993</v>
      </c>
      <c r="L1631">
        <v>8.7799999999999994</v>
      </c>
      <c r="M1631">
        <v>8.7799999999999994</v>
      </c>
      <c r="N1631">
        <v>8.74</v>
      </c>
      <c r="P1631" s="8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</row>
    <row r="1632" spans="1:28" ht="17" thickBot="1" x14ac:dyDescent="0.25">
      <c r="A1632" s="9"/>
      <c r="B1632" s="2">
        <v>41834</v>
      </c>
      <c r="C1632">
        <v>7.55</v>
      </c>
      <c r="D1632">
        <v>7.81</v>
      </c>
      <c r="E1632">
        <v>7.97</v>
      </c>
      <c r="F1632">
        <v>8.08</v>
      </c>
      <c r="G1632">
        <v>8.26</v>
      </c>
      <c r="H1632">
        <v>8.3699999999999992</v>
      </c>
      <c r="I1632">
        <v>8.49</v>
      </c>
      <c r="J1632">
        <v>8.58</v>
      </c>
      <c r="K1632">
        <v>8.69</v>
      </c>
      <c r="L1632">
        <v>8.76</v>
      </c>
      <c r="M1632">
        <v>8.77</v>
      </c>
      <c r="N1632">
        <v>8.7200000000000006</v>
      </c>
      <c r="P1632" s="8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</row>
    <row r="1633" spans="1:28" ht="17" thickBot="1" x14ac:dyDescent="0.25">
      <c r="A1633" s="9"/>
      <c r="B1633" s="2">
        <v>41831</v>
      </c>
      <c r="C1633">
        <v>7.51</v>
      </c>
      <c r="D1633">
        <v>7.83</v>
      </c>
      <c r="E1633">
        <v>8</v>
      </c>
      <c r="F1633">
        <v>8.09</v>
      </c>
      <c r="G1633">
        <v>8.1999999999999993</v>
      </c>
      <c r="H1633">
        <v>8.31</v>
      </c>
      <c r="I1633">
        <v>8.4600000000000009</v>
      </c>
      <c r="J1633">
        <v>8.56</v>
      </c>
      <c r="K1633">
        <v>8.66</v>
      </c>
      <c r="L1633">
        <v>8.6999999999999993</v>
      </c>
      <c r="M1633">
        <v>8.69</v>
      </c>
      <c r="N1633">
        <v>8.64</v>
      </c>
      <c r="P1633" s="8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</row>
    <row r="1634" spans="1:28" ht="17" thickBot="1" x14ac:dyDescent="0.25">
      <c r="A1634" s="9"/>
      <c r="B1634" s="2">
        <v>41830</v>
      </c>
      <c r="C1634">
        <v>7.42</v>
      </c>
      <c r="D1634">
        <v>7.71</v>
      </c>
      <c r="E1634">
        <v>7.88</v>
      </c>
      <c r="F1634">
        <v>8</v>
      </c>
      <c r="G1634">
        <v>8.19</v>
      </c>
      <c r="H1634">
        <v>8.2899999999999991</v>
      </c>
      <c r="I1634">
        <v>8.42</v>
      </c>
      <c r="J1634">
        <v>8.51</v>
      </c>
      <c r="K1634">
        <v>8.61</v>
      </c>
      <c r="L1634">
        <v>8.67</v>
      </c>
      <c r="M1634">
        <v>8.66</v>
      </c>
      <c r="N1634">
        <v>8.6199999999999992</v>
      </c>
      <c r="P1634" s="8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</row>
    <row r="1635" spans="1:28" ht="17" thickBot="1" x14ac:dyDescent="0.25">
      <c r="A1635" s="9"/>
      <c r="B1635" s="2">
        <v>41829</v>
      </c>
      <c r="C1635">
        <v>7.26</v>
      </c>
      <c r="D1635">
        <v>7.61</v>
      </c>
      <c r="E1635">
        <v>7.83</v>
      </c>
      <c r="F1635">
        <v>7.96</v>
      </c>
      <c r="G1635">
        <v>8.16</v>
      </c>
      <c r="H1635">
        <v>8.24</v>
      </c>
      <c r="I1635">
        <v>8.34</v>
      </c>
      <c r="J1635">
        <v>8.42</v>
      </c>
      <c r="K1635">
        <v>8.52</v>
      </c>
      <c r="L1635">
        <v>8.59</v>
      </c>
      <c r="M1635">
        <v>8.59</v>
      </c>
      <c r="N1635">
        <v>8.5500000000000007</v>
      </c>
      <c r="P1635" s="8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</row>
    <row r="1636" spans="1:28" ht="17" thickBot="1" x14ac:dyDescent="0.25">
      <c r="A1636" s="9"/>
      <c r="B1636" s="2">
        <v>41828</v>
      </c>
      <c r="C1636">
        <v>7.2</v>
      </c>
      <c r="D1636">
        <v>7.52</v>
      </c>
      <c r="E1636">
        <v>7.74</v>
      </c>
      <c r="F1636">
        <v>7.87</v>
      </c>
      <c r="G1636">
        <v>8.08</v>
      </c>
      <c r="H1636">
        <v>8.18</v>
      </c>
      <c r="I1636">
        <v>8.2899999999999991</v>
      </c>
      <c r="J1636">
        <v>8.39</v>
      </c>
      <c r="K1636">
        <v>8.5</v>
      </c>
      <c r="L1636">
        <v>8.57</v>
      </c>
      <c r="M1636">
        <v>8.58</v>
      </c>
      <c r="N1636">
        <v>8.5500000000000007</v>
      </c>
      <c r="P1636" s="8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</row>
    <row r="1637" spans="1:28" ht="17" thickBot="1" x14ac:dyDescent="0.25">
      <c r="A1637" s="9"/>
      <c r="B1637" s="2">
        <v>41827</v>
      </c>
      <c r="C1637">
        <v>7.27</v>
      </c>
      <c r="D1637">
        <v>7.58</v>
      </c>
      <c r="E1637">
        <v>7.81</v>
      </c>
      <c r="F1637">
        <v>7.96</v>
      </c>
      <c r="G1637">
        <v>8.15</v>
      </c>
      <c r="H1637">
        <v>8.2200000000000006</v>
      </c>
      <c r="I1637">
        <v>8.31</v>
      </c>
      <c r="J1637">
        <v>8.42</v>
      </c>
      <c r="K1637">
        <v>8.5500000000000007</v>
      </c>
      <c r="L1637">
        <v>8.6199999999999992</v>
      </c>
      <c r="M1637">
        <v>8.6300000000000008</v>
      </c>
      <c r="N1637">
        <v>8.61</v>
      </c>
      <c r="P1637" s="8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</row>
    <row r="1638" spans="1:28" ht="17" thickBot="1" x14ac:dyDescent="0.25">
      <c r="A1638" s="9"/>
      <c r="B1638" s="2">
        <v>41824</v>
      </c>
      <c r="C1638">
        <v>7.33</v>
      </c>
      <c r="D1638">
        <v>7.58</v>
      </c>
      <c r="E1638">
        <v>7.79</v>
      </c>
      <c r="F1638">
        <v>7.93</v>
      </c>
      <c r="G1638">
        <v>8.17</v>
      </c>
      <c r="H1638">
        <v>8.2100000000000009</v>
      </c>
      <c r="I1638">
        <v>8.27</v>
      </c>
      <c r="J1638">
        <v>8.3800000000000008</v>
      </c>
      <c r="K1638">
        <v>8.56</v>
      </c>
      <c r="L1638">
        <v>8.6999999999999993</v>
      </c>
      <c r="M1638">
        <v>8.74</v>
      </c>
      <c r="N1638">
        <v>8.75</v>
      </c>
      <c r="P1638" s="8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</row>
    <row r="1639" spans="1:28" ht="17" thickBot="1" x14ac:dyDescent="0.25">
      <c r="A1639" s="9"/>
      <c r="B1639" s="2">
        <v>41823</v>
      </c>
      <c r="C1639">
        <v>7.43</v>
      </c>
      <c r="D1639">
        <v>7.61</v>
      </c>
      <c r="E1639">
        <v>7.76</v>
      </c>
      <c r="F1639">
        <v>7.87</v>
      </c>
      <c r="G1639">
        <v>8.11</v>
      </c>
      <c r="H1639">
        <v>8.19</v>
      </c>
      <c r="I1639">
        <v>8.2899999999999991</v>
      </c>
      <c r="J1639">
        <v>8.39</v>
      </c>
      <c r="K1639">
        <v>8.5299999999999994</v>
      </c>
      <c r="L1639">
        <v>8.65</v>
      </c>
      <c r="M1639">
        <v>8.6999999999999993</v>
      </c>
      <c r="N1639">
        <v>8.74</v>
      </c>
      <c r="P1639" s="8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</row>
    <row r="1640" spans="1:28" ht="17" thickBot="1" x14ac:dyDescent="0.25">
      <c r="A1640" s="9"/>
      <c r="B1640" s="2">
        <v>41822</v>
      </c>
      <c r="C1640">
        <v>7.54</v>
      </c>
      <c r="D1640">
        <v>7.65</v>
      </c>
      <c r="E1640">
        <v>7.75</v>
      </c>
      <c r="F1640">
        <v>7.83</v>
      </c>
      <c r="G1640">
        <v>8.0500000000000007</v>
      </c>
      <c r="H1640">
        <v>8.19</v>
      </c>
      <c r="I1640">
        <v>8.3000000000000007</v>
      </c>
      <c r="J1640">
        <v>8.3699999999999992</v>
      </c>
      <c r="K1640">
        <v>8.49</v>
      </c>
      <c r="L1640">
        <v>8.6199999999999992</v>
      </c>
      <c r="M1640">
        <v>8.68</v>
      </c>
      <c r="N1640">
        <v>8.73</v>
      </c>
      <c r="P1640" s="8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</row>
    <row r="1641" spans="1:28" ht="17" thickBot="1" x14ac:dyDescent="0.25">
      <c r="A1641" s="9"/>
      <c r="B1641" s="2">
        <v>41821</v>
      </c>
      <c r="C1641">
        <v>7.64</v>
      </c>
      <c r="D1641">
        <v>7.74</v>
      </c>
      <c r="E1641">
        <v>7.83</v>
      </c>
      <c r="F1641">
        <v>7.92</v>
      </c>
      <c r="G1641">
        <v>8.17</v>
      </c>
      <c r="H1641">
        <v>8.25</v>
      </c>
      <c r="I1641">
        <v>8.27</v>
      </c>
      <c r="J1641">
        <v>8.34</v>
      </c>
      <c r="K1641">
        <v>8.5399999999999991</v>
      </c>
      <c r="L1641">
        <v>8.7200000000000006</v>
      </c>
      <c r="M1641">
        <v>8.7799999999999994</v>
      </c>
      <c r="N1641">
        <v>8.81</v>
      </c>
      <c r="P1641" s="8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</row>
    <row r="1642" spans="1:28" ht="17" thickBot="1" x14ac:dyDescent="0.25">
      <c r="A1642" s="9"/>
      <c r="B1642" s="2">
        <v>41820</v>
      </c>
      <c r="C1642">
        <v>7.65</v>
      </c>
      <c r="D1642">
        <v>7.75</v>
      </c>
      <c r="E1642">
        <v>7.83</v>
      </c>
      <c r="F1642">
        <v>7.89</v>
      </c>
      <c r="G1642">
        <v>8.06</v>
      </c>
      <c r="H1642">
        <v>8.15</v>
      </c>
      <c r="I1642">
        <v>8.24</v>
      </c>
      <c r="J1642">
        <v>8.32</v>
      </c>
      <c r="K1642">
        <v>8.48</v>
      </c>
      <c r="L1642">
        <v>8.6199999999999992</v>
      </c>
      <c r="M1642">
        <v>8.69</v>
      </c>
      <c r="N1642">
        <v>8.74</v>
      </c>
      <c r="P1642" s="8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</row>
    <row r="1643" spans="1:28" ht="17" thickBot="1" x14ac:dyDescent="0.25">
      <c r="A1643" s="9"/>
      <c r="B1643" s="2">
        <v>41817</v>
      </c>
      <c r="C1643">
        <v>7.71</v>
      </c>
      <c r="D1643">
        <v>7.75</v>
      </c>
      <c r="E1643">
        <v>7.8</v>
      </c>
      <c r="F1643">
        <v>7.85</v>
      </c>
      <c r="G1643">
        <v>8.02</v>
      </c>
      <c r="H1643">
        <v>8.1199999999999992</v>
      </c>
      <c r="I1643">
        <v>8.1999999999999993</v>
      </c>
      <c r="J1643">
        <v>8.2799999999999994</v>
      </c>
      <c r="K1643">
        <v>8.44</v>
      </c>
      <c r="L1643">
        <v>8.59</v>
      </c>
      <c r="M1643">
        <v>8.66</v>
      </c>
      <c r="N1643">
        <v>8.6999999999999993</v>
      </c>
      <c r="P1643" s="8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</row>
    <row r="1644" spans="1:28" ht="17" thickBot="1" x14ac:dyDescent="0.25">
      <c r="A1644" s="9"/>
      <c r="B1644" s="2">
        <v>41816</v>
      </c>
      <c r="C1644">
        <v>7.64</v>
      </c>
      <c r="D1644">
        <v>7.7</v>
      </c>
      <c r="E1644">
        <v>7.76</v>
      </c>
      <c r="F1644">
        <v>7.83</v>
      </c>
      <c r="G1644">
        <v>8.0399999999999991</v>
      </c>
      <c r="H1644">
        <v>8.1199999999999992</v>
      </c>
      <c r="I1644">
        <v>8.1999999999999993</v>
      </c>
      <c r="J1644">
        <v>8.2799999999999994</v>
      </c>
      <c r="K1644">
        <v>8.44</v>
      </c>
      <c r="L1644">
        <v>8.58</v>
      </c>
      <c r="M1644">
        <v>8.65</v>
      </c>
      <c r="N1644">
        <v>8.69</v>
      </c>
      <c r="P1644" s="8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</row>
    <row r="1645" spans="1:28" ht="17" thickBot="1" x14ac:dyDescent="0.25">
      <c r="A1645" s="9"/>
      <c r="B1645" s="2">
        <v>41815</v>
      </c>
      <c r="C1645">
        <v>7.64</v>
      </c>
      <c r="D1645">
        <v>7.68</v>
      </c>
      <c r="E1645">
        <v>7.72</v>
      </c>
      <c r="F1645">
        <v>7.76</v>
      </c>
      <c r="G1645">
        <v>7.98</v>
      </c>
      <c r="H1645">
        <v>8.16</v>
      </c>
      <c r="I1645">
        <v>8.2799999999999994</v>
      </c>
      <c r="J1645">
        <v>8.32</v>
      </c>
      <c r="K1645">
        <v>8.44</v>
      </c>
      <c r="L1645">
        <v>8.57</v>
      </c>
      <c r="M1645">
        <v>8.64</v>
      </c>
      <c r="N1645">
        <v>8.7100000000000009</v>
      </c>
      <c r="P1645" s="8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</row>
    <row r="1646" spans="1:28" ht="17" thickBot="1" x14ac:dyDescent="0.25">
      <c r="A1646" s="9"/>
      <c r="B1646" s="2">
        <v>41814</v>
      </c>
      <c r="C1646">
        <v>7.72</v>
      </c>
      <c r="D1646">
        <v>7.75</v>
      </c>
      <c r="E1646">
        <v>7.78</v>
      </c>
      <c r="F1646">
        <v>7.82</v>
      </c>
      <c r="G1646">
        <v>8.01</v>
      </c>
      <c r="H1646">
        <v>8.1999999999999993</v>
      </c>
      <c r="I1646">
        <v>8.32</v>
      </c>
      <c r="J1646">
        <v>8.36</v>
      </c>
      <c r="K1646">
        <v>8.48</v>
      </c>
      <c r="L1646">
        <v>8.61</v>
      </c>
      <c r="M1646">
        <v>8.69</v>
      </c>
      <c r="N1646">
        <v>8.75</v>
      </c>
      <c r="P1646" s="8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</row>
    <row r="1647" spans="1:28" ht="17" thickBot="1" x14ac:dyDescent="0.25">
      <c r="A1647" s="9"/>
      <c r="B1647" s="2">
        <v>41813</v>
      </c>
      <c r="C1647">
        <v>7.79</v>
      </c>
      <c r="D1647">
        <v>7.84</v>
      </c>
      <c r="E1647">
        <v>7.89</v>
      </c>
      <c r="F1647">
        <v>7.94</v>
      </c>
      <c r="G1647">
        <v>8.11</v>
      </c>
      <c r="H1647">
        <v>8.23</v>
      </c>
      <c r="I1647">
        <v>8.34</v>
      </c>
      <c r="J1647">
        <v>8.41</v>
      </c>
      <c r="K1647">
        <v>8.5500000000000007</v>
      </c>
      <c r="L1647">
        <v>8.7200000000000006</v>
      </c>
      <c r="M1647">
        <v>8.8000000000000007</v>
      </c>
      <c r="N1647">
        <v>8.85</v>
      </c>
      <c r="P1647" s="8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</row>
    <row r="1648" spans="1:28" ht="17" thickBot="1" x14ac:dyDescent="0.25">
      <c r="A1648" s="9"/>
      <c r="B1648" s="2">
        <v>41810</v>
      </c>
      <c r="C1648">
        <v>7.75</v>
      </c>
      <c r="D1648">
        <v>7.8</v>
      </c>
      <c r="E1648">
        <v>7.87</v>
      </c>
      <c r="F1648">
        <v>7.93</v>
      </c>
      <c r="G1648">
        <v>8.16</v>
      </c>
      <c r="H1648">
        <v>8.3000000000000007</v>
      </c>
      <c r="I1648">
        <v>8.41</v>
      </c>
      <c r="J1648">
        <v>8.4700000000000006</v>
      </c>
      <c r="K1648">
        <v>8.61</v>
      </c>
      <c r="L1648">
        <v>8.76</v>
      </c>
      <c r="M1648">
        <v>8.83</v>
      </c>
      <c r="N1648">
        <v>8.8699999999999992</v>
      </c>
      <c r="P1648" s="8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</row>
    <row r="1649" spans="1:28" ht="17" thickBot="1" x14ac:dyDescent="0.25">
      <c r="A1649" s="9"/>
      <c r="B1649" s="2">
        <v>41809</v>
      </c>
      <c r="C1649">
        <v>7.77</v>
      </c>
      <c r="D1649">
        <v>7.83</v>
      </c>
      <c r="E1649">
        <v>7.88</v>
      </c>
      <c r="F1649">
        <v>7.93</v>
      </c>
      <c r="G1649">
        <v>8.1</v>
      </c>
      <c r="H1649">
        <v>8.1999999999999993</v>
      </c>
      <c r="I1649">
        <v>8.32</v>
      </c>
      <c r="J1649">
        <v>8.42</v>
      </c>
      <c r="K1649">
        <v>8.58</v>
      </c>
      <c r="L1649">
        <v>8.73</v>
      </c>
      <c r="M1649">
        <v>8.8000000000000007</v>
      </c>
      <c r="N1649">
        <v>8.83</v>
      </c>
      <c r="P1649" s="8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</row>
    <row r="1650" spans="1:28" ht="17" thickBot="1" x14ac:dyDescent="0.25">
      <c r="A1650" s="9"/>
      <c r="B1650" s="2">
        <v>41808</v>
      </c>
      <c r="C1650">
        <v>7.77</v>
      </c>
      <c r="D1650">
        <v>7.84</v>
      </c>
      <c r="E1650">
        <v>7.9</v>
      </c>
      <c r="F1650">
        <v>7.96</v>
      </c>
      <c r="G1650">
        <v>8.16</v>
      </c>
      <c r="H1650">
        <v>8.2799999999999994</v>
      </c>
      <c r="I1650">
        <v>8.4</v>
      </c>
      <c r="J1650">
        <v>8.49</v>
      </c>
      <c r="K1650">
        <v>8.64</v>
      </c>
      <c r="L1650">
        <v>8.7799999999999994</v>
      </c>
      <c r="M1650">
        <v>8.83</v>
      </c>
      <c r="N1650">
        <v>8.86</v>
      </c>
      <c r="P1650" s="8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</row>
    <row r="1651" spans="1:28" ht="17" thickBot="1" x14ac:dyDescent="0.25">
      <c r="A1651" s="9"/>
      <c r="B1651" s="2">
        <v>41807</v>
      </c>
      <c r="C1651">
        <v>7.78</v>
      </c>
      <c r="D1651">
        <v>7.85</v>
      </c>
      <c r="E1651">
        <v>7.91</v>
      </c>
      <c r="F1651">
        <v>7.98</v>
      </c>
      <c r="G1651">
        <v>8.17</v>
      </c>
      <c r="H1651">
        <v>8.2799999999999994</v>
      </c>
      <c r="I1651">
        <v>8.4</v>
      </c>
      <c r="J1651">
        <v>8.52</v>
      </c>
      <c r="K1651">
        <v>8.7100000000000009</v>
      </c>
      <c r="L1651">
        <v>8.8699999999999992</v>
      </c>
      <c r="M1651">
        <v>8.91</v>
      </c>
      <c r="N1651">
        <v>8.9</v>
      </c>
      <c r="P1651" s="8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</row>
    <row r="1652" spans="1:28" ht="17" thickBot="1" x14ac:dyDescent="0.25">
      <c r="A1652" s="9"/>
      <c r="B1652" s="2">
        <v>41806</v>
      </c>
      <c r="C1652">
        <v>7.66</v>
      </c>
      <c r="D1652">
        <v>7.78</v>
      </c>
      <c r="E1652">
        <v>7.89</v>
      </c>
      <c r="F1652">
        <v>7.97</v>
      </c>
      <c r="G1652">
        <v>8.2100000000000009</v>
      </c>
      <c r="H1652">
        <v>8.32</v>
      </c>
      <c r="I1652">
        <v>8.42</v>
      </c>
      <c r="J1652">
        <v>8.5</v>
      </c>
      <c r="K1652">
        <v>8.67</v>
      </c>
      <c r="L1652">
        <v>8.81</v>
      </c>
      <c r="M1652">
        <v>8.84</v>
      </c>
      <c r="N1652">
        <v>8.83</v>
      </c>
      <c r="P1652" s="8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</row>
    <row r="1653" spans="1:28" ht="17" thickBot="1" x14ac:dyDescent="0.25">
      <c r="A1653" s="9"/>
      <c r="B1653" s="2">
        <v>41801</v>
      </c>
      <c r="C1653">
        <v>7.73</v>
      </c>
      <c r="D1653">
        <v>7.74</v>
      </c>
      <c r="E1653">
        <v>7.77</v>
      </c>
      <c r="F1653">
        <v>7.82</v>
      </c>
      <c r="G1653">
        <v>8.07</v>
      </c>
      <c r="H1653">
        <v>8.1999999999999993</v>
      </c>
      <c r="I1653">
        <v>8.33</v>
      </c>
      <c r="J1653">
        <v>8.41</v>
      </c>
      <c r="K1653">
        <v>8.5399999999999991</v>
      </c>
      <c r="L1653">
        <v>8.64</v>
      </c>
      <c r="M1653">
        <v>8.68</v>
      </c>
      <c r="N1653">
        <v>8.68</v>
      </c>
      <c r="P1653" s="8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</row>
    <row r="1654" spans="1:28" ht="17" thickBot="1" x14ac:dyDescent="0.25">
      <c r="A1654" s="9"/>
      <c r="B1654" s="2">
        <v>41800</v>
      </c>
      <c r="C1654">
        <v>7.53</v>
      </c>
      <c r="D1654">
        <v>7.62</v>
      </c>
      <c r="E1654">
        <v>7.71</v>
      </c>
      <c r="F1654">
        <v>7.8</v>
      </c>
      <c r="G1654">
        <v>8.07</v>
      </c>
      <c r="H1654">
        <v>8.1999999999999993</v>
      </c>
      <c r="I1654">
        <v>8.27</v>
      </c>
      <c r="J1654">
        <v>8.32</v>
      </c>
      <c r="K1654">
        <v>8.48</v>
      </c>
      <c r="L1654">
        <v>8.6199999999999992</v>
      </c>
      <c r="M1654">
        <v>8.65</v>
      </c>
      <c r="N1654">
        <v>8.6199999999999992</v>
      </c>
      <c r="P1654" s="8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</row>
    <row r="1655" spans="1:28" ht="17" thickBot="1" x14ac:dyDescent="0.25">
      <c r="A1655" s="9"/>
      <c r="B1655" s="2">
        <v>41799</v>
      </c>
      <c r="C1655">
        <v>7.35</v>
      </c>
      <c r="D1655">
        <v>7.57</v>
      </c>
      <c r="E1655">
        <v>7.74</v>
      </c>
      <c r="F1655">
        <v>7.87</v>
      </c>
      <c r="G1655">
        <v>8.14</v>
      </c>
      <c r="H1655">
        <v>8.19</v>
      </c>
      <c r="I1655">
        <v>8.2200000000000006</v>
      </c>
      <c r="J1655">
        <v>8.3000000000000007</v>
      </c>
      <c r="K1655">
        <v>8.44</v>
      </c>
      <c r="L1655">
        <v>8.5299999999999994</v>
      </c>
      <c r="M1655">
        <v>8.5299999999999994</v>
      </c>
      <c r="N1655">
        <v>8.49</v>
      </c>
      <c r="P1655" s="8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</row>
    <row r="1656" spans="1:28" ht="17" thickBot="1" x14ac:dyDescent="0.25">
      <c r="A1656" s="9"/>
      <c r="B1656" s="2">
        <v>41796</v>
      </c>
      <c r="C1656">
        <v>7.3</v>
      </c>
      <c r="D1656">
        <v>7.51</v>
      </c>
      <c r="E1656">
        <v>7.67</v>
      </c>
      <c r="F1656">
        <v>7.8</v>
      </c>
      <c r="G1656">
        <v>8.08</v>
      </c>
      <c r="H1656">
        <v>8.18</v>
      </c>
      <c r="I1656">
        <v>8.23</v>
      </c>
      <c r="J1656">
        <v>8.26</v>
      </c>
      <c r="K1656">
        <v>8.3699999999999992</v>
      </c>
      <c r="L1656">
        <v>8.49</v>
      </c>
      <c r="M1656">
        <v>8.5399999999999991</v>
      </c>
      <c r="N1656">
        <v>8.52</v>
      </c>
      <c r="P1656" s="8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</row>
    <row r="1657" spans="1:28" ht="17" thickBot="1" x14ac:dyDescent="0.25">
      <c r="A1657" s="9"/>
      <c r="B1657" s="2">
        <v>41795</v>
      </c>
      <c r="C1657">
        <v>7.39</v>
      </c>
      <c r="D1657">
        <v>7.71</v>
      </c>
      <c r="E1657">
        <v>7.9</v>
      </c>
      <c r="F1657">
        <v>8.01</v>
      </c>
      <c r="G1657">
        <v>8.19</v>
      </c>
      <c r="H1657">
        <v>8.25</v>
      </c>
      <c r="I1657">
        <v>8.34</v>
      </c>
      <c r="J1657">
        <v>8.43</v>
      </c>
      <c r="K1657">
        <v>8.5299999999999994</v>
      </c>
      <c r="L1657">
        <v>8.59</v>
      </c>
      <c r="M1657">
        <v>8.59</v>
      </c>
      <c r="N1657">
        <v>8.57</v>
      </c>
      <c r="P1657" s="8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</row>
    <row r="1658" spans="1:28" ht="17" thickBot="1" x14ac:dyDescent="0.25">
      <c r="A1658" s="9"/>
      <c r="B1658" s="2">
        <v>41794</v>
      </c>
      <c r="C1658">
        <v>7.33</v>
      </c>
      <c r="D1658">
        <v>7.73</v>
      </c>
      <c r="E1658">
        <v>7.94</v>
      </c>
      <c r="F1658">
        <v>8.0500000000000007</v>
      </c>
      <c r="G1658">
        <v>8.23</v>
      </c>
      <c r="H1658">
        <v>8.32</v>
      </c>
      <c r="I1658">
        <v>8.42</v>
      </c>
      <c r="J1658">
        <v>8.5</v>
      </c>
      <c r="K1658">
        <v>8.6</v>
      </c>
      <c r="L1658">
        <v>8.67</v>
      </c>
      <c r="M1658">
        <v>8.67</v>
      </c>
      <c r="N1658">
        <v>8.6300000000000008</v>
      </c>
      <c r="P1658" s="8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</row>
    <row r="1659" spans="1:28" ht="17" thickBot="1" x14ac:dyDescent="0.25">
      <c r="A1659" s="9"/>
      <c r="B1659" s="2">
        <v>41793</v>
      </c>
      <c r="C1659">
        <v>7.31</v>
      </c>
      <c r="D1659">
        <v>7.67</v>
      </c>
      <c r="E1659">
        <v>7.88</v>
      </c>
      <c r="F1659">
        <v>8.01</v>
      </c>
      <c r="G1659">
        <v>8.2200000000000006</v>
      </c>
      <c r="H1659">
        <v>8.33</v>
      </c>
      <c r="I1659">
        <v>8.44</v>
      </c>
      <c r="J1659">
        <v>8.51</v>
      </c>
      <c r="K1659">
        <v>8.61</v>
      </c>
      <c r="L1659">
        <v>8.6999999999999993</v>
      </c>
      <c r="M1659">
        <v>8.7200000000000006</v>
      </c>
      <c r="N1659">
        <v>8.6999999999999993</v>
      </c>
      <c r="P1659" s="8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</row>
    <row r="1660" spans="1:28" ht="17" thickBot="1" x14ac:dyDescent="0.25">
      <c r="A1660" s="9"/>
      <c r="B1660" s="2">
        <v>41792</v>
      </c>
      <c r="C1660">
        <v>6.96</v>
      </c>
      <c r="D1660">
        <v>7.5</v>
      </c>
      <c r="E1660">
        <v>7.82</v>
      </c>
      <c r="F1660">
        <v>8.01</v>
      </c>
      <c r="G1660">
        <v>8.27</v>
      </c>
      <c r="H1660">
        <v>8.34</v>
      </c>
      <c r="I1660">
        <v>8.41</v>
      </c>
      <c r="J1660">
        <v>8.49</v>
      </c>
      <c r="K1660">
        <v>8.61</v>
      </c>
      <c r="L1660">
        <v>8.69</v>
      </c>
      <c r="M1660">
        <v>8.68</v>
      </c>
      <c r="N1660">
        <v>8.6300000000000008</v>
      </c>
      <c r="P1660" s="8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</row>
    <row r="1661" spans="1:28" ht="17" thickBot="1" x14ac:dyDescent="0.25">
      <c r="A1661" s="9"/>
      <c r="B1661" s="2">
        <v>41789</v>
      </c>
      <c r="C1661">
        <v>7.18</v>
      </c>
      <c r="D1661">
        <v>7.53</v>
      </c>
      <c r="E1661">
        <v>7.77</v>
      </c>
      <c r="F1661">
        <v>7.93</v>
      </c>
      <c r="G1661">
        <v>8.2200000000000006</v>
      </c>
      <c r="H1661">
        <v>8.33</v>
      </c>
      <c r="I1661">
        <v>8.41</v>
      </c>
      <c r="J1661">
        <v>8.51</v>
      </c>
      <c r="K1661">
        <v>8.6999999999999993</v>
      </c>
      <c r="L1661">
        <v>8.84</v>
      </c>
      <c r="M1661">
        <v>8.86</v>
      </c>
      <c r="N1661">
        <v>8.8000000000000007</v>
      </c>
      <c r="P1661" s="8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</row>
    <row r="1662" spans="1:28" ht="17" thickBot="1" x14ac:dyDescent="0.25">
      <c r="A1662" s="9"/>
      <c r="B1662" s="2">
        <v>41788</v>
      </c>
      <c r="C1662">
        <v>7.04</v>
      </c>
      <c r="D1662">
        <v>7.4</v>
      </c>
      <c r="E1662">
        <v>7.66</v>
      </c>
      <c r="F1662">
        <v>7.84</v>
      </c>
      <c r="G1662">
        <v>8.2200000000000006</v>
      </c>
      <c r="H1662">
        <v>8.39</v>
      </c>
      <c r="I1662">
        <v>8.52</v>
      </c>
      <c r="J1662">
        <v>8.6</v>
      </c>
      <c r="K1662">
        <v>8.73</v>
      </c>
      <c r="L1662">
        <v>8.83</v>
      </c>
      <c r="M1662">
        <v>8.85</v>
      </c>
      <c r="N1662">
        <v>8.84</v>
      </c>
      <c r="P1662" s="8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</row>
    <row r="1663" spans="1:28" ht="17" thickBot="1" x14ac:dyDescent="0.25">
      <c r="A1663" s="9"/>
      <c r="B1663" s="2">
        <v>41787</v>
      </c>
      <c r="C1663">
        <v>6.89</v>
      </c>
      <c r="D1663">
        <v>7.41</v>
      </c>
      <c r="E1663">
        <v>7.75</v>
      </c>
      <c r="F1663">
        <v>7.97</v>
      </c>
      <c r="G1663">
        <v>8.33</v>
      </c>
      <c r="H1663">
        <v>8.44</v>
      </c>
      <c r="I1663">
        <v>8.59</v>
      </c>
      <c r="J1663">
        <v>8.73</v>
      </c>
      <c r="K1663">
        <v>8.86</v>
      </c>
      <c r="L1663">
        <v>8.91</v>
      </c>
      <c r="M1663">
        <v>8.9</v>
      </c>
      <c r="N1663">
        <v>8.86</v>
      </c>
      <c r="P1663" s="8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</row>
    <row r="1664" spans="1:28" ht="17" thickBot="1" x14ac:dyDescent="0.25">
      <c r="A1664" s="9"/>
      <c r="B1664" s="2">
        <v>41786</v>
      </c>
      <c r="C1664">
        <v>7.16</v>
      </c>
      <c r="D1664">
        <v>7.71</v>
      </c>
      <c r="E1664">
        <v>7.98</v>
      </c>
      <c r="F1664">
        <v>8.1199999999999992</v>
      </c>
      <c r="G1664">
        <v>8.31</v>
      </c>
      <c r="H1664">
        <v>8.4499999999999993</v>
      </c>
      <c r="I1664">
        <v>8.6300000000000008</v>
      </c>
      <c r="J1664">
        <v>8.74</v>
      </c>
      <c r="K1664">
        <v>8.83</v>
      </c>
      <c r="L1664">
        <v>8.86</v>
      </c>
      <c r="M1664">
        <v>8.84</v>
      </c>
      <c r="N1664">
        <v>8.8000000000000007</v>
      </c>
      <c r="P1664" s="8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</row>
    <row r="1665" spans="1:28" ht="17" thickBot="1" x14ac:dyDescent="0.25">
      <c r="A1665" s="9"/>
      <c r="B1665" s="2">
        <v>41785</v>
      </c>
      <c r="C1665">
        <v>6.48</v>
      </c>
      <c r="D1665">
        <v>7.17</v>
      </c>
      <c r="E1665">
        <v>7.58</v>
      </c>
      <c r="F1665">
        <v>7.82</v>
      </c>
      <c r="G1665">
        <v>8.15</v>
      </c>
      <c r="H1665">
        <v>8.2799999999999994</v>
      </c>
      <c r="I1665">
        <v>8.4499999999999993</v>
      </c>
      <c r="J1665">
        <v>8.57</v>
      </c>
      <c r="K1665">
        <v>8.67</v>
      </c>
      <c r="L1665">
        <v>8.7200000000000006</v>
      </c>
      <c r="M1665">
        <v>8.7200000000000006</v>
      </c>
      <c r="N1665">
        <v>8.6999999999999993</v>
      </c>
      <c r="P1665" s="8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</row>
    <row r="1666" spans="1:28" ht="17" thickBot="1" x14ac:dyDescent="0.25">
      <c r="A1666" s="9"/>
      <c r="B1666" s="2">
        <v>41782</v>
      </c>
      <c r="C1666">
        <v>6.53</v>
      </c>
      <c r="D1666">
        <v>7.26</v>
      </c>
      <c r="E1666">
        <v>7.69</v>
      </c>
      <c r="F1666">
        <v>7.94</v>
      </c>
      <c r="G1666">
        <v>8.25</v>
      </c>
      <c r="H1666">
        <v>8.35</v>
      </c>
      <c r="I1666">
        <v>8.49</v>
      </c>
      <c r="J1666">
        <v>8.61</v>
      </c>
      <c r="K1666">
        <v>8.73</v>
      </c>
      <c r="L1666">
        <v>8.7899999999999991</v>
      </c>
      <c r="M1666">
        <v>8.7899999999999991</v>
      </c>
      <c r="N1666">
        <v>8.75</v>
      </c>
      <c r="P1666" s="8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</row>
    <row r="1667" spans="1:28" ht="17" thickBot="1" x14ac:dyDescent="0.25">
      <c r="A1667" s="9"/>
      <c r="B1667" s="2">
        <v>41781</v>
      </c>
      <c r="C1667">
        <v>6.82</v>
      </c>
      <c r="D1667">
        <v>7.44</v>
      </c>
      <c r="E1667">
        <v>7.8</v>
      </c>
      <c r="F1667">
        <v>8</v>
      </c>
      <c r="G1667">
        <v>8.27</v>
      </c>
      <c r="H1667">
        <v>8.4</v>
      </c>
      <c r="I1667">
        <v>8.57</v>
      </c>
      <c r="J1667">
        <v>8.7100000000000009</v>
      </c>
      <c r="K1667">
        <v>8.84</v>
      </c>
      <c r="L1667">
        <v>8.9</v>
      </c>
      <c r="M1667">
        <v>8.89</v>
      </c>
      <c r="N1667">
        <v>8.85</v>
      </c>
      <c r="P1667" s="8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</row>
    <row r="1668" spans="1:28" ht="17" thickBot="1" x14ac:dyDescent="0.25">
      <c r="A1668" s="9"/>
      <c r="B1668" s="2">
        <v>41780</v>
      </c>
      <c r="C1668">
        <v>6.76</v>
      </c>
      <c r="D1668">
        <v>7.39</v>
      </c>
      <c r="E1668">
        <v>7.78</v>
      </c>
      <c r="F1668">
        <v>8.01</v>
      </c>
      <c r="G1668">
        <v>8.35</v>
      </c>
      <c r="H1668">
        <v>8.4600000000000009</v>
      </c>
      <c r="I1668">
        <v>8.57</v>
      </c>
      <c r="J1668">
        <v>8.66</v>
      </c>
      <c r="K1668">
        <v>8.7799999999999994</v>
      </c>
      <c r="L1668">
        <v>8.85</v>
      </c>
      <c r="M1668">
        <v>8.85</v>
      </c>
      <c r="N1668">
        <v>8.8000000000000007</v>
      </c>
      <c r="P1668" s="8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</row>
    <row r="1669" spans="1:28" ht="17" thickBot="1" x14ac:dyDescent="0.25">
      <c r="A1669" s="9"/>
      <c r="B1669" s="2">
        <v>41779</v>
      </c>
      <c r="C1669">
        <v>7.14</v>
      </c>
      <c r="D1669">
        <v>7.61</v>
      </c>
      <c r="E1669">
        <v>7.9</v>
      </c>
      <c r="F1669">
        <v>8.07</v>
      </c>
      <c r="G1669">
        <v>8.33</v>
      </c>
      <c r="H1669">
        <v>8.5</v>
      </c>
      <c r="I1669">
        <v>8.7100000000000009</v>
      </c>
      <c r="J1669">
        <v>8.82</v>
      </c>
      <c r="K1669">
        <v>8.9</v>
      </c>
      <c r="L1669">
        <v>8.92</v>
      </c>
      <c r="M1669">
        <v>8.9</v>
      </c>
      <c r="N1669">
        <v>8.86</v>
      </c>
      <c r="P1669" s="8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</row>
    <row r="1670" spans="1:28" ht="17" thickBot="1" x14ac:dyDescent="0.25">
      <c r="A1670" s="9"/>
      <c r="B1670" s="2">
        <v>41778</v>
      </c>
      <c r="C1670">
        <v>6.88</v>
      </c>
      <c r="D1670">
        <v>7.36</v>
      </c>
      <c r="E1670">
        <v>7.69</v>
      </c>
      <c r="F1670">
        <v>7.93</v>
      </c>
      <c r="G1670">
        <v>8.3800000000000008</v>
      </c>
      <c r="H1670">
        <v>8.59</v>
      </c>
      <c r="I1670">
        <v>8.7899999999999991</v>
      </c>
      <c r="J1670">
        <v>8.8800000000000008</v>
      </c>
      <c r="K1670">
        <v>8.9499999999999993</v>
      </c>
      <c r="L1670">
        <v>8.98</v>
      </c>
      <c r="M1670">
        <v>8.9700000000000006</v>
      </c>
      <c r="N1670">
        <v>8.9499999999999993</v>
      </c>
      <c r="P1670" s="8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</row>
    <row r="1671" spans="1:28" ht="17" thickBot="1" x14ac:dyDescent="0.25">
      <c r="A1671" s="9"/>
      <c r="B1671" s="2">
        <v>41775</v>
      </c>
      <c r="C1671">
        <v>6.89</v>
      </c>
      <c r="D1671">
        <v>7.39</v>
      </c>
      <c r="E1671">
        <v>7.75</v>
      </c>
      <c r="F1671">
        <v>7.99</v>
      </c>
      <c r="G1671">
        <v>8.4499999999999993</v>
      </c>
      <c r="H1671">
        <v>8.65</v>
      </c>
      <c r="I1671">
        <v>8.84</v>
      </c>
      <c r="J1671">
        <v>8.94</v>
      </c>
      <c r="K1671">
        <v>9</v>
      </c>
      <c r="L1671">
        <v>9.01</v>
      </c>
      <c r="M1671">
        <v>8.99</v>
      </c>
      <c r="N1671">
        <v>8.9600000000000009</v>
      </c>
      <c r="P1671" s="8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</row>
    <row r="1672" spans="1:28" ht="17" thickBot="1" x14ac:dyDescent="0.25">
      <c r="A1672" s="9"/>
      <c r="B1672" s="2">
        <v>41774</v>
      </c>
      <c r="C1672">
        <v>6.98</v>
      </c>
      <c r="D1672">
        <v>7.39</v>
      </c>
      <c r="E1672">
        <v>7.7</v>
      </c>
      <c r="F1672">
        <v>7.93</v>
      </c>
      <c r="G1672">
        <v>8.3800000000000008</v>
      </c>
      <c r="H1672">
        <v>8.58</v>
      </c>
      <c r="I1672">
        <v>8.7799999999999994</v>
      </c>
      <c r="J1672">
        <v>8.89</v>
      </c>
      <c r="K1672">
        <v>9</v>
      </c>
      <c r="L1672">
        <v>9.0399999999999991</v>
      </c>
      <c r="M1672">
        <v>9.02</v>
      </c>
      <c r="N1672">
        <v>8.98</v>
      </c>
      <c r="P1672" s="8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</row>
    <row r="1673" spans="1:28" ht="17" thickBot="1" x14ac:dyDescent="0.25">
      <c r="A1673" s="9"/>
      <c r="B1673" s="2">
        <v>41773</v>
      </c>
      <c r="C1673">
        <v>7.36</v>
      </c>
      <c r="D1673">
        <v>7.61</v>
      </c>
      <c r="E1673">
        <v>7.82</v>
      </c>
      <c r="F1673">
        <v>7.98</v>
      </c>
      <c r="G1673">
        <v>8.3800000000000008</v>
      </c>
      <c r="H1673">
        <v>8.58</v>
      </c>
      <c r="I1673">
        <v>8.7799999999999994</v>
      </c>
      <c r="J1673">
        <v>8.92</v>
      </c>
      <c r="K1673">
        <v>9.0500000000000007</v>
      </c>
      <c r="L1673">
        <v>9.11</v>
      </c>
      <c r="M1673">
        <v>9.1199999999999992</v>
      </c>
      <c r="N1673">
        <v>9.1199999999999992</v>
      </c>
      <c r="P1673" s="8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</row>
    <row r="1674" spans="1:28" ht="17" thickBot="1" x14ac:dyDescent="0.25">
      <c r="A1674" s="9"/>
      <c r="B1674" s="2">
        <v>41772</v>
      </c>
      <c r="C1674">
        <v>7.53</v>
      </c>
      <c r="D1674">
        <v>7.64</v>
      </c>
      <c r="E1674">
        <v>7.75</v>
      </c>
      <c r="F1674">
        <v>7.87</v>
      </c>
      <c r="G1674">
        <v>8.34</v>
      </c>
      <c r="H1674">
        <v>8.59</v>
      </c>
      <c r="I1674">
        <v>8.7899999999999991</v>
      </c>
      <c r="J1674">
        <v>8.9</v>
      </c>
      <c r="K1674">
        <v>9.0399999999999991</v>
      </c>
      <c r="L1674">
        <v>9.16</v>
      </c>
      <c r="M1674">
        <v>9.2100000000000009</v>
      </c>
      <c r="N1674">
        <v>9.24</v>
      </c>
      <c r="P1674" s="8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</row>
    <row r="1675" spans="1:28" ht="17" thickBot="1" x14ac:dyDescent="0.25">
      <c r="A1675" s="9"/>
      <c r="B1675" s="2">
        <v>41771</v>
      </c>
      <c r="C1675">
        <v>7.41</v>
      </c>
      <c r="D1675">
        <v>7.67</v>
      </c>
      <c r="E1675">
        <v>7.88</v>
      </c>
      <c r="F1675">
        <v>8.0399999999999991</v>
      </c>
      <c r="G1675">
        <v>8.43</v>
      </c>
      <c r="H1675">
        <v>8.6199999999999992</v>
      </c>
      <c r="I1675">
        <v>8.82</v>
      </c>
      <c r="J1675">
        <v>8.94</v>
      </c>
      <c r="K1675">
        <v>9.08</v>
      </c>
      <c r="L1675">
        <v>9.18</v>
      </c>
      <c r="M1675">
        <v>9.23</v>
      </c>
      <c r="N1675">
        <v>9.24</v>
      </c>
      <c r="P1675" s="8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</row>
    <row r="1676" spans="1:28" ht="17" thickBot="1" x14ac:dyDescent="0.25">
      <c r="A1676" s="9"/>
      <c r="B1676" s="2">
        <v>41767</v>
      </c>
      <c r="C1676">
        <v>7.31</v>
      </c>
      <c r="D1676">
        <v>7.59</v>
      </c>
      <c r="E1676">
        <v>7.82</v>
      </c>
      <c r="F1676">
        <v>7.98</v>
      </c>
      <c r="G1676">
        <v>8.34</v>
      </c>
      <c r="H1676">
        <v>8.57</v>
      </c>
      <c r="I1676">
        <v>8.81</v>
      </c>
      <c r="J1676">
        <v>8.9600000000000009</v>
      </c>
      <c r="K1676">
        <v>9.14</v>
      </c>
      <c r="L1676">
        <v>9.27</v>
      </c>
      <c r="M1676">
        <v>9.31</v>
      </c>
      <c r="N1676">
        <v>9.33</v>
      </c>
      <c r="P1676" s="8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</row>
    <row r="1677" spans="1:28" ht="17" thickBot="1" x14ac:dyDescent="0.25">
      <c r="A1677" s="9"/>
      <c r="B1677" s="2">
        <v>41766</v>
      </c>
      <c r="C1677">
        <v>7.23</v>
      </c>
      <c r="D1677">
        <v>7.4</v>
      </c>
      <c r="E1677">
        <v>7.58</v>
      </c>
      <c r="F1677">
        <v>7.77</v>
      </c>
      <c r="G1677">
        <v>8.43</v>
      </c>
      <c r="H1677">
        <v>8.76</v>
      </c>
      <c r="I1677">
        <v>9.01</v>
      </c>
      <c r="J1677">
        <v>9.09</v>
      </c>
      <c r="K1677">
        <v>9.16</v>
      </c>
      <c r="L1677">
        <v>9.2899999999999991</v>
      </c>
      <c r="M1677">
        <v>9.41</v>
      </c>
      <c r="N1677">
        <v>9.5399999999999991</v>
      </c>
      <c r="P1677" s="8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</row>
    <row r="1678" spans="1:28" ht="17" thickBot="1" x14ac:dyDescent="0.25">
      <c r="A1678" s="9"/>
      <c r="B1678" s="2">
        <v>41765</v>
      </c>
      <c r="C1678">
        <v>7.07</v>
      </c>
      <c r="D1678">
        <v>7.27</v>
      </c>
      <c r="E1678">
        <v>7.49</v>
      </c>
      <c r="F1678">
        <v>7.74</v>
      </c>
      <c r="G1678">
        <v>8.58</v>
      </c>
      <c r="H1678">
        <v>8.93</v>
      </c>
      <c r="I1678">
        <v>9.1999999999999993</v>
      </c>
      <c r="J1678">
        <v>9.34</v>
      </c>
      <c r="K1678">
        <v>9.49</v>
      </c>
      <c r="L1678">
        <v>9.6300000000000008</v>
      </c>
      <c r="M1678">
        <v>9.6999999999999993</v>
      </c>
      <c r="N1678">
        <v>9.76</v>
      </c>
      <c r="P1678" s="8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</row>
    <row r="1679" spans="1:28" ht="17" thickBot="1" x14ac:dyDescent="0.25">
      <c r="A1679" s="9"/>
      <c r="B1679" s="2">
        <v>41764</v>
      </c>
      <c r="C1679">
        <v>7.25</v>
      </c>
      <c r="D1679">
        <v>7.46</v>
      </c>
      <c r="E1679">
        <v>7.66</v>
      </c>
      <c r="F1679">
        <v>7.88</v>
      </c>
      <c r="G1679">
        <v>8.6199999999999992</v>
      </c>
      <c r="H1679">
        <v>8.9700000000000006</v>
      </c>
      <c r="I1679">
        <v>9.2899999999999991</v>
      </c>
      <c r="J1679">
        <v>9.4600000000000009</v>
      </c>
      <c r="K1679">
        <v>9.65</v>
      </c>
      <c r="L1679">
        <v>9.7799999999999994</v>
      </c>
      <c r="M1679">
        <v>9.84</v>
      </c>
      <c r="N1679">
        <v>9.91</v>
      </c>
      <c r="P1679" s="8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</row>
    <row r="1680" spans="1:28" ht="17" thickBot="1" x14ac:dyDescent="0.25">
      <c r="A1680" s="9"/>
      <c r="B1680" s="2">
        <v>41761</v>
      </c>
      <c r="C1680">
        <v>7.06</v>
      </c>
      <c r="D1680">
        <v>7.32</v>
      </c>
      <c r="E1680">
        <v>7.57</v>
      </c>
      <c r="F1680">
        <v>7.83</v>
      </c>
      <c r="G1680">
        <v>8.66</v>
      </c>
      <c r="H1680">
        <v>9.01</v>
      </c>
      <c r="I1680">
        <v>9.3000000000000007</v>
      </c>
      <c r="J1680">
        <v>9.4499999999999993</v>
      </c>
      <c r="K1680">
        <v>9.6199999999999992</v>
      </c>
      <c r="L1680">
        <v>9.74</v>
      </c>
      <c r="M1680">
        <v>9.7899999999999991</v>
      </c>
      <c r="N1680">
        <v>9.83</v>
      </c>
      <c r="P1680" s="8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</row>
    <row r="1681" spans="1:28" ht="17" thickBot="1" x14ac:dyDescent="0.25">
      <c r="A1681" s="9"/>
      <c r="B1681" s="2">
        <v>41759</v>
      </c>
      <c r="C1681">
        <v>6.81</v>
      </c>
      <c r="D1681">
        <v>7.08</v>
      </c>
      <c r="E1681">
        <v>7.35</v>
      </c>
      <c r="F1681">
        <v>7.63</v>
      </c>
      <c r="G1681">
        <v>8.56</v>
      </c>
      <c r="H1681">
        <v>8.9499999999999993</v>
      </c>
      <c r="I1681">
        <v>9.27</v>
      </c>
      <c r="J1681">
        <v>9.42</v>
      </c>
      <c r="K1681">
        <v>9.58</v>
      </c>
      <c r="L1681">
        <v>9.69</v>
      </c>
      <c r="M1681">
        <v>9.74</v>
      </c>
      <c r="N1681">
        <v>9.77</v>
      </c>
      <c r="P1681" s="8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</row>
    <row r="1682" spans="1:28" ht="17" thickBot="1" x14ac:dyDescent="0.25">
      <c r="A1682" s="9"/>
      <c r="B1682" s="2">
        <v>41758</v>
      </c>
      <c r="C1682">
        <v>6.81</v>
      </c>
      <c r="D1682">
        <v>7.03</v>
      </c>
      <c r="E1682">
        <v>7.26</v>
      </c>
      <c r="F1682">
        <v>7.53</v>
      </c>
      <c r="G1682">
        <v>8.49</v>
      </c>
      <c r="H1682">
        <v>8.98</v>
      </c>
      <c r="I1682">
        <v>9.34</v>
      </c>
      <c r="J1682">
        <v>9.4600000000000009</v>
      </c>
      <c r="K1682">
        <v>9.56</v>
      </c>
      <c r="L1682">
        <v>9.67</v>
      </c>
      <c r="M1682">
        <v>9.74</v>
      </c>
      <c r="N1682">
        <v>9.81</v>
      </c>
      <c r="P1682" s="8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</row>
    <row r="1683" spans="1:28" ht="17" thickBot="1" x14ac:dyDescent="0.25">
      <c r="A1683" s="9"/>
      <c r="B1683" s="2">
        <v>41757</v>
      </c>
      <c r="C1683">
        <v>7.18</v>
      </c>
      <c r="D1683">
        <v>7.33</v>
      </c>
      <c r="E1683">
        <v>7.5</v>
      </c>
      <c r="F1683">
        <v>7.7</v>
      </c>
      <c r="G1683">
        <v>8.5</v>
      </c>
      <c r="H1683">
        <v>9</v>
      </c>
      <c r="I1683">
        <v>9.4</v>
      </c>
      <c r="J1683">
        <v>9.51</v>
      </c>
      <c r="K1683">
        <v>9.64</v>
      </c>
      <c r="L1683">
        <v>9.77</v>
      </c>
      <c r="M1683">
        <v>9.86</v>
      </c>
      <c r="N1683">
        <v>9.9499999999999993</v>
      </c>
      <c r="P1683" s="8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</row>
    <row r="1684" spans="1:28" ht="17" thickBot="1" x14ac:dyDescent="0.25">
      <c r="A1684" s="9"/>
      <c r="B1684" s="2">
        <v>41754</v>
      </c>
      <c r="C1684">
        <v>7.25</v>
      </c>
      <c r="D1684">
        <v>7.38</v>
      </c>
      <c r="E1684">
        <v>7.52</v>
      </c>
      <c r="F1684">
        <v>7.7</v>
      </c>
      <c r="G1684">
        <v>8.42</v>
      </c>
      <c r="H1684">
        <v>8.92</v>
      </c>
      <c r="I1684">
        <v>9.34</v>
      </c>
      <c r="J1684">
        <v>9.5</v>
      </c>
      <c r="K1684">
        <v>9.69</v>
      </c>
      <c r="L1684">
        <v>9.84</v>
      </c>
      <c r="M1684">
        <v>9.91</v>
      </c>
      <c r="N1684">
        <v>9.98</v>
      </c>
      <c r="P1684" s="8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</row>
    <row r="1685" spans="1:28" ht="17" thickBot="1" x14ac:dyDescent="0.25">
      <c r="A1685" s="9"/>
      <c r="B1685" s="2">
        <v>41753</v>
      </c>
      <c r="C1685">
        <v>6.86</v>
      </c>
      <c r="D1685">
        <v>7.07</v>
      </c>
      <c r="E1685">
        <v>7.28</v>
      </c>
      <c r="F1685">
        <v>7.48</v>
      </c>
      <c r="G1685">
        <v>8.15</v>
      </c>
      <c r="H1685">
        <v>8.5299999999999994</v>
      </c>
      <c r="I1685">
        <v>8.9499999999999993</v>
      </c>
      <c r="J1685">
        <v>9.17</v>
      </c>
      <c r="K1685">
        <v>9.3699999999999992</v>
      </c>
      <c r="L1685">
        <v>9.52</v>
      </c>
      <c r="M1685">
        <v>9.59</v>
      </c>
      <c r="N1685">
        <v>9.64</v>
      </c>
      <c r="P1685" s="8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</row>
    <row r="1686" spans="1:28" ht="17" thickBot="1" x14ac:dyDescent="0.25">
      <c r="A1686" s="9"/>
      <c r="B1686" s="2">
        <v>41752</v>
      </c>
      <c r="C1686">
        <v>6.86</v>
      </c>
      <c r="D1686">
        <v>7.06</v>
      </c>
      <c r="E1686">
        <v>7.25</v>
      </c>
      <c r="F1686">
        <v>7.43</v>
      </c>
      <c r="G1686">
        <v>8.0299999999999994</v>
      </c>
      <c r="H1686">
        <v>8.3800000000000008</v>
      </c>
      <c r="I1686">
        <v>8.7799999999999994</v>
      </c>
      <c r="J1686">
        <v>9</v>
      </c>
      <c r="K1686">
        <v>9.23</v>
      </c>
      <c r="L1686">
        <v>9.39</v>
      </c>
      <c r="M1686">
        <v>9.4499999999999993</v>
      </c>
      <c r="N1686">
        <v>9.5</v>
      </c>
      <c r="P1686" s="8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</row>
    <row r="1687" spans="1:28" ht="17" thickBot="1" x14ac:dyDescent="0.25">
      <c r="A1687" s="9"/>
      <c r="B1687" s="2">
        <v>41751</v>
      </c>
      <c r="C1687">
        <v>6.6</v>
      </c>
      <c r="D1687">
        <v>6.89</v>
      </c>
      <c r="E1687">
        <v>7.15</v>
      </c>
      <c r="F1687">
        <v>7.38</v>
      </c>
      <c r="G1687">
        <v>8.01</v>
      </c>
      <c r="H1687">
        <v>8.3000000000000007</v>
      </c>
      <c r="I1687">
        <v>8.67</v>
      </c>
      <c r="J1687">
        <v>8.94</v>
      </c>
      <c r="K1687">
        <v>9.1999999999999993</v>
      </c>
      <c r="L1687">
        <v>9.34</v>
      </c>
      <c r="M1687">
        <v>9.3699999999999992</v>
      </c>
      <c r="N1687">
        <v>9.39</v>
      </c>
      <c r="P1687" s="8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</row>
    <row r="1688" spans="1:28" ht="17" thickBot="1" x14ac:dyDescent="0.25">
      <c r="A1688" s="9"/>
      <c r="B1688" s="2">
        <v>41750</v>
      </c>
      <c r="C1688">
        <v>6.72</v>
      </c>
      <c r="D1688">
        <v>6.97</v>
      </c>
      <c r="E1688">
        <v>7.19</v>
      </c>
      <c r="F1688">
        <v>7.39</v>
      </c>
      <c r="G1688">
        <v>7.95</v>
      </c>
      <c r="H1688">
        <v>8.26</v>
      </c>
      <c r="I1688">
        <v>8.6300000000000008</v>
      </c>
      <c r="J1688">
        <v>8.8800000000000008</v>
      </c>
      <c r="K1688">
        <v>9.1300000000000008</v>
      </c>
      <c r="L1688">
        <v>9.27</v>
      </c>
      <c r="M1688">
        <v>9.32</v>
      </c>
      <c r="N1688">
        <v>9.3800000000000008</v>
      </c>
      <c r="P1688" s="8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</row>
    <row r="1689" spans="1:28" ht="17" thickBot="1" x14ac:dyDescent="0.25">
      <c r="A1689" s="9"/>
      <c r="B1689" s="2">
        <v>41747</v>
      </c>
      <c r="C1689">
        <v>6.58</v>
      </c>
      <c r="D1689">
        <v>6.89</v>
      </c>
      <c r="E1689">
        <v>7.16</v>
      </c>
      <c r="F1689">
        <v>7.38</v>
      </c>
      <c r="G1689">
        <v>7.95</v>
      </c>
      <c r="H1689">
        <v>8.2200000000000006</v>
      </c>
      <c r="I1689">
        <v>8.59</v>
      </c>
      <c r="J1689">
        <v>8.86</v>
      </c>
      <c r="K1689">
        <v>9.07</v>
      </c>
      <c r="L1689">
        <v>9.2100000000000009</v>
      </c>
      <c r="M1689">
        <v>9.26</v>
      </c>
      <c r="N1689">
        <v>9.32</v>
      </c>
      <c r="P1689" s="8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</row>
    <row r="1690" spans="1:28" ht="17" thickBot="1" x14ac:dyDescent="0.25">
      <c r="A1690" s="9"/>
      <c r="B1690" s="2">
        <v>41746</v>
      </c>
      <c r="C1690">
        <v>6.68</v>
      </c>
      <c r="D1690">
        <v>6.95</v>
      </c>
      <c r="E1690">
        <v>7.19</v>
      </c>
      <c r="F1690">
        <v>7.42</v>
      </c>
      <c r="G1690">
        <v>8.0500000000000007</v>
      </c>
      <c r="H1690">
        <v>8.33</v>
      </c>
      <c r="I1690">
        <v>8.6999999999999993</v>
      </c>
      <c r="J1690">
        <v>8.9600000000000009</v>
      </c>
      <c r="K1690">
        <v>9.2200000000000006</v>
      </c>
      <c r="L1690">
        <v>9.3800000000000008</v>
      </c>
      <c r="M1690">
        <v>9.43</v>
      </c>
      <c r="N1690">
        <v>9.4700000000000006</v>
      </c>
      <c r="P1690" s="8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</row>
    <row r="1691" spans="1:28" ht="17" thickBot="1" x14ac:dyDescent="0.25">
      <c r="A1691" s="9"/>
      <c r="B1691" s="2">
        <v>41745</v>
      </c>
      <c r="C1691">
        <v>6.61</v>
      </c>
      <c r="D1691">
        <v>6.97</v>
      </c>
      <c r="E1691">
        <v>7.25</v>
      </c>
      <c r="F1691">
        <v>7.48</v>
      </c>
      <c r="G1691">
        <v>8.02</v>
      </c>
      <c r="H1691">
        <v>8.31</v>
      </c>
      <c r="I1691">
        <v>8.7200000000000006</v>
      </c>
      <c r="J1691">
        <v>9.01</v>
      </c>
      <c r="K1691">
        <v>9.2799999999999994</v>
      </c>
      <c r="L1691">
        <v>9.41</v>
      </c>
      <c r="M1691">
        <v>9.42</v>
      </c>
      <c r="N1691">
        <v>9.42</v>
      </c>
      <c r="P1691" s="8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</row>
    <row r="1692" spans="1:28" ht="17" thickBot="1" x14ac:dyDescent="0.25">
      <c r="A1692" s="9"/>
      <c r="B1692" s="2">
        <v>41744</v>
      </c>
      <c r="C1692">
        <v>6.39</v>
      </c>
      <c r="D1692">
        <v>6.88</v>
      </c>
      <c r="E1692">
        <v>7.26</v>
      </c>
      <c r="F1692">
        <v>7.55</v>
      </c>
      <c r="G1692">
        <v>8.14</v>
      </c>
      <c r="H1692">
        <v>8.3800000000000008</v>
      </c>
      <c r="I1692">
        <v>8.6999999999999993</v>
      </c>
      <c r="J1692">
        <v>9</v>
      </c>
      <c r="K1692">
        <v>9.3000000000000007</v>
      </c>
      <c r="L1692">
        <v>9.42</v>
      </c>
      <c r="M1692">
        <v>9.39</v>
      </c>
      <c r="N1692">
        <v>9.35</v>
      </c>
      <c r="P1692" s="8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</row>
    <row r="1693" spans="1:28" ht="17" thickBot="1" x14ac:dyDescent="0.25">
      <c r="A1693" s="9"/>
      <c r="B1693" s="2">
        <v>41743</v>
      </c>
      <c r="C1693">
        <v>6.53</v>
      </c>
      <c r="D1693">
        <v>6.92</v>
      </c>
      <c r="E1693">
        <v>7.24</v>
      </c>
      <c r="F1693">
        <v>7.49</v>
      </c>
      <c r="G1693">
        <v>8.02</v>
      </c>
      <c r="H1693">
        <v>8.24</v>
      </c>
      <c r="I1693">
        <v>8.57</v>
      </c>
      <c r="J1693">
        <v>8.85</v>
      </c>
      <c r="K1693">
        <v>9.1300000000000008</v>
      </c>
      <c r="L1693">
        <v>9.27</v>
      </c>
      <c r="M1693">
        <v>9.2799999999999994</v>
      </c>
      <c r="N1693">
        <v>9.26</v>
      </c>
      <c r="P1693" s="8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</row>
    <row r="1694" spans="1:28" ht="17" thickBot="1" x14ac:dyDescent="0.25">
      <c r="A1694" s="9"/>
      <c r="B1694" s="2">
        <v>41740</v>
      </c>
      <c r="C1694">
        <v>6.63</v>
      </c>
      <c r="D1694">
        <v>6.93</v>
      </c>
      <c r="E1694">
        <v>7.17</v>
      </c>
      <c r="F1694">
        <v>7.37</v>
      </c>
      <c r="G1694">
        <v>7.84</v>
      </c>
      <c r="H1694">
        <v>8.09</v>
      </c>
      <c r="I1694">
        <v>8.48</v>
      </c>
      <c r="J1694">
        <v>8.76</v>
      </c>
      <c r="K1694">
        <v>9.02</v>
      </c>
      <c r="L1694">
        <v>9.16</v>
      </c>
      <c r="M1694">
        <v>9.19</v>
      </c>
      <c r="N1694">
        <v>9.2100000000000009</v>
      </c>
      <c r="P1694" s="8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</row>
    <row r="1695" spans="1:28" ht="17" thickBot="1" x14ac:dyDescent="0.25">
      <c r="A1695" s="9"/>
      <c r="B1695" s="2">
        <v>41739</v>
      </c>
      <c r="C1695">
        <v>6.59</v>
      </c>
      <c r="D1695">
        <v>6.92</v>
      </c>
      <c r="E1695">
        <v>7.17</v>
      </c>
      <c r="F1695">
        <v>7.36</v>
      </c>
      <c r="G1695">
        <v>7.77</v>
      </c>
      <c r="H1695">
        <v>8.0299999999999994</v>
      </c>
      <c r="I1695">
        <v>8.43</v>
      </c>
      <c r="J1695">
        <v>8.73</v>
      </c>
      <c r="K1695">
        <v>8.9700000000000006</v>
      </c>
      <c r="L1695">
        <v>9.1</v>
      </c>
      <c r="M1695">
        <v>9.1300000000000008</v>
      </c>
      <c r="N1695">
        <v>9.1300000000000008</v>
      </c>
      <c r="P1695" s="8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</row>
    <row r="1696" spans="1:28" ht="17" thickBot="1" x14ac:dyDescent="0.25">
      <c r="A1696" s="9"/>
      <c r="B1696" s="2">
        <v>41738</v>
      </c>
      <c r="C1696">
        <v>6.42</v>
      </c>
      <c r="D1696">
        <v>6.87</v>
      </c>
      <c r="E1696">
        <v>7.2</v>
      </c>
      <c r="F1696">
        <v>7.44</v>
      </c>
      <c r="G1696">
        <v>7.9</v>
      </c>
      <c r="H1696">
        <v>8.1199999999999992</v>
      </c>
      <c r="I1696">
        <v>8.4499999999999993</v>
      </c>
      <c r="J1696">
        <v>8.7100000000000009</v>
      </c>
      <c r="K1696">
        <v>8.9499999999999993</v>
      </c>
      <c r="L1696">
        <v>9.07</v>
      </c>
      <c r="M1696">
        <v>9.07</v>
      </c>
      <c r="N1696">
        <v>9.0399999999999991</v>
      </c>
      <c r="P1696" s="8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</row>
    <row r="1697" spans="1:28" ht="17" thickBot="1" x14ac:dyDescent="0.25">
      <c r="A1697" s="9"/>
      <c r="B1697" s="2">
        <v>41737</v>
      </c>
      <c r="C1697">
        <v>6.09</v>
      </c>
      <c r="D1697">
        <v>6.68</v>
      </c>
      <c r="E1697">
        <v>7.1</v>
      </c>
      <c r="F1697">
        <v>7.39</v>
      </c>
      <c r="G1697">
        <v>7.93</v>
      </c>
      <c r="H1697">
        <v>8.1199999999999992</v>
      </c>
      <c r="I1697">
        <v>8.4499999999999993</v>
      </c>
      <c r="J1697">
        <v>8.73</v>
      </c>
      <c r="K1697">
        <v>8.9600000000000009</v>
      </c>
      <c r="L1697">
        <v>9.0500000000000007</v>
      </c>
      <c r="M1697">
        <v>9.0299999999999994</v>
      </c>
      <c r="N1697">
        <v>8.99</v>
      </c>
      <c r="P1697" s="8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</row>
    <row r="1698" spans="1:28" ht="17" thickBot="1" x14ac:dyDescent="0.25">
      <c r="A1698" s="9"/>
      <c r="B1698" s="2">
        <v>41736</v>
      </c>
      <c r="C1698">
        <v>6.14</v>
      </c>
      <c r="D1698">
        <v>6.69</v>
      </c>
      <c r="E1698">
        <v>7.11</v>
      </c>
      <c r="F1698">
        <v>7.42</v>
      </c>
      <c r="G1698">
        <v>8.01</v>
      </c>
      <c r="H1698">
        <v>8.2100000000000009</v>
      </c>
      <c r="I1698">
        <v>8.52</v>
      </c>
      <c r="J1698">
        <v>8.81</v>
      </c>
      <c r="K1698">
        <v>9.08</v>
      </c>
      <c r="L1698">
        <v>9.19</v>
      </c>
      <c r="M1698">
        <v>9.17</v>
      </c>
      <c r="N1698">
        <v>9.11</v>
      </c>
      <c r="P1698" s="8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</row>
    <row r="1699" spans="1:28" ht="17" thickBot="1" x14ac:dyDescent="0.25">
      <c r="A1699" s="9"/>
      <c r="B1699" s="2">
        <v>41733</v>
      </c>
      <c r="C1699">
        <v>5.91</v>
      </c>
      <c r="D1699">
        <v>6.52</v>
      </c>
      <c r="E1699">
        <v>6.97</v>
      </c>
      <c r="F1699">
        <v>7.31</v>
      </c>
      <c r="G1699">
        <v>7.98</v>
      </c>
      <c r="H1699">
        <v>8.19</v>
      </c>
      <c r="I1699">
        <v>8.4600000000000009</v>
      </c>
      <c r="J1699">
        <v>8.69</v>
      </c>
      <c r="K1699">
        <v>8.89</v>
      </c>
      <c r="L1699">
        <v>8.99</v>
      </c>
      <c r="M1699">
        <v>8.98</v>
      </c>
      <c r="N1699">
        <v>8.9499999999999993</v>
      </c>
      <c r="P1699" s="8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</row>
    <row r="1700" spans="1:28" ht="17" thickBot="1" x14ac:dyDescent="0.25">
      <c r="A1700" s="9"/>
      <c r="B1700" s="2">
        <v>41732</v>
      </c>
      <c r="C1700">
        <v>6.18</v>
      </c>
      <c r="D1700">
        <v>6.69</v>
      </c>
      <c r="E1700">
        <v>7.09</v>
      </c>
      <c r="F1700">
        <v>7.39</v>
      </c>
      <c r="G1700">
        <v>8.02</v>
      </c>
      <c r="H1700">
        <v>8.25</v>
      </c>
      <c r="I1700">
        <v>8.5399999999999991</v>
      </c>
      <c r="J1700">
        <v>8.7899999999999991</v>
      </c>
      <c r="K1700">
        <v>9.01</v>
      </c>
      <c r="L1700">
        <v>9.1199999999999992</v>
      </c>
      <c r="M1700">
        <v>9.1199999999999992</v>
      </c>
      <c r="N1700">
        <v>9.08</v>
      </c>
      <c r="P1700" s="8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</row>
    <row r="1701" spans="1:28" ht="17" thickBot="1" x14ac:dyDescent="0.25">
      <c r="A1701" s="9"/>
      <c r="B1701" s="2">
        <v>41731</v>
      </c>
      <c r="C1701">
        <v>6.18</v>
      </c>
      <c r="D1701">
        <v>6.62</v>
      </c>
      <c r="E1701">
        <v>6.98</v>
      </c>
      <c r="F1701">
        <v>7.28</v>
      </c>
      <c r="G1701">
        <v>7.99</v>
      </c>
      <c r="H1701">
        <v>8.25</v>
      </c>
      <c r="I1701">
        <v>8.5500000000000007</v>
      </c>
      <c r="J1701">
        <v>8.8000000000000007</v>
      </c>
      <c r="K1701">
        <v>9.0500000000000007</v>
      </c>
      <c r="L1701">
        <v>9.16</v>
      </c>
      <c r="M1701">
        <v>9.16</v>
      </c>
      <c r="N1701">
        <v>9.1199999999999992</v>
      </c>
      <c r="P1701" s="8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</row>
    <row r="1702" spans="1:28" ht="17" thickBot="1" x14ac:dyDescent="0.25">
      <c r="A1702" s="9"/>
      <c r="B1702" s="2">
        <v>41730</v>
      </c>
      <c r="C1702">
        <v>6.54</v>
      </c>
      <c r="D1702">
        <v>6.82</v>
      </c>
      <c r="E1702">
        <v>7.08</v>
      </c>
      <c r="F1702">
        <v>7.32</v>
      </c>
      <c r="G1702">
        <v>7.97</v>
      </c>
      <c r="H1702">
        <v>8.2200000000000006</v>
      </c>
      <c r="I1702">
        <v>8.5</v>
      </c>
      <c r="J1702">
        <v>8.7100000000000009</v>
      </c>
      <c r="K1702">
        <v>8.92</v>
      </c>
      <c r="L1702">
        <v>9.0500000000000007</v>
      </c>
      <c r="M1702">
        <v>9.09</v>
      </c>
      <c r="N1702">
        <v>9.1</v>
      </c>
      <c r="P1702" s="8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</row>
    <row r="1703" spans="1:28" ht="17" thickBot="1" x14ac:dyDescent="0.25">
      <c r="A1703" s="9"/>
      <c r="B1703" s="2">
        <v>41729</v>
      </c>
      <c r="C1703">
        <v>6.3</v>
      </c>
      <c r="D1703">
        <v>6.63</v>
      </c>
      <c r="E1703">
        <v>6.93</v>
      </c>
      <c r="F1703">
        <v>7.18</v>
      </c>
      <c r="G1703">
        <v>7.84</v>
      </c>
      <c r="H1703">
        <v>8.11</v>
      </c>
      <c r="I1703">
        <v>8.4499999999999993</v>
      </c>
      <c r="J1703">
        <v>8.6999999999999993</v>
      </c>
      <c r="K1703">
        <v>8.92</v>
      </c>
      <c r="L1703">
        <v>9.0399999999999991</v>
      </c>
      <c r="M1703">
        <v>9.07</v>
      </c>
      <c r="N1703">
        <v>9.09</v>
      </c>
      <c r="P1703" s="8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</row>
    <row r="1704" spans="1:28" ht="17" thickBot="1" x14ac:dyDescent="0.25">
      <c r="A1704" s="9"/>
      <c r="B1704" s="2">
        <v>41726</v>
      </c>
      <c r="C1704">
        <v>6.36</v>
      </c>
      <c r="D1704">
        <v>6.74</v>
      </c>
      <c r="E1704">
        <v>7.07</v>
      </c>
      <c r="F1704">
        <v>7.36</v>
      </c>
      <c r="G1704">
        <v>8.11</v>
      </c>
      <c r="H1704">
        <v>8.41</v>
      </c>
      <c r="I1704">
        <v>8.77</v>
      </c>
      <c r="J1704">
        <v>9.01</v>
      </c>
      <c r="K1704">
        <v>9.1999999999999993</v>
      </c>
      <c r="L1704">
        <v>9.2799999999999994</v>
      </c>
      <c r="M1704">
        <v>9.2899999999999991</v>
      </c>
      <c r="N1704">
        <v>9.3000000000000007</v>
      </c>
      <c r="P1704" s="8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</row>
    <row r="1705" spans="1:28" ht="17" thickBot="1" x14ac:dyDescent="0.25">
      <c r="A1705" s="9"/>
      <c r="B1705" s="2">
        <v>41725</v>
      </c>
      <c r="C1705">
        <v>6.59</v>
      </c>
      <c r="D1705">
        <v>6.91</v>
      </c>
      <c r="E1705">
        <v>7.19</v>
      </c>
      <c r="F1705">
        <v>7.44</v>
      </c>
      <c r="G1705">
        <v>8.1300000000000008</v>
      </c>
      <c r="H1705">
        <v>8.4600000000000009</v>
      </c>
      <c r="I1705">
        <v>8.8000000000000007</v>
      </c>
      <c r="J1705">
        <v>9.01</v>
      </c>
      <c r="K1705">
        <v>9.2100000000000009</v>
      </c>
      <c r="L1705">
        <v>9.3000000000000007</v>
      </c>
      <c r="M1705">
        <v>9.31</v>
      </c>
      <c r="N1705">
        <v>9.33</v>
      </c>
      <c r="P1705" s="8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</row>
    <row r="1706" spans="1:28" ht="17" thickBot="1" x14ac:dyDescent="0.25">
      <c r="A1706" s="9"/>
      <c r="B1706" s="2">
        <v>41724</v>
      </c>
      <c r="C1706">
        <v>6.35</v>
      </c>
      <c r="D1706">
        <v>6.67</v>
      </c>
      <c r="E1706">
        <v>6.97</v>
      </c>
      <c r="F1706">
        <v>7.25</v>
      </c>
      <c r="G1706">
        <v>8.0500000000000007</v>
      </c>
      <c r="H1706">
        <v>8.42</v>
      </c>
      <c r="I1706">
        <v>8.7899999999999991</v>
      </c>
      <c r="J1706">
        <v>8.98</v>
      </c>
      <c r="K1706">
        <v>9.1300000000000008</v>
      </c>
      <c r="L1706">
        <v>9.2100000000000009</v>
      </c>
      <c r="M1706">
        <v>9.23</v>
      </c>
      <c r="N1706">
        <v>9.25</v>
      </c>
      <c r="P1706" s="8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</row>
    <row r="1707" spans="1:28" ht="17" thickBot="1" x14ac:dyDescent="0.25">
      <c r="A1707" s="9"/>
      <c r="B1707" s="2">
        <v>41723</v>
      </c>
      <c r="C1707">
        <v>6.61</v>
      </c>
      <c r="D1707">
        <v>6.93</v>
      </c>
      <c r="E1707">
        <v>7.21</v>
      </c>
      <c r="F1707">
        <v>7.45</v>
      </c>
      <c r="G1707">
        <v>8.15</v>
      </c>
      <c r="H1707">
        <v>8.5399999999999991</v>
      </c>
      <c r="I1707">
        <v>8.8699999999999992</v>
      </c>
      <c r="J1707">
        <v>9.02</v>
      </c>
      <c r="K1707">
        <v>9.1999999999999993</v>
      </c>
      <c r="L1707">
        <v>9.3000000000000007</v>
      </c>
      <c r="M1707">
        <v>9.33</v>
      </c>
      <c r="N1707">
        <v>9.35</v>
      </c>
      <c r="P1707" s="8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</row>
    <row r="1708" spans="1:28" ht="17" thickBot="1" x14ac:dyDescent="0.25">
      <c r="A1708" s="9"/>
      <c r="B1708" s="2">
        <v>41722</v>
      </c>
      <c r="C1708">
        <v>6.91</v>
      </c>
      <c r="D1708">
        <v>7.12</v>
      </c>
      <c r="E1708">
        <v>7.32</v>
      </c>
      <c r="F1708">
        <v>7.54</v>
      </c>
      <c r="G1708">
        <v>8.3000000000000007</v>
      </c>
      <c r="H1708">
        <v>8.7100000000000009</v>
      </c>
      <c r="I1708">
        <v>9.1</v>
      </c>
      <c r="J1708">
        <v>9.26</v>
      </c>
      <c r="K1708">
        <v>9.39</v>
      </c>
      <c r="L1708">
        <v>9.49</v>
      </c>
      <c r="M1708">
        <v>9.56</v>
      </c>
      <c r="N1708">
        <v>9.6300000000000008</v>
      </c>
      <c r="P1708" s="8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</row>
    <row r="1709" spans="1:28" ht="17" thickBot="1" x14ac:dyDescent="0.25">
      <c r="A1709" s="9"/>
      <c r="B1709" s="2">
        <v>41719</v>
      </c>
      <c r="C1709">
        <v>6.79</v>
      </c>
      <c r="D1709">
        <v>7.11</v>
      </c>
      <c r="E1709">
        <v>7.4</v>
      </c>
      <c r="F1709">
        <v>7.67</v>
      </c>
      <c r="G1709">
        <v>8.4700000000000006</v>
      </c>
      <c r="H1709">
        <v>8.84</v>
      </c>
      <c r="I1709">
        <v>9.19</v>
      </c>
      <c r="J1709">
        <v>9.36</v>
      </c>
      <c r="K1709">
        <v>9.48</v>
      </c>
      <c r="L1709">
        <v>9.58</v>
      </c>
      <c r="M1709">
        <v>9.65</v>
      </c>
      <c r="N1709">
        <v>9.73</v>
      </c>
      <c r="P1709" s="8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</row>
    <row r="1710" spans="1:28" ht="17" thickBot="1" x14ac:dyDescent="0.25">
      <c r="A1710" s="9"/>
      <c r="B1710" s="2">
        <v>41718</v>
      </c>
      <c r="C1710">
        <v>6.82</v>
      </c>
      <c r="D1710">
        <v>7.18</v>
      </c>
      <c r="E1710">
        <v>7.47</v>
      </c>
      <c r="F1710">
        <v>7.7</v>
      </c>
      <c r="G1710">
        <v>8.34</v>
      </c>
      <c r="H1710">
        <v>8.73</v>
      </c>
      <c r="I1710">
        <v>9.09</v>
      </c>
      <c r="J1710">
        <v>9.23</v>
      </c>
      <c r="K1710">
        <v>9.34</v>
      </c>
      <c r="L1710">
        <v>9.44</v>
      </c>
      <c r="M1710">
        <v>9.51</v>
      </c>
      <c r="N1710">
        <v>9.59</v>
      </c>
      <c r="P1710" s="8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</row>
    <row r="1711" spans="1:28" ht="17" thickBot="1" x14ac:dyDescent="0.25">
      <c r="A1711" s="9"/>
      <c r="B1711" s="2">
        <v>41717</v>
      </c>
      <c r="C1711">
        <v>6.16</v>
      </c>
      <c r="D1711">
        <v>6.62</v>
      </c>
      <c r="E1711">
        <v>6.99</v>
      </c>
      <c r="F1711">
        <v>7.29</v>
      </c>
      <c r="G1711">
        <v>8.11</v>
      </c>
      <c r="H1711">
        <v>8.6</v>
      </c>
      <c r="I1711">
        <v>9</v>
      </c>
      <c r="J1711">
        <v>9.1199999999999992</v>
      </c>
      <c r="K1711">
        <v>9.23</v>
      </c>
      <c r="L1711">
        <v>9.34</v>
      </c>
      <c r="M1711">
        <v>9.41</v>
      </c>
      <c r="N1711">
        <v>9.4700000000000006</v>
      </c>
      <c r="P1711" s="8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</row>
    <row r="1712" spans="1:28" ht="17" thickBot="1" x14ac:dyDescent="0.25">
      <c r="A1712" s="9"/>
      <c r="B1712" s="2">
        <v>41716</v>
      </c>
      <c r="C1712">
        <v>5.88</v>
      </c>
      <c r="D1712">
        <v>6.55</v>
      </c>
      <c r="E1712">
        <v>7.06</v>
      </c>
      <c r="F1712">
        <v>7.44</v>
      </c>
      <c r="G1712">
        <v>8.27</v>
      </c>
      <c r="H1712">
        <v>8.73</v>
      </c>
      <c r="I1712">
        <v>9.1199999999999992</v>
      </c>
      <c r="J1712">
        <v>9.26</v>
      </c>
      <c r="K1712">
        <v>9.33</v>
      </c>
      <c r="L1712">
        <v>9.3699999999999992</v>
      </c>
      <c r="M1712">
        <v>9.4</v>
      </c>
      <c r="N1712">
        <v>9.44</v>
      </c>
      <c r="P1712" s="8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</row>
    <row r="1713" spans="1:28" ht="17" thickBot="1" x14ac:dyDescent="0.25">
      <c r="A1713" s="9"/>
      <c r="B1713" s="2">
        <v>41715</v>
      </c>
      <c r="C1713">
        <v>6.1</v>
      </c>
      <c r="D1713">
        <v>6.67</v>
      </c>
      <c r="E1713">
        <v>7.15</v>
      </c>
      <c r="F1713">
        <v>7.53</v>
      </c>
      <c r="G1713">
        <v>8.4600000000000009</v>
      </c>
      <c r="H1713">
        <v>8.91</v>
      </c>
      <c r="I1713">
        <v>9.25</v>
      </c>
      <c r="J1713">
        <v>9.35</v>
      </c>
      <c r="K1713">
        <v>9.39</v>
      </c>
      <c r="L1713">
        <v>9.4600000000000009</v>
      </c>
      <c r="M1713">
        <v>9.52</v>
      </c>
      <c r="N1713">
        <v>9.5500000000000007</v>
      </c>
      <c r="P1713" s="8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</row>
    <row r="1714" spans="1:28" ht="17" thickBot="1" x14ac:dyDescent="0.25">
      <c r="A1714" s="9"/>
      <c r="B1714" s="2">
        <v>41712</v>
      </c>
      <c r="C1714">
        <v>7.1</v>
      </c>
      <c r="D1714">
        <v>7.41</v>
      </c>
      <c r="E1714">
        <v>7.71</v>
      </c>
      <c r="F1714">
        <v>7.99</v>
      </c>
      <c r="G1714">
        <v>8.93</v>
      </c>
      <c r="H1714">
        <v>9.42</v>
      </c>
      <c r="I1714">
        <v>9.74</v>
      </c>
      <c r="J1714">
        <v>9.77</v>
      </c>
      <c r="K1714">
        <v>9.75</v>
      </c>
      <c r="L1714">
        <v>9.7899999999999991</v>
      </c>
      <c r="M1714">
        <v>9.85</v>
      </c>
      <c r="N1714">
        <v>9.94</v>
      </c>
      <c r="P1714" s="8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</row>
    <row r="1715" spans="1:28" ht="17" thickBot="1" x14ac:dyDescent="0.25">
      <c r="A1715" s="9"/>
      <c r="B1715" s="2">
        <v>41711</v>
      </c>
      <c r="C1715">
        <v>6.66</v>
      </c>
      <c r="D1715">
        <v>6.92</v>
      </c>
      <c r="E1715">
        <v>7.17</v>
      </c>
      <c r="F1715">
        <v>7.44</v>
      </c>
      <c r="G1715">
        <v>8.36</v>
      </c>
      <c r="H1715">
        <v>8.92</v>
      </c>
      <c r="I1715">
        <v>9.3699999999999992</v>
      </c>
      <c r="J1715">
        <v>9.4700000000000006</v>
      </c>
      <c r="K1715">
        <v>9.51</v>
      </c>
      <c r="L1715">
        <v>9.58</v>
      </c>
      <c r="M1715">
        <v>9.64</v>
      </c>
      <c r="N1715">
        <v>9.7100000000000009</v>
      </c>
      <c r="P1715" s="8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</row>
    <row r="1716" spans="1:28" ht="17" thickBot="1" x14ac:dyDescent="0.25">
      <c r="A1716" s="9"/>
      <c r="B1716" s="2">
        <v>41710</v>
      </c>
      <c r="C1716">
        <v>6.69</v>
      </c>
      <c r="D1716">
        <v>7.13</v>
      </c>
      <c r="E1716">
        <v>7.5</v>
      </c>
      <c r="F1716">
        <v>7.81</v>
      </c>
      <c r="G1716">
        <v>8.6300000000000008</v>
      </c>
      <c r="H1716">
        <v>9.0299999999999994</v>
      </c>
      <c r="I1716">
        <v>9.34</v>
      </c>
      <c r="J1716">
        <v>9.41</v>
      </c>
      <c r="K1716">
        <v>9.43</v>
      </c>
      <c r="L1716">
        <v>9.48</v>
      </c>
      <c r="M1716">
        <v>9.51</v>
      </c>
      <c r="N1716">
        <v>9.5399999999999991</v>
      </c>
      <c r="P1716" s="8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</row>
    <row r="1717" spans="1:28" ht="17" thickBot="1" x14ac:dyDescent="0.25">
      <c r="A1717" s="9"/>
      <c r="B1717" s="2">
        <v>41709</v>
      </c>
      <c r="C1717">
        <v>6.49</v>
      </c>
      <c r="D1717">
        <v>6.78</v>
      </c>
      <c r="E1717">
        <v>7.05</v>
      </c>
      <c r="F1717">
        <v>7.3</v>
      </c>
      <c r="G1717">
        <v>8.1</v>
      </c>
      <c r="H1717">
        <v>8.57</v>
      </c>
      <c r="I1717">
        <v>8.9</v>
      </c>
      <c r="J1717">
        <v>8.9499999999999993</v>
      </c>
      <c r="K1717">
        <v>8.98</v>
      </c>
      <c r="L1717">
        <v>9.0500000000000007</v>
      </c>
      <c r="M1717">
        <v>9.1</v>
      </c>
      <c r="N1717">
        <v>9.14</v>
      </c>
      <c r="P1717" s="8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</row>
    <row r="1718" spans="1:28" ht="17" thickBot="1" x14ac:dyDescent="0.25">
      <c r="A1718" s="9"/>
      <c r="B1718" s="2">
        <v>41705</v>
      </c>
      <c r="C1718">
        <v>6.7</v>
      </c>
      <c r="D1718">
        <v>6.84</v>
      </c>
      <c r="E1718">
        <v>7</v>
      </c>
      <c r="F1718">
        <v>7.17</v>
      </c>
      <c r="G1718">
        <v>7.83</v>
      </c>
      <c r="H1718">
        <v>8.25</v>
      </c>
      <c r="I1718">
        <v>8.59</v>
      </c>
      <c r="J1718">
        <v>8.7100000000000009</v>
      </c>
      <c r="K1718">
        <v>8.84</v>
      </c>
      <c r="L1718">
        <v>9.01</v>
      </c>
      <c r="M1718">
        <v>9.1</v>
      </c>
      <c r="N1718">
        <v>9.16</v>
      </c>
      <c r="P1718" s="8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</row>
    <row r="1719" spans="1:28" ht="17" thickBot="1" x14ac:dyDescent="0.25">
      <c r="A1719" s="9"/>
      <c r="B1719" s="2">
        <v>41704</v>
      </c>
      <c r="C1719">
        <v>6.9</v>
      </c>
      <c r="D1719">
        <v>7.01</v>
      </c>
      <c r="E1719">
        <v>7.12</v>
      </c>
      <c r="F1719">
        <v>7.25</v>
      </c>
      <c r="G1719">
        <v>7.75</v>
      </c>
      <c r="H1719">
        <v>8.1300000000000008</v>
      </c>
      <c r="I1719">
        <v>8.51</v>
      </c>
      <c r="J1719">
        <v>8.68</v>
      </c>
      <c r="K1719">
        <v>8.82</v>
      </c>
      <c r="L1719">
        <v>9</v>
      </c>
      <c r="M1719">
        <v>9.11</v>
      </c>
      <c r="N1719">
        <v>9.2200000000000006</v>
      </c>
      <c r="P1719" s="8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</row>
    <row r="1720" spans="1:28" ht="17" thickBot="1" x14ac:dyDescent="0.25">
      <c r="A1720" s="9"/>
      <c r="B1720" s="2">
        <v>41703</v>
      </c>
      <c r="C1720">
        <v>6.84</v>
      </c>
      <c r="D1720">
        <v>6.94</v>
      </c>
      <c r="E1720">
        <v>7.04</v>
      </c>
      <c r="F1720">
        <v>7.14</v>
      </c>
      <c r="G1720">
        <v>7.57</v>
      </c>
      <c r="H1720">
        <v>7.92</v>
      </c>
      <c r="I1720">
        <v>8.36</v>
      </c>
      <c r="J1720">
        <v>8.56</v>
      </c>
      <c r="K1720">
        <v>8.6999999999999993</v>
      </c>
      <c r="L1720">
        <v>8.89</v>
      </c>
      <c r="M1720">
        <v>9.02</v>
      </c>
      <c r="N1720">
        <v>9.16</v>
      </c>
      <c r="P1720" s="8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</row>
    <row r="1721" spans="1:28" ht="17" thickBot="1" x14ac:dyDescent="0.25">
      <c r="A1721" s="9"/>
      <c r="B1721" s="2">
        <v>41702</v>
      </c>
      <c r="C1721">
        <v>6.73</v>
      </c>
      <c r="D1721">
        <v>6.76</v>
      </c>
      <c r="E1721">
        <v>6.81</v>
      </c>
      <c r="F1721">
        <v>6.9</v>
      </c>
      <c r="G1721">
        <v>7.42</v>
      </c>
      <c r="H1721">
        <v>7.89</v>
      </c>
      <c r="I1721">
        <v>8.39</v>
      </c>
      <c r="J1721">
        <v>8.59</v>
      </c>
      <c r="K1721">
        <v>8.75</v>
      </c>
      <c r="L1721">
        <v>8.9499999999999993</v>
      </c>
      <c r="M1721">
        <v>9.09</v>
      </c>
      <c r="N1721">
        <v>9.25</v>
      </c>
      <c r="P1721" s="8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</row>
    <row r="1722" spans="1:28" ht="17" thickBot="1" x14ac:dyDescent="0.25">
      <c r="A1722" s="9"/>
      <c r="B1722" s="2">
        <v>41701</v>
      </c>
      <c r="C1722">
        <v>7.01</v>
      </c>
      <c r="D1722">
        <v>7.02</v>
      </c>
      <c r="E1722">
        <v>7.04</v>
      </c>
      <c r="F1722">
        <v>7.1</v>
      </c>
      <c r="G1722">
        <v>7.54</v>
      </c>
      <c r="H1722">
        <v>7.97</v>
      </c>
      <c r="I1722">
        <v>8.48</v>
      </c>
      <c r="J1722">
        <v>8.7200000000000006</v>
      </c>
      <c r="K1722">
        <v>8.92</v>
      </c>
      <c r="L1722">
        <v>9.1199999999999992</v>
      </c>
      <c r="M1722">
        <v>9.25</v>
      </c>
      <c r="N1722">
        <v>9.4</v>
      </c>
      <c r="P1722" s="8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</row>
    <row r="1723" spans="1:28" ht="17" thickBot="1" x14ac:dyDescent="0.25">
      <c r="A1723" s="9"/>
      <c r="B1723" s="2">
        <v>41698</v>
      </c>
      <c r="C1723">
        <v>5.76</v>
      </c>
      <c r="D1723">
        <v>5.97</v>
      </c>
      <c r="E1723">
        <v>6.17</v>
      </c>
      <c r="F1723">
        <v>6.35</v>
      </c>
      <c r="G1723">
        <v>7</v>
      </c>
      <c r="H1723">
        <v>7.5</v>
      </c>
      <c r="I1723">
        <v>8.0299999999999994</v>
      </c>
      <c r="J1723">
        <v>8.27</v>
      </c>
      <c r="K1723">
        <v>8.4700000000000006</v>
      </c>
      <c r="L1723">
        <v>8.66</v>
      </c>
      <c r="M1723">
        <v>8.77</v>
      </c>
      <c r="N1723">
        <v>8.8699999999999992</v>
      </c>
      <c r="P1723" s="8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</row>
    <row r="1724" spans="1:28" ht="17" thickBot="1" x14ac:dyDescent="0.25">
      <c r="A1724" s="9"/>
      <c r="B1724" s="2">
        <v>41697</v>
      </c>
      <c r="C1724">
        <v>5.77</v>
      </c>
      <c r="D1724">
        <v>5.98</v>
      </c>
      <c r="E1724">
        <v>6.19</v>
      </c>
      <c r="F1724">
        <v>6.38</v>
      </c>
      <c r="G1724">
        <v>7.03</v>
      </c>
      <c r="H1724">
        <v>7.52</v>
      </c>
      <c r="I1724">
        <v>8.06</v>
      </c>
      <c r="J1724">
        <v>8.32</v>
      </c>
      <c r="K1724">
        <v>8.5299999999999994</v>
      </c>
      <c r="L1724">
        <v>8.7200000000000006</v>
      </c>
      <c r="M1724">
        <v>8.81</v>
      </c>
      <c r="N1724">
        <v>8.89</v>
      </c>
      <c r="P1724" s="8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</row>
    <row r="1725" spans="1:28" ht="17" thickBot="1" x14ac:dyDescent="0.25">
      <c r="A1725" s="9"/>
      <c r="B1725" s="2">
        <v>41696</v>
      </c>
      <c r="C1725">
        <v>5.75</v>
      </c>
      <c r="D1725">
        <v>5.96</v>
      </c>
      <c r="E1725">
        <v>6.16</v>
      </c>
      <c r="F1725">
        <v>6.35</v>
      </c>
      <c r="G1725">
        <v>7.01</v>
      </c>
      <c r="H1725">
        <v>7.51</v>
      </c>
      <c r="I1725">
        <v>8.0399999999999991</v>
      </c>
      <c r="J1725">
        <v>8.2899999999999991</v>
      </c>
      <c r="K1725">
        <v>8.49</v>
      </c>
      <c r="L1725">
        <v>8.68</v>
      </c>
      <c r="M1725">
        <v>8.7799999999999994</v>
      </c>
      <c r="N1725">
        <v>8.86</v>
      </c>
      <c r="P1725" s="8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</row>
    <row r="1726" spans="1:28" ht="17" thickBot="1" x14ac:dyDescent="0.25">
      <c r="A1726" s="9"/>
      <c r="B1726" s="2">
        <v>41695</v>
      </c>
      <c r="C1726">
        <v>5.91</v>
      </c>
      <c r="D1726">
        <v>6.06</v>
      </c>
      <c r="E1726">
        <v>6.2</v>
      </c>
      <c r="F1726">
        <v>6.34</v>
      </c>
      <c r="G1726">
        <v>6.9</v>
      </c>
      <c r="H1726">
        <v>7.39</v>
      </c>
      <c r="I1726">
        <v>7.96</v>
      </c>
      <c r="J1726">
        <v>8.23</v>
      </c>
      <c r="K1726">
        <v>8.43</v>
      </c>
      <c r="L1726">
        <v>8.61</v>
      </c>
      <c r="M1726">
        <v>8.7200000000000006</v>
      </c>
      <c r="N1726">
        <v>8.83</v>
      </c>
      <c r="P1726" s="8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</row>
    <row r="1727" spans="1:28" ht="17" thickBot="1" x14ac:dyDescent="0.25">
      <c r="A1727" s="9"/>
      <c r="B1727" s="2">
        <v>41694</v>
      </c>
      <c r="C1727">
        <v>5.88</v>
      </c>
      <c r="D1727">
        <v>6.06</v>
      </c>
      <c r="E1727">
        <v>6.23</v>
      </c>
      <c r="F1727">
        <v>6.38</v>
      </c>
      <c r="G1727">
        <v>6.93</v>
      </c>
      <c r="H1727">
        <v>7.38</v>
      </c>
      <c r="I1727">
        <v>7.93</v>
      </c>
      <c r="J1727">
        <v>8.2100000000000009</v>
      </c>
      <c r="K1727">
        <v>8.41</v>
      </c>
      <c r="L1727">
        <v>8.59</v>
      </c>
      <c r="M1727">
        <v>8.7100000000000009</v>
      </c>
      <c r="N1727">
        <v>8.84</v>
      </c>
      <c r="P1727" s="8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</row>
    <row r="1728" spans="1:28" ht="17" thickBot="1" x14ac:dyDescent="0.25">
      <c r="A1728" s="9"/>
      <c r="B1728" s="2">
        <v>41691</v>
      </c>
      <c r="C1728">
        <v>6.01</v>
      </c>
      <c r="D1728">
        <v>6.13</v>
      </c>
      <c r="E1728">
        <v>6.25</v>
      </c>
      <c r="F1728">
        <v>6.37</v>
      </c>
      <c r="G1728">
        <v>6.89</v>
      </c>
      <c r="H1728">
        <v>7.39</v>
      </c>
      <c r="I1728">
        <v>7.98</v>
      </c>
      <c r="J1728">
        <v>8.26</v>
      </c>
      <c r="K1728">
        <v>8.49</v>
      </c>
      <c r="L1728">
        <v>8.69</v>
      </c>
      <c r="M1728">
        <v>8.81</v>
      </c>
      <c r="N1728">
        <v>8.94</v>
      </c>
      <c r="P1728" s="8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</row>
    <row r="1729" spans="1:28" ht="17" thickBot="1" x14ac:dyDescent="0.25">
      <c r="A1729" s="9"/>
      <c r="B1729" s="2">
        <v>41690</v>
      </c>
      <c r="C1729">
        <v>5.86</v>
      </c>
      <c r="D1729">
        <v>6.05</v>
      </c>
      <c r="E1729">
        <v>6.23</v>
      </c>
      <c r="F1729">
        <v>6.39</v>
      </c>
      <c r="G1729">
        <v>6.98</v>
      </c>
      <c r="H1729">
        <v>7.45</v>
      </c>
      <c r="I1729">
        <v>8.02</v>
      </c>
      <c r="J1729">
        <v>8.31</v>
      </c>
      <c r="K1729">
        <v>8.5500000000000007</v>
      </c>
      <c r="L1729">
        <v>8.74</v>
      </c>
      <c r="M1729">
        <v>8.83</v>
      </c>
      <c r="N1729">
        <v>8.93</v>
      </c>
      <c r="P1729" s="8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</row>
    <row r="1730" spans="1:28" ht="17" thickBot="1" x14ac:dyDescent="0.25">
      <c r="A1730" s="9"/>
      <c r="B1730" s="2">
        <v>41689</v>
      </c>
      <c r="C1730">
        <v>6.13</v>
      </c>
      <c r="D1730">
        <v>6.26</v>
      </c>
      <c r="E1730">
        <v>6.38</v>
      </c>
      <c r="F1730">
        <v>6.49</v>
      </c>
      <c r="G1730">
        <v>6.94</v>
      </c>
      <c r="H1730">
        <v>7.39</v>
      </c>
      <c r="I1730">
        <v>7.97</v>
      </c>
      <c r="J1730">
        <v>8.2899999999999991</v>
      </c>
      <c r="K1730">
        <v>8.5500000000000007</v>
      </c>
      <c r="L1730">
        <v>8.77</v>
      </c>
      <c r="M1730">
        <v>8.89</v>
      </c>
      <c r="N1730">
        <v>9</v>
      </c>
      <c r="P1730" s="8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</row>
    <row r="1731" spans="1:28" ht="17" thickBot="1" x14ac:dyDescent="0.25">
      <c r="A1731" s="9"/>
      <c r="B1731" s="2">
        <v>41688</v>
      </c>
      <c r="C1731">
        <v>6.07</v>
      </c>
      <c r="D1731">
        <v>6.14</v>
      </c>
      <c r="E1731">
        <v>6.21</v>
      </c>
      <c r="F1731">
        <v>6.3</v>
      </c>
      <c r="G1731">
        <v>6.72</v>
      </c>
      <c r="H1731">
        <v>7.2</v>
      </c>
      <c r="I1731">
        <v>7.79</v>
      </c>
      <c r="J1731">
        <v>8.11</v>
      </c>
      <c r="K1731">
        <v>8.39</v>
      </c>
      <c r="L1731">
        <v>8.64</v>
      </c>
      <c r="M1731">
        <v>8.77</v>
      </c>
      <c r="N1731">
        <v>8.91</v>
      </c>
      <c r="P1731" s="8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</row>
    <row r="1732" spans="1:28" ht="17" thickBot="1" x14ac:dyDescent="0.25">
      <c r="A1732" s="9"/>
      <c r="B1732" s="2">
        <v>41687</v>
      </c>
      <c r="C1732">
        <v>5.98</v>
      </c>
      <c r="D1732">
        <v>6.07</v>
      </c>
      <c r="E1732">
        <v>6.16</v>
      </c>
      <c r="F1732">
        <v>6.26</v>
      </c>
      <c r="G1732">
        <v>6.71</v>
      </c>
      <c r="H1732">
        <v>7.17</v>
      </c>
      <c r="I1732">
        <v>7.74</v>
      </c>
      <c r="J1732">
        <v>8.0399999999999991</v>
      </c>
      <c r="K1732">
        <v>8.31</v>
      </c>
      <c r="L1732">
        <v>8.56</v>
      </c>
      <c r="M1732">
        <v>8.69</v>
      </c>
      <c r="N1732">
        <v>8.83</v>
      </c>
      <c r="P1732" s="8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</row>
    <row r="1733" spans="1:28" ht="17" thickBot="1" x14ac:dyDescent="0.25">
      <c r="A1733" s="9"/>
      <c r="B1733" s="2">
        <v>41684</v>
      </c>
      <c r="C1733">
        <v>6.02</v>
      </c>
      <c r="D1733">
        <v>6.17</v>
      </c>
      <c r="E1733">
        <v>6.3</v>
      </c>
      <c r="F1733">
        <v>6.42</v>
      </c>
      <c r="G1733">
        <v>6.85</v>
      </c>
      <c r="H1733">
        <v>7.2</v>
      </c>
      <c r="I1733">
        <v>7.71</v>
      </c>
      <c r="J1733">
        <v>8.02</v>
      </c>
      <c r="K1733">
        <v>8.3000000000000007</v>
      </c>
      <c r="L1733">
        <v>8.5500000000000007</v>
      </c>
      <c r="M1733">
        <v>8.69</v>
      </c>
      <c r="N1733">
        <v>8.83</v>
      </c>
      <c r="P1733" s="8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</row>
    <row r="1734" spans="1:28" ht="17" thickBot="1" x14ac:dyDescent="0.25">
      <c r="A1734" s="9"/>
      <c r="B1734" s="2">
        <v>41683</v>
      </c>
      <c r="C1734">
        <v>6.08</v>
      </c>
      <c r="D1734">
        <v>6.17</v>
      </c>
      <c r="E1734">
        <v>6.25</v>
      </c>
      <c r="F1734">
        <v>6.34</v>
      </c>
      <c r="G1734">
        <v>6.76</v>
      </c>
      <c r="H1734">
        <v>7.19</v>
      </c>
      <c r="I1734">
        <v>7.73</v>
      </c>
      <c r="J1734">
        <v>8.02</v>
      </c>
      <c r="K1734">
        <v>8.3000000000000007</v>
      </c>
      <c r="L1734">
        <v>8.57</v>
      </c>
      <c r="M1734">
        <v>8.7200000000000006</v>
      </c>
      <c r="N1734">
        <v>8.86</v>
      </c>
      <c r="P1734" s="8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</row>
    <row r="1735" spans="1:28" ht="17" thickBot="1" x14ac:dyDescent="0.25">
      <c r="A1735" s="9"/>
      <c r="B1735" s="2">
        <v>41682</v>
      </c>
      <c r="C1735">
        <v>6.08</v>
      </c>
      <c r="D1735">
        <v>6.15</v>
      </c>
      <c r="E1735">
        <v>6.21</v>
      </c>
      <c r="F1735">
        <v>6.29</v>
      </c>
      <c r="G1735">
        <v>6.66</v>
      </c>
      <c r="H1735">
        <v>7.08</v>
      </c>
      <c r="I1735">
        <v>7.63</v>
      </c>
      <c r="J1735">
        <v>7.94</v>
      </c>
      <c r="K1735">
        <v>8.2200000000000006</v>
      </c>
      <c r="L1735">
        <v>8.49</v>
      </c>
      <c r="M1735">
        <v>8.6300000000000008</v>
      </c>
      <c r="N1735">
        <v>8.7799999999999994</v>
      </c>
      <c r="P1735" s="8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</row>
    <row r="1736" spans="1:28" ht="17" thickBot="1" x14ac:dyDescent="0.25">
      <c r="A1736" s="9"/>
      <c r="B1736" s="2">
        <v>41681</v>
      </c>
      <c r="C1736">
        <v>6</v>
      </c>
      <c r="D1736">
        <v>6.09</v>
      </c>
      <c r="E1736">
        <v>6.18</v>
      </c>
      <c r="F1736">
        <v>6.28</v>
      </c>
      <c r="G1736">
        <v>6.73</v>
      </c>
      <c r="H1736">
        <v>7.14</v>
      </c>
      <c r="I1736">
        <v>7.66</v>
      </c>
      <c r="J1736">
        <v>7.96</v>
      </c>
      <c r="K1736">
        <v>8.25</v>
      </c>
      <c r="L1736">
        <v>8.52</v>
      </c>
      <c r="M1736">
        <v>8.66</v>
      </c>
      <c r="N1736">
        <v>8.7799999999999994</v>
      </c>
      <c r="P1736" s="8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</row>
    <row r="1737" spans="1:28" ht="17" thickBot="1" x14ac:dyDescent="0.25">
      <c r="A1737" s="9"/>
      <c r="B1737" s="2">
        <v>41680</v>
      </c>
      <c r="C1737">
        <v>6.01</v>
      </c>
      <c r="D1737">
        <v>6.08</v>
      </c>
      <c r="E1737">
        <v>6.16</v>
      </c>
      <c r="F1737">
        <v>6.25</v>
      </c>
      <c r="G1737">
        <v>6.68</v>
      </c>
      <c r="H1737">
        <v>7.12</v>
      </c>
      <c r="I1737">
        <v>7.66</v>
      </c>
      <c r="J1737">
        <v>7.94</v>
      </c>
      <c r="K1737">
        <v>8.2100000000000009</v>
      </c>
      <c r="L1737">
        <v>8.4700000000000006</v>
      </c>
      <c r="M1737">
        <v>8.61</v>
      </c>
      <c r="N1737">
        <v>8.75</v>
      </c>
      <c r="P1737" s="8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</row>
    <row r="1738" spans="1:28" ht="17" thickBot="1" x14ac:dyDescent="0.25">
      <c r="A1738" s="9"/>
      <c r="B1738" s="2">
        <v>41677</v>
      </c>
      <c r="C1738">
        <v>5.98</v>
      </c>
      <c r="D1738">
        <v>6.08</v>
      </c>
      <c r="E1738">
        <v>6.18</v>
      </c>
      <c r="F1738">
        <v>6.27</v>
      </c>
      <c r="G1738">
        <v>6.69</v>
      </c>
      <c r="H1738">
        <v>7.14</v>
      </c>
      <c r="I1738">
        <v>7.67</v>
      </c>
      <c r="J1738">
        <v>7.94</v>
      </c>
      <c r="K1738">
        <v>8.2100000000000009</v>
      </c>
      <c r="L1738">
        <v>8.4600000000000009</v>
      </c>
      <c r="M1738">
        <v>8.6</v>
      </c>
      <c r="N1738">
        <v>8.73</v>
      </c>
      <c r="P1738" s="8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</row>
    <row r="1739" spans="1:28" ht="17" thickBot="1" x14ac:dyDescent="0.25">
      <c r="A1739" s="9"/>
      <c r="B1739" s="2">
        <v>41676</v>
      </c>
      <c r="C1739">
        <v>6.08</v>
      </c>
      <c r="D1739">
        <v>6.17</v>
      </c>
      <c r="E1739">
        <v>6.26</v>
      </c>
      <c r="F1739">
        <v>6.35</v>
      </c>
      <c r="G1739">
        <v>6.75</v>
      </c>
      <c r="H1739">
        <v>7.15</v>
      </c>
      <c r="I1739">
        <v>7.65</v>
      </c>
      <c r="J1739">
        <v>7.94</v>
      </c>
      <c r="K1739">
        <v>8.23</v>
      </c>
      <c r="L1739">
        <v>8.48</v>
      </c>
      <c r="M1739">
        <v>8.61</v>
      </c>
      <c r="N1739">
        <v>8.73</v>
      </c>
      <c r="P1739" s="8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</row>
    <row r="1740" spans="1:28" ht="17" thickBot="1" x14ac:dyDescent="0.25">
      <c r="A1740" s="9"/>
      <c r="B1740" s="2">
        <v>41675</v>
      </c>
      <c r="C1740">
        <v>6</v>
      </c>
      <c r="D1740">
        <v>6.13</v>
      </c>
      <c r="E1740">
        <v>6.24</v>
      </c>
      <c r="F1740">
        <v>6.36</v>
      </c>
      <c r="G1740">
        <v>6.78</v>
      </c>
      <c r="H1740">
        <v>7.17</v>
      </c>
      <c r="I1740">
        <v>7.67</v>
      </c>
      <c r="J1740">
        <v>7.95</v>
      </c>
      <c r="K1740">
        <v>8.1999999999999993</v>
      </c>
      <c r="L1740">
        <v>8.4499999999999993</v>
      </c>
      <c r="M1740">
        <v>8.58</v>
      </c>
      <c r="N1740">
        <v>8.6999999999999993</v>
      </c>
      <c r="P1740" s="8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</row>
    <row r="1741" spans="1:28" ht="17" thickBot="1" x14ac:dyDescent="0.25">
      <c r="A1741" s="9"/>
      <c r="B1741" s="2">
        <v>41674</v>
      </c>
      <c r="C1741">
        <v>6.02</v>
      </c>
      <c r="D1741">
        <v>6.17</v>
      </c>
      <c r="E1741">
        <v>6.3</v>
      </c>
      <c r="F1741">
        <v>6.44</v>
      </c>
      <c r="G1741">
        <v>6.9</v>
      </c>
      <c r="H1741">
        <v>7.28</v>
      </c>
      <c r="I1741">
        <v>7.77</v>
      </c>
      <c r="J1741">
        <v>8.0500000000000007</v>
      </c>
      <c r="K1741">
        <v>8.2799999999999994</v>
      </c>
      <c r="L1741">
        <v>8.51</v>
      </c>
      <c r="M1741">
        <v>8.64</v>
      </c>
      <c r="N1741">
        <v>8.76</v>
      </c>
      <c r="P1741" s="8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</row>
    <row r="1742" spans="1:28" ht="17" thickBot="1" x14ac:dyDescent="0.25">
      <c r="A1742" s="9"/>
      <c r="B1742" s="2">
        <v>41673</v>
      </c>
      <c r="C1742">
        <v>6.08</v>
      </c>
      <c r="D1742">
        <v>6.23</v>
      </c>
      <c r="E1742">
        <v>6.38</v>
      </c>
      <c r="F1742">
        <v>6.52</v>
      </c>
      <c r="G1742">
        <v>7.01</v>
      </c>
      <c r="H1742">
        <v>7.39</v>
      </c>
      <c r="I1742">
        <v>7.88</v>
      </c>
      <c r="J1742">
        <v>8.16</v>
      </c>
      <c r="K1742">
        <v>8.39</v>
      </c>
      <c r="L1742">
        <v>8.61</v>
      </c>
      <c r="M1742">
        <v>8.74</v>
      </c>
      <c r="N1742">
        <v>8.8699999999999992</v>
      </c>
      <c r="P1742" s="8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</row>
    <row r="1743" spans="1:28" ht="17" thickBot="1" x14ac:dyDescent="0.25">
      <c r="A1743" s="9"/>
      <c r="B1743" s="2">
        <v>41670</v>
      </c>
      <c r="C1743">
        <v>6.22</v>
      </c>
      <c r="D1743">
        <v>6.34</v>
      </c>
      <c r="E1743">
        <v>6.45</v>
      </c>
      <c r="F1743">
        <v>6.54</v>
      </c>
      <c r="G1743">
        <v>6.93</v>
      </c>
      <c r="H1743">
        <v>7.36</v>
      </c>
      <c r="I1743">
        <v>7.98</v>
      </c>
      <c r="J1743">
        <v>8.31</v>
      </c>
      <c r="K1743">
        <v>8.5399999999999991</v>
      </c>
      <c r="L1743">
        <v>8.75</v>
      </c>
      <c r="M1743">
        <v>8.89</v>
      </c>
      <c r="N1743">
        <v>9.07</v>
      </c>
      <c r="P1743" s="8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</row>
    <row r="1744" spans="1:28" ht="17" thickBot="1" x14ac:dyDescent="0.25">
      <c r="A1744" s="9"/>
      <c r="B1744" s="2">
        <v>41669</v>
      </c>
      <c r="C1744">
        <v>6.38</v>
      </c>
      <c r="D1744">
        <v>6.46</v>
      </c>
      <c r="E1744">
        <v>6.53</v>
      </c>
      <c r="F1744">
        <v>6.6</v>
      </c>
      <c r="G1744">
        <v>6.9</v>
      </c>
      <c r="H1744">
        <v>7.32</v>
      </c>
      <c r="I1744">
        <v>7.92</v>
      </c>
      <c r="J1744">
        <v>8.25</v>
      </c>
      <c r="K1744">
        <v>8.5</v>
      </c>
      <c r="L1744">
        <v>8.76</v>
      </c>
      <c r="M1744">
        <v>8.94</v>
      </c>
      <c r="N1744">
        <v>9.17</v>
      </c>
      <c r="P1744" s="8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</row>
    <row r="1745" spans="1:28" ht="17" thickBot="1" x14ac:dyDescent="0.25">
      <c r="A1745" s="9"/>
      <c r="B1745" s="2">
        <v>41668</v>
      </c>
      <c r="C1745">
        <v>6.16</v>
      </c>
      <c r="D1745">
        <v>6.22</v>
      </c>
      <c r="E1745">
        <v>6.27</v>
      </c>
      <c r="F1745">
        <v>6.33</v>
      </c>
      <c r="G1745">
        <v>6.69</v>
      </c>
      <c r="H1745">
        <v>7.15</v>
      </c>
      <c r="I1745">
        <v>7.78</v>
      </c>
      <c r="J1745">
        <v>8.1300000000000008</v>
      </c>
      <c r="K1745">
        <v>8.44</v>
      </c>
      <c r="L1745">
        <v>8.75</v>
      </c>
      <c r="M1745">
        <v>8.9499999999999993</v>
      </c>
      <c r="N1745">
        <v>9.18</v>
      </c>
      <c r="P1745" s="8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</row>
    <row r="1746" spans="1:28" ht="17" thickBot="1" x14ac:dyDescent="0.25">
      <c r="A1746" s="9"/>
      <c r="B1746" s="2">
        <v>41667</v>
      </c>
      <c r="C1746">
        <v>6.06</v>
      </c>
      <c r="D1746">
        <v>6.12</v>
      </c>
      <c r="E1746">
        <v>6.17</v>
      </c>
      <c r="F1746">
        <v>6.23</v>
      </c>
      <c r="G1746">
        <v>6.54</v>
      </c>
      <c r="H1746">
        <v>6.97</v>
      </c>
      <c r="I1746">
        <v>7.59</v>
      </c>
      <c r="J1746">
        <v>7.97</v>
      </c>
      <c r="K1746">
        <v>8.34</v>
      </c>
      <c r="L1746">
        <v>8.6999999999999993</v>
      </c>
      <c r="M1746">
        <v>8.91</v>
      </c>
      <c r="N1746">
        <v>9.14</v>
      </c>
      <c r="P1746" s="8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</row>
    <row r="1747" spans="1:28" ht="17" thickBot="1" x14ac:dyDescent="0.25">
      <c r="A1747" s="9"/>
      <c r="B1747" s="2">
        <v>41666</v>
      </c>
      <c r="C1747">
        <v>6.02</v>
      </c>
      <c r="D1747">
        <v>6.1</v>
      </c>
      <c r="E1747">
        <v>6.17</v>
      </c>
      <c r="F1747">
        <v>6.25</v>
      </c>
      <c r="G1747">
        <v>6.61</v>
      </c>
      <c r="H1747">
        <v>7.02</v>
      </c>
      <c r="I1747">
        <v>7.62</v>
      </c>
      <c r="J1747">
        <v>7.99</v>
      </c>
      <c r="K1747">
        <v>8.35</v>
      </c>
      <c r="L1747">
        <v>8.6999999999999993</v>
      </c>
      <c r="M1747">
        <v>8.91</v>
      </c>
      <c r="N1747">
        <v>9.14</v>
      </c>
      <c r="P1747" s="8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</row>
    <row r="1748" spans="1:28" ht="17" thickBot="1" x14ac:dyDescent="0.25">
      <c r="A1748" s="9"/>
      <c r="B1748" s="2">
        <v>41663</v>
      </c>
      <c r="C1748">
        <v>6.08</v>
      </c>
      <c r="D1748">
        <v>6.14</v>
      </c>
      <c r="E1748">
        <v>6.18</v>
      </c>
      <c r="F1748">
        <v>6.23</v>
      </c>
      <c r="G1748">
        <v>6.5</v>
      </c>
      <c r="H1748">
        <v>6.89</v>
      </c>
      <c r="I1748">
        <v>7.5</v>
      </c>
      <c r="J1748">
        <v>7.92</v>
      </c>
      <c r="K1748">
        <v>8.3000000000000007</v>
      </c>
      <c r="L1748">
        <v>8.67</v>
      </c>
      <c r="M1748">
        <v>8.8699999999999992</v>
      </c>
      <c r="N1748">
        <v>9.1</v>
      </c>
      <c r="P1748" s="8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</row>
    <row r="1749" spans="1:28" ht="17" thickBot="1" x14ac:dyDescent="0.25">
      <c r="A1749" s="9"/>
      <c r="B1749" s="2">
        <v>41662</v>
      </c>
      <c r="C1749">
        <v>5.93</v>
      </c>
      <c r="D1749">
        <v>6</v>
      </c>
      <c r="E1749">
        <v>6.06</v>
      </c>
      <c r="F1749">
        <v>6.13</v>
      </c>
      <c r="G1749">
        <v>6.45</v>
      </c>
      <c r="H1749">
        <v>6.84</v>
      </c>
      <c r="I1749">
        <v>7.43</v>
      </c>
      <c r="J1749">
        <v>7.82</v>
      </c>
      <c r="K1749">
        <v>8.1999999999999993</v>
      </c>
      <c r="L1749">
        <v>8.56</v>
      </c>
      <c r="M1749">
        <v>8.77</v>
      </c>
      <c r="N1749">
        <v>8.98</v>
      </c>
      <c r="P1749" s="8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</row>
    <row r="1750" spans="1:28" ht="17" thickBot="1" x14ac:dyDescent="0.25">
      <c r="A1750" s="9"/>
      <c r="B1750" s="2">
        <v>41661</v>
      </c>
      <c r="C1750">
        <v>5.91</v>
      </c>
      <c r="D1750">
        <v>5.99</v>
      </c>
      <c r="E1750">
        <v>6.06</v>
      </c>
      <c r="F1750">
        <v>6.13</v>
      </c>
      <c r="G1750">
        <v>6.45</v>
      </c>
      <c r="H1750">
        <v>6.83</v>
      </c>
      <c r="I1750">
        <v>7.4</v>
      </c>
      <c r="J1750">
        <v>7.78</v>
      </c>
      <c r="K1750">
        <v>8.16</v>
      </c>
      <c r="L1750">
        <v>8.5299999999999994</v>
      </c>
      <c r="M1750">
        <v>8.73</v>
      </c>
      <c r="N1750">
        <v>8.9499999999999993</v>
      </c>
      <c r="P1750" s="8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</row>
    <row r="1751" spans="1:28" ht="17" thickBot="1" x14ac:dyDescent="0.25">
      <c r="A1751" s="9"/>
      <c r="B1751" s="2">
        <v>41660</v>
      </c>
      <c r="C1751">
        <v>5.93</v>
      </c>
      <c r="D1751">
        <v>6</v>
      </c>
      <c r="E1751">
        <v>6.06</v>
      </c>
      <c r="F1751">
        <v>6.12</v>
      </c>
      <c r="G1751">
        <v>6.43</v>
      </c>
      <c r="H1751">
        <v>6.83</v>
      </c>
      <c r="I1751">
        <v>7.41</v>
      </c>
      <c r="J1751">
        <v>7.77</v>
      </c>
      <c r="K1751">
        <v>8.14</v>
      </c>
      <c r="L1751">
        <v>8.51</v>
      </c>
      <c r="M1751">
        <v>8.7200000000000006</v>
      </c>
      <c r="N1751">
        <v>8.93</v>
      </c>
      <c r="P1751" s="8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</row>
    <row r="1752" spans="1:28" ht="17" thickBot="1" x14ac:dyDescent="0.25">
      <c r="A1752" s="9"/>
      <c r="B1752" s="2">
        <v>41659</v>
      </c>
      <c r="C1752">
        <v>5.82</v>
      </c>
      <c r="D1752">
        <v>5.92</v>
      </c>
      <c r="E1752">
        <v>6</v>
      </c>
      <c r="F1752">
        <v>6.08</v>
      </c>
      <c r="G1752">
        <v>6.43</v>
      </c>
      <c r="H1752">
        <v>6.79</v>
      </c>
      <c r="I1752">
        <v>7.35</v>
      </c>
      <c r="J1752">
        <v>7.74</v>
      </c>
      <c r="K1752">
        <v>8.14</v>
      </c>
      <c r="L1752">
        <v>8.51</v>
      </c>
      <c r="M1752">
        <v>8.6999999999999993</v>
      </c>
      <c r="N1752">
        <v>8.9</v>
      </c>
      <c r="P1752" s="8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</row>
    <row r="1753" spans="1:28" ht="17" thickBot="1" x14ac:dyDescent="0.25">
      <c r="A1753" s="9"/>
      <c r="B1753" s="2">
        <v>41656</v>
      </c>
      <c r="C1753">
        <v>5.84</v>
      </c>
      <c r="D1753">
        <v>5.94</v>
      </c>
      <c r="E1753">
        <v>6.03</v>
      </c>
      <c r="F1753">
        <v>6.12</v>
      </c>
      <c r="G1753">
        <v>6.47</v>
      </c>
      <c r="H1753">
        <v>6.8</v>
      </c>
      <c r="I1753">
        <v>7.32</v>
      </c>
      <c r="J1753">
        <v>7.71</v>
      </c>
      <c r="K1753">
        <v>8.1199999999999992</v>
      </c>
      <c r="L1753">
        <v>8.5</v>
      </c>
      <c r="M1753">
        <v>8.69</v>
      </c>
      <c r="N1753">
        <v>8.8800000000000008</v>
      </c>
      <c r="P1753" s="8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</row>
    <row r="1754" spans="1:28" ht="17" thickBot="1" x14ac:dyDescent="0.25">
      <c r="A1754" s="9"/>
      <c r="B1754" s="2">
        <v>41655</v>
      </c>
      <c r="C1754">
        <v>5.78</v>
      </c>
      <c r="D1754">
        <v>5.89</v>
      </c>
      <c r="E1754">
        <v>5.99</v>
      </c>
      <c r="F1754">
        <v>6.09</v>
      </c>
      <c r="G1754">
        <v>6.45</v>
      </c>
      <c r="H1754">
        <v>6.79</v>
      </c>
      <c r="I1754">
        <v>7.32</v>
      </c>
      <c r="J1754">
        <v>7.71</v>
      </c>
      <c r="K1754">
        <v>8.11</v>
      </c>
      <c r="L1754">
        <v>8.4700000000000006</v>
      </c>
      <c r="M1754">
        <v>8.66</v>
      </c>
      <c r="N1754">
        <v>8.85</v>
      </c>
      <c r="P1754" s="8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</row>
    <row r="1755" spans="1:28" ht="17" thickBot="1" x14ac:dyDescent="0.25">
      <c r="A1755" s="9"/>
      <c r="B1755" s="2">
        <v>41654</v>
      </c>
      <c r="C1755">
        <v>5.78</v>
      </c>
      <c r="D1755">
        <v>5.88</v>
      </c>
      <c r="E1755">
        <v>5.97</v>
      </c>
      <c r="F1755">
        <v>6.05</v>
      </c>
      <c r="G1755">
        <v>6.41</v>
      </c>
      <c r="H1755">
        <v>6.77</v>
      </c>
      <c r="I1755">
        <v>7.32</v>
      </c>
      <c r="J1755">
        <v>7.7</v>
      </c>
      <c r="K1755">
        <v>8.09</v>
      </c>
      <c r="L1755">
        <v>8.44</v>
      </c>
      <c r="M1755">
        <v>8.6199999999999992</v>
      </c>
      <c r="N1755">
        <v>8.81</v>
      </c>
      <c r="P1755" s="8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</row>
    <row r="1756" spans="1:28" ht="17" thickBot="1" x14ac:dyDescent="0.25">
      <c r="A1756" s="9"/>
      <c r="B1756" s="2">
        <v>41653</v>
      </c>
      <c r="C1756">
        <v>5.78</v>
      </c>
      <c r="D1756">
        <v>5.88</v>
      </c>
      <c r="E1756">
        <v>5.96</v>
      </c>
      <c r="F1756">
        <v>6.05</v>
      </c>
      <c r="G1756">
        <v>6.39</v>
      </c>
      <c r="H1756">
        <v>6.75</v>
      </c>
      <c r="I1756">
        <v>7.3</v>
      </c>
      <c r="J1756">
        <v>7.67</v>
      </c>
      <c r="K1756">
        <v>8.0500000000000007</v>
      </c>
      <c r="L1756">
        <v>8.4</v>
      </c>
      <c r="M1756">
        <v>8.58</v>
      </c>
      <c r="N1756">
        <v>8.7899999999999991</v>
      </c>
      <c r="P1756" s="8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</row>
    <row r="1757" spans="1:28" ht="17" thickBot="1" x14ac:dyDescent="0.25">
      <c r="A1757" s="9"/>
      <c r="B1757" s="2">
        <v>41652</v>
      </c>
      <c r="C1757">
        <v>5.81</v>
      </c>
      <c r="D1757">
        <v>5.9</v>
      </c>
      <c r="E1757">
        <v>5.99</v>
      </c>
      <c r="F1757">
        <v>6.07</v>
      </c>
      <c r="G1757">
        <v>6.41</v>
      </c>
      <c r="H1757">
        <v>6.76</v>
      </c>
      <c r="I1757">
        <v>7.29</v>
      </c>
      <c r="J1757">
        <v>7.66</v>
      </c>
      <c r="K1757">
        <v>8.0299999999999994</v>
      </c>
      <c r="L1757">
        <v>8.3800000000000008</v>
      </c>
      <c r="M1757">
        <v>8.57</v>
      </c>
      <c r="N1757">
        <v>8.77</v>
      </c>
      <c r="P1757" s="8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</row>
    <row r="1758" spans="1:28" ht="17" thickBot="1" x14ac:dyDescent="0.25">
      <c r="A1758" s="9"/>
      <c r="B1758" s="2">
        <v>41649</v>
      </c>
      <c r="C1758">
        <v>5.7</v>
      </c>
      <c r="D1758">
        <v>5.81</v>
      </c>
      <c r="E1758">
        <v>5.92</v>
      </c>
      <c r="F1758">
        <v>6.02</v>
      </c>
      <c r="G1758">
        <v>6.43</v>
      </c>
      <c r="H1758">
        <v>6.78</v>
      </c>
      <c r="I1758">
        <v>7.31</v>
      </c>
      <c r="J1758">
        <v>7.67</v>
      </c>
      <c r="K1758">
        <v>8.0299999999999994</v>
      </c>
      <c r="L1758">
        <v>8.36</v>
      </c>
      <c r="M1758">
        <v>8.5399999999999991</v>
      </c>
      <c r="N1758">
        <v>8.74</v>
      </c>
      <c r="P1758" s="8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</row>
    <row r="1759" spans="1:28" ht="17" thickBot="1" x14ac:dyDescent="0.25">
      <c r="A1759" s="9"/>
      <c r="B1759" s="2">
        <v>41648</v>
      </c>
      <c r="C1759">
        <v>5.78</v>
      </c>
      <c r="D1759">
        <v>5.87</v>
      </c>
      <c r="E1759">
        <v>5.97</v>
      </c>
      <c r="F1759">
        <v>6.07</v>
      </c>
      <c r="G1759">
        <v>6.45</v>
      </c>
      <c r="H1759">
        <v>6.79</v>
      </c>
      <c r="I1759">
        <v>7.29</v>
      </c>
      <c r="J1759">
        <v>7.65</v>
      </c>
      <c r="K1759">
        <v>8.02</v>
      </c>
      <c r="L1759">
        <v>8.36</v>
      </c>
      <c r="M1759">
        <v>8.5399999999999991</v>
      </c>
      <c r="N1759">
        <v>8.74</v>
      </c>
      <c r="P1759" s="8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</row>
    <row r="1760" spans="1:28" ht="17" thickBot="1" x14ac:dyDescent="0.25">
      <c r="A1760" s="9"/>
      <c r="B1760" s="2">
        <v>41647</v>
      </c>
      <c r="C1760">
        <v>5.92</v>
      </c>
      <c r="D1760">
        <v>6.01</v>
      </c>
      <c r="E1760">
        <v>6.1</v>
      </c>
      <c r="F1760">
        <v>6.19</v>
      </c>
      <c r="G1760">
        <v>6.49</v>
      </c>
      <c r="H1760">
        <v>6.75</v>
      </c>
      <c r="I1760">
        <v>7.19</v>
      </c>
      <c r="J1760">
        <v>7.54</v>
      </c>
      <c r="K1760">
        <v>7.94</v>
      </c>
      <c r="L1760">
        <v>8.34</v>
      </c>
      <c r="M1760">
        <v>8.5399999999999991</v>
      </c>
      <c r="N1760">
        <v>8.74</v>
      </c>
      <c r="P1760" s="8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</row>
    <row r="1761" spans="1:28" ht="17" thickBot="1" x14ac:dyDescent="0.25">
      <c r="A1761" s="9"/>
      <c r="B1761" s="2">
        <v>41645</v>
      </c>
      <c r="C1761">
        <v>5.92</v>
      </c>
      <c r="D1761">
        <v>6.02</v>
      </c>
      <c r="E1761">
        <v>6.1</v>
      </c>
      <c r="F1761">
        <v>6.19</v>
      </c>
      <c r="G1761">
        <v>6.5</v>
      </c>
      <c r="H1761">
        <v>6.77</v>
      </c>
      <c r="I1761">
        <v>7.21</v>
      </c>
      <c r="J1761">
        <v>7.55</v>
      </c>
      <c r="K1761">
        <v>7.91</v>
      </c>
      <c r="L1761">
        <v>8.2899999999999991</v>
      </c>
      <c r="M1761">
        <v>8.5</v>
      </c>
      <c r="N1761">
        <v>8.7200000000000006</v>
      </c>
      <c r="P1761" s="8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</row>
    <row r="1762" spans="1:28" ht="17" thickBot="1" x14ac:dyDescent="0.25">
      <c r="A1762" s="9"/>
      <c r="B1762" s="2">
        <v>41638</v>
      </c>
      <c r="C1762">
        <v>5.93</v>
      </c>
      <c r="D1762">
        <v>6.01</v>
      </c>
      <c r="E1762">
        <v>6.1</v>
      </c>
      <c r="F1762">
        <v>6.18</v>
      </c>
      <c r="G1762">
        <v>6.47</v>
      </c>
      <c r="H1762">
        <v>6.74</v>
      </c>
      <c r="I1762">
        <v>7.25</v>
      </c>
      <c r="J1762">
        <v>7.64</v>
      </c>
      <c r="K1762">
        <v>7.99</v>
      </c>
      <c r="L1762">
        <v>8.33</v>
      </c>
      <c r="M1762">
        <v>8.52</v>
      </c>
      <c r="N1762">
        <v>8.74</v>
      </c>
      <c r="P1762" s="8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</row>
    <row r="1763" spans="1:28" ht="17" thickBot="1" x14ac:dyDescent="0.25">
      <c r="A1763" s="9"/>
      <c r="B1763" s="2">
        <v>41635</v>
      </c>
      <c r="C1763">
        <v>6.07</v>
      </c>
      <c r="D1763">
        <v>6.11</v>
      </c>
      <c r="E1763">
        <v>6.16</v>
      </c>
      <c r="F1763">
        <v>6.23</v>
      </c>
      <c r="G1763">
        <v>6.56</v>
      </c>
      <c r="H1763">
        <v>6.85</v>
      </c>
      <c r="I1763">
        <v>7.31</v>
      </c>
      <c r="J1763">
        <v>7.64</v>
      </c>
      <c r="K1763">
        <v>7.96</v>
      </c>
      <c r="L1763">
        <v>8.2899999999999991</v>
      </c>
      <c r="M1763">
        <v>8.5</v>
      </c>
      <c r="N1763">
        <v>8.74</v>
      </c>
      <c r="P1763" s="8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</row>
    <row r="1764" spans="1:28" ht="17" thickBot="1" x14ac:dyDescent="0.25">
      <c r="A1764" s="9"/>
      <c r="B1764" s="2">
        <v>41634</v>
      </c>
      <c r="C1764">
        <v>6.11</v>
      </c>
      <c r="D1764">
        <v>6.13</v>
      </c>
      <c r="E1764">
        <v>6.17</v>
      </c>
      <c r="F1764">
        <v>6.22</v>
      </c>
      <c r="G1764">
        <v>6.51</v>
      </c>
      <c r="H1764">
        <v>6.79</v>
      </c>
      <c r="I1764">
        <v>7.29</v>
      </c>
      <c r="J1764">
        <v>7.66</v>
      </c>
      <c r="K1764">
        <v>8</v>
      </c>
      <c r="L1764">
        <v>8.33</v>
      </c>
      <c r="M1764">
        <v>8.5299999999999994</v>
      </c>
      <c r="N1764">
        <v>8.7799999999999994</v>
      </c>
      <c r="P1764" s="8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</row>
    <row r="1765" spans="1:28" ht="17" thickBot="1" x14ac:dyDescent="0.25">
      <c r="A1765" s="9"/>
      <c r="B1765" s="2">
        <v>41633</v>
      </c>
      <c r="C1765">
        <v>6.13</v>
      </c>
      <c r="D1765">
        <v>6.15</v>
      </c>
      <c r="E1765">
        <v>6.18</v>
      </c>
      <c r="F1765">
        <v>6.23</v>
      </c>
      <c r="G1765">
        <v>6.5</v>
      </c>
      <c r="H1765">
        <v>6.76</v>
      </c>
      <c r="I1765">
        <v>7.25</v>
      </c>
      <c r="J1765">
        <v>7.63</v>
      </c>
      <c r="K1765">
        <v>7.99</v>
      </c>
      <c r="L1765">
        <v>8.34</v>
      </c>
      <c r="M1765">
        <v>8.5500000000000007</v>
      </c>
      <c r="N1765">
        <v>8.7799999999999994</v>
      </c>
      <c r="P1765" s="8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</row>
    <row r="1766" spans="1:28" ht="17" thickBot="1" x14ac:dyDescent="0.25">
      <c r="A1766" s="9"/>
      <c r="B1766" s="2">
        <v>41632</v>
      </c>
      <c r="C1766">
        <v>6.16</v>
      </c>
      <c r="D1766">
        <v>6.17</v>
      </c>
      <c r="E1766">
        <v>6.19</v>
      </c>
      <c r="F1766">
        <v>6.24</v>
      </c>
      <c r="G1766">
        <v>6.54</v>
      </c>
      <c r="H1766">
        <v>6.84</v>
      </c>
      <c r="I1766">
        <v>7.3</v>
      </c>
      <c r="J1766">
        <v>7.63</v>
      </c>
      <c r="K1766">
        <v>7.95</v>
      </c>
      <c r="L1766">
        <v>8.2899999999999991</v>
      </c>
      <c r="M1766">
        <v>8.51</v>
      </c>
      <c r="N1766">
        <v>8.76</v>
      </c>
      <c r="P1766" s="8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</row>
    <row r="1767" spans="1:28" ht="17" thickBot="1" x14ac:dyDescent="0.25">
      <c r="A1767" s="9"/>
      <c r="B1767" s="2">
        <v>41631</v>
      </c>
      <c r="C1767">
        <v>6.09</v>
      </c>
      <c r="D1767">
        <v>6.12</v>
      </c>
      <c r="E1767">
        <v>6.16</v>
      </c>
      <c r="F1767">
        <v>6.22</v>
      </c>
      <c r="G1767">
        <v>6.53</v>
      </c>
      <c r="H1767">
        <v>6.81</v>
      </c>
      <c r="I1767">
        <v>7.27</v>
      </c>
      <c r="J1767">
        <v>7.61</v>
      </c>
      <c r="K1767">
        <v>7.94</v>
      </c>
      <c r="L1767">
        <v>8.2799999999999994</v>
      </c>
      <c r="M1767">
        <v>8.49</v>
      </c>
      <c r="N1767">
        <v>8.74</v>
      </c>
      <c r="P1767" s="8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</row>
    <row r="1768" spans="1:28" ht="17" thickBot="1" x14ac:dyDescent="0.25">
      <c r="A1768" s="9"/>
      <c r="B1768" s="2">
        <v>41628</v>
      </c>
      <c r="C1768">
        <v>6.15</v>
      </c>
      <c r="D1768">
        <v>6.15</v>
      </c>
      <c r="E1768">
        <v>6.17</v>
      </c>
      <c r="F1768">
        <v>6.22</v>
      </c>
      <c r="G1768">
        <v>6.54</v>
      </c>
      <c r="H1768">
        <v>6.84</v>
      </c>
      <c r="I1768">
        <v>7.3</v>
      </c>
      <c r="J1768">
        <v>7.62</v>
      </c>
      <c r="K1768">
        <v>7.95</v>
      </c>
      <c r="L1768">
        <v>8.2899999999999991</v>
      </c>
      <c r="M1768">
        <v>8.5</v>
      </c>
      <c r="N1768">
        <v>8.76</v>
      </c>
      <c r="P1768" s="8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</row>
    <row r="1769" spans="1:28" ht="17" thickBot="1" x14ac:dyDescent="0.25">
      <c r="A1769" s="9"/>
      <c r="B1769" s="2">
        <v>41627</v>
      </c>
      <c r="C1769">
        <v>6.17</v>
      </c>
      <c r="D1769">
        <v>6.16</v>
      </c>
      <c r="E1769">
        <v>6.17</v>
      </c>
      <c r="F1769">
        <v>6.22</v>
      </c>
      <c r="G1769">
        <v>6.55</v>
      </c>
      <c r="H1769">
        <v>6.86</v>
      </c>
      <c r="I1769">
        <v>7.28</v>
      </c>
      <c r="J1769">
        <v>7.57</v>
      </c>
      <c r="K1769">
        <v>7.9</v>
      </c>
      <c r="L1769">
        <v>8.27</v>
      </c>
      <c r="M1769">
        <v>8.5</v>
      </c>
      <c r="N1769">
        <v>8.74</v>
      </c>
      <c r="P1769" s="8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</row>
    <row r="1770" spans="1:28" ht="17" thickBot="1" x14ac:dyDescent="0.25">
      <c r="A1770" s="9"/>
      <c r="B1770" s="2">
        <v>41626</v>
      </c>
      <c r="C1770">
        <v>6.12</v>
      </c>
      <c r="D1770">
        <v>6.14</v>
      </c>
      <c r="E1770">
        <v>6.17</v>
      </c>
      <c r="F1770">
        <v>6.22</v>
      </c>
      <c r="G1770">
        <v>6.51</v>
      </c>
      <c r="H1770">
        <v>6.8</v>
      </c>
      <c r="I1770">
        <v>7.27</v>
      </c>
      <c r="J1770">
        <v>7.63</v>
      </c>
      <c r="K1770">
        <v>7.97</v>
      </c>
      <c r="L1770">
        <v>8.31</v>
      </c>
      <c r="M1770">
        <v>8.5</v>
      </c>
      <c r="N1770">
        <v>8.7100000000000009</v>
      </c>
      <c r="P1770" s="8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</row>
    <row r="1771" spans="1:28" ht="17" thickBot="1" x14ac:dyDescent="0.25">
      <c r="A1771" s="9"/>
      <c r="B1771" s="2">
        <v>41625</v>
      </c>
      <c r="C1771">
        <v>6.13</v>
      </c>
      <c r="D1771">
        <v>6.15</v>
      </c>
      <c r="E1771">
        <v>6.18</v>
      </c>
      <c r="F1771">
        <v>6.23</v>
      </c>
      <c r="G1771">
        <v>6.5</v>
      </c>
      <c r="H1771">
        <v>6.79</v>
      </c>
      <c r="I1771">
        <v>7.27</v>
      </c>
      <c r="J1771">
        <v>7.63</v>
      </c>
      <c r="K1771">
        <v>7.98</v>
      </c>
      <c r="L1771">
        <v>8.32</v>
      </c>
      <c r="M1771">
        <v>8.5</v>
      </c>
      <c r="N1771">
        <v>8.69</v>
      </c>
      <c r="P1771" s="8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</row>
    <row r="1772" spans="1:28" ht="17" thickBot="1" x14ac:dyDescent="0.25">
      <c r="A1772" s="9"/>
      <c r="B1772" s="2">
        <v>41624</v>
      </c>
      <c r="C1772">
        <v>6.06</v>
      </c>
      <c r="D1772">
        <v>6.12</v>
      </c>
      <c r="E1772">
        <v>6.19</v>
      </c>
      <c r="F1772">
        <v>6.26</v>
      </c>
      <c r="G1772">
        <v>6.55</v>
      </c>
      <c r="H1772">
        <v>6.82</v>
      </c>
      <c r="I1772">
        <v>7.3</v>
      </c>
      <c r="J1772">
        <v>7.65</v>
      </c>
      <c r="K1772">
        <v>7.99</v>
      </c>
      <c r="L1772">
        <v>8.2899999999999991</v>
      </c>
      <c r="M1772">
        <v>8.4600000000000009</v>
      </c>
      <c r="N1772">
        <v>8.66</v>
      </c>
      <c r="P1772" s="8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</row>
    <row r="1773" spans="1:28" ht="17" thickBot="1" x14ac:dyDescent="0.25">
      <c r="A1773" s="9"/>
      <c r="B1773" s="2">
        <v>41621</v>
      </c>
      <c r="C1773">
        <v>6.05</v>
      </c>
      <c r="D1773">
        <v>6.12</v>
      </c>
      <c r="E1773">
        <v>6.18</v>
      </c>
      <c r="F1773">
        <v>6.25</v>
      </c>
      <c r="G1773">
        <v>6.52</v>
      </c>
      <c r="H1773">
        <v>6.77</v>
      </c>
      <c r="I1773">
        <v>7.24</v>
      </c>
      <c r="J1773">
        <v>7.61</v>
      </c>
      <c r="K1773">
        <v>7.98</v>
      </c>
      <c r="L1773">
        <v>8.33</v>
      </c>
      <c r="M1773">
        <v>8.5299999999999994</v>
      </c>
      <c r="N1773">
        <v>8.74</v>
      </c>
      <c r="P1773" s="8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</row>
    <row r="1774" spans="1:28" ht="17" thickBot="1" x14ac:dyDescent="0.25">
      <c r="A1774" s="9"/>
      <c r="B1774" s="2">
        <v>41620</v>
      </c>
      <c r="C1774">
        <v>6.06</v>
      </c>
      <c r="D1774">
        <v>6.1</v>
      </c>
      <c r="E1774">
        <v>6.14</v>
      </c>
      <c r="F1774">
        <v>6.21</v>
      </c>
      <c r="G1774">
        <v>6.52</v>
      </c>
      <c r="H1774">
        <v>6.81</v>
      </c>
      <c r="I1774">
        <v>7.27</v>
      </c>
      <c r="J1774">
        <v>7.61</v>
      </c>
      <c r="K1774">
        <v>7.96</v>
      </c>
      <c r="L1774">
        <v>8.32</v>
      </c>
      <c r="M1774">
        <v>8.5399999999999991</v>
      </c>
      <c r="N1774">
        <v>8.7899999999999991</v>
      </c>
      <c r="P1774" s="8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</row>
    <row r="1775" spans="1:28" ht="17" thickBot="1" x14ac:dyDescent="0.25">
      <c r="A1775" s="9"/>
      <c r="B1775" s="2">
        <v>41619</v>
      </c>
      <c r="C1775">
        <v>6.05</v>
      </c>
      <c r="D1775">
        <v>6.09</v>
      </c>
      <c r="E1775">
        <v>6.14</v>
      </c>
      <c r="F1775">
        <v>6.2</v>
      </c>
      <c r="G1775">
        <v>6.5</v>
      </c>
      <c r="H1775">
        <v>6.78</v>
      </c>
      <c r="I1775">
        <v>7.28</v>
      </c>
      <c r="J1775">
        <v>7.65</v>
      </c>
      <c r="K1775">
        <v>7.99</v>
      </c>
      <c r="L1775">
        <v>8.2899999999999991</v>
      </c>
      <c r="M1775">
        <v>8.4700000000000006</v>
      </c>
      <c r="N1775">
        <v>8.73</v>
      </c>
      <c r="P1775" s="8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</row>
    <row r="1776" spans="1:28" ht="17" thickBot="1" x14ac:dyDescent="0.25">
      <c r="A1776" s="9"/>
      <c r="B1776" s="2">
        <v>41618</v>
      </c>
      <c r="C1776">
        <v>6.06</v>
      </c>
      <c r="D1776">
        <v>6.09</v>
      </c>
      <c r="E1776">
        <v>6.14</v>
      </c>
      <c r="F1776">
        <v>6.21</v>
      </c>
      <c r="G1776">
        <v>6.52</v>
      </c>
      <c r="H1776">
        <v>6.8</v>
      </c>
      <c r="I1776">
        <v>7.22</v>
      </c>
      <c r="J1776">
        <v>7.54</v>
      </c>
      <c r="K1776">
        <v>7.91</v>
      </c>
      <c r="L1776">
        <v>8.3000000000000007</v>
      </c>
      <c r="M1776">
        <v>8.5500000000000007</v>
      </c>
      <c r="N1776">
        <v>8.86</v>
      </c>
      <c r="P1776" s="8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</row>
    <row r="1777" spans="1:28" ht="17" thickBot="1" x14ac:dyDescent="0.25">
      <c r="A1777" s="9"/>
      <c r="B1777" s="2">
        <v>41617</v>
      </c>
      <c r="C1777">
        <v>6.07</v>
      </c>
      <c r="D1777">
        <v>6.14</v>
      </c>
      <c r="E1777">
        <v>6.21</v>
      </c>
      <c r="F1777">
        <v>6.29</v>
      </c>
      <c r="G1777">
        <v>6.61</v>
      </c>
      <c r="H1777">
        <v>6.89</v>
      </c>
      <c r="I1777">
        <v>7.35</v>
      </c>
      <c r="J1777">
        <v>7.69</v>
      </c>
      <c r="K1777">
        <v>8.02</v>
      </c>
      <c r="L1777">
        <v>8.33</v>
      </c>
      <c r="M1777">
        <v>8.5500000000000007</v>
      </c>
      <c r="N1777">
        <v>8.9</v>
      </c>
      <c r="P1777" s="8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</row>
    <row r="1778" spans="1:28" ht="17" thickBot="1" x14ac:dyDescent="0.25">
      <c r="A1778" s="9"/>
      <c r="B1778" s="2">
        <v>41614</v>
      </c>
      <c r="C1778">
        <v>6.09</v>
      </c>
      <c r="D1778">
        <v>6.16</v>
      </c>
      <c r="E1778">
        <v>6.23</v>
      </c>
      <c r="F1778">
        <v>6.31</v>
      </c>
      <c r="G1778">
        <v>6.59</v>
      </c>
      <c r="H1778">
        <v>6.85</v>
      </c>
      <c r="I1778">
        <v>7.3</v>
      </c>
      <c r="J1778">
        <v>7.67</v>
      </c>
      <c r="K1778">
        <v>8.0500000000000007</v>
      </c>
      <c r="L1778">
        <v>8.4600000000000009</v>
      </c>
      <c r="M1778">
        <v>8.74</v>
      </c>
      <c r="N1778">
        <v>9.1</v>
      </c>
      <c r="P1778" s="8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</row>
    <row r="1779" spans="1:28" ht="17" thickBot="1" x14ac:dyDescent="0.25">
      <c r="A1779" s="9"/>
      <c r="B1779" s="2">
        <v>41613</v>
      </c>
      <c r="C1779">
        <v>6.1</v>
      </c>
      <c r="D1779">
        <v>6.18</v>
      </c>
      <c r="E1779">
        <v>6.25</v>
      </c>
      <c r="F1779">
        <v>6.32</v>
      </c>
      <c r="G1779">
        <v>6.58</v>
      </c>
      <c r="H1779">
        <v>6.83</v>
      </c>
      <c r="I1779">
        <v>7.31</v>
      </c>
      <c r="J1779">
        <v>7.7</v>
      </c>
      <c r="K1779">
        <v>8.09</v>
      </c>
      <c r="L1779">
        <v>8.48</v>
      </c>
      <c r="M1779">
        <v>8.7200000000000006</v>
      </c>
      <c r="N1779">
        <v>9.0500000000000007</v>
      </c>
      <c r="P1779" s="8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</row>
    <row r="1780" spans="1:28" ht="17" thickBot="1" x14ac:dyDescent="0.25">
      <c r="A1780" s="9"/>
      <c r="B1780" s="2">
        <v>41612</v>
      </c>
      <c r="C1780">
        <v>6.13</v>
      </c>
      <c r="D1780">
        <v>6.17</v>
      </c>
      <c r="E1780">
        <v>6.23</v>
      </c>
      <c r="F1780">
        <v>6.28</v>
      </c>
      <c r="G1780">
        <v>6.55</v>
      </c>
      <c r="H1780">
        <v>6.83</v>
      </c>
      <c r="I1780">
        <v>7.35</v>
      </c>
      <c r="J1780">
        <v>7.75</v>
      </c>
      <c r="K1780">
        <v>8.1300000000000008</v>
      </c>
      <c r="L1780">
        <v>8.51</v>
      </c>
      <c r="M1780">
        <v>8.77</v>
      </c>
      <c r="N1780">
        <v>9.1300000000000008</v>
      </c>
      <c r="P1780" s="8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</row>
    <row r="1781" spans="1:28" ht="17" thickBot="1" x14ac:dyDescent="0.25">
      <c r="A1781" s="9"/>
      <c r="B1781" s="2">
        <v>41611</v>
      </c>
      <c r="C1781">
        <v>6.12</v>
      </c>
      <c r="D1781">
        <v>6.14</v>
      </c>
      <c r="E1781">
        <v>6.18</v>
      </c>
      <c r="F1781">
        <v>6.24</v>
      </c>
      <c r="G1781">
        <v>6.55</v>
      </c>
      <c r="H1781">
        <v>6.84</v>
      </c>
      <c r="I1781">
        <v>7.31</v>
      </c>
      <c r="J1781">
        <v>7.67</v>
      </c>
      <c r="K1781">
        <v>8.1</v>
      </c>
      <c r="L1781">
        <v>8.6</v>
      </c>
      <c r="M1781">
        <v>8.93</v>
      </c>
      <c r="N1781">
        <v>9.3000000000000007</v>
      </c>
      <c r="P1781" s="8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</row>
    <row r="1782" spans="1:28" ht="17" thickBot="1" x14ac:dyDescent="0.25">
      <c r="A1782" s="9"/>
      <c r="B1782" s="2">
        <v>41610</v>
      </c>
      <c r="C1782">
        <v>6.14</v>
      </c>
      <c r="D1782">
        <v>6.19</v>
      </c>
      <c r="E1782">
        <v>6.26</v>
      </c>
      <c r="F1782">
        <v>6.32</v>
      </c>
      <c r="G1782">
        <v>6.6</v>
      </c>
      <c r="H1782">
        <v>6.86</v>
      </c>
      <c r="I1782">
        <v>7.3</v>
      </c>
      <c r="J1782">
        <v>7.66</v>
      </c>
      <c r="K1782">
        <v>8.06</v>
      </c>
      <c r="L1782">
        <v>8.5299999999999994</v>
      </c>
      <c r="M1782">
        <v>8.84</v>
      </c>
      <c r="N1782">
        <v>9.1999999999999993</v>
      </c>
      <c r="P1782" s="8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</row>
    <row r="1783" spans="1:28" ht="17" thickBot="1" x14ac:dyDescent="0.25">
      <c r="A1783" s="9"/>
      <c r="B1783" s="2">
        <v>41607</v>
      </c>
      <c r="C1783">
        <v>6.16</v>
      </c>
      <c r="D1783">
        <v>6.19</v>
      </c>
      <c r="E1783">
        <v>6.24</v>
      </c>
      <c r="F1783">
        <v>6.3</v>
      </c>
      <c r="G1783">
        <v>6.59</v>
      </c>
      <c r="H1783">
        <v>6.86</v>
      </c>
      <c r="I1783">
        <v>7.3</v>
      </c>
      <c r="J1783">
        <v>7.63</v>
      </c>
      <c r="K1783">
        <v>8.02</v>
      </c>
      <c r="L1783">
        <v>8.48</v>
      </c>
      <c r="M1783">
        <v>8.7799999999999994</v>
      </c>
      <c r="N1783">
        <v>9.14</v>
      </c>
      <c r="P1783" s="8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</row>
    <row r="1784" spans="1:28" ht="17" thickBot="1" x14ac:dyDescent="0.25">
      <c r="A1784" s="9"/>
      <c r="B1784" s="2">
        <v>41606</v>
      </c>
      <c r="C1784">
        <v>6.08</v>
      </c>
      <c r="D1784">
        <v>6.12</v>
      </c>
      <c r="E1784">
        <v>6.17</v>
      </c>
      <c r="F1784">
        <v>6.23</v>
      </c>
      <c r="G1784">
        <v>6.53</v>
      </c>
      <c r="H1784">
        <v>6.79</v>
      </c>
      <c r="I1784">
        <v>7.23</v>
      </c>
      <c r="J1784">
        <v>7.58</v>
      </c>
      <c r="K1784">
        <v>8.01</v>
      </c>
      <c r="L1784">
        <v>8.5</v>
      </c>
      <c r="M1784">
        <v>8.82</v>
      </c>
      <c r="N1784">
        <v>9.2100000000000009</v>
      </c>
      <c r="P1784" s="8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</row>
    <row r="1785" spans="1:28" ht="17" thickBot="1" x14ac:dyDescent="0.25">
      <c r="A1785" s="9"/>
      <c r="B1785" s="2">
        <v>41605</v>
      </c>
      <c r="C1785">
        <v>6</v>
      </c>
      <c r="D1785">
        <v>6.04</v>
      </c>
      <c r="E1785">
        <v>6.1</v>
      </c>
      <c r="F1785">
        <v>6.16</v>
      </c>
      <c r="G1785">
        <v>6.47</v>
      </c>
      <c r="H1785">
        <v>6.74</v>
      </c>
      <c r="I1785">
        <v>7.17</v>
      </c>
      <c r="J1785">
        <v>7.52</v>
      </c>
      <c r="K1785">
        <v>7.94</v>
      </c>
      <c r="L1785">
        <v>8.4</v>
      </c>
      <c r="M1785">
        <v>8.7100000000000009</v>
      </c>
      <c r="N1785">
        <v>9.1300000000000008</v>
      </c>
      <c r="P1785" s="8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</row>
    <row r="1786" spans="1:28" ht="17" thickBot="1" x14ac:dyDescent="0.25">
      <c r="A1786" s="9"/>
      <c r="B1786" s="2">
        <v>41604</v>
      </c>
      <c r="C1786">
        <v>6.06</v>
      </c>
      <c r="D1786">
        <v>6.09</v>
      </c>
      <c r="E1786">
        <v>6.14</v>
      </c>
      <c r="F1786">
        <v>6.2</v>
      </c>
      <c r="G1786">
        <v>6.49</v>
      </c>
      <c r="H1786">
        <v>6.74</v>
      </c>
      <c r="I1786">
        <v>7.12</v>
      </c>
      <c r="J1786">
        <v>7.44</v>
      </c>
      <c r="K1786">
        <v>7.84</v>
      </c>
      <c r="L1786">
        <v>8.33</v>
      </c>
      <c r="M1786">
        <v>8.66</v>
      </c>
      <c r="N1786">
        <v>9.0500000000000007</v>
      </c>
      <c r="P1786" s="8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</row>
    <row r="1787" spans="1:28" ht="17" thickBot="1" x14ac:dyDescent="0.25">
      <c r="A1787" s="9"/>
      <c r="B1787" s="2">
        <v>41603</v>
      </c>
      <c r="C1787">
        <v>6.04</v>
      </c>
      <c r="D1787">
        <v>6.07</v>
      </c>
      <c r="E1787">
        <v>6.12</v>
      </c>
      <c r="F1787">
        <v>6.18</v>
      </c>
      <c r="G1787">
        <v>6.47</v>
      </c>
      <c r="H1787">
        <v>6.72</v>
      </c>
      <c r="I1787">
        <v>7.09</v>
      </c>
      <c r="J1787">
        <v>7.4</v>
      </c>
      <c r="K1787">
        <v>7.8</v>
      </c>
      <c r="L1787">
        <v>8.2799999999999994</v>
      </c>
      <c r="M1787">
        <v>8.59</v>
      </c>
      <c r="N1787">
        <v>8.9600000000000009</v>
      </c>
      <c r="P1787" s="8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</row>
    <row r="1788" spans="1:28" ht="17" thickBot="1" x14ac:dyDescent="0.25">
      <c r="A1788" s="9"/>
      <c r="B1788" s="2">
        <v>41600</v>
      </c>
      <c r="C1788">
        <v>6.06</v>
      </c>
      <c r="D1788">
        <v>6.08</v>
      </c>
      <c r="E1788">
        <v>6.12</v>
      </c>
      <c r="F1788">
        <v>6.17</v>
      </c>
      <c r="G1788">
        <v>6.46</v>
      </c>
      <c r="H1788">
        <v>6.73</v>
      </c>
      <c r="I1788">
        <v>7.14</v>
      </c>
      <c r="J1788">
        <v>7.45</v>
      </c>
      <c r="K1788">
        <v>7.83</v>
      </c>
      <c r="L1788">
        <v>8.3000000000000007</v>
      </c>
      <c r="M1788">
        <v>8.64</v>
      </c>
      <c r="N1788">
        <v>9.1</v>
      </c>
      <c r="P1788" s="8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</row>
    <row r="1789" spans="1:28" ht="17" thickBot="1" x14ac:dyDescent="0.25">
      <c r="A1789" s="9"/>
      <c r="B1789" s="2">
        <v>41599</v>
      </c>
      <c r="C1789">
        <v>6.09</v>
      </c>
      <c r="D1789">
        <v>6.13</v>
      </c>
      <c r="E1789">
        <v>6.18</v>
      </c>
      <c r="F1789">
        <v>6.25</v>
      </c>
      <c r="G1789">
        <v>6.53</v>
      </c>
      <c r="H1789">
        <v>6.77</v>
      </c>
      <c r="I1789">
        <v>7.14</v>
      </c>
      <c r="J1789">
        <v>7.44</v>
      </c>
      <c r="K1789">
        <v>7.82</v>
      </c>
      <c r="L1789">
        <v>8.3000000000000007</v>
      </c>
      <c r="M1789">
        <v>8.65</v>
      </c>
      <c r="N1789">
        <v>9.1</v>
      </c>
      <c r="P1789" s="8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</row>
    <row r="1790" spans="1:28" ht="17" thickBot="1" x14ac:dyDescent="0.25">
      <c r="A1790" s="9"/>
      <c r="B1790" s="2">
        <v>41598</v>
      </c>
      <c r="C1790">
        <v>6.07</v>
      </c>
      <c r="D1790">
        <v>6.09</v>
      </c>
      <c r="E1790">
        <v>6.12</v>
      </c>
      <c r="F1790">
        <v>6.17</v>
      </c>
      <c r="G1790">
        <v>6.45</v>
      </c>
      <c r="H1790">
        <v>6.7</v>
      </c>
      <c r="I1790">
        <v>7.09</v>
      </c>
      <c r="J1790">
        <v>7.39</v>
      </c>
      <c r="K1790">
        <v>7.76</v>
      </c>
      <c r="L1790">
        <v>8.2100000000000009</v>
      </c>
      <c r="M1790">
        <v>8.52</v>
      </c>
      <c r="N1790">
        <v>8.89</v>
      </c>
      <c r="P1790" s="8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</row>
    <row r="1791" spans="1:28" ht="17" thickBot="1" x14ac:dyDescent="0.25">
      <c r="A1791" s="9"/>
      <c r="B1791" s="2">
        <v>41597</v>
      </c>
      <c r="C1791">
        <v>6</v>
      </c>
      <c r="D1791">
        <v>6.04</v>
      </c>
      <c r="E1791">
        <v>6.08</v>
      </c>
      <c r="F1791">
        <v>6.14</v>
      </c>
      <c r="G1791">
        <v>6.42</v>
      </c>
      <c r="H1791">
        <v>6.65</v>
      </c>
      <c r="I1791">
        <v>7.02</v>
      </c>
      <c r="J1791">
        <v>7.32</v>
      </c>
      <c r="K1791">
        <v>7.71</v>
      </c>
      <c r="L1791">
        <v>8.1999999999999993</v>
      </c>
      <c r="M1791">
        <v>8.5500000000000007</v>
      </c>
      <c r="N1791">
        <v>9.02</v>
      </c>
      <c r="P1791" s="8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</row>
    <row r="1792" spans="1:28" ht="17" thickBot="1" x14ac:dyDescent="0.25">
      <c r="A1792" s="9"/>
      <c r="B1792" s="2">
        <v>41596</v>
      </c>
      <c r="C1792">
        <v>6.04</v>
      </c>
      <c r="D1792">
        <v>6.05</v>
      </c>
      <c r="E1792">
        <v>6.08</v>
      </c>
      <c r="F1792">
        <v>6.13</v>
      </c>
      <c r="G1792">
        <v>6.41</v>
      </c>
      <c r="H1792">
        <v>6.68</v>
      </c>
      <c r="I1792">
        <v>7.08</v>
      </c>
      <c r="J1792">
        <v>7.39</v>
      </c>
      <c r="K1792">
        <v>7.76</v>
      </c>
      <c r="L1792">
        <v>8.24</v>
      </c>
      <c r="M1792">
        <v>8.6199999999999992</v>
      </c>
      <c r="N1792">
        <v>9.14</v>
      </c>
      <c r="P1792" s="8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</row>
    <row r="1793" spans="1:28" ht="17" thickBot="1" x14ac:dyDescent="0.25">
      <c r="A1793" s="9"/>
      <c r="B1793" s="2">
        <v>41593</v>
      </c>
      <c r="C1793">
        <v>5.98</v>
      </c>
      <c r="D1793">
        <v>6.03</v>
      </c>
      <c r="E1793">
        <v>6.09</v>
      </c>
      <c r="F1793">
        <v>6.15</v>
      </c>
      <c r="G1793">
        <v>6.45</v>
      </c>
      <c r="H1793">
        <v>6.7</v>
      </c>
      <c r="I1793">
        <v>7.07</v>
      </c>
      <c r="J1793">
        <v>7.36</v>
      </c>
      <c r="K1793">
        <v>7.75</v>
      </c>
      <c r="L1793">
        <v>8.26</v>
      </c>
      <c r="M1793">
        <v>8.6199999999999992</v>
      </c>
      <c r="N1793">
        <v>9.08</v>
      </c>
      <c r="P1793" s="8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</row>
    <row r="1794" spans="1:28" ht="17" thickBot="1" x14ac:dyDescent="0.25">
      <c r="A1794" s="9"/>
      <c r="B1794" s="2">
        <v>41592</v>
      </c>
      <c r="C1794">
        <v>6.01</v>
      </c>
      <c r="D1794">
        <v>6.06</v>
      </c>
      <c r="E1794">
        <v>6.11</v>
      </c>
      <c r="F1794">
        <v>6.17</v>
      </c>
      <c r="G1794">
        <v>6.43</v>
      </c>
      <c r="H1794">
        <v>6.67</v>
      </c>
      <c r="I1794">
        <v>7.06</v>
      </c>
      <c r="J1794">
        <v>7.38</v>
      </c>
      <c r="K1794">
        <v>7.76</v>
      </c>
      <c r="L1794">
        <v>8.27</v>
      </c>
      <c r="M1794">
        <v>8.65</v>
      </c>
      <c r="N1794">
        <v>9.17</v>
      </c>
      <c r="P1794" s="8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</row>
    <row r="1795" spans="1:28" ht="17" thickBot="1" x14ac:dyDescent="0.25">
      <c r="A1795" s="9"/>
      <c r="B1795" s="2">
        <v>41591</v>
      </c>
      <c r="C1795">
        <v>5.98</v>
      </c>
      <c r="D1795">
        <v>6.02</v>
      </c>
      <c r="E1795">
        <v>6.07</v>
      </c>
      <c r="F1795">
        <v>6.14</v>
      </c>
      <c r="G1795">
        <v>6.44</v>
      </c>
      <c r="H1795">
        <v>6.7</v>
      </c>
      <c r="I1795">
        <v>7.07</v>
      </c>
      <c r="J1795">
        <v>7.37</v>
      </c>
      <c r="K1795">
        <v>7.76</v>
      </c>
      <c r="L1795">
        <v>8.27</v>
      </c>
      <c r="M1795">
        <v>8.65</v>
      </c>
      <c r="N1795">
        <v>9.16</v>
      </c>
      <c r="P1795" s="8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</row>
    <row r="1796" spans="1:28" ht="17" thickBot="1" x14ac:dyDescent="0.25">
      <c r="A1796" s="9"/>
      <c r="B1796" s="2">
        <v>41590</v>
      </c>
      <c r="C1796">
        <v>5.99</v>
      </c>
      <c r="D1796">
        <v>6.03</v>
      </c>
      <c r="E1796">
        <v>6.08</v>
      </c>
      <c r="F1796">
        <v>6.14</v>
      </c>
      <c r="G1796">
        <v>6.4</v>
      </c>
      <c r="H1796">
        <v>6.65</v>
      </c>
      <c r="I1796">
        <v>7.05</v>
      </c>
      <c r="J1796">
        <v>7.37</v>
      </c>
      <c r="K1796">
        <v>7.76</v>
      </c>
      <c r="L1796">
        <v>8.27</v>
      </c>
      <c r="M1796">
        <v>8.66</v>
      </c>
      <c r="N1796">
        <v>9.17</v>
      </c>
      <c r="P1796" s="8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</row>
    <row r="1797" spans="1:28" ht="17" thickBot="1" x14ac:dyDescent="0.25">
      <c r="A1797" s="9"/>
      <c r="B1797" s="2">
        <v>41589</v>
      </c>
      <c r="C1797">
        <v>5.98</v>
      </c>
      <c r="D1797">
        <v>6.03</v>
      </c>
      <c r="E1797">
        <v>6.08</v>
      </c>
      <c r="F1797">
        <v>6.14</v>
      </c>
      <c r="G1797">
        <v>6.38</v>
      </c>
      <c r="H1797">
        <v>6.59</v>
      </c>
      <c r="I1797">
        <v>6.95</v>
      </c>
      <c r="J1797">
        <v>7.26</v>
      </c>
      <c r="K1797">
        <v>7.67</v>
      </c>
      <c r="L1797">
        <v>8.23</v>
      </c>
      <c r="M1797">
        <v>8.6300000000000008</v>
      </c>
      <c r="N1797">
        <v>9.14</v>
      </c>
      <c r="P1797" s="8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</row>
    <row r="1798" spans="1:28" ht="17" thickBot="1" x14ac:dyDescent="0.25">
      <c r="A1798" s="9"/>
      <c r="B1798" s="2">
        <v>41586</v>
      </c>
      <c r="C1798">
        <v>5.91</v>
      </c>
      <c r="D1798">
        <v>5.97</v>
      </c>
      <c r="E1798">
        <v>6.03</v>
      </c>
      <c r="F1798">
        <v>6.09</v>
      </c>
      <c r="G1798">
        <v>6.33</v>
      </c>
      <c r="H1798">
        <v>6.53</v>
      </c>
      <c r="I1798">
        <v>6.87</v>
      </c>
      <c r="J1798">
        <v>7.18</v>
      </c>
      <c r="K1798">
        <v>7.57</v>
      </c>
      <c r="L1798">
        <v>8.1</v>
      </c>
      <c r="M1798">
        <v>8.52</v>
      </c>
      <c r="N1798">
        <v>9.1</v>
      </c>
      <c r="P1798" s="8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</row>
    <row r="1799" spans="1:28" ht="17" thickBot="1" x14ac:dyDescent="0.25">
      <c r="A1799" s="9"/>
      <c r="B1799" s="2">
        <v>41585</v>
      </c>
      <c r="C1799">
        <v>5.9</v>
      </c>
      <c r="D1799">
        <v>5.96</v>
      </c>
      <c r="E1799">
        <v>6.02</v>
      </c>
      <c r="F1799">
        <v>6.08</v>
      </c>
      <c r="G1799">
        <v>6.28</v>
      </c>
      <c r="H1799">
        <v>6.45</v>
      </c>
      <c r="I1799">
        <v>6.83</v>
      </c>
      <c r="J1799">
        <v>7.17</v>
      </c>
      <c r="K1799">
        <v>7.58</v>
      </c>
      <c r="L1799">
        <v>8.11</v>
      </c>
      <c r="M1799">
        <v>8.51</v>
      </c>
      <c r="N1799">
        <v>9.08</v>
      </c>
      <c r="P1799" s="8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</row>
    <row r="1800" spans="1:28" ht="17" thickBot="1" x14ac:dyDescent="0.25">
      <c r="A1800" s="9"/>
      <c r="B1800" s="2">
        <v>41584</v>
      </c>
      <c r="C1800">
        <v>5.91</v>
      </c>
      <c r="D1800">
        <v>5.97</v>
      </c>
      <c r="E1800">
        <v>6.03</v>
      </c>
      <c r="F1800">
        <v>6.08</v>
      </c>
      <c r="G1800">
        <v>6.31</v>
      </c>
      <c r="H1800">
        <v>6.51</v>
      </c>
      <c r="I1800">
        <v>6.88</v>
      </c>
      <c r="J1800">
        <v>7.19</v>
      </c>
      <c r="K1800">
        <v>7.56</v>
      </c>
      <c r="L1800">
        <v>8.0500000000000007</v>
      </c>
      <c r="M1800">
        <v>8.44</v>
      </c>
      <c r="N1800">
        <v>9.01</v>
      </c>
      <c r="P1800" s="8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</row>
    <row r="1801" spans="1:28" ht="17" thickBot="1" x14ac:dyDescent="0.25">
      <c r="A1801" s="9"/>
      <c r="B1801" s="2">
        <v>41583</v>
      </c>
      <c r="C1801">
        <v>5.94</v>
      </c>
      <c r="D1801">
        <v>5.98</v>
      </c>
      <c r="E1801">
        <v>6.02</v>
      </c>
      <c r="F1801">
        <v>6.07</v>
      </c>
      <c r="G1801">
        <v>6.28</v>
      </c>
      <c r="H1801">
        <v>6.48</v>
      </c>
      <c r="I1801">
        <v>6.84</v>
      </c>
      <c r="J1801">
        <v>7.15</v>
      </c>
      <c r="K1801">
        <v>7.52</v>
      </c>
      <c r="L1801">
        <v>8.0299999999999994</v>
      </c>
      <c r="M1801">
        <v>8.44</v>
      </c>
      <c r="N1801">
        <v>9.0299999999999994</v>
      </c>
      <c r="P1801" s="8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</row>
    <row r="1802" spans="1:28" ht="17" thickBot="1" x14ac:dyDescent="0.25">
      <c r="A1802" s="9"/>
      <c r="B1802" s="2">
        <v>41579</v>
      </c>
      <c r="C1802">
        <v>5.93</v>
      </c>
      <c r="D1802">
        <v>5.98</v>
      </c>
      <c r="E1802">
        <v>6.04</v>
      </c>
      <c r="F1802">
        <v>6.09</v>
      </c>
      <c r="G1802">
        <v>6.32</v>
      </c>
      <c r="H1802">
        <v>6.52</v>
      </c>
      <c r="I1802">
        <v>6.86</v>
      </c>
      <c r="J1802">
        <v>7.15</v>
      </c>
      <c r="K1802">
        <v>7.51</v>
      </c>
      <c r="L1802">
        <v>8.0399999999999991</v>
      </c>
      <c r="M1802">
        <v>8.4499999999999993</v>
      </c>
      <c r="N1802">
        <v>9.0399999999999991</v>
      </c>
      <c r="P1802" s="8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</row>
    <row r="1803" spans="1:28" ht="17" thickBot="1" x14ac:dyDescent="0.25">
      <c r="A1803" s="9"/>
      <c r="B1803" s="2">
        <v>41578</v>
      </c>
      <c r="C1803">
        <v>5.88</v>
      </c>
      <c r="D1803">
        <v>5.93</v>
      </c>
      <c r="E1803">
        <v>5.98</v>
      </c>
      <c r="F1803">
        <v>6.03</v>
      </c>
      <c r="G1803">
        <v>6.26</v>
      </c>
      <c r="H1803">
        <v>6.46</v>
      </c>
      <c r="I1803">
        <v>6.81</v>
      </c>
      <c r="J1803">
        <v>7.11</v>
      </c>
      <c r="K1803">
        <v>7.48</v>
      </c>
      <c r="L1803">
        <v>7.99</v>
      </c>
      <c r="M1803">
        <v>8.41</v>
      </c>
      <c r="N1803">
        <v>9.0500000000000007</v>
      </c>
      <c r="P1803" s="8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</row>
    <row r="1804" spans="1:28" ht="17" thickBot="1" x14ac:dyDescent="0.25">
      <c r="A1804" s="9"/>
      <c r="B1804" s="2">
        <v>41577</v>
      </c>
      <c r="C1804">
        <v>5.79</v>
      </c>
      <c r="D1804">
        <v>5.85</v>
      </c>
      <c r="E1804">
        <v>5.93</v>
      </c>
      <c r="F1804">
        <v>6</v>
      </c>
      <c r="G1804">
        <v>6.27</v>
      </c>
      <c r="H1804">
        <v>6.48</v>
      </c>
      <c r="I1804">
        <v>6.82</v>
      </c>
      <c r="J1804">
        <v>7.09</v>
      </c>
      <c r="K1804">
        <v>7.44</v>
      </c>
      <c r="L1804">
        <v>7.94</v>
      </c>
      <c r="M1804">
        <v>8.36</v>
      </c>
      <c r="N1804">
        <v>8.99</v>
      </c>
      <c r="P1804" s="8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</row>
    <row r="1805" spans="1:28" ht="17" thickBot="1" x14ac:dyDescent="0.25">
      <c r="A1805" s="9"/>
      <c r="B1805" s="2">
        <v>41576</v>
      </c>
      <c r="C1805">
        <v>5.88</v>
      </c>
      <c r="D1805">
        <v>5.93</v>
      </c>
      <c r="E1805">
        <v>5.97</v>
      </c>
      <c r="F1805">
        <v>6.02</v>
      </c>
      <c r="G1805">
        <v>6.25</v>
      </c>
      <c r="H1805">
        <v>6.45</v>
      </c>
      <c r="I1805">
        <v>6.82</v>
      </c>
      <c r="J1805">
        <v>7.14</v>
      </c>
      <c r="K1805">
        <v>7.52</v>
      </c>
      <c r="L1805">
        <v>8.02</v>
      </c>
      <c r="M1805">
        <v>8.4</v>
      </c>
      <c r="N1805">
        <v>8.93</v>
      </c>
      <c r="P1805" s="8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</row>
    <row r="1806" spans="1:28" ht="17" thickBot="1" x14ac:dyDescent="0.25">
      <c r="A1806" s="9"/>
      <c r="B1806" s="2">
        <v>41575</v>
      </c>
      <c r="C1806">
        <v>5.84</v>
      </c>
      <c r="D1806">
        <v>5.88</v>
      </c>
      <c r="E1806">
        <v>5.93</v>
      </c>
      <c r="F1806">
        <v>5.99</v>
      </c>
      <c r="G1806">
        <v>6.23</v>
      </c>
      <c r="H1806">
        <v>6.45</v>
      </c>
      <c r="I1806">
        <v>6.84</v>
      </c>
      <c r="J1806">
        <v>7.16</v>
      </c>
      <c r="K1806">
        <v>7.54</v>
      </c>
      <c r="L1806">
        <v>8.0399999999999991</v>
      </c>
      <c r="M1806">
        <v>8.44</v>
      </c>
      <c r="N1806">
        <v>9.01</v>
      </c>
      <c r="P1806" s="8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</row>
    <row r="1807" spans="1:28" ht="17" thickBot="1" x14ac:dyDescent="0.25">
      <c r="A1807" s="9"/>
      <c r="B1807" s="2">
        <v>41572</v>
      </c>
      <c r="C1807">
        <v>5.81</v>
      </c>
      <c r="D1807">
        <v>5.86</v>
      </c>
      <c r="E1807">
        <v>5.92</v>
      </c>
      <c r="F1807">
        <v>5.98</v>
      </c>
      <c r="G1807">
        <v>6.21</v>
      </c>
      <c r="H1807">
        <v>6.41</v>
      </c>
      <c r="I1807">
        <v>6.79</v>
      </c>
      <c r="J1807">
        <v>7.12</v>
      </c>
      <c r="K1807">
        <v>7.52</v>
      </c>
      <c r="L1807">
        <v>8.0500000000000007</v>
      </c>
      <c r="M1807">
        <v>8.4600000000000009</v>
      </c>
      <c r="N1807">
        <v>9.0299999999999994</v>
      </c>
      <c r="P1807" s="8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</row>
    <row r="1808" spans="1:28" ht="17" thickBot="1" x14ac:dyDescent="0.25">
      <c r="A1808" s="9"/>
      <c r="B1808" s="2">
        <v>41571</v>
      </c>
      <c r="C1808">
        <v>5.77</v>
      </c>
      <c r="D1808">
        <v>5.84</v>
      </c>
      <c r="E1808">
        <v>5.9</v>
      </c>
      <c r="F1808">
        <v>5.96</v>
      </c>
      <c r="G1808">
        <v>6.19</v>
      </c>
      <c r="H1808">
        <v>6.38</v>
      </c>
      <c r="I1808">
        <v>6.76</v>
      </c>
      <c r="J1808">
        <v>7.11</v>
      </c>
      <c r="K1808">
        <v>7.52</v>
      </c>
      <c r="L1808">
        <v>8.0299999999999994</v>
      </c>
      <c r="M1808">
        <v>8.44</v>
      </c>
      <c r="N1808">
        <v>9.06</v>
      </c>
      <c r="P1808" s="8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</row>
    <row r="1809" spans="1:28" ht="17" thickBot="1" x14ac:dyDescent="0.25">
      <c r="A1809" s="9"/>
      <c r="B1809" s="2">
        <v>41570</v>
      </c>
      <c r="C1809">
        <v>5.75</v>
      </c>
      <c r="D1809">
        <v>5.81</v>
      </c>
      <c r="E1809">
        <v>5.88</v>
      </c>
      <c r="F1809">
        <v>5.94</v>
      </c>
      <c r="G1809">
        <v>6.16</v>
      </c>
      <c r="H1809">
        <v>6.35</v>
      </c>
      <c r="I1809">
        <v>6.74</v>
      </c>
      <c r="J1809">
        <v>7.08</v>
      </c>
      <c r="K1809">
        <v>7.47</v>
      </c>
      <c r="L1809">
        <v>7.98</v>
      </c>
      <c r="M1809">
        <v>8.4</v>
      </c>
      <c r="N1809">
        <v>9.0399999999999991</v>
      </c>
      <c r="P1809" s="8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</row>
    <row r="1810" spans="1:28" ht="17" thickBot="1" x14ac:dyDescent="0.25">
      <c r="A1810" s="9"/>
      <c r="B1810" s="2">
        <v>41569</v>
      </c>
      <c r="C1810">
        <v>5.73</v>
      </c>
      <c r="D1810">
        <v>5.81</v>
      </c>
      <c r="E1810">
        <v>5.88</v>
      </c>
      <c r="F1810">
        <v>5.96</v>
      </c>
      <c r="G1810">
        <v>6.21</v>
      </c>
      <c r="H1810">
        <v>6.42</v>
      </c>
      <c r="I1810">
        <v>6.78</v>
      </c>
      <c r="J1810">
        <v>7.09</v>
      </c>
      <c r="K1810">
        <v>7.47</v>
      </c>
      <c r="L1810">
        <v>7.97</v>
      </c>
      <c r="M1810">
        <v>8.35</v>
      </c>
      <c r="N1810">
        <v>8.9</v>
      </c>
      <c r="P1810" s="8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</row>
    <row r="1811" spans="1:28" ht="17" thickBot="1" x14ac:dyDescent="0.25">
      <c r="A1811" s="9"/>
      <c r="B1811" s="2">
        <v>41568</v>
      </c>
      <c r="C1811">
        <v>5.73</v>
      </c>
      <c r="D1811">
        <v>5.83</v>
      </c>
      <c r="E1811">
        <v>5.92</v>
      </c>
      <c r="F1811">
        <v>5.99</v>
      </c>
      <c r="G1811">
        <v>6.24</v>
      </c>
      <c r="H1811">
        <v>6.44</v>
      </c>
      <c r="I1811">
        <v>6.81</v>
      </c>
      <c r="J1811">
        <v>7.14</v>
      </c>
      <c r="K1811">
        <v>7.54</v>
      </c>
      <c r="L1811">
        <v>8.0500000000000007</v>
      </c>
      <c r="M1811">
        <v>8.43</v>
      </c>
      <c r="N1811">
        <v>8.91</v>
      </c>
      <c r="P1811" s="8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</row>
    <row r="1812" spans="1:28" ht="17" thickBot="1" x14ac:dyDescent="0.25">
      <c r="A1812" s="9"/>
      <c r="B1812" s="2">
        <v>41565</v>
      </c>
      <c r="C1812">
        <v>5.77</v>
      </c>
      <c r="D1812">
        <v>5.85</v>
      </c>
      <c r="E1812">
        <v>5.92</v>
      </c>
      <c r="F1812">
        <v>5.99</v>
      </c>
      <c r="G1812">
        <v>6.21</v>
      </c>
      <c r="H1812">
        <v>6.4</v>
      </c>
      <c r="I1812">
        <v>6.79</v>
      </c>
      <c r="J1812">
        <v>7.12</v>
      </c>
      <c r="K1812">
        <v>7.52</v>
      </c>
      <c r="L1812">
        <v>8</v>
      </c>
      <c r="M1812">
        <v>8.3699999999999992</v>
      </c>
      <c r="N1812">
        <v>8.89</v>
      </c>
      <c r="P1812" s="8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</row>
    <row r="1813" spans="1:28" ht="17" thickBot="1" x14ac:dyDescent="0.25">
      <c r="A1813" s="9"/>
      <c r="B1813" s="2">
        <v>41564</v>
      </c>
      <c r="C1813">
        <v>5.77</v>
      </c>
      <c r="D1813">
        <v>5.86</v>
      </c>
      <c r="E1813">
        <v>5.95</v>
      </c>
      <c r="F1813">
        <v>6.02</v>
      </c>
      <c r="G1813">
        <v>6.26</v>
      </c>
      <c r="H1813">
        <v>6.46</v>
      </c>
      <c r="I1813">
        <v>6.84</v>
      </c>
      <c r="J1813">
        <v>7.18</v>
      </c>
      <c r="K1813">
        <v>7.58</v>
      </c>
      <c r="L1813">
        <v>8.08</v>
      </c>
      <c r="M1813">
        <v>8.44</v>
      </c>
      <c r="N1813">
        <v>8.91</v>
      </c>
      <c r="P1813" s="8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</row>
    <row r="1814" spans="1:28" ht="17" thickBot="1" x14ac:dyDescent="0.25">
      <c r="A1814" s="9"/>
      <c r="B1814" s="2">
        <v>41563</v>
      </c>
      <c r="C1814">
        <v>5.82</v>
      </c>
      <c r="D1814">
        <v>5.9</v>
      </c>
      <c r="E1814">
        <v>5.98</v>
      </c>
      <c r="F1814">
        <v>6.06</v>
      </c>
      <c r="G1814">
        <v>6.32</v>
      </c>
      <c r="H1814">
        <v>6.53</v>
      </c>
      <c r="I1814">
        <v>6.9</v>
      </c>
      <c r="J1814">
        <v>7.22</v>
      </c>
      <c r="K1814">
        <v>7.63</v>
      </c>
      <c r="L1814">
        <v>8.11</v>
      </c>
      <c r="M1814">
        <v>8.42</v>
      </c>
      <c r="N1814">
        <v>8.77</v>
      </c>
      <c r="P1814" s="8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</row>
    <row r="1815" spans="1:28" ht="17" thickBot="1" x14ac:dyDescent="0.25">
      <c r="A1815" s="9"/>
      <c r="B1815" s="2">
        <v>41562</v>
      </c>
      <c r="C1815">
        <v>5.86</v>
      </c>
      <c r="D1815">
        <v>5.95</v>
      </c>
      <c r="E1815">
        <v>6.03</v>
      </c>
      <c r="F1815">
        <v>6.1</v>
      </c>
      <c r="G1815">
        <v>6.34</v>
      </c>
      <c r="H1815">
        <v>6.54</v>
      </c>
      <c r="I1815">
        <v>6.9</v>
      </c>
      <c r="J1815">
        <v>7.24</v>
      </c>
      <c r="K1815">
        <v>7.66</v>
      </c>
      <c r="L1815">
        <v>8.14</v>
      </c>
      <c r="M1815">
        <v>8.43</v>
      </c>
      <c r="N1815">
        <v>8.77</v>
      </c>
      <c r="P1815" s="8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</row>
    <row r="1816" spans="1:28" ht="17" thickBot="1" x14ac:dyDescent="0.25">
      <c r="A1816" s="9"/>
      <c r="B1816" s="2">
        <v>41561</v>
      </c>
      <c r="C1816">
        <v>5.83</v>
      </c>
      <c r="D1816">
        <v>5.93</v>
      </c>
      <c r="E1816">
        <v>6.02</v>
      </c>
      <c r="F1816">
        <v>6.1</v>
      </c>
      <c r="G1816">
        <v>6.34</v>
      </c>
      <c r="H1816">
        <v>6.52</v>
      </c>
      <c r="I1816">
        <v>6.81</v>
      </c>
      <c r="J1816">
        <v>7.11</v>
      </c>
      <c r="K1816">
        <v>7.56</v>
      </c>
      <c r="L1816">
        <v>8.14</v>
      </c>
      <c r="M1816">
        <v>8.5299999999999994</v>
      </c>
      <c r="N1816">
        <v>8.9499999999999993</v>
      </c>
      <c r="P1816" s="8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</row>
    <row r="1817" spans="1:28" ht="17" thickBot="1" x14ac:dyDescent="0.25">
      <c r="A1817" s="9"/>
      <c r="B1817" s="2">
        <v>41558</v>
      </c>
      <c r="C1817">
        <v>5.9</v>
      </c>
      <c r="D1817">
        <v>5.98</v>
      </c>
      <c r="E1817">
        <v>6.06</v>
      </c>
      <c r="F1817">
        <v>6.12</v>
      </c>
      <c r="G1817">
        <v>6.33</v>
      </c>
      <c r="H1817">
        <v>6.5</v>
      </c>
      <c r="I1817">
        <v>6.84</v>
      </c>
      <c r="J1817">
        <v>7.17</v>
      </c>
      <c r="K1817">
        <v>7.6</v>
      </c>
      <c r="L1817">
        <v>8.11</v>
      </c>
      <c r="M1817">
        <v>8.4499999999999993</v>
      </c>
      <c r="N1817">
        <v>8.86</v>
      </c>
      <c r="P1817" s="8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</row>
    <row r="1818" spans="1:28" ht="17" thickBot="1" x14ac:dyDescent="0.25">
      <c r="A1818" s="9"/>
      <c r="B1818" s="2">
        <v>41557</v>
      </c>
      <c r="C1818">
        <v>5.88</v>
      </c>
      <c r="D1818">
        <v>5.96</v>
      </c>
      <c r="E1818">
        <v>6.04</v>
      </c>
      <c r="F1818">
        <v>6.11</v>
      </c>
      <c r="G1818">
        <v>6.35</v>
      </c>
      <c r="H1818">
        <v>6.54</v>
      </c>
      <c r="I1818">
        <v>6.89</v>
      </c>
      <c r="J1818">
        <v>7.2</v>
      </c>
      <c r="K1818">
        <v>7.62</v>
      </c>
      <c r="L1818">
        <v>8.16</v>
      </c>
      <c r="M1818">
        <v>8.5299999999999994</v>
      </c>
      <c r="N1818">
        <v>8.94</v>
      </c>
      <c r="P1818" s="8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</row>
    <row r="1819" spans="1:28" ht="17" thickBot="1" x14ac:dyDescent="0.25">
      <c r="A1819" s="9"/>
      <c r="B1819" s="2">
        <v>41556</v>
      </c>
      <c r="C1819">
        <v>5.91</v>
      </c>
      <c r="D1819">
        <v>5.98</v>
      </c>
      <c r="E1819">
        <v>6.05</v>
      </c>
      <c r="F1819">
        <v>6.12</v>
      </c>
      <c r="G1819">
        <v>6.37</v>
      </c>
      <c r="H1819">
        <v>6.59</v>
      </c>
      <c r="I1819">
        <v>6.96</v>
      </c>
      <c r="J1819">
        <v>7.27</v>
      </c>
      <c r="K1819">
        <v>7.63</v>
      </c>
      <c r="L1819">
        <v>8.1199999999999992</v>
      </c>
      <c r="M1819">
        <v>8.49</v>
      </c>
      <c r="N1819">
        <v>8.9600000000000009</v>
      </c>
      <c r="P1819" s="8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</row>
    <row r="1820" spans="1:28" ht="17" thickBot="1" x14ac:dyDescent="0.25">
      <c r="A1820" s="9"/>
      <c r="B1820" s="2">
        <v>41555</v>
      </c>
      <c r="C1820">
        <v>5.9</v>
      </c>
      <c r="D1820">
        <v>5.98</v>
      </c>
      <c r="E1820">
        <v>6.06</v>
      </c>
      <c r="F1820">
        <v>6.13</v>
      </c>
      <c r="G1820">
        <v>6.36</v>
      </c>
      <c r="H1820">
        <v>6.55</v>
      </c>
      <c r="I1820">
        <v>6.88</v>
      </c>
      <c r="J1820">
        <v>7.18</v>
      </c>
      <c r="K1820">
        <v>7.58</v>
      </c>
      <c r="L1820">
        <v>8.1</v>
      </c>
      <c r="M1820">
        <v>8.4700000000000006</v>
      </c>
      <c r="N1820">
        <v>8.94</v>
      </c>
      <c r="P1820" s="8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</row>
    <row r="1821" spans="1:28" ht="17" thickBot="1" x14ac:dyDescent="0.25">
      <c r="A1821" s="9"/>
      <c r="B1821" s="2">
        <v>41554</v>
      </c>
      <c r="C1821">
        <v>5.88</v>
      </c>
      <c r="D1821">
        <v>5.98</v>
      </c>
      <c r="E1821">
        <v>6.07</v>
      </c>
      <c r="F1821">
        <v>6.14</v>
      </c>
      <c r="G1821">
        <v>6.37</v>
      </c>
      <c r="H1821">
        <v>6.54</v>
      </c>
      <c r="I1821">
        <v>6.85</v>
      </c>
      <c r="J1821">
        <v>7.14</v>
      </c>
      <c r="K1821">
        <v>7.54</v>
      </c>
      <c r="L1821">
        <v>8.07</v>
      </c>
      <c r="M1821">
        <v>8.4499999999999993</v>
      </c>
      <c r="N1821">
        <v>8.9</v>
      </c>
      <c r="P1821" s="8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</row>
    <row r="1822" spans="1:28" ht="17" thickBot="1" x14ac:dyDescent="0.25">
      <c r="A1822" s="9"/>
      <c r="B1822" s="2">
        <v>41551</v>
      </c>
      <c r="C1822">
        <v>5.88</v>
      </c>
      <c r="D1822">
        <v>5.98</v>
      </c>
      <c r="E1822">
        <v>6.07</v>
      </c>
      <c r="F1822">
        <v>6.15</v>
      </c>
      <c r="G1822">
        <v>6.36</v>
      </c>
      <c r="H1822">
        <v>6.52</v>
      </c>
      <c r="I1822">
        <v>6.84</v>
      </c>
      <c r="J1822">
        <v>7.14</v>
      </c>
      <c r="K1822">
        <v>7.53</v>
      </c>
      <c r="L1822">
        <v>8.0299999999999994</v>
      </c>
      <c r="M1822">
        <v>8.4</v>
      </c>
      <c r="N1822">
        <v>8.86</v>
      </c>
      <c r="P1822" s="8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</row>
    <row r="1823" spans="1:28" ht="17" thickBot="1" x14ac:dyDescent="0.25">
      <c r="A1823" s="9"/>
      <c r="B1823" s="2">
        <v>41550</v>
      </c>
      <c r="C1823">
        <v>5.94</v>
      </c>
      <c r="D1823">
        <v>6.01</v>
      </c>
      <c r="E1823">
        <v>6.08</v>
      </c>
      <c r="F1823">
        <v>6.14</v>
      </c>
      <c r="G1823">
        <v>6.35</v>
      </c>
      <c r="H1823">
        <v>6.53</v>
      </c>
      <c r="I1823">
        <v>6.85</v>
      </c>
      <c r="J1823">
        <v>7.13</v>
      </c>
      <c r="K1823">
        <v>7.52</v>
      </c>
      <c r="L1823">
        <v>8.0399999999999991</v>
      </c>
      <c r="M1823">
        <v>8.42</v>
      </c>
      <c r="N1823">
        <v>8.89</v>
      </c>
      <c r="P1823" s="8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</row>
    <row r="1824" spans="1:28" ht="17" thickBot="1" x14ac:dyDescent="0.25">
      <c r="A1824" s="9"/>
      <c r="B1824" s="2">
        <v>41549</v>
      </c>
      <c r="C1824">
        <v>5.94</v>
      </c>
      <c r="D1824">
        <v>6.01</v>
      </c>
      <c r="E1824">
        <v>6.07</v>
      </c>
      <c r="F1824">
        <v>6.13</v>
      </c>
      <c r="G1824">
        <v>6.35</v>
      </c>
      <c r="H1824">
        <v>6.54</v>
      </c>
      <c r="I1824">
        <v>6.86</v>
      </c>
      <c r="J1824">
        <v>7.16</v>
      </c>
      <c r="K1824">
        <v>7.55</v>
      </c>
      <c r="L1824">
        <v>8.07</v>
      </c>
      <c r="M1824">
        <v>8.4499999999999993</v>
      </c>
      <c r="N1824">
        <v>8.92</v>
      </c>
      <c r="P1824" s="8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</row>
    <row r="1825" spans="1:28" ht="17" thickBot="1" x14ac:dyDescent="0.25">
      <c r="A1825" s="9"/>
      <c r="B1825" s="2">
        <v>41548</v>
      </c>
      <c r="C1825">
        <v>5.97</v>
      </c>
      <c r="D1825">
        <v>6.03</v>
      </c>
      <c r="E1825">
        <v>6.09</v>
      </c>
      <c r="F1825">
        <v>6.15</v>
      </c>
      <c r="G1825">
        <v>6.37</v>
      </c>
      <c r="H1825">
        <v>6.56</v>
      </c>
      <c r="I1825">
        <v>6.91</v>
      </c>
      <c r="J1825">
        <v>7.21</v>
      </c>
      <c r="K1825">
        <v>7.6</v>
      </c>
      <c r="L1825">
        <v>8.1199999999999992</v>
      </c>
      <c r="M1825">
        <v>8.5</v>
      </c>
      <c r="N1825">
        <v>8.9700000000000006</v>
      </c>
      <c r="P1825" s="8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</row>
    <row r="1826" spans="1:28" ht="17" thickBot="1" x14ac:dyDescent="0.25">
      <c r="A1826" s="9"/>
      <c r="B1826" s="2">
        <v>41547</v>
      </c>
      <c r="C1826">
        <v>5.9</v>
      </c>
      <c r="D1826">
        <v>5.98</v>
      </c>
      <c r="E1826">
        <v>6.05</v>
      </c>
      <c r="F1826">
        <v>6.11</v>
      </c>
      <c r="G1826">
        <v>6.33</v>
      </c>
      <c r="H1826">
        <v>6.5</v>
      </c>
      <c r="I1826">
        <v>6.83</v>
      </c>
      <c r="J1826">
        <v>7.14</v>
      </c>
      <c r="K1826">
        <v>7.57</v>
      </c>
      <c r="L1826">
        <v>8.1300000000000008</v>
      </c>
      <c r="M1826">
        <v>8.5299999999999994</v>
      </c>
      <c r="N1826">
        <v>9.01</v>
      </c>
      <c r="P1826" s="8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</row>
    <row r="1827" spans="1:28" ht="17" thickBot="1" x14ac:dyDescent="0.25">
      <c r="A1827" s="9"/>
      <c r="B1827" s="2">
        <v>41544</v>
      </c>
      <c r="C1827">
        <v>5.92</v>
      </c>
      <c r="D1827">
        <v>5.99</v>
      </c>
      <c r="E1827">
        <v>6.06</v>
      </c>
      <c r="F1827">
        <v>6.12</v>
      </c>
      <c r="G1827">
        <v>6.29</v>
      </c>
      <c r="H1827">
        <v>6.44</v>
      </c>
      <c r="I1827">
        <v>6.77</v>
      </c>
      <c r="J1827">
        <v>7.11</v>
      </c>
      <c r="K1827">
        <v>7.55</v>
      </c>
      <c r="L1827">
        <v>8.09</v>
      </c>
      <c r="M1827">
        <v>8.4600000000000009</v>
      </c>
      <c r="N1827">
        <v>8.92</v>
      </c>
      <c r="P1827" s="8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</row>
    <row r="1828" spans="1:28" ht="17" thickBot="1" x14ac:dyDescent="0.25">
      <c r="A1828" s="9"/>
      <c r="B1828" s="2">
        <v>41543</v>
      </c>
      <c r="C1828">
        <v>5.91</v>
      </c>
      <c r="D1828">
        <v>5.97</v>
      </c>
      <c r="E1828">
        <v>6.03</v>
      </c>
      <c r="F1828">
        <v>6.08</v>
      </c>
      <c r="G1828">
        <v>6.28</v>
      </c>
      <c r="H1828">
        <v>6.44</v>
      </c>
      <c r="I1828">
        <v>6.77</v>
      </c>
      <c r="J1828">
        <v>7.1</v>
      </c>
      <c r="K1828">
        <v>7.52</v>
      </c>
      <c r="L1828">
        <v>8.08</v>
      </c>
      <c r="M1828">
        <v>8.4600000000000009</v>
      </c>
      <c r="N1828">
        <v>8.92</v>
      </c>
      <c r="P1828" s="8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</row>
    <row r="1829" spans="1:28" ht="17" thickBot="1" x14ac:dyDescent="0.25">
      <c r="A1829" s="9"/>
      <c r="B1829" s="2">
        <v>41542</v>
      </c>
      <c r="C1829">
        <v>5.86</v>
      </c>
      <c r="D1829">
        <v>5.93</v>
      </c>
      <c r="E1829">
        <v>5.99</v>
      </c>
      <c r="F1829">
        <v>6.05</v>
      </c>
      <c r="G1829">
        <v>6.27</v>
      </c>
      <c r="H1829">
        <v>6.45</v>
      </c>
      <c r="I1829">
        <v>6.77</v>
      </c>
      <c r="J1829">
        <v>7.07</v>
      </c>
      <c r="K1829">
        <v>7.49</v>
      </c>
      <c r="L1829">
        <v>8.0500000000000007</v>
      </c>
      <c r="M1829">
        <v>8.44</v>
      </c>
      <c r="N1829">
        <v>8.9</v>
      </c>
      <c r="P1829" s="8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</row>
    <row r="1830" spans="1:28" ht="17" thickBot="1" x14ac:dyDescent="0.25">
      <c r="A1830" s="9"/>
      <c r="B1830" s="2">
        <v>41541</v>
      </c>
      <c r="C1830">
        <v>5.88</v>
      </c>
      <c r="D1830">
        <v>5.94</v>
      </c>
      <c r="E1830">
        <v>6</v>
      </c>
      <c r="F1830">
        <v>6.05</v>
      </c>
      <c r="G1830">
        <v>6.26</v>
      </c>
      <c r="H1830">
        <v>6.42</v>
      </c>
      <c r="I1830">
        <v>6.74</v>
      </c>
      <c r="J1830">
        <v>7.05</v>
      </c>
      <c r="K1830">
        <v>7.48</v>
      </c>
      <c r="L1830">
        <v>8.02</v>
      </c>
      <c r="M1830">
        <v>8.39</v>
      </c>
      <c r="N1830">
        <v>8.83</v>
      </c>
      <c r="P1830" s="8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</row>
    <row r="1831" spans="1:28" ht="17" thickBot="1" x14ac:dyDescent="0.25">
      <c r="A1831" s="9"/>
      <c r="B1831" s="2">
        <v>41540</v>
      </c>
      <c r="C1831">
        <v>5.89</v>
      </c>
      <c r="D1831">
        <v>5.95</v>
      </c>
      <c r="E1831">
        <v>6</v>
      </c>
      <c r="F1831">
        <v>6.05</v>
      </c>
      <c r="G1831">
        <v>6.22</v>
      </c>
      <c r="H1831">
        <v>6.36</v>
      </c>
      <c r="I1831">
        <v>6.68</v>
      </c>
      <c r="J1831">
        <v>7.01</v>
      </c>
      <c r="K1831">
        <v>7.46</v>
      </c>
      <c r="L1831">
        <v>8.0399999999999991</v>
      </c>
      <c r="M1831">
        <v>8.43</v>
      </c>
      <c r="N1831">
        <v>8.8699999999999992</v>
      </c>
      <c r="P1831" s="8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</row>
    <row r="1832" spans="1:28" ht="17" thickBot="1" x14ac:dyDescent="0.25">
      <c r="A1832" s="9"/>
      <c r="B1832" s="2">
        <v>41537</v>
      </c>
      <c r="C1832">
        <v>5.89</v>
      </c>
      <c r="D1832">
        <v>5.94</v>
      </c>
      <c r="E1832">
        <v>5.99</v>
      </c>
      <c r="F1832">
        <v>6.03</v>
      </c>
      <c r="G1832">
        <v>6.17</v>
      </c>
      <c r="H1832">
        <v>6.3</v>
      </c>
      <c r="I1832">
        <v>6.68</v>
      </c>
      <c r="J1832">
        <v>7.07</v>
      </c>
      <c r="K1832">
        <v>7.52</v>
      </c>
      <c r="L1832">
        <v>8.01</v>
      </c>
      <c r="M1832">
        <v>8.35</v>
      </c>
      <c r="N1832">
        <v>8.77</v>
      </c>
      <c r="P1832" s="8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</row>
    <row r="1833" spans="1:28" ht="17" thickBot="1" x14ac:dyDescent="0.25">
      <c r="A1833" s="9"/>
      <c r="B1833" s="2">
        <v>41536</v>
      </c>
      <c r="C1833">
        <v>5.9</v>
      </c>
      <c r="D1833">
        <v>5.96</v>
      </c>
      <c r="E1833">
        <v>6.02</v>
      </c>
      <c r="F1833">
        <v>6.07</v>
      </c>
      <c r="G1833">
        <v>6.28</v>
      </c>
      <c r="H1833">
        <v>6.47</v>
      </c>
      <c r="I1833">
        <v>6.85</v>
      </c>
      <c r="J1833">
        <v>7.18</v>
      </c>
      <c r="K1833">
        <v>7.52</v>
      </c>
      <c r="L1833">
        <v>7.89</v>
      </c>
      <c r="M1833">
        <v>8.16</v>
      </c>
      <c r="N1833">
        <v>8.58</v>
      </c>
      <c r="P1833" s="8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</row>
    <row r="1834" spans="1:28" ht="17" thickBot="1" x14ac:dyDescent="0.25">
      <c r="A1834" s="9"/>
      <c r="B1834" s="2">
        <v>41535</v>
      </c>
      <c r="C1834">
        <v>5.9</v>
      </c>
      <c r="D1834">
        <v>5.94</v>
      </c>
      <c r="E1834">
        <v>5.98</v>
      </c>
      <c r="F1834">
        <v>6.03</v>
      </c>
      <c r="G1834">
        <v>6.25</v>
      </c>
      <c r="H1834">
        <v>6.45</v>
      </c>
      <c r="I1834">
        <v>6.85</v>
      </c>
      <c r="J1834">
        <v>7.2</v>
      </c>
      <c r="K1834">
        <v>7.62</v>
      </c>
      <c r="L1834">
        <v>8.09</v>
      </c>
      <c r="M1834">
        <v>8.41</v>
      </c>
      <c r="N1834">
        <v>8.7899999999999991</v>
      </c>
      <c r="P1834" s="8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</row>
    <row r="1835" spans="1:28" ht="17" thickBot="1" x14ac:dyDescent="0.25">
      <c r="A1835" s="9"/>
      <c r="B1835" s="2">
        <v>41534</v>
      </c>
      <c r="C1835">
        <v>5.9</v>
      </c>
      <c r="D1835">
        <v>5.94</v>
      </c>
      <c r="E1835">
        <v>5.99</v>
      </c>
      <c r="F1835">
        <v>6.04</v>
      </c>
      <c r="G1835">
        <v>6.24</v>
      </c>
      <c r="H1835">
        <v>6.41</v>
      </c>
      <c r="I1835">
        <v>6.73</v>
      </c>
      <c r="J1835">
        <v>7.03</v>
      </c>
      <c r="K1835">
        <v>7.47</v>
      </c>
      <c r="L1835">
        <v>8.0500000000000007</v>
      </c>
      <c r="M1835">
        <v>8.43</v>
      </c>
      <c r="N1835">
        <v>8.82</v>
      </c>
      <c r="P1835" s="8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</row>
    <row r="1836" spans="1:28" ht="17" thickBot="1" x14ac:dyDescent="0.25">
      <c r="A1836" s="9"/>
      <c r="B1836" s="2">
        <v>41533</v>
      </c>
      <c r="C1836">
        <v>5.88</v>
      </c>
      <c r="D1836">
        <v>5.93</v>
      </c>
      <c r="E1836">
        <v>5.98</v>
      </c>
      <c r="F1836">
        <v>6.04</v>
      </c>
      <c r="G1836">
        <v>6.28</v>
      </c>
      <c r="H1836">
        <v>6.49</v>
      </c>
      <c r="I1836">
        <v>6.78</v>
      </c>
      <c r="J1836">
        <v>7.04</v>
      </c>
      <c r="K1836">
        <v>7.44</v>
      </c>
      <c r="L1836">
        <v>7.98</v>
      </c>
      <c r="M1836">
        <v>8.34</v>
      </c>
      <c r="N1836">
        <v>8.74</v>
      </c>
      <c r="P1836" s="8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</row>
    <row r="1837" spans="1:28" ht="17" thickBot="1" x14ac:dyDescent="0.25">
      <c r="A1837" s="9"/>
      <c r="B1837" s="2">
        <v>41530</v>
      </c>
      <c r="C1837">
        <v>5.9</v>
      </c>
      <c r="D1837">
        <v>5.96</v>
      </c>
      <c r="E1837">
        <v>6.01</v>
      </c>
      <c r="F1837">
        <v>6.07</v>
      </c>
      <c r="G1837">
        <v>6.29</v>
      </c>
      <c r="H1837">
        <v>6.5</v>
      </c>
      <c r="I1837">
        <v>6.87</v>
      </c>
      <c r="J1837">
        <v>7.19</v>
      </c>
      <c r="K1837">
        <v>7.58</v>
      </c>
      <c r="L1837">
        <v>8.0500000000000007</v>
      </c>
      <c r="M1837">
        <v>8.3699999999999992</v>
      </c>
      <c r="N1837">
        <v>8.76</v>
      </c>
      <c r="P1837" s="8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</row>
    <row r="1838" spans="1:28" ht="17" thickBot="1" x14ac:dyDescent="0.25">
      <c r="A1838" s="9"/>
      <c r="B1838" s="2">
        <v>41529</v>
      </c>
      <c r="C1838">
        <v>5.88</v>
      </c>
      <c r="D1838">
        <v>5.94</v>
      </c>
      <c r="E1838">
        <v>6</v>
      </c>
      <c r="F1838">
        <v>6.06</v>
      </c>
      <c r="G1838">
        <v>6.3</v>
      </c>
      <c r="H1838">
        <v>6.51</v>
      </c>
      <c r="I1838">
        <v>6.88</v>
      </c>
      <c r="J1838">
        <v>7.2</v>
      </c>
      <c r="K1838">
        <v>7.61</v>
      </c>
      <c r="L1838">
        <v>8.07</v>
      </c>
      <c r="M1838">
        <v>8.39</v>
      </c>
      <c r="N1838">
        <v>8.7799999999999994</v>
      </c>
      <c r="P1838" s="8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</row>
    <row r="1839" spans="1:28" ht="17" thickBot="1" x14ac:dyDescent="0.25">
      <c r="A1839" s="9"/>
      <c r="B1839" s="2">
        <v>41528</v>
      </c>
      <c r="C1839">
        <v>5.94</v>
      </c>
      <c r="D1839">
        <v>5.99</v>
      </c>
      <c r="E1839">
        <v>6.03</v>
      </c>
      <c r="F1839">
        <v>6.09</v>
      </c>
      <c r="G1839">
        <v>6.35</v>
      </c>
      <c r="H1839">
        <v>6.62</v>
      </c>
      <c r="I1839">
        <v>7.05</v>
      </c>
      <c r="J1839">
        <v>7.37</v>
      </c>
      <c r="K1839">
        <v>7.75</v>
      </c>
      <c r="L1839">
        <v>8.2100000000000009</v>
      </c>
      <c r="M1839">
        <v>8.5299999999999994</v>
      </c>
      <c r="N1839">
        <v>8.94</v>
      </c>
      <c r="P1839" s="8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</row>
    <row r="1840" spans="1:28" ht="17" thickBot="1" x14ac:dyDescent="0.25">
      <c r="A1840" s="9"/>
      <c r="B1840" s="2">
        <v>41527</v>
      </c>
      <c r="C1840">
        <v>5.96</v>
      </c>
      <c r="D1840">
        <v>6</v>
      </c>
      <c r="E1840">
        <v>6.04</v>
      </c>
      <c r="F1840">
        <v>6.1</v>
      </c>
      <c r="G1840">
        <v>6.36</v>
      </c>
      <c r="H1840">
        <v>6.63</v>
      </c>
      <c r="I1840">
        <v>7.06</v>
      </c>
      <c r="J1840">
        <v>7.39</v>
      </c>
      <c r="K1840">
        <v>7.8</v>
      </c>
      <c r="L1840">
        <v>8.31</v>
      </c>
      <c r="M1840">
        <v>8.67</v>
      </c>
      <c r="N1840">
        <v>9.06</v>
      </c>
      <c r="P1840" s="8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</row>
    <row r="1841" spans="1:28" ht="17" thickBot="1" x14ac:dyDescent="0.25">
      <c r="A1841" s="9"/>
      <c r="B1841" s="2">
        <v>41526</v>
      </c>
      <c r="C1841">
        <v>5.96</v>
      </c>
      <c r="D1841">
        <v>6</v>
      </c>
      <c r="E1841">
        <v>6.05</v>
      </c>
      <c r="F1841">
        <v>6.11</v>
      </c>
      <c r="G1841">
        <v>6.38</v>
      </c>
      <c r="H1841">
        <v>6.66</v>
      </c>
      <c r="I1841">
        <v>7.09</v>
      </c>
      <c r="J1841">
        <v>7.43</v>
      </c>
      <c r="K1841">
        <v>7.86</v>
      </c>
      <c r="L1841">
        <v>8.39</v>
      </c>
      <c r="M1841">
        <v>8.73</v>
      </c>
      <c r="N1841">
        <v>9.08</v>
      </c>
      <c r="P1841" s="8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</row>
    <row r="1842" spans="1:28" ht="17" thickBot="1" x14ac:dyDescent="0.25">
      <c r="A1842" s="9"/>
      <c r="B1842" s="2">
        <v>41523</v>
      </c>
      <c r="C1842">
        <v>5.92</v>
      </c>
      <c r="D1842">
        <v>5.98</v>
      </c>
      <c r="E1842">
        <v>6.03</v>
      </c>
      <c r="F1842">
        <v>6.09</v>
      </c>
      <c r="G1842">
        <v>6.36</v>
      </c>
      <c r="H1842">
        <v>6.64</v>
      </c>
      <c r="I1842">
        <v>7.08</v>
      </c>
      <c r="J1842">
        <v>7.42</v>
      </c>
      <c r="K1842">
        <v>7.86</v>
      </c>
      <c r="L1842">
        <v>8.44</v>
      </c>
      <c r="M1842">
        <v>8.82</v>
      </c>
      <c r="N1842">
        <v>9.18</v>
      </c>
      <c r="P1842" s="8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</row>
    <row r="1843" spans="1:28" ht="17" thickBot="1" x14ac:dyDescent="0.25">
      <c r="A1843" s="9"/>
      <c r="B1843" s="2">
        <v>41522</v>
      </c>
      <c r="C1843">
        <v>5.94</v>
      </c>
      <c r="D1843">
        <v>5.99</v>
      </c>
      <c r="E1843">
        <v>6.04</v>
      </c>
      <c r="F1843">
        <v>6.1</v>
      </c>
      <c r="G1843">
        <v>6.37</v>
      </c>
      <c r="H1843">
        <v>6.63</v>
      </c>
      <c r="I1843">
        <v>7.04</v>
      </c>
      <c r="J1843">
        <v>7.38</v>
      </c>
      <c r="K1843">
        <v>7.82</v>
      </c>
      <c r="L1843">
        <v>8.41</v>
      </c>
      <c r="M1843">
        <v>8.7799999999999994</v>
      </c>
      <c r="N1843">
        <v>9.1</v>
      </c>
      <c r="P1843" s="8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</row>
    <row r="1844" spans="1:28" ht="17" thickBot="1" x14ac:dyDescent="0.25">
      <c r="A1844" s="9"/>
      <c r="B1844" s="2">
        <v>41521</v>
      </c>
      <c r="C1844">
        <v>5.96</v>
      </c>
      <c r="D1844">
        <v>6.01</v>
      </c>
      <c r="E1844">
        <v>6.06</v>
      </c>
      <c r="F1844">
        <v>6.12</v>
      </c>
      <c r="G1844">
        <v>6.38</v>
      </c>
      <c r="H1844">
        <v>6.63</v>
      </c>
      <c r="I1844">
        <v>7.04</v>
      </c>
      <c r="J1844">
        <v>7.38</v>
      </c>
      <c r="K1844">
        <v>7.81</v>
      </c>
      <c r="L1844">
        <v>8.3699999999999992</v>
      </c>
      <c r="M1844">
        <v>8.7100000000000009</v>
      </c>
      <c r="N1844">
        <v>8.99</v>
      </c>
      <c r="P1844" s="8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</row>
    <row r="1845" spans="1:28" ht="17" thickBot="1" x14ac:dyDescent="0.25">
      <c r="A1845" s="9"/>
      <c r="B1845" s="2">
        <v>41520</v>
      </c>
      <c r="C1845">
        <v>5.95</v>
      </c>
      <c r="D1845">
        <v>6.01</v>
      </c>
      <c r="E1845">
        <v>6.08</v>
      </c>
      <c r="F1845">
        <v>6.14</v>
      </c>
      <c r="G1845">
        <v>6.39</v>
      </c>
      <c r="H1845">
        <v>6.61</v>
      </c>
      <c r="I1845">
        <v>6.99</v>
      </c>
      <c r="J1845">
        <v>7.36</v>
      </c>
      <c r="K1845">
        <v>7.89</v>
      </c>
      <c r="L1845">
        <v>8.52</v>
      </c>
      <c r="M1845">
        <v>8.81</v>
      </c>
      <c r="N1845">
        <v>8.9499999999999993</v>
      </c>
      <c r="P1845" s="8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</row>
    <row r="1846" spans="1:28" ht="17" thickBot="1" x14ac:dyDescent="0.25">
      <c r="A1846" s="9"/>
      <c r="B1846" s="2">
        <v>41519</v>
      </c>
      <c r="C1846">
        <v>5.96</v>
      </c>
      <c r="D1846">
        <v>6</v>
      </c>
      <c r="E1846">
        <v>6.05</v>
      </c>
      <c r="F1846">
        <v>6.1</v>
      </c>
      <c r="G1846">
        <v>6.34</v>
      </c>
      <c r="H1846">
        <v>6.6</v>
      </c>
      <c r="I1846">
        <v>7.01</v>
      </c>
      <c r="J1846">
        <v>7.36</v>
      </c>
      <c r="K1846">
        <v>7.84</v>
      </c>
      <c r="L1846">
        <v>8.44</v>
      </c>
      <c r="M1846">
        <v>8.81</v>
      </c>
      <c r="N1846">
        <v>9.15</v>
      </c>
      <c r="P1846" s="8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</row>
    <row r="1847" spans="1:28" ht="17" thickBot="1" x14ac:dyDescent="0.25">
      <c r="A1847" s="9"/>
      <c r="B1847" s="2">
        <v>41516</v>
      </c>
      <c r="C1847">
        <v>5.96</v>
      </c>
      <c r="D1847">
        <v>6</v>
      </c>
      <c r="E1847">
        <v>6.04</v>
      </c>
      <c r="F1847">
        <v>6.1</v>
      </c>
      <c r="G1847">
        <v>6.35</v>
      </c>
      <c r="H1847">
        <v>6.6</v>
      </c>
      <c r="I1847">
        <v>7.02</v>
      </c>
      <c r="J1847">
        <v>7.37</v>
      </c>
      <c r="K1847">
        <v>7.86</v>
      </c>
      <c r="L1847">
        <v>8.49</v>
      </c>
      <c r="M1847">
        <v>8.89</v>
      </c>
      <c r="N1847">
        <v>9.2899999999999991</v>
      </c>
      <c r="P1847" s="8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</row>
    <row r="1848" spans="1:28" ht="17" thickBot="1" x14ac:dyDescent="0.25">
      <c r="A1848" s="9"/>
      <c r="B1848" s="2">
        <v>41515</v>
      </c>
      <c r="C1848">
        <v>5.98</v>
      </c>
      <c r="D1848">
        <v>6.01</v>
      </c>
      <c r="E1848">
        <v>6.05</v>
      </c>
      <c r="F1848">
        <v>6.1</v>
      </c>
      <c r="G1848">
        <v>6.34</v>
      </c>
      <c r="H1848">
        <v>6.58</v>
      </c>
      <c r="I1848">
        <v>7.02</v>
      </c>
      <c r="J1848">
        <v>7.39</v>
      </c>
      <c r="K1848">
        <v>7.86</v>
      </c>
      <c r="L1848">
        <v>8.4600000000000009</v>
      </c>
      <c r="M1848">
        <v>8.86</v>
      </c>
      <c r="N1848">
        <v>9.2899999999999991</v>
      </c>
      <c r="P1848" s="8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</row>
    <row r="1849" spans="1:28" ht="17" thickBot="1" x14ac:dyDescent="0.25">
      <c r="A1849" s="9"/>
      <c r="B1849" s="2">
        <v>41514</v>
      </c>
      <c r="C1849">
        <v>5.98</v>
      </c>
      <c r="D1849">
        <v>6.02</v>
      </c>
      <c r="E1849">
        <v>6.06</v>
      </c>
      <c r="F1849">
        <v>6.11</v>
      </c>
      <c r="G1849">
        <v>6.33</v>
      </c>
      <c r="H1849">
        <v>6.57</v>
      </c>
      <c r="I1849">
        <v>6.98</v>
      </c>
      <c r="J1849">
        <v>7.34</v>
      </c>
      <c r="K1849">
        <v>7.84</v>
      </c>
      <c r="L1849">
        <v>8.52</v>
      </c>
      <c r="M1849">
        <v>8.9600000000000009</v>
      </c>
      <c r="N1849">
        <v>9.3800000000000008</v>
      </c>
      <c r="P1849" s="8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</row>
    <row r="1850" spans="1:28" ht="17" thickBot="1" x14ac:dyDescent="0.25">
      <c r="A1850" s="9"/>
      <c r="B1850" s="2">
        <v>41513</v>
      </c>
      <c r="C1850">
        <v>5.95</v>
      </c>
      <c r="D1850">
        <v>6</v>
      </c>
      <c r="E1850">
        <v>6.04</v>
      </c>
      <c r="F1850">
        <v>6.08</v>
      </c>
      <c r="G1850">
        <v>6.24</v>
      </c>
      <c r="H1850">
        <v>6.44</v>
      </c>
      <c r="I1850">
        <v>6.89</v>
      </c>
      <c r="J1850">
        <v>7.31</v>
      </c>
      <c r="K1850">
        <v>7.84</v>
      </c>
      <c r="L1850">
        <v>8.51</v>
      </c>
      <c r="M1850">
        <v>8.9499999999999993</v>
      </c>
      <c r="N1850">
        <v>9.42</v>
      </c>
      <c r="P1850" s="8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</row>
    <row r="1851" spans="1:28" ht="17" thickBot="1" x14ac:dyDescent="0.25">
      <c r="A1851" s="9"/>
      <c r="B1851" s="2">
        <v>41512</v>
      </c>
      <c r="C1851">
        <v>5.93</v>
      </c>
      <c r="D1851">
        <v>5.98</v>
      </c>
      <c r="E1851">
        <v>6.03</v>
      </c>
      <c r="F1851">
        <v>6.07</v>
      </c>
      <c r="G1851">
        <v>6.26</v>
      </c>
      <c r="H1851">
        <v>6.44</v>
      </c>
      <c r="I1851">
        <v>6.86</v>
      </c>
      <c r="J1851">
        <v>7.27</v>
      </c>
      <c r="K1851">
        <v>7.81</v>
      </c>
      <c r="L1851">
        <v>8.4600000000000009</v>
      </c>
      <c r="M1851">
        <v>8.8800000000000008</v>
      </c>
      <c r="N1851">
        <v>9.34</v>
      </c>
      <c r="P1851" s="8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</row>
    <row r="1852" spans="1:28" ht="17" thickBot="1" x14ac:dyDescent="0.25">
      <c r="A1852" s="9"/>
      <c r="B1852" s="2">
        <v>41509</v>
      </c>
      <c r="C1852">
        <v>5.94</v>
      </c>
      <c r="D1852">
        <v>5.98</v>
      </c>
      <c r="E1852">
        <v>6.03</v>
      </c>
      <c r="F1852">
        <v>6.08</v>
      </c>
      <c r="G1852">
        <v>6.29</v>
      </c>
      <c r="H1852">
        <v>6.5</v>
      </c>
      <c r="I1852">
        <v>6.91</v>
      </c>
      <c r="J1852">
        <v>7.31</v>
      </c>
      <c r="K1852">
        <v>7.84</v>
      </c>
      <c r="L1852">
        <v>8.49</v>
      </c>
      <c r="M1852">
        <v>8.91</v>
      </c>
      <c r="N1852">
        <v>9.3699999999999992</v>
      </c>
      <c r="P1852" s="8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</row>
    <row r="1853" spans="1:28" ht="17" thickBot="1" x14ac:dyDescent="0.25">
      <c r="A1853" s="9"/>
      <c r="B1853" s="2">
        <v>41508</v>
      </c>
      <c r="C1853">
        <v>5.95</v>
      </c>
      <c r="D1853">
        <v>5.98</v>
      </c>
      <c r="E1853">
        <v>6.02</v>
      </c>
      <c r="F1853">
        <v>6.06</v>
      </c>
      <c r="G1853">
        <v>6.24</v>
      </c>
      <c r="H1853">
        <v>6.44</v>
      </c>
      <c r="I1853">
        <v>6.89</v>
      </c>
      <c r="J1853">
        <v>7.33</v>
      </c>
      <c r="K1853">
        <v>7.9</v>
      </c>
      <c r="L1853">
        <v>8.59</v>
      </c>
      <c r="M1853">
        <v>9.01</v>
      </c>
      <c r="N1853">
        <v>9.4499999999999993</v>
      </c>
      <c r="P1853" s="8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</row>
    <row r="1854" spans="1:28" ht="17" thickBot="1" x14ac:dyDescent="0.25">
      <c r="A1854" s="9"/>
      <c r="B1854" s="2">
        <v>41507</v>
      </c>
      <c r="C1854">
        <v>5.93</v>
      </c>
      <c r="D1854">
        <v>5.95</v>
      </c>
      <c r="E1854">
        <v>5.96</v>
      </c>
      <c r="F1854">
        <v>5.98</v>
      </c>
      <c r="G1854">
        <v>6.12</v>
      </c>
      <c r="H1854">
        <v>6.32</v>
      </c>
      <c r="I1854">
        <v>6.77</v>
      </c>
      <c r="J1854">
        <v>7.21</v>
      </c>
      <c r="K1854">
        <v>7.79</v>
      </c>
      <c r="L1854">
        <v>8.51</v>
      </c>
      <c r="M1854">
        <v>9</v>
      </c>
      <c r="N1854">
        <v>9.58</v>
      </c>
      <c r="P1854" s="8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</row>
    <row r="1855" spans="1:28" ht="17" thickBot="1" x14ac:dyDescent="0.25">
      <c r="A1855" s="9"/>
      <c r="B1855" s="2">
        <v>41506</v>
      </c>
      <c r="C1855">
        <v>5.86</v>
      </c>
      <c r="D1855">
        <v>5.91</v>
      </c>
      <c r="E1855">
        <v>5.94</v>
      </c>
      <c r="F1855">
        <v>5.96</v>
      </c>
      <c r="G1855">
        <v>6.02</v>
      </c>
      <c r="H1855">
        <v>6.15</v>
      </c>
      <c r="I1855">
        <v>6.63</v>
      </c>
      <c r="J1855">
        <v>7.14</v>
      </c>
      <c r="K1855">
        <v>7.75</v>
      </c>
      <c r="L1855">
        <v>8.4600000000000009</v>
      </c>
      <c r="M1855">
        <v>8.9600000000000009</v>
      </c>
      <c r="N1855">
        <v>9.61</v>
      </c>
      <c r="P1855" s="8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</row>
    <row r="1856" spans="1:28" ht="17" thickBot="1" x14ac:dyDescent="0.25">
      <c r="A1856" s="9"/>
      <c r="B1856" s="2">
        <v>41505</v>
      </c>
      <c r="C1856">
        <v>5.83</v>
      </c>
      <c r="D1856">
        <v>5.88</v>
      </c>
      <c r="E1856">
        <v>5.92</v>
      </c>
      <c r="F1856">
        <v>5.94</v>
      </c>
      <c r="G1856">
        <v>6.01</v>
      </c>
      <c r="H1856">
        <v>6.13</v>
      </c>
      <c r="I1856">
        <v>6.58</v>
      </c>
      <c r="J1856">
        <v>7.07</v>
      </c>
      <c r="K1856">
        <v>7.68</v>
      </c>
      <c r="L1856">
        <v>8.41</v>
      </c>
      <c r="M1856">
        <v>8.92</v>
      </c>
      <c r="N1856">
        <v>9.6</v>
      </c>
      <c r="P1856" s="8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</row>
    <row r="1857" spans="1:28" ht="17" thickBot="1" x14ac:dyDescent="0.25">
      <c r="A1857" s="9"/>
      <c r="B1857" s="2">
        <v>41502</v>
      </c>
      <c r="C1857">
        <v>5.79</v>
      </c>
      <c r="D1857">
        <v>5.86</v>
      </c>
      <c r="E1857">
        <v>5.92</v>
      </c>
      <c r="F1857">
        <v>5.95</v>
      </c>
      <c r="G1857">
        <v>6.03</v>
      </c>
      <c r="H1857">
        <v>6.13</v>
      </c>
      <c r="I1857">
        <v>6.55</v>
      </c>
      <c r="J1857">
        <v>7.02</v>
      </c>
      <c r="K1857">
        <v>7.62</v>
      </c>
      <c r="L1857">
        <v>8.34</v>
      </c>
      <c r="M1857">
        <v>8.86</v>
      </c>
      <c r="N1857">
        <v>9.5399999999999991</v>
      </c>
      <c r="P1857" s="8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</row>
    <row r="1858" spans="1:28" ht="17" thickBot="1" x14ac:dyDescent="0.25">
      <c r="A1858" s="9"/>
      <c r="B1858" s="2">
        <v>41501</v>
      </c>
      <c r="C1858">
        <v>5.8</v>
      </c>
      <c r="D1858">
        <v>5.85</v>
      </c>
      <c r="E1858">
        <v>5.89</v>
      </c>
      <c r="F1858">
        <v>5.92</v>
      </c>
      <c r="G1858">
        <v>5.99</v>
      </c>
      <c r="H1858">
        <v>6.11</v>
      </c>
      <c r="I1858">
        <v>6.53</v>
      </c>
      <c r="J1858">
        <v>7</v>
      </c>
      <c r="K1858">
        <v>7.59</v>
      </c>
      <c r="L1858">
        <v>8.3000000000000007</v>
      </c>
      <c r="M1858">
        <v>8.82</v>
      </c>
      <c r="N1858">
        <v>9.5299999999999994</v>
      </c>
      <c r="P1858" s="8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</row>
    <row r="1859" spans="1:28" ht="17" thickBot="1" x14ac:dyDescent="0.25">
      <c r="A1859" s="9"/>
      <c r="B1859" s="2">
        <v>41500</v>
      </c>
      <c r="C1859">
        <v>5.82</v>
      </c>
      <c r="D1859">
        <v>5.88</v>
      </c>
      <c r="E1859">
        <v>5.92</v>
      </c>
      <c r="F1859">
        <v>5.95</v>
      </c>
      <c r="G1859">
        <v>6.01</v>
      </c>
      <c r="H1859">
        <v>6.13</v>
      </c>
      <c r="I1859">
        <v>6.6</v>
      </c>
      <c r="J1859">
        <v>7.1</v>
      </c>
      <c r="K1859">
        <v>7.68</v>
      </c>
      <c r="L1859">
        <v>8.36</v>
      </c>
      <c r="M1859">
        <v>8.86</v>
      </c>
      <c r="N1859">
        <v>9.57</v>
      </c>
      <c r="P1859" s="8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</row>
    <row r="1860" spans="1:28" ht="17" thickBot="1" x14ac:dyDescent="0.25">
      <c r="A1860" s="9"/>
      <c r="B1860" s="2">
        <v>41499</v>
      </c>
      <c r="C1860">
        <v>5.77</v>
      </c>
      <c r="D1860">
        <v>5.84</v>
      </c>
      <c r="E1860">
        <v>5.9</v>
      </c>
      <c r="F1860">
        <v>5.94</v>
      </c>
      <c r="G1860">
        <v>6.02</v>
      </c>
      <c r="H1860">
        <v>6.13</v>
      </c>
      <c r="I1860">
        <v>6.52</v>
      </c>
      <c r="J1860">
        <v>6.97</v>
      </c>
      <c r="K1860">
        <v>7.56</v>
      </c>
      <c r="L1860">
        <v>8.27</v>
      </c>
      <c r="M1860">
        <v>8.8000000000000007</v>
      </c>
      <c r="N1860">
        <v>9.5399999999999991</v>
      </c>
      <c r="P1860" s="8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</row>
    <row r="1861" spans="1:28" ht="17" thickBot="1" x14ac:dyDescent="0.25">
      <c r="A1861" s="9"/>
      <c r="B1861" s="2">
        <v>41498</v>
      </c>
      <c r="C1861">
        <v>5.77</v>
      </c>
      <c r="D1861">
        <v>5.84</v>
      </c>
      <c r="E1861">
        <v>5.89</v>
      </c>
      <c r="F1861">
        <v>5.93</v>
      </c>
      <c r="G1861">
        <v>6.02</v>
      </c>
      <c r="H1861">
        <v>6.13</v>
      </c>
      <c r="I1861">
        <v>6.51</v>
      </c>
      <c r="J1861">
        <v>6.95</v>
      </c>
      <c r="K1861">
        <v>7.53</v>
      </c>
      <c r="L1861">
        <v>8.23</v>
      </c>
      <c r="M1861">
        <v>8.77</v>
      </c>
      <c r="N1861">
        <v>9.5299999999999994</v>
      </c>
      <c r="P1861" s="8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</row>
    <row r="1862" spans="1:28" ht="17" thickBot="1" x14ac:dyDescent="0.25">
      <c r="A1862" s="9"/>
      <c r="B1862" s="2">
        <v>41495</v>
      </c>
      <c r="C1862">
        <v>5.77</v>
      </c>
      <c r="D1862">
        <v>5.84</v>
      </c>
      <c r="E1862">
        <v>5.89</v>
      </c>
      <c r="F1862">
        <v>5.93</v>
      </c>
      <c r="G1862">
        <v>6.04</v>
      </c>
      <c r="H1862">
        <v>6.15</v>
      </c>
      <c r="I1862">
        <v>6.53</v>
      </c>
      <c r="J1862">
        <v>6.96</v>
      </c>
      <c r="K1862">
        <v>7.53</v>
      </c>
      <c r="L1862">
        <v>8.25</v>
      </c>
      <c r="M1862">
        <v>8.77</v>
      </c>
      <c r="N1862">
        <v>9.4700000000000006</v>
      </c>
      <c r="P1862" s="8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</row>
    <row r="1863" spans="1:28" ht="17" thickBot="1" x14ac:dyDescent="0.25">
      <c r="A1863" s="9"/>
      <c r="B1863" s="2">
        <v>41494</v>
      </c>
      <c r="C1863">
        <v>5.71</v>
      </c>
      <c r="D1863">
        <v>5.82</v>
      </c>
      <c r="E1863">
        <v>5.91</v>
      </c>
      <c r="F1863">
        <v>5.97</v>
      </c>
      <c r="G1863">
        <v>6.07</v>
      </c>
      <c r="H1863">
        <v>6.16</v>
      </c>
      <c r="I1863">
        <v>6.51</v>
      </c>
      <c r="J1863">
        <v>6.92</v>
      </c>
      <c r="K1863">
        <v>7.47</v>
      </c>
      <c r="L1863">
        <v>8.16</v>
      </c>
      <c r="M1863">
        <v>8.66</v>
      </c>
      <c r="N1863">
        <v>9.33</v>
      </c>
      <c r="P1863" s="8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</row>
    <row r="1864" spans="1:28" ht="17" thickBot="1" x14ac:dyDescent="0.25">
      <c r="A1864" s="9"/>
      <c r="B1864" s="2">
        <v>41493</v>
      </c>
      <c r="C1864">
        <v>5.86</v>
      </c>
      <c r="D1864">
        <v>5.89</v>
      </c>
      <c r="E1864">
        <v>5.91</v>
      </c>
      <c r="F1864">
        <v>5.94</v>
      </c>
      <c r="G1864">
        <v>6.03</v>
      </c>
      <c r="H1864">
        <v>6.17</v>
      </c>
      <c r="I1864">
        <v>6.55</v>
      </c>
      <c r="J1864">
        <v>6.96</v>
      </c>
      <c r="K1864">
        <v>7.52</v>
      </c>
      <c r="L1864">
        <v>8.23</v>
      </c>
      <c r="M1864">
        <v>8.74</v>
      </c>
      <c r="N1864">
        <v>9.41</v>
      </c>
      <c r="P1864" s="8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</row>
    <row r="1865" spans="1:28" ht="17" thickBot="1" x14ac:dyDescent="0.25">
      <c r="A1865" s="9"/>
      <c r="B1865" s="2">
        <v>41492</v>
      </c>
      <c r="C1865">
        <v>5.88</v>
      </c>
      <c r="D1865">
        <v>5.91</v>
      </c>
      <c r="E1865">
        <v>5.93</v>
      </c>
      <c r="F1865">
        <v>5.96</v>
      </c>
      <c r="G1865">
        <v>6.07</v>
      </c>
      <c r="H1865">
        <v>6.22</v>
      </c>
      <c r="I1865">
        <v>6.59</v>
      </c>
      <c r="J1865">
        <v>6.97</v>
      </c>
      <c r="K1865">
        <v>7.53</v>
      </c>
      <c r="L1865">
        <v>8.26</v>
      </c>
      <c r="M1865">
        <v>8.7799999999999994</v>
      </c>
      <c r="N1865">
        <v>9.42</v>
      </c>
      <c r="P1865" s="8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</row>
    <row r="1866" spans="1:28" ht="17" thickBot="1" x14ac:dyDescent="0.25">
      <c r="A1866" s="9"/>
      <c r="B1866" s="2">
        <v>41491</v>
      </c>
      <c r="C1866">
        <v>5.89</v>
      </c>
      <c r="D1866">
        <v>5.92</v>
      </c>
      <c r="E1866">
        <v>5.95</v>
      </c>
      <c r="F1866">
        <v>5.97</v>
      </c>
      <c r="G1866">
        <v>6.08</v>
      </c>
      <c r="H1866">
        <v>6.23</v>
      </c>
      <c r="I1866">
        <v>6.63</v>
      </c>
      <c r="J1866">
        <v>7.03</v>
      </c>
      <c r="K1866">
        <v>7.55</v>
      </c>
      <c r="L1866">
        <v>8.1999999999999993</v>
      </c>
      <c r="M1866">
        <v>8.67</v>
      </c>
      <c r="N1866">
        <v>9.31</v>
      </c>
      <c r="P1866" s="8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</row>
    <row r="1867" spans="1:28" ht="17" thickBot="1" x14ac:dyDescent="0.25">
      <c r="A1867" s="9"/>
      <c r="B1867" s="2">
        <v>41488</v>
      </c>
      <c r="C1867">
        <v>5.87</v>
      </c>
      <c r="D1867">
        <v>5.91</v>
      </c>
      <c r="E1867">
        <v>5.94</v>
      </c>
      <c r="F1867">
        <v>5.97</v>
      </c>
      <c r="G1867">
        <v>6.11</v>
      </c>
      <c r="H1867">
        <v>6.28</v>
      </c>
      <c r="I1867">
        <v>6.66</v>
      </c>
      <c r="J1867">
        <v>7.06</v>
      </c>
      <c r="K1867">
        <v>7.61</v>
      </c>
      <c r="L1867">
        <v>8.31</v>
      </c>
      <c r="M1867">
        <v>8.81</v>
      </c>
      <c r="N1867">
        <v>9.44</v>
      </c>
      <c r="P1867" s="8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</row>
    <row r="1868" spans="1:28" ht="17" thickBot="1" x14ac:dyDescent="0.25">
      <c r="A1868" s="9"/>
      <c r="B1868" s="2">
        <v>41487</v>
      </c>
      <c r="C1868">
        <v>5.91</v>
      </c>
      <c r="D1868">
        <v>5.95</v>
      </c>
      <c r="E1868">
        <v>5.99</v>
      </c>
      <c r="F1868">
        <v>6.02</v>
      </c>
      <c r="G1868">
        <v>6.16</v>
      </c>
      <c r="H1868">
        <v>6.32</v>
      </c>
      <c r="I1868">
        <v>6.67</v>
      </c>
      <c r="J1868">
        <v>7.03</v>
      </c>
      <c r="K1868">
        <v>7.56</v>
      </c>
      <c r="L1868">
        <v>8.27</v>
      </c>
      <c r="M1868">
        <v>8.77</v>
      </c>
      <c r="N1868">
        <v>9.3699999999999992</v>
      </c>
      <c r="P1868" s="8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</row>
    <row r="1869" spans="1:28" ht="17" thickBot="1" x14ac:dyDescent="0.25">
      <c r="A1869" s="9"/>
      <c r="B1869" s="2">
        <v>41486</v>
      </c>
      <c r="C1869">
        <v>5.89</v>
      </c>
      <c r="D1869">
        <v>5.95</v>
      </c>
      <c r="E1869">
        <v>6</v>
      </c>
      <c r="F1869">
        <v>6.03</v>
      </c>
      <c r="G1869">
        <v>6.17</v>
      </c>
      <c r="H1869">
        <v>6.33</v>
      </c>
      <c r="I1869">
        <v>6.67</v>
      </c>
      <c r="J1869">
        <v>7.06</v>
      </c>
      <c r="K1869">
        <v>7.64</v>
      </c>
      <c r="L1869">
        <v>8.4</v>
      </c>
      <c r="M1869">
        <v>8.91</v>
      </c>
      <c r="N1869">
        <v>9.43</v>
      </c>
      <c r="P1869" s="8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</row>
    <row r="1870" spans="1:28" ht="17" thickBot="1" x14ac:dyDescent="0.25">
      <c r="A1870" s="9"/>
      <c r="B1870" s="2">
        <v>41485</v>
      </c>
      <c r="C1870">
        <v>5.87</v>
      </c>
      <c r="D1870">
        <v>5.92</v>
      </c>
      <c r="E1870">
        <v>5.96</v>
      </c>
      <c r="F1870">
        <v>6</v>
      </c>
      <c r="G1870">
        <v>6.11</v>
      </c>
      <c r="H1870">
        <v>6.23</v>
      </c>
      <c r="I1870">
        <v>6.61</v>
      </c>
      <c r="J1870">
        <v>7.05</v>
      </c>
      <c r="K1870">
        <v>7.64</v>
      </c>
      <c r="L1870">
        <v>8.3800000000000008</v>
      </c>
      <c r="M1870">
        <v>8.8699999999999992</v>
      </c>
      <c r="N1870">
        <v>9.44</v>
      </c>
      <c r="P1870" s="8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</row>
    <row r="1871" spans="1:28" ht="17" thickBot="1" x14ac:dyDescent="0.25">
      <c r="A1871" s="9"/>
      <c r="B1871" s="2">
        <v>41484</v>
      </c>
      <c r="C1871">
        <v>5.81</v>
      </c>
      <c r="D1871">
        <v>5.88</v>
      </c>
      <c r="E1871">
        <v>5.93</v>
      </c>
      <c r="F1871">
        <v>5.98</v>
      </c>
      <c r="G1871">
        <v>6.12</v>
      </c>
      <c r="H1871">
        <v>6.26</v>
      </c>
      <c r="I1871">
        <v>6.6</v>
      </c>
      <c r="J1871">
        <v>7</v>
      </c>
      <c r="K1871">
        <v>7.59</v>
      </c>
      <c r="L1871">
        <v>8.3000000000000007</v>
      </c>
      <c r="M1871">
        <v>8.73</v>
      </c>
      <c r="N1871">
        <v>9.18</v>
      </c>
      <c r="P1871" s="8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</row>
    <row r="1872" spans="1:28" ht="17" thickBot="1" x14ac:dyDescent="0.25">
      <c r="A1872" s="9"/>
      <c r="B1872" s="2">
        <v>41481</v>
      </c>
      <c r="C1872">
        <v>5.84</v>
      </c>
      <c r="D1872">
        <v>5.89</v>
      </c>
      <c r="E1872">
        <v>5.93</v>
      </c>
      <c r="F1872">
        <v>5.96</v>
      </c>
      <c r="G1872">
        <v>6.05</v>
      </c>
      <c r="H1872">
        <v>6.18</v>
      </c>
      <c r="I1872">
        <v>6.52</v>
      </c>
      <c r="J1872">
        <v>6.92</v>
      </c>
      <c r="K1872">
        <v>7.49</v>
      </c>
      <c r="L1872">
        <v>8.25</v>
      </c>
      <c r="M1872">
        <v>8.77</v>
      </c>
      <c r="N1872">
        <v>9.3699999999999992</v>
      </c>
      <c r="P1872" s="8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</row>
    <row r="1873" spans="1:28" ht="17" thickBot="1" x14ac:dyDescent="0.25">
      <c r="A1873" s="9"/>
      <c r="B1873" s="2">
        <v>41480</v>
      </c>
      <c r="C1873">
        <v>5.79</v>
      </c>
      <c r="D1873">
        <v>5.87</v>
      </c>
      <c r="E1873">
        <v>5.93</v>
      </c>
      <c r="F1873">
        <v>5.97</v>
      </c>
      <c r="G1873">
        <v>6.04</v>
      </c>
      <c r="H1873">
        <v>6.13</v>
      </c>
      <c r="I1873">
        <v>6.51</v>
      </c>
      <c r="J1873">
        <v>6.95</v>
      </c>
      <c r="K1873">
        <v>7.52</v>
      </c>
      <c r="L1873">
        <v>8.2200000000000006</v>
      </c>
      <c r="M1873">
        <v>8.7100000000000009</v>
      </c>
      <c r="N1873">
        <v>9.35</v>
      </c>
      <c r="P1873" s="8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</row>
    <row r="1874" spans="1:28" ht="17" thickBot="1" x14ac:dyDescent="0.25">
      <c r="A1874" s="9"/>
      <c r="B1874" s="2">
        <v>41479</v>
      </c>
      <c r="C1874">
        <v>5.76</v>
      </c>
      <c r="D1874">
        <v>5.84</v>
      </c>
      <c r="E1874">
        <v>5.9</v>
      </c>
      <c r="F1874">
        <v>5.94</v>
      </c>
      <c r="G1874">
        <v>6</v>
      </c>
      <c r="H1874">
        <v>6.08</v>
      </c>
      <c r="I1874">
        <v>6.48</v>
      </c>
      <c r="J1874">
        <v>6.94</v>
      </c>
      <c r="K1874">
        <v>7.5</v>
      </c>
      <c r="L1874">
        <v>8.14</v>
      </c>
      <c r="M1874">
        <v>8.58</v>
      </c>
      <c r="N1874">
        <v>9.15</v>
      </c>
      <c r="P1874" s="8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</row>
    <row r="1875" spans="1:28" ht="17" thickBot="1" x14ac:dyDescent="0.25">
      <c r="A1875" s="9"/>
      <c r="B1875" s="2">
        <v>41478</v>
      </c>
      <c r="C1875">
        <v>5.69</v>
      </c>
      <c r="D1875">
        <v>5.78</v>
      </c>
      <c r="E1875">
        <v>5.86</v>
      </c>
      <c r="F1875">
        <v>5.91</v>
      </c>
      <c r="G1875">
        <v>6.01</v>
      </c>
      <c r="H1875">
        <v>6.11</v>
      </c>
      <c r="I1875">
        <v>6.45</v>
      </c>
      <c r="J1875">
        <v>6.85</v>
      </c>
      <c r="K1875">
        <v>7.39</v>
      </c>
      <c r="L1875">
        <v>8.06</v>
      </c>
      <c r="M1875">
        <v>8.5299999999999994</v>
      </c>
      <c r="N1875">
        <v>9.1199999999999992</v>
      </c>
      <c r="P1875" s="8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</row>
    <row r="1876" spans="1:28" ht="17" thickBot="1" x14ac:dyDescent="0.25">
      <c r="A1876" s="9"/>
      <c r="B1876" s="2">
        <v>41477</v>
      </c>
      <c r="C1876">
        <v>5.71</v>
      </c>
      <c r="D1876">
        <v>5.8</v>
      </c>
      <c r="E1876">
        <v>5.87</v>
      </c>
      <c r="F1876">
        <v>5.93</v>
      </c>
      <c r="G1876">
        <v>6.04</v>
      </c>
      <c r="H1876">
        <v>6.14</v>
      </c>
      <c r="I1876">
        <v>6.49</v>
      </c>
      <c r="J1876">
        <v>6.9</v>
      </c>
      <c r="K1876">
        <v>7.43</v>
      </c>
      <c r="L1876">
        <v>8.08</v>
      </c>
      <c r="M1876">
        <v>8.5399999999999991</v>
      </c>
      <c r="N1876">
        <v>9.1</v>
      </c>
      <c r="P1876" s="8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</row>
    <row r="1877" spans="1:28" ht="17" thickBot="1" x14ac:dyDescent="0.25">
      <c r="A1877" s="9"/>
      <c r="B1877" s="2">
        <v>41474</v>
      </c>
      <c r="C1877">
        <v>5.7</v>
      </c>
      <c r="D1877">
        <v>5.79</v>
      </c>
      <c r="E1877">
        <v>5.87</v>
      </c>
      <c r="F1877">
        <v>5.93</v>
      </c>
      <c r="G1877">
        <v>6.04</v>
      </c>
      <c r="H1877">
        <v>6.13</v>
      </c>
      <c r="I1877">
        <v>6.48</v>
      </c>
      <c r="J1877">
        <v>6.89</v>
      </c>
      <c r="K1877">
        <v>7.42</v>
      </c>
      <c r="L1877">
        <v>8.07</v>
      </c>
      <c r="M1877">
        <v>8.5299999999999994</v>
      </c>
      <c r="N1877">
        <v>9.09</v>
      </c>
      <c r="P1877" s="8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</row>
    <row r="1878" spans="1:28" ht="17" thickBot="1" x14ac:dyDescent="0.25">
      <c r="A1878" s="9"/>
      <c r="B1878" s="2">
        <v>41473</v>
      </c>
      <c r="C1878">
        <v>5.67</v>
      </c>
      <c r="D1878">
        <v>5.78</v>
      </c>
      <c r="E1878">
        <v>5.88</v>
      </c>
      <c r="F1878">
        <v>5.95</v>
      </c>
      <c r="G1878">
        <v>6.07</v>
      </c>
      <c r="H1878">
        <v>6.16</v>
      </c>
      <c r="I1878">
        <v>6.49</v>
      </c>
      <c r="J1878">
        <v>6.9</v>
      </c>
      <c r="K1878">
        <v>7.43</v>
      </c>
      <c r="L1878">
        <v>8.07</v>
      </c>
      <c r="M1878">
        <v>8.51</v>
      </c>
      <c r="N1878">
        <v>9.07</v>
      </c>
      <c r="P1878" s="8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</row>
    <row r="1879" spans="1:28" ht="17" thickBot="1" x14ac:dyDescent="0.25">
      <c r="A1879" s="9"/>
      <c r="B1879" s="2">
        <v>41472</v>
      </c>
      <c r="C1879">
        <v>5.71</v>
      </c>
      <c r="D1879">
        <v>5.82</v>
      </c>
      <c r="E1879">
        <v>5.91</v>
      </c>
      <c r="F1879">
        <v>5.98</v>
      </c>
      <c r="G1879">
        <v>6.11</v>
      </c>
      <c r="H1879">
        <v>6.2</v>
      </c>
      <c r="I1879">
        <v>6.52</v>
      </c>
      <c r="J1879">
        <v>6.9</v>
      </c>
      <c r="K1879">
        <v>7.44</v>
      </c>
      <c r="L1879">
        <v>8.09</v>
      </c>
      <c r="M1879">
        <v>8.5399999999999991</v>
      </c>
      <c r="N1879">
        <v>9.11</v>
      </c>
      <c r="P1879" s="8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</row>
    <row r="1880" spans="1:28" ht="17" thickBot="1" x14ac:dyDescent="0.25">
      <c r="A1880" s="9"/>
      <c r="B1880" s="2">
        <v>41471</v>
      </c>
      <c r="C1880">
        <v>5.62</v>
      </c>
      <c r="D1880">
        <v>5.73</v>
      </c>
      <c r="E1880">
        <v>5.83</v>
      </c>
      <c r="F1880">
        <v>5.9</v>
      </c>
      <c r="G1880">
        <v>6.09</v>
      </c>
      <c r="H1880">
        <v>6.23</v>
      </c>
      <c r="I1880">
        <v>6.54</v>
      </c>
      <c r="J1880">
        <v>6.9</v>
      </c>
      <c r="K1880">
        <v>7.43</v>
      </c>
      <c r="L1880">
        <v>8.1</v>
      </c>
      <c r="M1880">
        <v>8.56</v>
      </c>
      <c r="N1880">
        <v>9.1199999999999992</v>
      </c>
      <c r="P1880" s="8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</row>
    <row r="1881" spans="1:28" ht="17" thickBot="1" x14ac:dyDescent="0.25">
      <c r="A1881" s="9"/>
      <c r="B1881" s="2">
        <v>41470</v>
      </c>
      <c r="C1881">
        <v>5.64</v>
      </c>
      <c r="D1881">
        <v>5.77</v>
      </c>
      <c r="E1881">
        <v>5.87</v>
      </c>
      <c r="F1881">
        <v>5.95</v>
      </c>
      <c r="G1881">
        <v>6.11</v>
      </c>
      <c r="H1881">
        <v>6.2</v>
      </c>
      <c r="I1881">
        <v>6.56</v>
      </c>
      <c r="J1881">
        <v>6.99</v>
      </c>
      <c r="K1881">
        <v>7.56</v>
      </c>
      <c r="L1881">
        <v>8.2200000000000006</v>
      </c>
      <c r="M1881">
        <v>8.68</v>
      </c>
      <c r="N1881">
        <v>9.23</v>
      </c>
      <c r="P1881" s="8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</row>
    <row r="1882" spans="1:28" ht="17" thickBot="1" x14ac:dyDescent="0.25">
      <c r="A1882" s="9"/>
      <c r="B1882" s="2">
        <v>41467</v>
      </c>
      <c r="C1882">
        <v>5.67</v>
      </c>
      <c r="D1882">
        <v>5.78</v>
      </c>
      <c r="E1882">
        <v>5.87</v>
      </c>
      <c r="F1882">
        <v>5.94</v>
      </c>
      <c r="G1882">
        <v>6.1</v>
      </c>
      <c r="H1882">
        <v>6.21</v>
      </c>
      <c r="I1882">
        <v>6.59</v>
      </c>
      <c r="J1882">
        <v>7.03</v>
      </c>
      <c r="K1882">
        <v>7.6</v>
      </c>
      <c r="L1882">
        <v>8.26</v>
      </c>
      <c r="M1882">
        <v>8.7100000000000009</v>
      </c>
      <c r="N1882">
        <v>9.25</v>
      </c>
      <c r="P1882" s="8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</row>
    <row r="1883" spans="1:28" ht="17" thickBot="1" x14ac:dyDescent="0.25">
      <c r="A1883" s="9"/>
      <c r="B1883" s="2">
        <v>41466</v>
      </c>
      <c r="C1883">
        <v>5.73</v>
      </c>
      <c r="D1883">
        <v>5.84</v>
      </c>
      <c r="E1883">
        <v>5.93</v>
      </c>
      <c r="F1883">
        <v>6.01</v>
      </c>
      <c r="G1883">
        <v>6.2</v>
      </c>
      <c r="H1883">
        <v>6.34</v>
      </c>
      <c r="I1883">
        <v>6.7</v>
      </c>
      <c r="J1883">
        <v>7.09</v>
      </c>
      <c r="K1883">
        <v>7.61</v>
      </c>
      <c r="L1883">
        <v>8.25</v>
      </c>
      <c r="M1883">
        <v>8.6999999999999993</v>
      </c>
      <c r="N1883">
        <v>9.24</v>
      </c>
      <c r="P1883" s="8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</row>
    <row r="1884" spans="1:28" ht="17" thickBot="1" x14ac:dyDescent="0.25">
      <c r="A1884" s="9"/>
      <c r="B1884" s="2">
        <v>41465</v>
      </c>
      <c r="C1884">
        <v>5.83</v>
      </c>
      <c r="D1884">
        <v>5.93</v>
      </c>
      <c r="E1884">
        <v>6.01</v>
      </c>
      <c r="F1884">
        <v>6.07</v>
      </c>
      <c r="G1884">
        <v>6.22</v>
      </c>
      <c r="H1884">
        <v>6.34</v>
      </c>
      <c r="I1884">
        <v>6.75</v>
      </c>
      <c r="J1884">
        <v>7.2</v>
      </c>
      <c r="K1884">
        <v>7.73</v>
      </c>
      <c r="L1884">
        <v>8.33</v>
      </c>
      <c r="M1884">
        <v>8.73</v>
      </c>
      <c r="N1884">
        <v>9.1999999999999993</v>
      </c>
      <c r="P1884" s="8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</row>
    <row r="1885" spans="1:28" ht="17" thickBot="1" x14ac:dyDescent="0.25">
      <c r="A1885" s="9"/>
      <c r="B1885" s="2">
        <v>41464</v>
      </c>
      <c r="C1885">
        <v>5.76</v>
      </c>
      <c r="D1885">
        <v>5.89</v>
      </c>
      <c r="E1885">
        <v>6</v>
      </c>
      <c r="F1885">
        <v>6.09</v>
      </c>
      <c r="G1885">
        <v>6.28</v>
      </c>
      <c r="H1885">
        <v>6.39</v>
      </c>
      <c r="I1885">
        <v>6.73</v>
      </c>
      <c r="J1885">
        <v>7.13</v>
      </c>
      <c r="K1885">
        <v>7.66</v>
      </c>
      <c r="L1885">
        <v>8.27</v>
      </c>
      <c r="M1885">
        <v>8.6300000000000008</v>
      </c>
      <c r="N1885">
        <v>8.99</v>
      </c>
      <c r="P1885" s="8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</row>
    <row r="1886" spans="1:28" ht="17" thickBot="1" x14ac:dyDescent="0.25">
      <c r="A1886" s="9"/>
      <c r="B1886" s="2">
        <v>41463</v>
      </c>
      <c r="C1886">
        <v>5.84</v>
      </c>
      <c r="D1886">
        <v>5.92</v>
      </c>
      <c r="E1886">
        <v>6</v>
      </c>
      <c r="F1886">
        <v>6.06</v>
      </c>
      <c r="G1886">
        <v>6.27</v>
      </c>
      <c r="H1886">
        <v>6.45</v>
      </c>
      <c r="I1886">
        <v>6.85</v>
      </c>
      <c r="J1886">
        <v>7.23</v>
      </c>
      <c r="K1886">
        <v>7.68</v>
      </c>
      <c r="L1886">
        <v>8.33</v>
      </c>
      <c r="M1886">
        <v>8.7899999999999991</v>
      </c>
      <c r="N1886">
        <v>9.31</v>
      </c>
      <c r="P1886" s="8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</row>
    <row r="1887" spans="1:28" ht="17" thickBot="1" x14ac:dyDescent="0.25">
      <c r="A1887" s="9"/>
      <c r="B1887" s="2">
        <v>41460</v>
      </c>
      <c r="C1887">
        <v>5.86</v>
      </c>
      <c r="D1887">
        <v>5.94</v>
      </c>
      <c r="E1887">
        <v>6.01</v>
      </c>
      <c r="F1887">
        <v>6.08</v>
      </c>
      <c r="G1887">
        <v>6.29</v>
      </c>
      <c r="H1887">
        <v>6.49</v>
      </c>
      <c r="I1887">
        <v>6.89</v>
      </c>
      <c r="J1887">
        <v>7.26</v>
      </c>
      <c r="K1887">
        <v>7.75</v>
      </c>
      <c r="L1887">
        <v>8.3699999999999992</v>
      </c>
      <c r="M1887">
        <v>8.8000000000000007</v>
      </c>
      <c r="N1887">
        <v>9.2799999999999994</v>
      </c>
      <c r="P1887" s="8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</row>
    <row r="1888" spans="1:28" ht="17" thickBot="1" x14ac:dyDescent="0.25">
      <c r="A1888" s="9"/>
      <c r="B1888" s="2">
        <v>41459</v>
      </c>
      <c r="C1888">
        <v>5.76</v>
      </c>
      <c r="D1888">
        <v>5.83</v>
      </c>
      <c r="E1888">
        <v>5.9</v>
      </c>
      <c r="F1888">
        <v>5.96</v>
      </c>
      <c r="G1888">
        <v>6.16</v>
      </c>
      <c r="H1888">
        <v>6.35</v>
      </c>
      <c r="I1888">
        <v>6.71</v>
      </c>
      <c r="J1888">
        <v>7.04</v>
      </c>
      <c r="K1888">
        <v>7.46</v>
      </c>
      <c r="L1888">
        <v>8.0399999999999991</v>
      </c>
      <c r="M1888">
        <v>8.4700000000000006</v>
      </c>
      <c r="N1888">
        <v>9.01</v>
      </c>
      <c r="P1888" s="8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</row>
    <row r="1889" spans="1:28" ht="17" thickBot="1" x14ac:dyDescent="0.25">
      <c r="A1889" s="9"/>
      <c r="B1889" s="2">
        <v>41458</v>
      </c>
      <c r="C1889">
        <v>5.98</v>
      </c>
      <c r="D1889">
        <v>6.04</v>
      </c>
      <c r="E1889">
        <v>6.08</v>
      </c>
      <c r="F1889">
        <v>6.13</v>
      </c>
      <c r="G1889">
        <v>6.3</v>
      </c>
      <c r="H1889">
        <v>6.5</v>
      </c>
      <c r="I1889">
        <v>6.92</v>
      </c>
      <c r="J1889">
        <v>7.27</v>
      </c>
      <c r="K1889">
        <v>7.7</v>
      </c>
      <c r="L1889">
        <v>8.2899999999999991</v>
      </c>
      <c r="M1889">
        <v>8.7200000000000006</v>
      </c>
      <c r="N1889">
        <v>9.23</v>
      </c>
      <c r="P1889" s="8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</row>
    <row r="1890" spans="1:28" ht="17" thickBot="1" x14ac:dyDescent="0.25">
      <c r="A1890" s="9"/>
      <c r="B1890" s="2">
        <v>41457</v>
      </c>
      <c r="C1890">
        <v>5.9</v>
      </c>
      <c r="D1890">
        <v>5.96</v>
      </c>
      <c r="E1890">
        <v>6.02</v>
      </c>
      <c r="F1890">
        <v>6.07</v>
      </c>
      <c r="G1890">
        <v>6.28</v>
      </c>
      <c r="H1890">
        <v>6.47</v>
      </c>
      <c r="I1890">
        <v>6.85</v>
      </c>
      <c r="J1890">
        <v>7.18</v>
      </c>
      <c r="K1890">
        <v>7.64</v>
      </c>
      <c r="L1890">
        <v>8.23</v>
      </c>
      <c r="M1890">
        <v>8.6300000000000008</v>
      </c>
      <c r="N1890">
        <v>9.08</v>
      </c>
      <c r="P1890" s="8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</row>
    <row r="1891" spans="1:28" ht="17" thickBot="1" x14ac:dyDescent="0.25">
      <c r="A1891" s="9"/>
      <c r="B1891" s="2">
        <v>41456</v>
      </c>
      <c r="C1891">
        <v>6.01</v>
      </c>
      <c r="D1891">
        <v>6.06</v>
      </c>
      <c r="E1891">
        <v>6.1</v>
      </c>
      <c r="F1891">
        <v>6.15</v>
      </c>
      <c r="G1891">
        <v>6.35</v>
      </c>
      <c r="H1891">
        <v>6.56</v>
      </c>
      <c r="I1891">
        <v>6.94</v>
      </c>
      <c r="J1891">
        <v>7.27</v>
      </c>
      <c r="K1891">
        <v>7.71</v>
      </c>
      <c r="L1891">
        <v>8.32</v>
      </c>
      <c r="M1891">
        <v>8.6999999999999993</v>
      </c>
      <c r="N1891">
        <v>9</v>
      </c>
      <c r="P1891" s="8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</row>
    <row r="1892" spans="1:28" ht="17" thickBot="1" x14ac:dyDescent="0.25">
      <c r="A1892" s="9"/>
      <c r="B1892" s="2">
        <v>41453</v>
      </c>
      <c r="C1892">
        <v>5.9</v>
      </c>
      <c r="D1892">
        <v>5.97</v>
      </c>
      <c r="E1892">
        <v>6.05</v>
      </c>
      <c r="F1892">
        <v>6.12</v>
      </c>
      <c r="G1892">
        <v>6.4</v>
      </c>
      <c r="H1892">
        <v>6.68</v>
      </c>
      <c r="I1892">
        <v>7.22</v>
      </c>
      <c r="J1892">
        <v>7.65</v>
      </c>
      <c r="K1892">
        <v>8.0500000000000007</v>
      </c>
      <c r="L1892">
        <v>8.41</v>
      </c>
      <c r="M1892">
        <v>8.66</v>
      </c>
      <c r="N1892">
        <v>9.07</v>
      </c>
      <c r="P1892" s="8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</row>
    <row r="1893" spans="1:28" ht="17" thickBot="1" x14ac:dyDescent="0.25">
      <c r="A1893" s="9"/>
      <c r="B1893" s="2">
        <v>41452</v>
      </c>
      <c r="C1893">
        <v>5.9</v>
      </c>
      <c r="D1893">
        <v>5.97</v>
      </c>
      <c r="E1893">
        <v>6.03</v>
      </c>
      <c r="F1893">
        <v>6.09</v>
      </c>
      <c r="G1893">
        <v>6.33</v>
      </c>
      <c r="H1893">
        <v>6.61</v>
      </c>
      <c r="I1893">
        <v>7.26</v>
      </c>
      <c r="J1893">
        <v>7.79</v>
      </c>
      <c r="K1893">
        <v>8.25</v>
      </c>
      <c r="L1893">
        <v>8.65</v>
      </c>
      <c r="M1893">
        <v>8.8699999999999992</v>
      </c>
      <c r="N1893">
        <v>9.14</v>
      </c>
      <c r="P1893" s="8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</row>
    <row r="1894" spans="1:28" ht="17" thickBot="1" x14ac:dyDescent="0.25">
      <c r="A1894" s="9"/>
      <c r="B1894" s="2">
        <v>41451</v>
      </c>
      <c r="C1894">
        <v>5.97</v>
      </c>
      <c r="D1894">
        <v>6.03</v>
      </c>
      <c r="E1894">
        <v>6.09</v>
      </c>
      <c r="F1894">
        <v>6.14</v>
      </c>
      <c r="G1894">
        <v>6.39</v>
      </c>
      <c r="H1894">
        <v>6.72</v>
      </c>
      <c r="I1894">
        <v>7.46</v>
      </c>
      <c r="J1894">
        <v>8</v>
      </c>
      <c r="K1894">
        <v>8.41</v>
      </c>
      <c r="L1894">
        <v>8.75</v>
      </c>
      <c r="M1894">
        <v>8.94</v>
      </c>
      <c r="N1894">
        <v>9.15</v>
      </c>
      <c r="P1894" s="8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</row>
    <row r="1895" spans="1:28" ht="17" thickBot="1" x14ac:dyDescent="0.25">
      <c r="A1895" s="9"/>
      <c r="B1895" s="2">
        <v>41450</v>
      </c>
      <c r="C1895">
        <v>5.97</v>
      </c>
      <c r="D1895">
        <v>6.03</v>
      </c>
      <c r="E1895">
        <v>6.09</v>
      </c>
      <c r="F1895">
        <v>6.15</v>
      </c>
      <c r="G1895">
        <v>6.4</v>
      </c>
      <c r="H1895">
        <v>6.66</v>
      </c>
      <c r="I1895">
        <v>7.15</v>
      </c>
      <c r="J1895">
        <v>7.54</v>
      </c>
      <c r="K1895">
        <v>7.96</v>
      </c>
      <c r="L1895">
        <v>8.4</v>
      </c>
      <c r="M1895">
        <v>8.64</v>
      </c>
      <c r="N1895">
        <v>8.83</v>
      </c>
      <c r="P1895" s="8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</row>
    <row r="1896" spans="1:28" ht="17" thickBot="1" x14ac:dyDescent="0.25">
      <c r="A1896" s="9"/>
      <c r="B1896" s="2">
        <v>41449</v>
      </c>
      <c r="C1896">
        <v>5.98</v>
      </c>
      <c r="D1896">
        <v>6.03</v>
      </c>
      <c r="E1896">
        <v>6.08</v>
      </c>
      <c r="F1896">
        <v>6.13</v>
      </c>
      <c r="G1896">
        <v>6.33</v>
      </c>
      <c r="H1896">
        <v>6.61</v>
      </c>
      <c r="I1896">
        <v>7.26</v>
      </c>
      <c r="J1896">
        <v>7.75</v>
      </c>
      <c r="K1896">
        <v>8.14</v>
      </c>
      <c r="L1896">
        <v>8.43</v>
      </c>
      <c r="M1896">
        <v>8.57</v>
      </c>
      <c r="N1896">
        <v>8.76</v>
      </c>
      <c r="P1896" s="8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</row>
    <row r="1897" spans="1:28" ht="17" thickBot="1" x14ac:dyDescent="0.25">
      <c r="A1897" s="9"/>
      <c r="B1897" s="2">
        <v>41446</v>
      </c>
      <c r="C1897">
        <v>5.9</v>
      </c>
      <c r="D1897">
        <v>5.97</v>
      </c>
      <c r="E1897">
        <v>6.03</v>
      </c>
      <c r="F1897">
        <v>6.08</v>
      </c>
      <c r="G1897">
        <v>6.2</v>
      </c>
      <c r="H1897">
        <v>6.33</v>
      </c>
      <c r="I1897">
        <v>6.81</v>
      </c>
      <c r="J1897">
        <v>7.3</v>
      </c>
      <c r="K1897">
        <v>7.77</v>
      </c>
      <c r="L1897">
        <v>8.19</v>
      </c>
      <c r="M1897">
        <v>8.42</v>
      </c>
      <c r="N1897">
        <v>8.6999999999999993</v>
      </c>
      <c r="P1897" s="8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</row>
    <row r="1898" spans="1:28" ht="17" thickBot="1" x14ac:dyDescent="0.25">
      <c r="A1898" s="9"/>
      <c r="B1898" s="2">
        <v>41445</v>
      </c>
      <c r="C1898">
        <v>5.95</v>
      </c>
      <c r="D1898">
        <v>6.02</v>
      </c>
      <c r="E1898">
        <v>6.07</v>
      </c>
      <c r="F1898">
        <v>6.11</v>
      </c>
      <c r="G1898">
        <v>6.2</v>
      </c>
      <c r="H1898">
        <v>6.34</v>
      </c>
      <c r="I1898">
        <v>6.86</v>
      </c>
      <c r="J1898">
        <v>7.37</v>
      </c>
      <c r="K1898">
        <v>7.84</v>
      </c>
      <c r="L1898">
        <v>8.2100000000000009</v>
      </c>
      <c r="M1898">
        <v>8.39</v>
      </c>
      <c r="N1898">
        <v>8.61</v>
      </c>
      <c r="P1898" s="8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</row>
    <row r="1899" spans="1:28" ht="17" thickBot="1" x14ac:dyDescent="0.25">
      <c r="A1899" s="9"/>
      <c r="B1899" s="2">
        <v>41444</v>
      </c>
      <c r="C1899">
        <v>5.92</v>
      </c>
      <c r="D1899">
        <v>5.98</v>
      </c>
      <c r="E1899">
        <v>6.02</v>
      </c>
      <c r="F1899">
        <v>6.06</v>
      </c>
      <c r="G1899">
        <v>6.16</v>
      </c>
      <c r="H1899">
        <v>6.31</v>
      </c>
      <c r="I1899">
        <v>6.79</v>
      </c>
      <c r="J1899">
        <v>7.24</v>
      </c>
      <c r="K1899">
        <v>7.66</v>
      </c>
      <c r="L1899">
        <v>8.01</v>
      </c>
      <c r="M1899">
        <v>8.1999999999999993</v>
      </c>
      <c r="N1899">
        <v>8.44</v>
      </c>
      <c r="P1899" s="8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</row>
    <row r="1900" spans="1:28" ht="17" thickBot="1" x14ac:dyDescent="0.25">
      <c r="A1900" s="9"/>
      <c r="B1900" s="2">
        <v>41443</v>
      </c>
      <c r="C1900">
        <v>5.96</v>
      </c>
      <c r="D1900">
        <v>6.01</v>
      </c>
      <c r="E1900">
        <v>6.05</v>
      </c>
      <c r="F1900">
        <v>6.08</v>
      </c>
      <c r="G1900">
        <v>6.21</v>
      </c>
      <c r="H1900">
        <v>6.36</v>
      </c>
      <c r="I1900">
        <v>6.76</v>
      </c>
      <c r="J1900">
        <v>7.13</v>
      </c>
      <c r="K1900">
        <v>7.53</v>
      </c>
      <c r="L1900">
        <v>7.99</v>
      </c>
      <c r="M1900">
        <v>8.26</v>
      </c>
      <c r="N1900">
        <v>8.4499999999999993</v>
      </c>
      <c r="P1900" s="8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</row>
    <row r="1901" spans="1:28" ht="17" thickBot="1" x14ac:dyDescent="0.25">
      <c r="A1901" s="9"/>
      <c r="B1901" s="2">
        <v>41442</v>
      </c>
      <c r="C1901">
        <v>5.96</v>
      </c>
      <c r="D1901">
        <v>6</v>
      </c>
      <c r="E1901">
        <v>6.04</v>
      </c>
      <c r="F1901">
        <v>6.07</v>
      </c>
      <c r="G1901">
        <v>6.22</v>
      </c>
      <c r="H1901">
        <v>6.44</v>
      </c>
      <c r="I1901">
        <v>7.01</v>
      </c>
      <c r="J1901">
        <v>7.47</v>
      </c>
      <c r="K1901">
        <v>7.83</v>
      </c>
      <c r="L1901">
        <v>8.06</v>
      </c>
      <c r="M1901">
        <v>8.18</v>
      </c>
      <c r="N1901">
        <v>8.4</v>
      </c>
      <c r="P1901" s="8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</row>
    <row r="1902" spans="1:28" ht="17" thickBot="1" x14ac:dyDescent="0.25">
      <c r="A1902" s="9"/>
      <c r="B1902" s="2">
        <v>41439</v>
      </c>
      <c r="C1902">
        <v>6.13</v>
      </c>
      <c r="D1902">
        <v>6.19</v>
      </c>
      <c r="E1902">
        <v>6.24</v>
      </c>
      <c r="F1902">
        <v>6.28</v>
      </c>
      <c r="G1902">
        <v>6.4</v>
      </c>
      <c r="H1902">
        <v>6.56</v>
      </c>
      <c r="I1902">
        <v>7.03</v>
      </c>
      <c r="J1902">
        <v>7.45</v>
      </c>
      <c r="K1902">
        <v>7.81</v>
      </c>
      <c r="L1902">
        <v>8.15</v>
      </c>
      <c r="M1902">
        <v>8.35</v>
      </c>
      <c r="N1902">
        <v>8.59</v>
      </c>
      <c r="P1902" s="8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</row>
    <row r="1903" spans="1:28" ht="17" thickBot="1" x14ac:dyDescent="0.25">
      <c r="A1903" s="9"/>
      <c r="B1903" s="2">
        <v>41438</v>
      </c>
      <c r="C1903">
        <v>6.13</v>
      </c>
      <c r="D1903">
        <v>6.17</v>
      </c>
      <c r="E1903">
        <v>6.21</v>
      </c>
      <c r="F1903">
        <v>6.25</v>
      </c>
      <c r="G1903">
        <v>6.35</v>
      </c>
      <c r="H1903">
        <v>6.5</v>
      </c>
      <c r="I1903">
        <v>6.95</v>
      </c>
      <c r="J1903">
        <v>7.36</v>
      </c>
      <c r="K1903">
        <v>7.73</v>
      </c>
      <c r="L1903">
        <v>8.11</v>
      </c>
      <c r="M1903">
        <v>8.3699999999999992</v>
      </c>
      <c r="N1903">
        <v>8.75</v>
      </c>
      <c r="P1903" s="8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</row>
    <row r="1904" spans="1:28" ht="17" thickBot="1" x14ac:dyDescent="0.25">
      <c r="A1904" s="9"/>
      <c r="B1904" s="2">
        <v>41436</v>
      </c>
      <c r="C1904">
        <v>6.09</v>
      </c>
      <c r="D1904">
        <v>6.15</v>
      </c>
      <c r="E1904">
        <v>6.19</v>
      </c>
      <c r="F1904">
        <v>6.23</v>
      </c>
      <c r="G1904">
        <v>6.36</v>
      </c>
      <c r="H1904">
        <v>6.52</v>
      </c>
      <c r="I1904">
        <v>6.94</v>
      </c>
      <c r="J1904">
        <v>7.31</v>
      </c>
      <c r="K1904">
        <v>7.64</v>
      </c>
      <c r="L1904">
        <v>8.02</v>
      </c>
      <c r="M1904">
        <v>8.34</v>
      </c>
      <c r="N1904">
        <v>8.86</v>
      </c>
      <c r="P1904" s="8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</row>
    <row r="1905" spans="1:28" ht="17" thickBot="1" x14ac:dyDescent="0.25">
      <c r="A1905" s="9"/>
      <c r="B1905" s="2">
        <v>41435</v>
      </c>
      <c r="C1905">
        <v>6.04</v>
      </c>
      <c r="D1905">
        <v>6.09</v>
      </c>
      <c r="E1905">
        <v>6.13</v>
      </c>
      <c r="F1905">
        <v>6.17</v>
      </c>
      <c r="G1905">
        <v>6.25</v>
      </c>
      <c r="H1905">
        <v>6.35</v>
      </c>
      <c r="I1905">
        <v>6.7</v>
      </c>
      <c r="J1905">
        <v>7.05</v>
      </c>
      <c r="K1905">
        <v>7.4</v>
      </c>
      <c r="L1905">
        <v>7.82</v>
      </c>
      <c r="M1905">
        <v>8.16</v>
      </c>
      <c r="N1905">
        <v>8.6999999999999993</v>
      </c>
      <c r="P1905" s="8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</row>
    <row r="1906" spans="1:28" ht="17" thickBot="1" x14ac:dyDescent="0.25">
      <c r="A1906" s="9"/>
      <c r="B1906" s="2">
        <v>41432</v>
      </c>
      <c r="C1906">
        <v>6.17</v>
      </c>
      <c r="D1906">
        <v>6.2</v>
      </c>
      <c r="E1906">
        <v>6.23</v>
      </c>
      <c r="F1906">
        <v>6.25</v>
      </c>
      <c r="G1906">
        <v>6.28</v>
      </c>
      <c r="H1906">
        <v>6.35</v>
      </c>
      <c r="I1906">
        <v>6.73</v>
      </c>
      <c r="J1906">
        <v>7.13</v>
      </c>
      <c r="K1906">
        <v>7.52</v>
      </c>
      <c r="L1906">
        <v>7.91</v>
      </c>
      <c r="M1906">
        <v>8.16</v>
      </c>
      <c r="N1906">
        <v>8.5299999999999994</v>
      </c>
      <c r="P1906" s="8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</row>
    <row r="1907" spans="1:28" ht="17" thickBot="1" x14ac:dyDescent="0.25">
      <c r="A1907" s="9"/>
      <c r="B1907" s="2">
        <v>41431</v>
      </c>
      <c r="C1907">
        <v>6.2</v>
      </c>
      <c r="D1907">
        <v>6.23</v>
      </c>
      <c r="E1907">
        <v>6.26</v>
      </c>
      <c r="F1907">
        <v>6.27</v>
      </c>
      <c r="G1907">
        <v>6.27</v>
      </c>
      <c r="H1907">
        <v>6.33</v>
      </c>
      <c r="I1907">
        <v>6.69</v>
      </c>
      <c r="J1907">
        <v>7.08</v>
      </c>
      <c r="K1907">
        <v>7.48</v>
      </c>
      <c r="L1907">
        <v>7.83</v>
      </c>
      <c r="M1907">
        <v>8.0500000000000007</v>
      </c>
      <c r="N1907">
        <v>8.39</v>
      </c>
      <c r="P1907" s="8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</row>
    <row r="1908" spans="1:28" ht="17" thickBot="1" x14ac:dyDescent="0.25">
      <c r="A1908" s="9"/>
      <c r="B1908" s="2">
        <v>41430</v>
      </c>
      <c r="C1908">
        <v>6.18</v>
      </c>
      <c r="D1908">
        <v>6.22</v>
      </c>
      <c r="E1908">
        <v>6.25</v>
      </c>
      <c r="F1908">
        <v>6.28</v>
      </c>
      <c r="G1908">
        <v>6.34</v>
      </c>
      <c r="H1908">
        <v>6.41</v>
      </c>
      <c r="I1908">
        <v>6.72</v>
      </c>
      <c r="J1908">
        <v>7.07</v>
      </c>
      <c r="K1908">
        <v>7.44</v>
      </c>
      <c r="L1908">
        <v>7.84</v>
      </c>
      <c r="M1908">
        <v>8.1300000000000008</v>
      </c>
      <c r="N1908">
        <v>8.61</v>
      </c>
      <c r="P1908" s="8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</row>
    <row r="1909" spans="1:28" ht="17" thickBot="1" x14ac:dyDescent="0.25">
      <c r="A1909" s="9"/>
      <c r="B1909" s="2">
        <v>41429</v>
      </c>
      <c r="C1909">
        <v>6.12</v>
      </c>
      <c r="D1909">
        <v>6.16</v>
      </c>
      <c r="E1909">
        <v>6.2</v>
      </c>
      <c r="F1909">
        <v>6.22</v>
      </c>
      <c r="G1909">
        <v>6.26</v>
      </c>
      <c r="H1909">
        <v>6.32</v>
      </c>
      <c r="I1909">
        <v>6.64</v>
      </c>
      <c r="J1909">
        <v>7.02</v>
      </c>
      <c r="K1909">
        <v>7.49</v>
      </c>
      <c r="L1909">
        <v>8.0399999999999991</v>
      </c>
      <c r="M1909">
        <v>8.44</v>
      </c>
      <c r="N1909">
        <v>9.01</v>
      </c>
      <c r="P1909" s="8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</row>
    <row r="1910" spans="1:28" ht="17" thickBot="1" x14ac:dyDescent="0.25">
      <c r="A1910" s="9"/>
      <c r="B1910" s="2">
        <v>41428</v>
      </c>
      <c r="C1910">
        <v>6.05</v>
      </c>
      <c r="D1910">
        <v>6.06</v>
      </c>
      <c r="E1910">
        <v>6.08</v>
      </c>
      <c r="F1910">
        <v>6.09</v>
      </c>
      <c r="G1910">
        <v>6.17</v>
      </c>
      <c r="H1910">
        <v>6.3</v>
      </c>
      <c r="I1910">
        <v>6.71</v>
      </c>
      <c r="J1910">
        <v>7.1</v>
      </c>
      <c r="K1910">
        <v>7.49</v>
      </c>
      <c r="L1910">
        <v>7.9</v>
      </c>
      <c r="M1910">
        <v>8.18</v>
      </c>
      <c r="N1910">
        <v>8.57</v>
      </c>
      <c r="P1910" s="8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</row>
    <row r="1911" spans="1:28" ht="17" thickBot="1" x14ac:dyDescent="0.25">
      <c r="A1911" s="9"/>
      <c r="B1911" s="2">
        <v>41425</v>
      </c>
      <c r="C1911">
        <v>5.98</v>
      </c>
      <c r="D1911">
        <v>5.99</v>
      </c>
      <c r="E1911">
        <v>6</v>
      </c>
      <c r="F1911">
        <v>6.02</v>
      </c>
      <c r="G1911">
        <v>6.09</v>
      </c>
      <c r="H1911">
        <v>6.21</v>
      </c>
      <c r="I1911">
        <v>6.53</v>
      </c>
      <c r="J1911">
        <v>6.86</v>
      </c>
      <c r="K1911">
        <v>7.24</v>
      </c>
      <c r="L1911">
        <v>7.68</v>
      </c>
      <c r="M1911">
        <v>7.99</v>
      </c>
      <c r="N1911">
        <v>8.4499999999999993</v>
      </c>
      <c r="P1911" s="8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</row>
    <row r="1912" spans="1:28" ht="17" thickBot="1" x14ac:dyDescent="0.25">
      <c r="A1912" s="9"/>
      <c r="B1912" s="2">
        <v>41424</v>
      </c>
      <c r="C1912">
        <v>5.96</v>
      </c>
      <c r="D1912">
        <v>5.98</v>
      </c>
      <c r="E1912">
        <v>5.99</v>
      </c>
      <c r="F1912">
        <v>6.01</v>
      </c>
      <c r="G1912">
        <v>6.08</v>
      </c>
      <c r="H1912">
        <v>6.19</v>
      </c>
      <c r="I1912">
        <v>6.51</v>
      </c>
      <c r="J1912">
        <v>6.84</v>
      </c>
      <c r="K1912">
        <v>7.2</v>
      </c>
      <c r="L1912">
        <v>7.67</v>
      </c>
      <c r="M1912">
        <v>8.0299999999999994</v>
      </c>
      <c r="N1912">
        <v>8.58</v>
      </c>
      <c r="P1912" s="8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</row>
    <row r="1913" spans="1:28" ht="17" thickBot="1" x14ac:dyDescent="0.25">
      <c r="A1913" s="9"/>
      <c r="B1913" s="2">
        <v>41423</v>
      </c>
      <c r="C1913">
        <v>5.94</v>
      </c>
      <c r="D1913">
        <v>5.96</v>
      </c>
      <c r="E1913">
        <v>5.98</v>
      </c>
      <c r="F1913">
        <v>6.01</v>
      </c>
      <c r="G1913">
        <v>6.09</v>
      </c>
      <c r="H1913">
        <v>6.18</v>
      </c>
      <c r="I1913">
        <v>6.4</v>
      </c>
      <c r="J1913">
        <v>6.67</v>
      </c>
      <c r="K1913">
        <v>7.07</v>
      </c>
      <c r="L1913">
        <v>7.59</v>
      </c>
      <c r="M1913">
        <v>7.95</v>
      </c>
      <c r="N1913">
        <v>8.41</v>
      </c>
      <c r="P1913" s="8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</row>
    <row r="1914" spans="1:28" ht="17" thickBot="1" x14ac:dyDescent="0.25">
      <c r="A1914" s="9"/>
      <c r="B1914" s="2">
        <v>41422</v>
      </c>
      <c r="C1914">
        <v>5.88</v>
      </c>
      <c r="D1914">
        <v>5.91</v>
      </c>
      <c r="E1914">
        <v>5.93</v>
      </c>
      <c r="F1914">
        <v>5.95</v>
      </c>
      <c r="G1914">
        <v>6.04</v>
      </c>
      <c r="H1914">
        <v>6.14</v>
      </c>
      <c r="I1914">
        <v>6.44</v>
      </c>
      <c r="J1914">
        <v>6.75</v>
      </c>
      <c r="K1914">
        <v>7.13</v>
      </c>
      <c r="L1914">
        <v>7.61</v>
      </c>
      <c r="M1914">
        <v>8</v>
      </c>
      <c r="N1914">
        <v>8.6300000000000008</v>
      </c>
      <c r="P1914" s="8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</row>
    <row r="1915" spans="1:28" ht="17" thickBot="1" x14ac:dyDescent="0.25">
      <c r="A1915" s="9"/>
      <c r="B1915" s="2">
        <v>41421</v>
      </c>
      <c r="C1915">
        <v>5.84</v>
      </c>
      <c r="D1915">
        <v>5.87</v>
      </c>
      <c r="E1915">
        <v>5.88</v>
      </c>
      <c r="F1915">
        <v>5.9</v>
      </c>
      <c r="G1915">
        <v>5.97</v>
      </c>
      <c r="H1915">
        <v>6.07</v>
      </c>
      <c r="I1915">
        <v>6.34</v>
      </c>
      <c r="J1915">
        <v>6.61</v>
      </c>
      <c r="K1915">
        <v>6.98</v>
      </c>
      <c r="L1915">
        <v>7.47</v>
      </c>
      <c r="M1915">
        <v>7.87</v>
      </c>
      <c r="N1915">
        <v>8.5</v>
      </c>
      <c r="P1915" s="8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</row>
    <row r="1916" spans="1:28" ht="17" thickBot="1" x14ac:dyDescent="0.25">
      <c r="A1916" s="9"/>
      <c r="B1916" s="2">
        <v>41418</v>
      </c>
      <c r="C1916">
        <v>5.65</v>
      </c>
      <c r="D1916">
        <v>5.68</v>
      </c>
      <c r="E1916">
        <v>5.71</v>
      </c>
      <c r="F1916">
        <v>5.74</v>
      </c>
      <c r="G1916">
        <v>5.84</v>
      </c>
      <c r="H1916">
        <v>5.94</v>
      </c>
      <c r="I1916">
        <v>6.18</v>
      </c>
      <c r="J1916">
        <v>6.45</v>
      </c>
      <c r="K1916">
        <v>6.81</v>
      </c>
      <c r="L1916">
        <v>7.31</v>
      </c>
      <c r="M1916">
        <v>7.73</v>
      </c>
      <c r="N1916">
        <v>8.4</v>
      </c>
      <c r="P1916" s="8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</row>
    <row r="1917" spans="1:28" ht="17" thickBot="1" x14ac:dyDescent="0.25">
      <c r="A1917" s="9"/>
      <c r="B1917" s="2">
        <v>41417</v>
      </c>
      <c r="C1917">
        <v>5.83</v>
      </c>
      <c r="D1917">
        <v>5.86</v>
      </c>
      <c r="E1917">
        <v>5.89</v>
      </c>
      <c r="F1917">
        <v>5.92</v>
      </c>
      <c r="G1917">
        <v>6.02</v>
      </c>
      <c r="H1917">
        <v>6.14</v>
      </c>
      <c r="I1917">
        <v>6.42</v>
      </c>
      <c r="J1917">
        <v>6.7</v>
      </c>
      <c r="K1917">
        <v>7.07</v>
      </c>
      <c r="L1917">
        <v>7.57</v>
      </c>
      <c r="M1917">
        <v>7.97</v>
      </c>
      <c r="N1917">
        <v>8.6</v>
      </c>
      <c r="P1917" s="8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</row>
    <row r="1918" spans="1:28" ht="17" thickBot="1" x14ac:dyDescent="0.25">
      <c r="A1918" s="9"/>
      <c r="B1918" s="2">
        <v>41416</v>
      </c>
      <c r="C1918">
        <v>5.81</v>
      </c>
      <c r="D1918">
        <v>5.84</v>
      </c>
      <c r="E1918">
        <v>5.87</v>
      </c>
      <c r="F1918">
        <v>5.89</v>
      </c>
      <c r="G1918">
        <v>5.97</v>
      </c>
      <c r="H1918">
        <v>6.06</v>
      </c>
      <c r="I1918">
        <v>6.31</v>
      </c>
      <c r="J1918">
        <v>6.58</v>
      </c>
      <c r="K1918">
        <v>6.95</v>
      </c>
      <c r="L1918">
        <v>7.48</v>
      </c>
      <c r="M1918">
        <v>7.91</v>
      </c>
      <c r="N1918">
        <v>8.5500000000000007</v>
      </c>
      <c r="P1918" s="8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</row>
    <row r="1919" spans="1:28" ht="17" thickBot="1" x14ac:dyDescent="0.25">
      <c r="A1919" s="9"/>
      <c r="B1919" s="2">
        <v>41415</v>
      </c>
      <c r="C1919">
        <v>5.79</v>
      </c>
      <c r="D1919">
        <v>5.81</v>
      </c>
      <c r="E1919">
        <v>5.82</v>
      </c>
      <c r="F1919">
        <v>5.84</v>
      </c>
      <c r="G1919">
        <v>5.91</v>
      </c>
      <c r="H1919">
        <v>6.01</v>
      </c>
      <c r="I1919">
        <v>6.23</v>
      </c>
      <c r="J1919">
        <v>6.48</v>
      </c>
      <c r="K1919">
        <v>6.83</v>
      </c>
      <c r="L1919">
        <v>7.34</v>
      </c>
      <c r="M1919">
        <v>7.78</v>
      </c>
      <c r="N1919">
        <v>8.48</v>
      </c>
      <c r="P1919" s="8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</row>
    <row r="1920" spans="1:28" ht="17" thickBot="1" x14ac:dyDescent="0.25">
      <c r="A1920" s="9"/>
      <c r="B1920" s="2">
        <v>41414</v>
      </c>
      <c r="C1920">
        <v>5.77</v>
      </c>
      <c r="D1920">
        <v>5.79</v>
      </c>
      <c r="E1920">
        <v>5.8</v>
      </c>
      <c r="F1920">
        <v>5.81</v>
      </c>
      <c r="G1920">
        <v>5.88</v>
      </c>
      <c r="H1920">
        <v>5.99</v>
      </c>
      <c r="I1920">
        <v>6.21</v>
      </c>
      <c r="J1920">
        <v>6.44</v>
      </c>
      <c r="K1920">
        <v>6.78</v>
      </c>
      <c r="L1920">
        <v>7.29</v>
      </c>
      <c r="M1920">
        <v>7.74</v>
      </c>
      <c r="N1920">
        <v>8.4700000000000006</v>
      </c>
      <c r="P1920" s="8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</row>
    <row r="1921" spans="1:28" ht="17" thickBot="1" x14ac:dyDescent="0.25">
      <c r="A1921" s="9"/>
      <c r="B1921" s="2">
        <v>41411</v>
      </c>
      <c r="C1921">
        <v>5.77</v>
      </c>
      <c r="D1921">
        <v>5.78</v>
      </c>
      <c r="E1921">
        <v>5.78</v>
      </c>
      <c r="F1921">
        <v>5.79</v>
      </c>
      <c r="G1921">
        <v>5.88</v>
      </c>
      <c r="H1921">
        <v>6</v>
      </c>
      <c r="I1921">
        <v>6.23</v>
      </c>
      <c r="J1921">
        <v>6.46</v>
      </c>
      <c r="K1921">
        <v>6.79</v>
      </c>
      <c r="L1921">
        <v>7.29</v>
      </c>
      <c r="M1921">
        <v>7.73</v>
      </c>
      <c r="N1921">
        <v>8.44</v>
      </c>
      <c r="P1921" s="8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</row>
    <row r="1922" spans="1:28" ht="17" thickBot="1" x14ac:dyDescent="0.25">
      <c r="A1922" s="9"/>
      <c r="B1922" s="2">
        <v>41410</v>
      </c>
      <c r="C1922">
        <v>5.76</v>
      </c>
      <c r="D1922">
        <v>5.77</v>
      </c>
      <c r="E1922">
        <v>5.78</v>
      </c>
      <c r="F1922">
        <v>5.8</v>
      </c>
      <c r="G1922">
        <v>5.89</v>
      </c>
      <c r="H1922">
        <v>6</v>
      </c>
      <c r="I1922">
        <v>6.23</v>
      </c>
      <c r="J1922">
        <v>6.46</v>
      </c>
      <c r="K1922">
        <v>6.78</v>
      </c>
      <c r="L1922">
        <v>7.29</v>
      </c>
      <c r="M1922">
        <v>7.74</v>
      </c>
      <c r="N1922">
        <v>8.4600000000000009</v>
      </c>
      <c r="P1922" s="8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</row>
    <row r="1923" spans="1:28" ht="17" thickBot="1" x14ac:dyDescent="0.25">
      <c r="A1923" s="9"/>
      <c r="B1923" s="2">
        <v>41409</v>
      </c>
      <c r="C1923">
        <v>5.73</v>
      </c>
      <c r="D1923">
        <v>5.75</v>
      </c>
      <c r="E1923">
        <v>5.77</v>
      </c>
      <c r="F1923">
        <v>5.78</v>
      </c>
      <c r="G1923">
        <v>5.88</v>
      </c>
      <c r="H1923">
        <v>6.01</v>
      </c>
      <c r="I1923">
        <v>6.26</v>
      </c>
      <c r="J1923">
        <v>6.48</v>
      </c>
      <c r="K1923">
        <v>6.78</v>
      </c>
      <c r="L1923">
        <v>7.26</v>
      </c>
      <c r="M1923">
        <v>7.69</v>
      </c>
      <c r="N1923">
        <v>8.42</v>
      </c>
      <c r="P1923" s="8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</row>
    <row r="1924" spans="1:28" ht="17" thickBot="1" x14ac:dyDescent="0.25">
      <c r="A1924" s="9"/>
      <c r="B1924" s="2">
        <v>41408</v>
      </c>
      <c r="C1924">
        <v>5.69</v>
      </c>
      <c r="D1924">
        <v>5.71</v>
      </c>
      <c r="E1924">
        <v>5.73</v>
      </c>
      <c r="F1924">
        <v>5.75</v>
      </c>
      <c r="G1924">
        <v>5.88</v>
      </c>
      <c r="H1924">
        <v>6.03</v>
      </c>
      <c r="I1924">
        <v>6.26</v>
      </c>
      <c r="J1924">
        <v>6.46</v>
      </c>
      <c r="K1924">
        <v>6.79</v>
      </c>
      <c r="L1924">
        <v>7.31</v>
      </c>
      <c r="M1924">
        <v>7.77</v>
      </c>
      <c r="N1924">
        <v>8.5</v>
      </c>
      <c r="P1924" s="8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</row>
    <row r="1925" spans="1:28" ht="17" thickBot="1" x14ac:dyDescent="0.25">
      <c r="A1925" s="9"/>
      <c r="B1925" s="2">
        <v>41407</v>
      </c>
      <c r="C1925">
        <v>5.59</v>
      </c>
      <c r="D1925">
        <v>5.63</v>
      </c>
      <c r="E1925">
        <v>5.67</v>
      </c>
      <c r="F1925">
        <v>5.7</v>
      </c>
      <c r="G1925">
        <v>5.84</v>
      </c>
      <c r="H1925">
        <v>5.95</v>
      </c>
      <c r="I1925">
        <v>6.18</v>
      </c>
      <c r="J1925">
        <v>6.41</v>
      </c>
      <c r="K1925">
        <v>6.75</v>
      </c>
      <c r="L1925">
        <v>7.27</v>
      </c>
      <c r="M1925">
        <v>7.73</v>
      </c>
      <c r="N1925">
        <v>8.48</v>
      </c>
      <c r="P1925" s="8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</row>
    <row r="1926" spans="1:28" ht="17" thickBot="1" x14ac:dyDescent="0.25">
      <c r="A1926" s="9"/>
      <c r="B1926" s="2">
        <v>41404</v>
      </c>
      <c r="C1926">
        <v>5.62</v>
      </c>
      <c r="D1926">
        <v>5.65</v>
      </c>
      <c r="E1926">
        <v>5.68</v>
      </c>
      <c r="F1926">
        <v>5.7</v>
      </c>
      <c r="G1926">
        <v>5.77</v>
      </c>
      <c r="H1926">
        <v>5.87</v>
      </c>
      <c r="I1926">
        <v>6.12</v>
      </c>
      <c r="J1926">
        <v>6.38</v>
      </c>
      <c r="K1926">
        <v>6.71</v>
      </c>
      <c r="L1926">
        <v>7.19</v>
      </c>
      <c r="M1926">
        <v>7.65</v>
      </c>
      <c r="N1926">
        <v>8.4700000000000006</v>
      </c>
      <c r="P1926" s="8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</row>
    <row r="1927" spans="1:28" ht="17" thickBot="1" x14ac:dyDescent="0.25">
      <c r="A1927" s="9"/>
      <c r="B1927" s="2">
        <v>41402</v>
      </c>
      <c r="C1927">
        <v>5.59</v>
      </c>
      <c r="D1927">
        <v>5.62</v>
      </c>
      <c r="E1927">
        <v>5.65</v>
      </c>
      <c r="F1927">
        <v>5.68</v>
      </c>
      <c r="G1927">
        <v>5.76</v>
      </c>
      <c r="H1927">
        <v>5.84</v>
      </c>
      <c r="I1927">
        <v>6.07</v>
      </c>
      <c r="J1927">
        <v>6.32</v>
      </c>
      <c r="K1927">
        <v>6.66</v>
      </c>
      <c r="L1927">
        <v>7.15</v>
      </c>
      <c r="M1927">
        <v>7.62</v>
      </c>
      <c r="N1927">
        <v>8.42</v>
      </c>
      <c r="P1927" s="8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</row>
    <row r="1928" spans="1:28" ht="17" thickBot="1" x14ac:dyDescent="0.25">
      <c r="A1928" s="9"/>
      <c r="B1928" s="2">
        <v>41401</v>
      </c>
      <c r="C1928">
        <v>5.59</v>
      </c>
      <c r="D1928">
        <v>5.63</v>
      </c>
      <c r="E1928">
        <v>5.65</v>
      </c>
      <c r="F1928">
        <v>5.68</v>
      </c>
      <c r="G1928">
        <v>5.74</v>
      </c>
      <c r="H1928">
        <v>5.82</v>
      </c>
      <c r="I1928">
        <v>6.07</v>
      </c>
      <c r="J1928">
        <v>6.35</v>
      </c>
      <c r="K1928">
        <v>6.69</v>
      </c>
      <c r="L1928">
        <v>7.16</v>
      </c>
      <c r="M1928">
        <v>7.59</v>
      </c>
      <c r="N1928">
        <v>8.36</v>
      </c>
      <c r="P1928" s="8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</row>
    <row r="1929" spans="1:28" ht="17" thickBot="1" x14ac:dyDescent="0.25">
      <c r="A1929" s="9"/>
      <c r="B1929" s="2">
        <v>41400</v>
      </c>
      <c r="C1929">
        <v>5.54</v>
      </c>
      <c r="D1929">
        <v>5.59</v>
      </c>
      <c r="E1929">
        <v>5.63</v>
      </c>
      <c r="F1929">
        <v>5.66</v>
      </c>
      <c r="G1929">
        <v>5.72</v>
      </c>
      <c r="H1929">
        <v>5.8</v>
      </c>
      <c r="I1929">
        <v>6.06</v>
      </c>
      <c r="J1929">
        <v>6.34</v>
      </c>
      <c r="K1929">
        <v>6.69</v>
      </c>
      <c r="L1929">
        <v>7.15</v>
      </c>
      <c r="M1929">
        <v>7.56</v>
      </c>
      <c r="N1929">
        <v>8.33</v>
      </c>
      <c r="P1929" s="8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</row>
    <row r="1930" spans="1:28" ht="17" thickBot="1" x14ac:dyDescent="0.25">
      <c r="A1930" s="9"/>
      <c r="B1930" s="2">
        <v>41397</v>
      </c>
      <c r="C1930">
        <v>5.54</v>
      </c>
      <c r="D1930">
        <v>5.58</v>
      </c>
      <c r="E1930">
        <v>5.62</v>
      </c>
      <c r="F1930">
        <v>5.66</v>
      </c>
      <c r="G1930">
        <v>5.75</v>
      </c>
      <c r="H1930">
        <v>5.84</v>
      </c>
      <c r="I1930">
        <v>6.11</v>
      </c>
      <c r="J1930">
        <v>6.39</v>
      </c>
      <c r="K1930">
        <v>6.72</v>
      </c>
      <c r="L1930">
        <v>7.15</v>
      </c>
      <c r="M1930">
        <v>7.55</v>
      </c>
      <c r="N1930">
        <v>8.27</v>
      </c>
      <c r="P1930" s="8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</row>
    <row r="1931" spans="1:28" ht="17" thickBot="1" x14ac:dyDescent="0.25">
      <c r="A1931" s="9"/>
      <c r="B1931" s="2">
        <v>41396</v>
      </c>
      <c r="C1931">
        <v>5.58</v>
      </c>
      <c r="D1931">
        <v>5.62</v>
      </c>
      <c r="E1931">
        <v>5.66</v>
      </c>
      <c r="F1931">
        <v>5.69</v>
      </c>
      <c r="G1931">
        <v>5.77</v>
      </c>
      <c r="H1931">
        <v>5.84</v>
      </c>
      <c r="I1931">
        <v>6.09</v>
      </c>
      <c r="J1931">
        <v>6.37</v>
      </c>
      <c r="K1931">
        <v>6.73</v>
      </c>
      <c r="L1931">
        <v>7.21</v>
      </c>
      <c r="M1931">
        <v>7.63</v>
      </c>
      <c r="N1931">
        <v>8.35</v>
      </c>
      <c r="P1931" s="8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</row>
    <row r="1932" spans="1:28" ht="17" thickBot="1" x14ac:dyDescent="0.25">
      <c r="A1932" s="9"/>
      <c r="B1932" s="2">
        <v>41394</v>
      </c>
      <c r="C1932">
        <v>5.59</v>
      </c>
      <c r="D1932">
        <v>5.63</v>
      </c>
      <c r="E1932">
        <v>5.66</v>
      </c>
      <c r="F1932">
        <v>5.68</v>
      </c>
      <c r="G1932">
        <v>5.74</v>
      </c>
      <c r="H1932">
        <v>5.81</v>
      </c>
      <c r="I1932">
        <v>6.09</v>
      </c>
      <c r="J1932">
        <v>6.4</v>
      </c>
      <c r="K1932">
        <v>6.76</v>
      </c>
      <c r="L1932">
        <v>7.19</v>
      </c>
      <c r="M1932">
        <v>7.57</v>
      </c>
      <c r="N1932">
        <v>8.26</v>
      </c>
      <c r="P1932" s="8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</row>
    <row r="1933" spans="1:28" ht="17" thickBot="1" x14ac:dyDescent="0.25">
      <c r="A1933" s="9"/>
      <c r="B1933" s="2">
        <v>41393</v>
      </c>
      <c r="C1933">
        <v>5.6</v>
      </c>
      <c r="D1933">
        <v>5.65</v>
      </c>
      <c r="E1933">
        <v>5.69</v>
      </c>
      <c r="F1933">
        <v>5.72</v>
      </c>
      <c r="G1933">
        <v>5.77</v>
      </c>
      <c r="H1933">
        <v>5.82</v>
      </c>
      <c r="I1933">
        <v>6.08</v>
      </c>
      <c r="J1933">
        <v>6.38</v>
      </c>
      <c r="K1933">
        <v>6.74</v>
      </c>
      <c r="L1933">
        <v>7.17</v>
      </c>
      <c r="M1933">
        <v>7.54</v>
      </c>
      <c r="N1933">
        <v>8.2100000000000009</v>
      </c>
      <c r="P1933" s="8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</row>
    <row r="1934" spans="1:28" ht="17" thickBot="1" x14ac:dyDescent="0.25">
      <c r="A1934" s="9"/>
      <c r="B1934" s="2">
        <v>41390</v>
      </c>
      <c r="C1934">
        <v>5.6</v>
      </c>
      <c r="D1934">
        <v>5.66</v>
      </c>
      <c r="E1934">
        <v>5.71</v>
      </c>
      <c r="F1934">
        <v>5.75</v>
      </c>
      <c r="G1934">
        <v>5.82</v>
      </c>
      <c r="H1934">
        <v>5.86</v>
      </c>
      <c r="I1934">
        <v>6.08</v>
      </c>
      <c r="J1934">
        <v>6.4</v>
      </c>
      <c r="K1934">
        <v>6.82</v>
      </c>
      <c r="L1934">
        <v>7.31</v>
      </c>
      <c r="M1934">
        <v>7.67</v>
      </c>
      <c r="N1934">
        <v>8.18</v>
      </c>
      <c r="P1934" s="8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</row>
    <row r="1935" spans="1:28" ht="17" thickBot="1" x14ac:dyDescent="0.25">
      <c r="A1935" s="9"/>
      <c r="B1935" s="2">
        <v>41389</v>
      </c>
      <c r="C1935">
        <v>5.62</v>
      </c>
      <c r="D1935">
        <v>5.67</v>
      </c>
      <c r="E1935">
        <v>5.72</v>
      </c>
      <c r="F1935">
        <v>5.76</v>
      </c>
      <c r="G1935">
        <v>5.85</v>
      </c>
      <c r="H1935">
        <v>5.9</v>
      </c>
      <c r="I1935">
        <v>6.12</v>
      </c>
      <c r="J1935">
        <v>6.42</v>
      </c>
      <c r="K1935">
        <v>6.83</v>
      </c>
      <c r="L1935">
        <v>7.32</v>
      </c>
      <c r="M1935">
        <v>7.66</v>
      </c>
      <c r="N1935">
        <v>8.17</v>
      </c>
      <c r="P1935" s="8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</row>
    <row r="1936" spans="1:28" ht="17" thickBot="1" x14ac:dyDescent="0.25">
      <c r="A1936" s="9"/>
      <c r="B1936" s="2">
        <v>41388</v>
      </c>
      <c r="C1936">
        <v>5.54</v>
      </c>
      <c r="D1936">
        <v>5.61</v>
      </c>
      <c r="E1936">
        <v>5.67</v>
      </c>
      <c r="F1936">
        <v>5.71</v>
      </c>
      <c r="G1936">
        <v>5.78</v>
      </c>
      <c r="H1936">
        <v>5.83</v>
      </c>
      <c r="I1936">
        <v>6.1</v>
      </c>
      <c r="J1936">
        <v>6.43</v>
      </c>
      <c r="K1936">
        <v>6.84</v>
      </c>
      <c r="L1936">
        <v>7.35</v>
      </c>
      <c r="M1936">
        <v>7.74</v>
      </c>
      <c r="N1936">
        <v>8.32</v>
      </c>
      <c r="P1936" s="8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</row>
    <row r="1937" spans="1:28" ht="17" thickBot="1" x14ac:dyDescent="0.25">
      <c r="A1937" s="9"/>
      <c r="B1937" s="2">
        <v>41387</v>
      </c>
      <c r="C1937">
        <v>5.53</v>
      </c>
      <c r="D1937">
        <v>5.59</v>
      </c>
      <c r="E1937">
        <v>5.65</v>
      </c>
      <c r="F1937">
        <v>5.69</v>
      </c>
      <c r="G1937">
        <v>5.8</v>
      </c>
      <c r="H1937">
        <v>5.87</v>
      </c>
      <c r="I1937">
        <v>6.15</v>
      </c>
      <c r="J1937">
        <v>6.48</v>
      </c>
      <c r="K1937">
        <v>6.9</v>
      </c>
      <c r="L1937">
        <v>7.35</v>
      </c>
      <c r="M1937">
        <v>7.7</v>
      </c>
      <c r="N1937">
        <v>8.26</v>
      </c>
      <c r="P1937" s="8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</row>
    <row r="1938" spans="1:28" ht="17" thickBot="1" x14ac:dyDescent="0.25">
      <c r="A1938" s="9"/>
      <c r="B1938" s="2">
        <v>41386</v>
      </c>
      <c r="C1938">
        <v>5.6</v>
      </c>
      <c r="D1938">
        <v>5.67</v>
      </c>
      <c r="E1938">
        <v>5.72</v>
      </c>
      <c r="F1938">
        <v>5.77</v>
      </c>
      <c r="G1938">
        <v>5.85</v>
      </c>
      <c r="H1938">
        <v>5.89</v>
      </c>
      <c r="I1938">
        <v>6.17</v>
      </c>
      <c r="J1938">
        <v>6.53</v>
      </c>
      <c r="K1938">
        <v>6.95</v>
      </c>
      <c r="L1938">
        <v>7.4</v>
      </c>
      <c r="M1938">
        <v>7.7</v>
      </c>
      <c r="N1938">
        <v>8.14</v>
      </c>
      <c r="P1938" s="8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</row>
    <row r="1939" spans="1:28" ht="17" thickBot="1" x14ac:dyDescent="0.25">
      <c r="A1939" s="9"/>
      <c r="B1939" s="2">
        <v>41383</v>
      </c>
      <c r="C1939">
        <v>5.53</v>
      </c>
      <c r="D1939">
        <v>5.61</v>
      </c>
      <c r="E1939">
        <v>5.68</v>
      </c>
      <c r="F1939">
        <v>5.74</v>
      </c>
      <c r="G1939">
        <v>5.84</v>
      </c>
      <c r="H1939">
        <v>5.9</v>
      </c>
      <c r="I1939">
        <v>6.19</v>
      </c>
      <c r="J1939">
        <v>6.54</v>
      </c>
      <c r="K1939">
        <v>6.95</v>
      </c>
      <c r="L1939">
        <v>7.4</v>
      </c>
      <c r="M1939">
        <v>7.73</v>
      </c>
      <c r="N1939">
        <v>8.2100000000000009</v>
      </c>
      <c r="P1939" s="8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</row>
    <row r="1940" spans="1:28" ht="17" thickBot="1" x14ac:dyDescent="0.25">
      <c r="A1940" s="9"/>
      <c r="B1940" s="2">
        <v>41382</v>
      </c>
      <c r="C1940">
        <v>5.57</v>
      </c>
      <c r="D1940">
        <v>5.64</v>
      </c>
      <c r="E1940">
        <v>5.71</v>
      </c>
      <c r="F1940">
        <v>5.76</v>
      </c>
      <c r="G1940">
        <v>5.89</v>
      </c>
      <c r="H1940">
        <v>5.97</v>
      </c>
      <c r="I1940">
        <v>6.28</v>
      </c>
      <c r="J1940">
        <v>6.63</v>
      </c>
      <c r="K1940">
        <v>7.06</v>
      </c>
      <c r="L1940">
        <v>7.5</v>
      </c>
      <c r="M1940">
        <v>7.82</v>
      </c>
      <c r="N1940">
        <v>8.2799999999999994</v>
      </c>
      <c r="P1940" s="8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</row>
    <row r="1941" spans="1:28" ht="17" thickBot="1" x14ac:dyDescent="0.25">
      <c r="A1941" s="9"/>
      <c r="B1941" s="2">
        <v>41381</v>
      </c>
      <c r="C1941">
        <v>5.58</v>
      </c>
      <c r="D1941">
        <v>5.65</v>
      </c>
      <c r="E1941">
        <v>5.7</v>
      </c>
      <c r="F1941">
        <v>5.75</v>
      </c>
      <c r="G1941">
        <v>5.87</v>
      </c>
      <c r="H1941">
        <v>5.96</v>
      </c>
      <c r="I1941">
        <v>6.3</v>
      </c>
      <c r="J1941">
        <v>6.69</v>
      </c>
      <c r="K1941">
        <v>7.14</v>
      </c>
      <c r="L1941">
        <v>7.6</v>
      </c>
      <c r="M1941">
        <v>7.9</v>
      </c>
      <c r="N1941">
        <v>8.32</v>
      </c>
      <c r="P1941" s="8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</row>
    <row r="1942" spans="1:28" ht="17" thickBot="1" x14ac:dyDescent="0.25">
      <c r="A1942" s="9"/>
      <c r="B1942" s="2">
        <v>41380</v>
      </c>
      <c r="C1942">
        <v>5.56</v>
      </c>
      <c r="D1942">
        <v>5.63</v>
      </c>
      <c r="E1942">
        <v>5.69</v>
      </c>
      <c r="F1942">
        <v>5.74</v>
      </c>
      <c r="G1942">
        <v>5.85</v>
      </c>
      <c r="H1942">
        <v>5.94</v>
      </c>
      <c r="I1942">
        <v>6.28</v>
      </c>
      <c r="J1942">
        <v>6.68</v>
      </c>
      <c r="K1942">
        <v>7.12</v>
      </c>
      <c r="L1942">
        <v>7.56</v>
      </c>
      <c r="M1942">
        <v>7.87</v>
      </c>
      <c r="N1942">
        <v>8.31</v>
      </c>
      <c r="P1942" s="8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</row>
    <row r="1943" spans="1:28" ht="17" thickBot="1" x14ac:dyDescent="0.25">
      <c r="A1943" s="9"/>
      <c r="B1943" s="2">
        <v>41379</v>
      </c>
      <c r="C1943">
        <v>5.55</v>
      </c>
      <c r="D1943">
        <v>5.63</v>
      </c>
      <c r="E1943">
        <v>5.69</v>
      </c>
      <c r="F1943">
        <v>5.74</v>
      </c>
      <c r="G1943">
        <v>5.86</v>
      </c>
      <c r="H1943">
        <v>5.94</v>
      </c>
      <c r="I1943">
        <v>6.28</v>
      </c>
      <c r="J1943">
        <v>6.68</v>
      </c>
      <c r="K1943">
        <v>7.14</v>
      </c>
      <c r="L1943">
        <v>7.62</v>
      </c>
      <c r="M1943">
        <v>7.94</v>
      </c>
      <c r="N1943">
        <v>8.3800000000000008</v>
      </c>
      <c r="P1943" s="8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</row>
    <row r="1944" spans="1:28" ht="17" thickBot="1" x14ac:dyDescent="0.25">
      <c r="A1944" s="9"/>
      <c r="B1944" s="2">
        <v>41376</v>
      </c>
      <c r="C1944">
        <v>5.51</v>
      </c>
      <c r="D1944">
        <v>5.59</v>
      </c>
      <c r="E1944">
        <v>5.65</v>
      </c>
      <c r="F1944">
        <v>5.69</v>
      </c>
      <c r="G1944">
        <v>5.8</v>
      </c>
      <c r="H1944">
        <v>5.88</v>
      </c>
      <c r="I1944">
        <v>6.19</v>
      </c>
      <c r="J1944">
        <v>6.55</v>
      </c>
      <c r="K1944">
        <v>6.98</v>
      </c>
      <c r="L1944">
        <v>7.43</v>
      </c>
      <c r="M1944">
        <v>7.74</v>
      </c>
      <c r="N1944">
        <v>8.19</v>
      </c>
      <c r="P1944" s="8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</row>
    <row r="1945" spans="1:28" ht="17" thickBot="1" x14ac:dyDescent="0.25">
      <c r="A1945" s="9"/>
      <c r="B1945" s="2">
        <v>41375</v>
      </c>
      <c r="C1945">
        <v>5.49</v>
      </c>
      <c r="D1945">
        <v>5.55</v>
      </c>
      <c r="E1945">
        <v>5.6</v>
      </c>
      <c r="F1945">
        <v>5.65</v>
      </c>
      <c r="G1945">
        <v>5.76</v>
      </c>
      <c r="H1945">
        <v>5.85</v>
      </c>
      <c r="I1945">
        <v>6.18</v>
      </c>
      <c r="J1945">
        <v>6.54</v>
      </c>
      <c r="K1945">
        <v>6.95</v>
      </c>
      <c r="L1945">
        <v>7.4</v>
      </c>
      <c r="M1945">
        <v>7.73</v>
      </c>
      <c r="N1945">
        <v>8.23</v>
      </c>
      <c r="P1945" s="8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</row>
    <row r="1946" spans="1:28" ht="17" thickBot="1" x14ac:dyDescent="0.25">
      <c r="A1946" s="9"/>
      <c r="B1946" s="2">
        <v>41374</v>
      </c>
      <c r="C1946">
        <v>5.48</v>
      </c>
      <c r="D1946">
        <v>5.54</v>
      </c>
      <c r="E1946">
        <v>5.6</v>
      </c>
      <c r="F1946">
        <v>5.65</v>
      </c>
      <c r="G1946">
        <v>5.76</v>
      </c>
      <c r="H1946">
        <v>5.85</v>
      </c>
      <c r="I1946">
        <v>6.17</v>
      </c>
      <c r="J1946">
        <v>6.53</v>
      </c>
      <c r="K1946">
        <v>6.95</v>
      </c>
      <c r="L1946">
        <v>7.41</v>
      </c>
      <c r="M1946">
        <v>7.73</v>
      </c>
      <c r="N1946">
        <v>8.17</v>
      </c>
      <c r="P1946" s="8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</row>
    <row r="1947" spans="1:28" ht="17" thickBot="1" x14ac:dyDescent="0.25">
      <c r="A1947" s="9"/>
      <c r="B1947" s="2">
        <v>41373</v>
      </c>
      <c r="C1947">
        <v>5.51</v>
      </c>
      <c r="D1947">
        <v>5.56</v>
      </c>
      <c r="E1947">
        <v>5.61</v>
      </c>
      <c r="F1947">
        <v>5.65</v>
      </c>
      <c r="G1947">
        <v>5.76</v>
      </c>
      <c r="H1947">
        <v>5.87</v>
      </c>
      <c r="I1947">
        <v>6.2</v>
      </c>
      <c r="J1947">
        <v>6.57</v>
      </c>
      <c r="K1947">
        <v>7</v>
      </c>
      <c r="L1947">
        <v>7.46</v>
      </c>
      <c r="M1947">
        <v>7.79</v>
      </c>
      <c r="N1947">
        <v>8.27</v>
      </c>
      <c r="P1947" s="8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</row>
    <row r="1948" spans="1:28" ht="17" thickBot="1" x14ac:dyDescent="0.25">
      <c r="A1948" s="9"/>
      <c r="B1948" s="2">
        <v>41372</v>
      </c>
      <c r="C1948">
        <v>5.5</v>
      </c>
      <c r="D1948">
        <v>5.55</v>
      </c>
      <c r="E1948">
        <v>5.59</v>
      </c>
      <c r="F1948">
        <v>5.63</v>
      </c>
      <c r="G1948">
        <v>5.74</v>
      </c>
      <c r="H1948">
        <v>5.85</v>
      </c>
      <c r="I1948">
        <v>6.2</v>
      </c>
      <c r="J1948">
        <v>6.56</v>
      </c>
      <c r="K1948">
        <v>6.99</v>
      </c>
      <c r="L1948">
        <v>7.43</v>
      </c>
      <c r="M1948">
        <v>7.73</v>
      </c>
      <c r="N1948">
        <v>8.17</v>
      </c>
      <c r="P1948" s="8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</row>
    <row r="1949" spans="1:28" ht="17" thickBot="1" x14ac:dyDescent="0.25">
      <c r="A1949" s="9"/>
      <c r="B1949" s="2">
        <v>41369</v>
      </c>
      <c r="C1949">
        <v>5.49</v>
      </c>
      <c r="D1949">
        <v>5.55</v>
      </c>
      <c r="E1949">
        <v>5.61</v>
      </c>
      <c r="F1949">
        <v>5.66</v>
      </c>
      <c r="G1949">
        <v>5.82</v>
      </c>
      <c r="H1949">
        <v>5.95</v>
      </c>
      <c r="I1949">
        <v>6.32</v>
      </c>
      <c r="J1949">
        <v>6.71</v>
      </c>
      <c r="K1949">
        <v>7.15</v>
      </c>
      <c r="L1949">
        <v>7.59</v>
      </c>
      <c r="M1949">
        <v>7.9</v>
      </c>
      <c r="N1949">
        <v>8.36</v>
      </c>
      <c r="P1949" s="8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</row>
    <row r="1950" spans="1:28" ht="17" thickBot="1" x14ac:dyDescent="0.25">
      <c r="A1950" s="9"/>
      <c r="B1950" s="2">
        <v>41368</v>
      </c>
      <c r="C1950">
        <v>5.56</v>
      </c>
      <c r="D1950">
        <v>5.61</v>
      </c>
      <c r="E1950">
        <v>5.65</v>
      </c>
      <c r="F1950">
        <v>5.69</v>
      </c>
      <c r="G1950">
        <v>5.85</v>
      </c>
      <c r="H1950">
        <v>6.03</v>
      </c>
      <c r="I1950">
        <v>6.44</v>
      </c>
      <c r="J1950">
        <v>6.82</v>
      </c>
      <c r="K1950">
        <v>7.25</v>
      </c>
      <c r="L1950">
        <v>7.71</v>
      </c>
      <c r="M1950">
        <v>8.0299999999999994</v>
      </c>
      <c r="N1950">
        <v>8.4700000000000006</v>
      </c>
      <c r="P1950" s="8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</row>
    <row r="1951" spans="1:28" ht="17" thickBot="1" x14ac:dyDescent="0.25">
      <c r="A1951" s="9"/>
      <c r="B1951" s="2">
        <v>41367</v>
      </c>
      <c r="C1951">
        <v>5.57</v>
      </c>
      <c r="D1951">
        <v>5.62</v>
      </c>
      <c r="E1951">
        <v>5.67</v>
      </c>
      <c r="F1951">
        <v>5.71</v>
      </c>
      <c r="G1951">
        <v>5.86</v>
      </c>
      <c r="H1951">
        <v>6.02</v>
      </c>
      <c r="I1951">
        <v>6.43</v>
      </c>
      <c r="J1951">
        <v>6.83</v>
      </c>
      <c r="K1951">
        <v>7.29</v>
      </c>
      <c r="L1951">
        <v>7.77</v>
      </c>
      <c r="M1951">
        <v>8.09</v>
      </c>
      <c r="N1951">
        <v>8.52</v>
      </c>
      <c r="P1951" s="8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</row>
    <row r="1952" spans="1:28" ht="17" thickBot="1" x14ac:dyDescent="0.25">
      <c r="A1952" s="9"/>
      <c r="B1952" s="2">
        <v>41366</v>
      </c>
      <c r="C1952">
        <v>5.58</v>
      </c>
      <c r="D1952">
        <v>5.63</v>
      </c>
      <c r="E1952">
        <v>5.68</v>
      </c>
      <c r="F1952">
        <v>5.72</v>
      </c>
      <c r="G1952">
        <v>5.86</v>
      </c>
      <c r="H1952">
        <v>6.01</v>
      </c>
      <c r="I1952">
        <v>6.42</v>
      </c>
      <c r="J1952">
        <v>6.83</v>
      </c>
      <c r="K1952">
        <v>7.3</v>
      </c>
      <c r="L1952">
        <v>7.79</v>
      </c>
      <c r="M1952">
        <v>8.11</v>
      </c>
      <c r="N1952">
        <v>8.5399999999999991</v>
      </c>
      <c r="P1952" s="8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</row>
    <row r="1953" spans="1:28" ht="17" thickBot="1" x14ac:dyDescent="0.25">
      <c r="A1953" s="9"/>
      <c r="B1953" s="2">
        <v>41365</v>
      </c>
      <c r="C1953">
        <v>5.53</v>
      </c>
      <c r="D1953">
        <v>5.58</v>
      </c>
      <c r="E1953">
        <v>5.63</v>
      </c>
      <c r="F1953">
        <v>5.68</v>
      </c>
      <c r="G1953">
        <v>5.83</v>
      </c>
      <c r="H1953">
        <v>6.01</v>
      </c>
      <c r="I1953">
        <v>6.44</v>
      </c>
      <c r="J1953">
        <v>6.85</v>
      </c>
      <c r="K1953">
        <v>7.3</v>
      </c>
      <c r="L1953">
        <v>7.78</v>
      </c>
      <c r="M1953">
        <v>8.1</v>
      </c>
      <c r="N1953">
        <v>8.5500000000000007</v>
      </c>
      <c r="P1953" s="8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</row>
    <row r="1954" spans="1:28" ht="17" thickBot="1" x14ac:dyDescent="0.25">
      <c r="A1954" s="9"/>
      <c r="B1954" s="2">
        <v>41362</v>
      </c>
      <c r="C1954">
        <v>5.67</v>
      </c>
      <c r="D1954">
        <v>5.71</v>
      </c>
      <c r="E1954">
        <v>5.75</v>
      </c>
      <c r="F1954">
        <v>5.79</v>
      </c>
      <c r="G1954">
        <v>5.94</v>
      </c>
      <c r="H1954">
        <v>6.08</v>
      </c>
      <c r="I1954">
        <v>6.45</v>
      </c>
      <c r="J1954">
        <v>6.84</v>
      </c>
      <c r="K1954">
        <v>7.3</v>
      </c>
      <c r="L1954">
        <v>7.8</v>
      </c>
      <c r="M1954">
        <v>8.1199999999999992</v>
      </c>
      <c r="N1954">
        <v>8.5299999999999994</v>
      </c>
      <c r="P1954" s="8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</row>
    <row r="1955" spans="1:28" ht="17" thickBot="1" x14ac:dyDescent="0.25">
      <c r="A1955" s="9"/>
      <c r="B1955" s="2">
        <v>41361</v>
      </c>
      <c r="C1955">
        <v>5.65</v>
      </c>
      <c r="D1955">
        <v>5.71</v>
      </c>
      <c r="E1955">
        <v>5.77</v>
      </c>
      <c r="F1955">
        <v>5.82</v>
      </c>
      <c r="G1955">
        <v>5.98</v>
      </c>
      <c r="H1955">
        <v>6.13</v>
      </c>
      <c r="I1955">
        <v>6.51</v>
      </c>
      <c r="J1955">
        <v>6.89</v>
      </c>
      <c r="K1955">
        <v>7.33</v>
      </c>
      <c r="L1955">
        <v>7.82</v>
      </c>
      <c r="M1955">
        <v>8.14</v>
      </c>
      <c r="N1955">
        <v>8.5500000000000007</v>
      </c>
      <c r="P1955" s="8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</row>
    <row r="1956" spans="1:28" ht="17" thickBot="1" x14ac:dyDescent="0.25">
      <c r="A1956" s="9"/>
      <c r="B1956" s="2">
        <v>41360</v>
      </c>
      <c r="C1956">
        <v>5.65</v>
      </c>
      <c r="D1956">
        <v>5.73</v>
      </c>
      <c r="E1956">
        <v>5.79</v>
      </c>
      <c r="F1956">
        <v>5.85</v>
      </c>
      <c r="G1956">
        <v>6</v>
      </c>
      <c r="H1956">
        <v>6.12</v>
      </c>
      <c r="I1956">
        <v>6.49</v>
      </c>
      <c r="J1956">
        <v>6.88</v>
      </c>
      <c r="K1956">
        <v>7.33</v>
      </c>
      <c r="L1956">
        <v>7.81</v>
      </c>
      <c r="M1956">
        <v>8.1300000000000008</v>
      </c>
      <c r="N1956">
        <v>8.5299999999999994</v>
      </c>
      <c r="P1956" s="8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</row>
    <row r="1957" spans="1:28" ht="17" thickBot="1" x14ac:dyDescent="0.25">
      <c r="A1957" s="9"/>
      <c r="B1957" s="2">
        <v>41359</v>
      </c>
      <c r="C1957">
        <v>5.65</v>
      </c>
      <c r="D1957">
        <v>5.73</v>
      </c>
      <c r="E1957">
        <v>5.79</v>
      </c>
      <c r="F1957">
        <v>5.83</v>
      </c>
      <c r="G1957">
        <v>5.95</v>
      </c>
      <c r="H1957">
        <v>6.06</v>
      </c>
      <c r="I1957">
        <v>6.45</v>
      </c>
      <c r="J1957">
        <v>6.88</v>
      </c>
      <c r="K1957">
        <v>7.36</v>
      </c>
      <c r="L1957">
        <v>7.85</v>
      </c>
      <c r="M1957">
        <v>8.14</v>
      </c>
      <c r="N1957">
        <v>8.5299999999999994</v>
      </c>
      <c r="P1957" s="8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</row>
    <row r="1958" spans="1:28" ht="17" thickBot="1" x14ac:dyDescent="0.25">
      <c r="A1958" s="9"/>
      <c r="B1958" s="2">
        <v>41358</v>
      </c>
      <c r="C1958">
        <v>5.71</v>
      </c>
      <c r="D1958">
        <v>5.76</v>
      </c>
      <c r="E1958">
        <v>5.81</v>
      </c>
      <c r="F1958">
        <v>5.85</v>
      </c>
      <c r="G1958">
        <v>5.97</v>
      </c>
      <c r="H1958">
        <v>6.09</v>
      </c>
      <c r="I1958">
        <v>6.47</v>
      </c>
      <c r="J1958">
        <v>6.86</v>
      </c>
      <c r="K1958">
        <v>7.32</v>
      </c>
      <c r="L1958">
        <v>7.81</v>
      </c>
      <c r="M1958">
        <v>8.11</v>
      </c>
      <c r="N1958">
        <v>8.49</v>
      </c>
      <c r="P1958" s="8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</row>
    <row r="1959" spans="1:28" ht="17" thickBot="1" x14ac:dyDescent="0.25">
      <c r="A1959" s="9"/>
      <c r="B1959" s="2">
        <v>41355</v>
      </c>
      <c r="C1959">
        <v>5.67</v>
      </c>
      <c r="D1959">
        <v>5.74</v>
      </c>
      <c r="E1959">
        <v>5.8</v>
      </c>
      <c r="F1959">
        <v>5.85</v>
      </c>
      <c r="G1959">
        <v>5.98</v>
      </c>
      <c r="H1959">
        <v>6.1</v>
      </c>
      <c r="I1959">
        <v>6.46</v>
      </c>
      <c r="J1959">
        <v>6.84</v>
      </c>
      <c r="K1959">
        <v>7.3</v>
      </c>
      <c r="L1959">
        <v>7.79</v>
      </c>
      <c r="M1959">
        <v>8.09</v>
      </c>
      <c r="N1959">
        <v>8.43</v>
      </c>
      <c r="P1959" s="8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</row>
    <row r="1960" spans="1:28" ht="17" thickBot="1" x14ac:dyDescent="0.25">
      <c r="A1960" s="9"/>
      <c r="B1960" s="2">
        <v>41354</v>
      </c>
      <c r="C1960">
        <v>5.71</v>
      </c>
      <c r="D1960">
        <v>5.77</v>
      </c>
      <c r="E1960">
        <v>5.82</v>
      </c>
      <c r="F1960">
        <v>5.86</v>
      </c>
      <c r="G1960">
        <v>5.98</v>
      </c>
      <c r="H1960">
        <v>6.1</v>
      </c>
      <c r="I1960">
        <v>6.47</v>
      </c>
      <c r="J1960">
        <v>6.86</v>
      </c>
      <c r="K1960">
        <v>7.32</v>
      </c>
      <c r="L1960">
        <v>7.81</v>
      </c>
      <c r="M1960">
        <v>8.11</v>
      </c>
      <c r="N1960">
        <v>8.43</v>
      </c>
      <c r="P1960" s="8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</row>
    <row r="1961" spans="1:28" ht="17" thickBot="1" x14ac:dyDescent="0.25">
      <c r="A1961" s="9"/>
      <c r="B1961" s="2">
        <v>41353</v>
      </c>
      <c r="C1961">
        <v>5.64</v>
      </c>
      <c r="D1961">
        <v>5.7</v>
      </c>
      <c r="E1961">
        <v>5.76</v>
      </c>
      <c r="F1961">
        <v>5.82</v>
      </c>
      <c r="G1961">
        <v>6</v>
      </c>
      <c r="H1961">
        <v>6.15</v>
      </c>
      <c r="I1961">
        <v>6.48</v>
      </c>
      <c r="J1961">
        <v>6.83</v>
      </c>
      <c r="K1961">
        <v>7.33</v>
      </c>
      <c r="L1961">
        <v>7.95</v>
      </c>
      <c r="M1961">
        <v>8.31</v>
      </c>
      <c r="N1961">
        <v>8.58</v>
      </c>
      <c r="P1961" s="8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</row>
    <row r="1962" spans="1:28" ht="17" thickBot="1" x14ac:dyDescent="0.25">
      <c r="A1962" s="9"/>
      <c r="B1962" s="2">
        <v>41352</v>
      </c>
      <c r="C1962">
        <v>5.71</v>
      </c>
      <c r="D1962">
        <v>5.76</v>
      </c>
      <c r="E1962">
        <v>5.8</v>
      </c>
      <c r="F1962">
        <v>5.82</v>
      </c>
      <c r="G1962">
        <v>5.89</v>
      </c>
      <c r="H1962">
        <v>6.03</v>
      </c>
      <c r="I1962">
        <v>6.45</v>
      </c>
      <c r="J1962">
        <v>6.87</v>
      </c>
      <c r="K1962">
        <v>7.36</v>
      </c>
      <c r="L1962">
        <v>7.91</v>
      </c>
      <c r="M1962">
        <v>8.26</v>
      </c>
      <c r="N1962">
        <v>8.68</v>
      </c>
      <c r="P1962" s="8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</row>
    <row r="1963" spans="1:28" ht="17" thickBot="1" x14ac:dyDescent="0.25">
      <c r="A1963" s="9"/>
      <c r="B1963" s="2">
        <v>41351</v>
      </c>
      <c r="C1963">
        <v>5.58</v>
      </c>
      <c r="D1963">
        <v>5.65</v>
      </c>
      <c r="E1963">
        <v>5.7</v>
      </c>
      <c r="F1963">
        <v>5.74</v>
      </c>
      <c r="G1963">
        <v>5.83</v>
      </c>
      <c r="H1963">
        <v>5.93</v>
      </c>
      <c r="I1963">
        <v>6.33</v>
      </c>
      <c r="J1963">
        <v>6.8</v>
      </c>
      <c r="K1963">
        <v>7.37</v>
      </c>
      <c r="L1963">
        <v>7.97</v>
      </c>
      <c r="M1963">
        <v>8.32</v>
      </c>
      <c r="N1963">
        <v>8.67</v>
      </c>
      <c r="P1963" s="8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</row>
    <row r="1964" spans="1:28" ht="17" thickBot="1" x14ac:dyDescent="0.25">
      <c r="A1964" s="9"/>
      <c r="B1964" s="2">
        <v>41348</v>
      </c>
      <c r="C1964">
        <v>5.58</v>
      </c>
      <c r="D1964">
        <v>5.65</v>
      </c>
      <c r="E1964">
        <v>5.7</v>
      </c>
      <c r="F1964">
        <v>5.75</v>
      </c>
      <c r="G1964">
        <v>5.87</v>
      </c>
      <c r="H1964">
        <v>5.97</v>
      </c>
      <c r="I1964">
        <v>6.32</v>
      </c>
      <c r="J1964">
        <v>6.72</v>
      </c>
      <c r="K1964">
        <v>7.24</v>
      </c>
      <c r="L1964">
        <v>7.83</v>
      </c>
      <c r="M1964">
        <v>8.19</v>
      </c>
      <c r="N1964">
        <v>8.5399999999999991</v>
      </c>
      <c r="P1964" s="8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</row>
    <row r="1965" spans="1:28" ht="17" thickBot="1" x14ac:dyDescent="0.25">
      <c r="A1965" s="9"/>
      <c r="B1965" s="2">
        <v>41347</v>
      </c>
      <c r="C1965">
        <v>5.54</v>
      </c>
      <c r="D1965">
        <v>5.61</v>
      </c>
      <c r="E1965">
        <v>5.68</v>
      </c>
      <c r="F1965">
        <v>5.73</v>
      </c>
      <c r="G1965">
        <v>5.86</v>
      </c>
      <c r="H1965">
        <v>5.95</v>
      </c>
      <c r="I1965">
        <v>6.29</v>
      </c>
      <c r="J1965">
        <v>6.69</v>
      </c>
      <c r="K1965">
        <v>7.19</v>
      </c>
      <c r="L1965">
        <v>7.76</v>
      </c>
      <c r="M1965">
        <v>8.11</v>
      </c>
      <c r="N1965">
        <v>8.4600000000000009</v>
      </c>
      <c r="P1965" s="8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</row>
    <row r="1966" spans="1:28" ht="17" thickBot="1" x14ac:dyDescent="0.25">
      <c r="A1966" s="9"/>
      <c r="B1966" s="2">
        <v>41346</v>
      </c>
      <c r="C1966">
        <v>5.52</v>
      </c>
      <c r="D1966">
        <v>5.6</v>
      </c>
      <c r="E1966">
        <v>5.67</v>
      </c>
      <c r="F1966">
        <v>5.73</v>
      </c>
      <c r="G1966">
        <v>5.88</v>
      </c>
      <c r="H1966">
        <v>5.98</v>
      </c>
      <c r="I1966">
        <v>6.29</v>
      </c>
      <c r="J1966">
        <v>6.65</v>
      </c>
      <c r="K1966">
        <v>7.15</v>
      </c>
      <c r="L1966">
        <v>7.73</v>
      </c>
      <c r="M1966">
        <v>8.1</v>
      </c>
      <c r="N1966">
        <v>8.48</v>
      </c>
      <c r="P1966" s="8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</row>
    <row r="1967" spans="1:28" ht="17" thickBot="1" x14ac:dyDescent="0.25">
      <c r="A1967" s="9"/>
      <c r="B1967" s="2">
        <v>41345</v>
      </c>
      <c r="C1967">
        <v>5.55</v>
      </c>
      <c r="D1967">
        <v>5.62</v>
      </c>
      <c r="E1967">
        <v>5.68</v>
      </c>
      <c r="F1967">
        <v>5.74</v>
      </c>
      <c r="G1967">
        <v>5.9</v>
      </c>
      <c r="H1967">
        <v>6.04</v>
      </c>
      <c r="I1967">
        <v>6.36</v>
      </c>
      <c r="J1967">
        <v>6.7</v>
      </c>
      <c r="K1967">
        <v>7.18</v>
      </c>
      <c r="L1967">
        <v>7.77</v>
      </c>
      <c r="M1967">
        <v>8.11</v>
      </c>
      <c r="N1967">
        <v>8.39</v>
      </c>
      <c r="P1967" s="8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</row>
    <row r="1968" spans="1:28" ht="17" thickBot="1" x14ac:dyDescent="0.25">
      <c r="A1968" s="9"/>
      <c r="B1968" s="2">
        <v>41344</v>
      </c>
      <c r="C1968">
        <v>5.51</v>
      </c>
      <c r="D1968">
        <v>5.59</v>
      </c>
      <c r="E1968">
        <v>5.67</v>
      </c>
      <c r="F1968">
        <v>5.74</v>
      </c>
      <c r="G1968">
        <v>5.89</v>
      </c>
      <c r="H1968">
        <v>5.97</v>
      </c>
      <c r="I1968">
        <v>6.28</v>
      </c>
      <c r="J1968">
        <v>6.65</v>
      </c>
      <c r="K1968">
        <v>7.15</v>
      </c>
      <c r="L1968">
        <v>7.7</v>
      </c>
      <c r="M1968">
        <v>8.0299999999999994</v>
      </c>
      <c r="N1968">
        <v>8.34</v>
      </c>
      <c r="P1968" s="8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</row>
    <row r="1969" spans="1:28" ht="17" thickBot="1" x14ac:dyDescent="0.25">
      <c r="A1969" s="9"/>
      <c r="B1969" s="2">
        <v>41340</v>
      </c>
      <c r="C1969">
        <v>5.45</v>
      </c>
      <c r="D1969">
        <v>5.55</v>
      </c>
      <c r="E1969">
        <v>5.63</v>
      </c>
      <c r="F1969">
        <v>5.7</v>
      </c>
      <c r="G1969">
        <v>5.89</v>
      </c>
      <c r="H1969">
        <v>6.02</v>
      </c>
      <c r="I1969">
        <v>6.33</v>
      </c>
      <c r="J1969">
        <v>6.66</v>
      </c>
      <c r="K1969">
        <v>7.11</v>
      </c>
      <c r="L1969">
        <v>7.67</v>
      </c>
      <c r="M1969">
        <v>8.02</v>
      </c>
      <c r="N1969">
        <v>8.39</v>
      </c>
      <c r="P1969" s="8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</row>
    <row r="1970" spans="1:28" ht="17" thickBot="1" x14ac:dyDescent="0.25">
      <c r="A1970" s="9"/>
      <c r="B1970" s="2">
        <v>41339</v>
      </c>
      <c r="C1970">
        <v>5.51</v>
      </c>
      <c r="D1970">
        <v>5.58</v>
      </c>
      <c r="E1970">
        <v>5.65</v>
      </c>
      <c r="F1970">
        <v>5.71</v>
      </c>
      <c r="G1970">
        <v>5.91</v>
      </c>
      <c r="H1970">
        <v>6.05</v>
      </c>
      <c r="I1970">
        <v>6.34</v>
      </c>
      <c r="J1970">
        <v>6.64</v>
      </c>
      <c r="K1970">
        <v>7.06</v>
      </c>
      <c r="L1970">
        <v>7.6</v>
      </c>
      <c r="M1970">
        <v>7.95</v>
      </c>
      <c r="N1970">
        <v>8.32</v>
      </c>
      <c r="P1970" s="8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</row>
    <row r="1971" spans="1:28" ht="17" thickBot="1" x14ac:dyDescent="0.25">
      <c r="A1971" s="9"/>
      <c r="B1971" s="2">
        <v>41338</v>
      </c>
      <c r="C1971">
        <v>5.47</v>
      </c>
      <c r="D1971">
        <v>5.57</v>
      </c>
      <c r="E1971">
        <v>5.65</v>
      </c>
      <c r="F1971">
        <v>5.72</v>
      </c>
      <c r="G1971">
        <v>5.88</v>
      </c>
      <c r="H1971">
        <v>5.95</v>
      </c>
      <c r="I1971">
        <v>6.25</v>
      </c>
      <c r="J1971">
        <v>6.61</v>
      </c>
      <c r="K1971">
        <v>7.09</v>
      </c>
      <c r="L1971">
        <v>7.6</v>
      </c>
      <c r="M1971">
        <v>7.92</v>
      </c>
      <c r="N1971">
        <v>8.2799999999999994</v>
      </c>
      <c r="P1971" s="8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</row>
    <row r="1972" spans="1:28" ht="17" thickBot="1" x14ac:dyDescent="0.25">
      <c r="A1972" s="9"/>
      <c r="B1972" s="2">
        <v>41337</v>
      </c>
      <c r="C1972">
        <v>5.35</v>
      </c>
      <c r="D1972">
        <v>5.47</v>
      </c>
      <c r="E1972">
        <v>5.59</v>
      </c>
      <c r="F1972">
        <v>5.68</v>
      </c>
      <c r="G1972">
        <v>5.88</v>
      </c>
      <c r="H1972">
        <v>5.94</v>
      </c>
      <c r="I1972">
        <v>6.21</v>
      </c>
      <c r="J1972">
        <v>6.58</v>
      </c>
      <c r="K1972">
        <v>7.07</v>
      </c>
      <c r="L1972">
        <v>7.61</v>
      </c>
      <c r="M1972">
        <v>7.93</v>
      </c>
      <c r="N1972">
        <v>8.3000000000000007</v>
      </c>
      <c r="P1972" s="8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</row>
    <row r="1973" spans="1:28" ht="17" thickBot="1" x14ac:dyDescent="0.25">
      <c r="A1973" s="9"/>
      <c r="B1973" s="2">
        <v>41334</v>
      </c>
      <c r="C1973">
        <v>5.4</v>
      </c>
      <c r="D1973">
        <v>5.51</v>
      </c>
      <c r="E1973">
        <v>5.62</v>
      </c>
      <c r="F1973">
        <v>5.7</v>
      </c>
      <c r="G1973">
        <v>5.86</v>
      </c>
      <c r="H1973">
        <v>5.91</v>
      </c>
      <c r="I1973">
        <v>6.2</v>
      </c>
      <c r="J1973">
        <v>6.61</v>
      </c>
      <c r="K1973">
        <v>7.14</v>
      </c>
      <c r="L1973">
        <v>7.69</v>
      </c>
      <c r="M1973">
        <v>8.02</v>
      </c>
      <c r="N1973">
        <v>8.39</v>
      </c>
      <c r="P1973" s="8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</row>
    <row r="1974" spans="1:28" ht="17" thickBot="1" x14ac:dyDescent="0.25">
      <c r="A1974" s="9"/>
      <c r="B1974" s="2">
        <v>41333</v>
      </c>
      <c r="C1974">
        <v>5.28</v>
      </c>
      <c r="D1974">
        <v>5.42</v>
      </c>
      <c r="E1974">
        <v>5.54</v>
      </c>
      <c r="F1974">
        <v>5.65</v>
      </c>
      <c r="G1974">
        <v>5.87</v>
      </c>
      <c r="H1974">
        <v>5.92</v>
      </c>
      <c r="I1974">
        <v>6.19</v>
      </c>
      <c r="J1974">
        <v>6.59</v>
      </c>
      <c r="K1974">
        <v>7.1</v>
      </c>
      <c r="L1974">
        <v>7.63</v>
      </c>
      <c r="M1974">
        <v>7.95</v>
      </c>
      <c r="N1974">
        <v>8.33</v>
      </c>
      <c r="P1974" s="8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</row>
    <row r="1975" spans="1:28" ht="17" thickBot="1" x14ac:dyDescent="0.25">
      <c r="A1975" s="9"/>
      <c r="B1975" s="2">
        <v>41332</v>
      </c>
      <c r="C1975">
        <v>5.18</v>
      </c>
      <c r="D1975">
        <v>5.34</v>
      </c>
      <c r="E1975">
        <v>5.49</v>
      </c>
      <c r="F1975">
        <v>5.61</v>
      </c>
      <c r="G1975">
        <v>5.84</v>
      </c>
      <c r="H1975">
        <v>5.85</v>
      </c>
      <c r="I1975">
        <v>6.12</v>
      </c>
      <c r="J1975">
        <v>6.55</v>
      </c>
      <c r="K1975">
        <v>7.12</v>
      </c>
      <c r="L1975">
        <v>7.69</v>
      </c>
      <c r="M1975">
        <v>8.02</v>
      </c>
      <c r="N1975">
        <v>8.39</v>
      </c>
      <c r="P1975" s="8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</row>
    <row r="1976" spans="1:28" ht="17" thickBot="1" x14ac:dyDescent="0.25">
      <c r="A1976" s="9"/>
      <c r="B1976" s="2">
        <v>41331</v>
      </c>
      <c r="C1976">
        <v>5.26</v>
      </c>
      <c r="D1976">
        <v>5.38</v>
      </c>
      <c r="E1976">
        <v>5.5</v>
      </c>
      <c r="F1976">
        <v>5.61</v>
      </c>
      <c r="G1976">
        <v>5.9</v>
      </c>
      <c r="H1976">
        <v>6.04</v>
      </c>
      <c r="I1976">
        <v>6.35</v>
      </c>
      <c r="J1976">
        <v>6.67</v>
      </c>
      <c r="K1976">
        <v>7.09</v>
      </c>
      <c r="L1976">
        <v>7.58</v>
      </c>
      <c r="M1976">
        <v>7.91</v>
      </c>
      <c r="N1976">
        <v>8.3000000000000007</v>
      </c>
      <c r="P1976" s="8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</row>
    <row r="1977" spans="1:28" ht="17" thickBot="1" x14ac:dyDescent="0.25">
      <c r="A1977" s="9"/>
      <c r="B1977" s="2">
        <v>41330</v>
      </c>
      <c r="C1977">
        <v>5.22</v>
      </c>
      <c r="D1977">
        <v>5.36</v>
      </c>
      <c r="E1977">
        <v>5.49</v>
      </c>
      <c r="F1977">
        <v>5.61</v>
      </c>
      <c r="G1977">
        <v>5.91</v>
      </c>
      <c r="H1977">
        <v>6.02</v>
      </c>
      <c r="I1977">
        <v>6.29</v>
      </c>
      <c r="J1977">
        <v>6.62</v>
      </c>
      <c r="K1977">
        <v>7.07</v>
      </c>
      <c r="L1977">
        <v>7.59</v>
      </c>
      <c r="M1977">
        <v>7.92</v>
      </c>
      <c r="N1977">
        <v>8.31</v>
      </c>
      <c r="P1977" s="8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</row>
    <row r="1978" spans="1:28" ht="17" thickBot="1" x14ac:dyDescent="0.25">
      <c r="A1978" s="9"/>
      <c r="B1978" s="2">
        <v>41327</v>
      </c>
      <c r="C1978">
        <v>5.37</v>
      </c>
      <c r="D1978">
        <v>5.49</v>
      </c>
      <c r="E1978">
        <v>5.59</v>
      </c>
      <c r="F1978">
        <v>5.66</v>
      </c>
      <c r="G1978">
        <v>5.8</v>
      </c>
      <c r="H1978">
        <v>5.83</v>
      </c>
      <c r="I1978">
        <v>6.13</v>
      </c>
      <c r="J1978">
        <v>6.54</v>
      </c>
      <c r="K1978">
        <v>7.09</v>
      </c>
      <c r="L1978">
        <v>7.68</v>
      </c>
      <c r="M1978">
        <v>8.0500000000000007</v>
      </c>
      <c r="N1978">
        <v>8.51</v>
      </c>
      <c r="P1978" s="8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</row>
    <row r="1979" spans="1:28" ht="17" thickBot="1" x14ac:dyDescent="0.25">
      <c r="A1979" s="9"/>
      <c r="B1979" s="2">
        <v>41326</v>
      </c>
      <c r="C1979">
        <v>5.34</v>
      </c>
      <c r="D1979">
        <v>5.48</v>
      </c>
      <c r="E1979">
        <v>5.61</v>
      </c>
      <c r="F1979">
        <v>5.7</v>
      </c>
      <c r="G1979">
        <v>5.88</v>
      </c>
      <c r="H1979">
        <v>5.89</v>
      </c>
      <c r="I1979">
        <v>6.14</v>
      </c>
      <c r="J1979">
        <v>6.54</v>
      </c>
      <c r="K1979">
        <v>7.07</v>
      </c>
      <c r="L1979">
        <v>7.65</v>
      </c>
      <c r="M1979">
        <v>8.02</v>
      </c>
      <c r="N1979">
        <v>8.49</v>
      </c>
      <c r="P1979" s="8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</row>
    <row r="1980" spans="1:28" ht="17" thickBot="1" x14ac:dyDescent="0.25">
      <c r="A1980" s="9"/>
      <c r="B1980" s="2">
        <v>41325</v>
      </c>
      <c r="C1980">
        <v>5.35</v>
      </c>
      <c r="D1980">
        <v>5.49</v>
      </c>
      <c r="E1980">
        <v>5.62</v>
      </c>
      <c r="F1980">
        <v>5.71</v>
      </c>
      <c r="G1980">
        <v>5.88</v>
      </c>
      <c r="H1980">
        <v>5.89</v>
      </c>
      <c r="I1980">
        <v>6.14</v>
      </c>
      <c r="J1980">
        <v>6.53</v>
      </c>
      <c r="K1980">
        <v>7.05</v>
      </c>
      <c r="L1980">
        <v>7.59</v>
      </c>
      <c r="M1980">
        <v>7.95</v>
      </c>
      <c r="N1980">
        <v>8.44</v>
      </c>
      <c r="P1980" s="8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</row>
    <row r="1981" spans="1:28" ht="17" thickBot="1" x14ac:dyDescent="0.25">
      <c r="A1981" s="9"/>
      <c r="B1981" s="2">
        <v>41324</v>
      </c>
      <c r="C1981">
        <v>5.41</v>
      </c>
      <c r="D1981">
        <v>5.53</v>
      </c>
      <c r="E1981">
        <v>5.63</v>
      </c>
      <c r="F1981">
        <v>5.72</v>
      </c>
      <c r="G1981">
        <v>5.86</v>
      </c>
      <c r="H1981">
        <v>5.87</v>
      </c>
      <c r="I1981">
        <v>6.11</v>
      </c>
      <c r="J1981">
        <v>6.48</v>
      </c>
      <c r="K1981">
        <v>6.98</v>
      </c>
      <c r="L1981">
        <v>7.55</v>
      </c>
      <c r="M1981">
        <v>7.94</v>
      </c>
      <c r="N1981">
        <v>8.4700000000000006</v>
      </c>
      <c r="P1981" s="8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</row>
    <row r="1982" spans="1:28" ht="17" thickBot="1" x14ac:dyDescent="0.25">
      <c r="A1982" s="9"/>
      <c r="B1982" s="2">
        <v>41323</v>
      </c>
      <c r="C1982">
        <v>5.47</v>
      </c>
      <c r="D1982">
        <v>5.58</v>
      </c>
      <c r="E1982">
        <v>5.67</v>
      </c>
      <c r="F1982">
        <v>5.74</v>
      </c>
      <c r="G1982">
        <v>5.85</v>
      </c>
      <c r="H1982">
        <v>5.86</v>
      </c>
      <c r="I1982">
        <v>6.11</v>
      </c>
      <c r="J1982">
        <v>6.5</v>
      </c>
      <c r="K1982">
        <v>7.01</v>
      </c>
      <c r="L1982">
        <v>7.57</v>
      </c>
      <c r="M1982">
        <v>7.94</v>
      </c>
      <c r="N1982">
        <v>8.4700000000000006</v>
      </c>
      <c r="P1982" s="8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</row>
    <row r="1983" spans="1:28" ht="17" thickBot="1" x14ac:dyDescent="0.25">
      <c r="A1983" s="9"/>
      <c r="B1983" s="2">
        <v>41320</v>
      </c>
      <c r="C1983">
        <v>5.31</v>
      </c>
      <c r="D1983">
        <v>5.46</v>
      </c>
      <c r="E1983">
        <v>5.6</v>
      </c>
      <c r="F1983">
        <v>5.7</v>
      </c>
      <c r="G1983">
        <v>5.88</v>
      </c>
      <c r="H1983">
        <v>5.9</v>
      </c>
      <c r="I1983">
        <v>6.13</v>
      </c>
      <c r="J1983">
        <v>6.49</v>
      </c>
      <c r="K1983">
        <v>6.98</v>
      </c>
      <c r="L1983">
        <v>7.53</v>
      </c>
      <c r="M1983">
        <v>7.94</v>
      </c>
      <c r="N1983">
        <v>8.5299999999999994</v>
      </c>
      <c r="P1983" s="8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</row>
    <row r="1984" spans="1:28" ht="17" thickBot="1" x14ac:dyDescent="0.25">
      <c r="A1984" s="9"/>
      <c r="B1984" s="2">
        <v>41319</v>
      </c>
      <c r="C1984">
        <v>5.35</v>
      </c>
      <c r="D1984">
        <v>5.51</v>
      </c>
      <c r="E1984">
        <v>5.65</v>
      </c>
      <c r="F1984">
        <v>5.75</v>
      </c>
      <c r="G1984">
        <v>5.9</v>
      </c>
      <c r="H1984">
        <v>5.9</v>
      </c>
      <c r="I1984">
        <v>6.12</v>
      </c>
      <c r="J1984">
        <v>6.48</v>
      </c>
      <c r="K1984">
        <v>6.97</v>
      </c>
      <c r="L1984">
        <v>7.51</v>
      </c>
      <c r="M1984">
        <v>7.9</v>
      </c>
      <c r="N1984">
        <v>8.5</v>
      </c>
      <c r="P1984" s="8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</row>
    <row r="1985" spans="1:28" ht="17" thickBot="1" x14ac:dyDescent="0.25">
      <c r="A1985" s="9"/>
      <c r="B1985" s="2">
        <v>41318</v>
      </c>
      <c r="C1985">
        <v>5.39</v>
      </c>
      <c r="D1985">
        <v>5.52</v>
      </c>
      <c r="E1985">
        <v>5.65</v>
      </c>
      <c r="F1985">
        <v>5.74</v>
      </c>
      <c r="G1985">
        <v>5.9</v>
      </c>
      <c r="H1985">
        <v>5.91</v>
      </c>
      <c r="I1985">
        <v>6.12</v>
      </c>
      <c r="J1985">
        <v>6.47</v>
      </c>
      <c r="K1985">
        <v>6.95</v>
      </c>
      <c r="L1985">
        <v>7.51</v>
      </c>
      <c r="M1985">
        <v>7.93</v>
      </c>
      <c r="N1985">
        <v>8.5399999999999991</v>
      </c>
      <c r="P1985" s="8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</row>
    <row r="1986" spans="1:28" ht="17" thickBot="1" x14ac:dyDescent="0.25">
      <c r="A1986" s="9"/>
      <c r="B1986" s="2">
        <v>41317</v>
      </c>
      <c r="C1986">
        <v>5.43</v>
      </c>
      <c r="D1986">
        <v>5.55</v>
      </c>
      <c r="E1986">
        <v>5.66</v>
      </c>
      <c r="F1986">
        <v>5.74</v>
      </c>
      <c r="G1986">
        <v>5.9</v>
      </c>
      <c r="H1986">
        <v>5.93</v>
      </c>
      <c r="I1986">
        <v>6.16</v>
      </c>
      <c r="J1986">
        <v>6.49</v>
      </c>
      <c r="K1986">
        <v>6.94</v>
      </c>
      <c r="L1986">
        <v>7.45</v>
      </c>
      <c r="M1986">
        <v>7.84</v>
      </c>
      <c r="N1986">
        <v>8.48</v>
      </c>
      <c r="P1986" s="8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</row>
    <row r="1987" spans="1:28" ht="17" thickBot="1" x14ac:dyDescent="0.25">
      <c r="A1987" s="9"/>
      <c r="B1987" s="2">
        <v>41316</v>
      </c>
      <c r="C1987">
        <v>5.3</v>
      </c>
      <c r="D1987">
        <v>5.47</v>
      </c>
      <c r="E1987">
        <v>5.62</v>
      </c>
      <c r="F1987">
        <v>5.73</v>
      </c>
      <c r="G1987">
        <v>5.92</v>
      </c>
      <c r="H1987">
        <v>5.95</v>
      </c>
      <c r="I1987">
        <v>6.15</v>
      </c>
      <c r="J1987">
        <v>6.47</v>
      </c>
      <c r="K1987">
        <v>6.91</v>
      </c>
      <c r="L1987">
        <v>7.45</v>
      </c>
      <c r="M1987">
        <v>7.88</v>
      </c>
      <c r="N1987">
        <v>8.5500000000000007</v>
      </c>
      <c r="P1987" s="8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</row>
    <row r="1988" spans="1:28" ht="17" thickBot="1" x14ac:dyDescent="0.25">
      <c r="A1988" s="9"/>
      <c r="B1988" s="2">
        <v>41313</v>
      </c>
      <c r="C1988">
        <v>5.51</v>
      </c>
      <c r="D1988">
        <v>5.65</v>
      </c>
      <c r="E1988">
        <v>5.76</v>
      </c>
      <c r="F1988">
        <v>5.83</v>
      </c>
      <c r="G1988">
        <v>5.91</v>
      </c>
      <c r="H1988">
        <v>5.95</v>
      </c>
      <c r="I1988">
        <v>6.2</v>
      </c>
      <c r="J1988">
        <v>6.52</v>
      </c>
      <c r="K1988">
        <v>6.94</v>
      </c>
      <c r="L1988">
        <v>7.46</v>
      </c>
      <c r="M1988">
        <v>7.88</v>
      </c>
      <c r="N1988">
        <v>8.57</v>
      </c>
      <c r="P1988" s="8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</row>
    <row r="1989" spans="1:28" ht="17" thickBot="1" x14ac:dyDescent="0.25">
      <c r="A1989" s="9"/>
      <c r="B1989" s="2">
        <v>41312</v>
      </c>
      <c r="C1989">
        <v>5.48</v>
      </c>
      <c r="D1989">
        <v>5.6</v>
      </c>
      <c r="E1989">
        <v>5.71</v>
      </c>
      <c r="F1989">
        <v>5.79</v>
      </c>
      <c r="G1989">
        <v>5.99</v>
      </c>
      <c r="H1989">
        <v>6.12</v>
      </c>
      <c r="I1989">
        <v>6.36</v>
      </c>
      <c r="J1989">
        <v>6.59</v>
      </c>
      <c r="K1989">
        <v>6.93</v>
      </c>
      <c r="L1989">
        <v>7.45</v>
      </c>
      <c r="M1989">
        <v>7.9</v>
      </c>
      <c r="N1989">
        <v>8.59</v>
      </c>
      <c r="P1989" s="8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</row>
    <row r="1990" spans="1:28" ht="17" thickBot="1" x14ac:dyDescent="0.25">
      <c r="A1990" s="9"/>
      <c r="B1990" s="2">
        <v>41311</v>
      </c>
      <c r="C1990">
        <v>5.55</v>
      </c>
      <c r="D1990">
        <v>5.65</v>
      </c>
      <c r="E1990">
        <v>5.75</v>
      </c>
      <c r="F1990">
        <v>5.82</v>
      </c>
      <c r="G1990">
        <v>5.96</v>
      </c>
      <c r="H1990">
        <v>6</v>
      </c>
      <c r="I1990">
        <v>6.21</v>
      </c>
      <c r="J1990">
        <v>6.51</v>
      </c>
      <c r="K1990">
        <v>6.92</v>
      </c>
      <c r="L1990">
        <v>7.44</v>
      </c>
      <c r="M1990">
        <v>7.86</v>
      </c>
      <c r="N1990">
        <v>8.52</v>
      </c>
      <c r="P1990" s="8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</row>
    <row r="1991" spans="1:28" ht="17" thickBot="1" x14ac:dyDescent="0.25">
      <c r="A1991" s="9"/>
      <c r="B1991" s="2">
        <v>41310</v>
      </c>
      <c r="C1991">
        <v>5.66</v>
      </c>
      <c r="D1991">
        <v>5.73</v>
      </c>
      <c r="E1991">
        <v>5.79</v>
      </c>
      <c r="F1991">
        <v>5.84</v>
      </c>
      <c r="G1991">
        <v>5.99</v>
      </c>
      <c r="H1991">
        <v>6.11</v>
      </c>
      <c r="I1991">
        <v>6.34</v>
      </c>
      <c r="J1991">
        <v>6.58</v>
      </c>
      <c r="K1991">
        <v>6.92</v>
      </c>
      <c r="L1991">
        <v>7.43</v>
      </c>
      <c r="M1991">
        <v>7.84</v>
      </c>
      <c r="N1991">
        <v>8.4499999999999993</v>
      </c>
      <c r="P1991" s="8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</row>
    <row r="1992" spans="1:28" ht="17" thickBot="1" x14ac:dyDescent="0.25">
      <c r="A1992" s="9"/>
      <c r="B1992" s="2">
        <v>41309</v>
      </c>
      <c r="C1992">
        <v>5.65</v>
      </c>
      <c r="D1992">
        <v>5.73</v>
      </c>
      <c r="E1992">
        <v>5.8</v>
      </c>
      <c r="F1992">
        <v>5.85</v>
      </c>
      <c r="G1992">
        <v>5.91</v>
      </c>
      <c r="H1992">
        <v>5.98</v>
      </c>
      <c r="I1992">
        <v>6.25</v>
      </c>
      <c r="J1992">
        <v>6.55</v>
      </c>
      <c r="K1992">
        <v>6.93</v>
      </c>
      <c r="L1992">
        <v>7.43</v>
      </c>
      <c r="M1992">
        <v>7.83</v>
      </c>
      <c r="N1992">
        <v>8.48</v>
      </c>
      <c r="P1992" s="8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</row>
    <row r="1993" spans="1:28" ht="17" thickBot="1" x14ac:dyDescent="0.25">
      <c r="A1993" s="9"/>
      <c r="B1993" s="2">
        <v>41306</v>
      </c>
      <c r="C1993">
        <v>5.58</v>
      </c>
      <c r="D1993">
        <v>5.67</v>
      </c>
      <c r="E1993">
        <v>5.76</v>
      </c>
      <c r="F1993">
        <v>5.82</v>
      </c>
      <c r="G1993">
        <v>5.95</v>
      </c>
      <c r="H1993">
        <v>6.01</v>
      </c>
      <c r="I1993">
        <v>6.22</v>
      </c>
      <c r="J1993">
        <v>6.51</v>
      </c>
      <c r="K1993">
        <v>6.9</v>
      </c>
      <c r="L1993">
        <v>7.4</v>
      </c>
      <c r="M1993">
        <v>7.81</v>
      </c>
      <c r="N1993">
        <v>8.4700000000000006</v>
      </c>
      <c r="P1993" s="8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</row>
    <row r="1994" spans="1:28" ht="17" thickBot="1" x14ac:dyDescent="0.25">
      <c r="A1994" s="9"/>
      <c r="B1994" s="2">
        <v>41305</v>
      </c>
      <c r="C1994">
        <v>5.66</v>
      </c>
      <c r="D1994">
        <v>5.74</v>
      </c>
      <c r="E1994">
        <v>5.8</v>
      </c>
      <c r="F1994">
        <v>5.85</v>
      </c>
      <c r="G1994">
        <v>5.93</v>
      </c>
      <c r="H1994">
        <v>6</v>
      </c>
      <c r="I1994">
        <v>6.23</v>
      </c>
      <c r="J1994">
        <v>6.51</v>
      </c>
      <c r="K1994">
        <v>6.9</v>
      </c>
      <c r="L1994">
        <v>7.42</v>
      </c>
      <c r="M1994">
        <v>7.84</v>
      </c>
      <c r="N1994">
        <v>8.5</v>
      </c>
      <c r="P1994" s="8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</row>
    <row r="1995" spans="1:28" ht="17" thickBot="1" x14ac:dyDescent="0.25">
      <c r="A1995" s="9"/>
      <c r="B1995" s="2">
        <v>41304</v>
      </c>
      <c r="C1995">
        <v>5.65</v>
      </c>
      <c r="D1995">
        <v>5.71</v>
      </c>
      <c r="E1995">
        <v>5.77</v>
      </c>
      <c r="F1995">
        <v>5.81</v>
      </c>
      <c r="G1995">
        <v>5.89</v>
      </c>
      <c r="H1995">
        <v>5.95</v>
      </c>
      <c r="I1995">
        <v>6.18</v>
      </c>
      <c r="J1995">
        <v>6.46</v>
      </c>
      <c r="K1995">
        <v>6.86</v>
      </c>
      <c r="L1995">
        <v>7.38</v>
      </c>
      <c r="M1995">
        <v>7.81</v>
      </c>
      <c r="N1995">
        <v>8.5299999999999994</v>
      </c>
      <c r="P1995" s="8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</row>
    <row r="1996" spans="1:28" ht="17" thickBot="1" x14ac:dyDescent="0.25">
      <c r="A1996" s="9"/>
      <c r="B1996" s="2">
        <v>41303</v>
      </c>
      <c r="C1996">
        <v>5.65</v>
      </c>
      <c r="D1996">
        <v>5.72</v>
      </c>
      <c r="E1996">
        <v>5.78</v>
      </c>
      <c r="F1996">
        <v>5.83</v>
      </c>
      <c r="G1996">
        <v>5.91</v>
      </c>
      <c r="H1996">
        <v>5.96</v>
      </c>
      <c r="I1996">
        <v>6.18</v>
      </c>
      <c r="J1996">
        <v>6.47</v>
      </c>
      <c r="K1996">
        <v>6.86</v>
      </c>
      <c r="L1996">
        <v>7.39</v>
      </c>
      <c r="M1996">
        <v>7.83</v>
      </c>
      <c r="N1996">
        <v>8.56</v>
      </c>
      <c r="P1996" s="8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</row>
    <row r="1997" spans="1:28" ht="17" thickBot="1" x14ac:dyDescent="0.25">
      <c r="A1997" s="9"/>
      <c r="B1997" s="2">
        <v>41302</v>
      </c>
      <c r="C1997">
        <v>5.66</v>
      </c>
      <c r="D1997">
        <v>5.72</v>
      </c>
      <c r="E1997">
        <v>5.78</v>
      </c>
      <c r="F1997">
        <v>5.81</v>
      </c>
      <c r="G1997">
        <v>5.9</v>
      </c>
      <c r="H1997">
        <v>5.95</v>
      </c>
      <c r="I1997">
        <v>6.17</v>
      </c>
      <c r="J1997">
        <v>6.46</v>
      </c>
      <c r="K1997">
        <v>6.85</v>
      </c>
      <c r="L1997">
        <v>7.37</v>
      </c>
      <c r="M1997">
        <v>7.8</v>
      </c>
      <c r="N1997">
        <v>8.5299999999999994</v>
      </c>
      <c r="P1997" s="8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</row>
    <row r="1998" spans="1:28" ht="17" thickBot="1" x14ac:dyDescent="0.25">
      <c r="A1998" s="9"/>
      <c r="B1998" s="2">
        <v>41299</v>
      </c>
      <c r="C1998">
        <v>5.67</v>
      </c>
      <c r="D1998">
        <v>5.74</v>
      </c>
      <c r="E1998">
        <v>5.8</v>
      </c>
      <c r="F1998">
        <v>5.85</v>
      </c>
      <c r="G1998">
        <v>5.93</v>
      </c>
      <c r="H1998">
        <v>5.97</v>
      </c>
      <c r="I1998">
        <v>6.18</v>
      </c>
      <c r="J1998">
        <v>6.46</v>
      </c>
      <c r="K1998">
        <v>6.85</v>
      </c>
      <c r="L1998">
        <v>7.36</v>
      </c>
      <c r="M1998">
        <v>7.8</v>
      </c>
      <c r="N1998">
        <v>8.5399999999999991</v>
      </c>
      <c r="P1998" s="8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</row>
    <row r="1999" spans="1:28" ht="17" thickBot="1" x14ac:dyDescent="0.25">
      <c r="A1999" s="9"/>
      <c r="B1999" s="2">
        <v>41298</v>
      </c>
      <c r="C1999">
        <v>5.6</v>
      </c>
      <c r="D1999">
        <v>5.68</v>
      </c>
      <c r="E1999">
        <v>5.75</v>
      </c>
      <c r="F1999">
        <v>5.8</v>
      </c>
      <c r="G1999">
        <v>5.93</v>
      </c>
      <c r="H1999">
        <v>6</v>
      </c>
      <c r="I1999">
        <v>6.22</v>
      </c>
      <c r="J1999">
        <v>6.49</v>
      </c>
      <c r="K1999">
        <v>6.87</v>
      </c>
      <c r="L1999">
        <v>7.38</v>
      </c>
      <c r="M1999">
        <v>7.82</v>
      </c>
      <c r="N1999">
        <v>8.56</v>
      </c>
      <c r="P1999" s="8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</row>
    <row r="2000" spans="1:28" ht="17" thickBot="1" x14ac:dyDescent="0.25">
      <c r="A2000" s="9"/>
      <c r="B2000" s="2">
        <v>41297</v>
      </c>
      <c r="C2000">
        <v>5.78</v>
      </c>
      <c r="D2000">
        <v>5.86</v>
      </c>
      <c r="E2000">
        <v>5.92</v>
      </c>
      <c r="F2000">
        <v>5.96</v>
      </c>
      <c r="G2000">
        <v>6.02</v>
      </c>
      <c r="H2000">
        <v>6.07</v>
      </c>
      <c r="I2000">
        <v>6.29</v>
      </c>
      <c r="J2000">
        <v>6.55</v>
      </c>
      <c r="K2000">
        <v>6.9</v>
      </c>
      <c r="L2000">
        <v>7.36</v>
      </c>
      <c r="M2000">
        <v>7.75</v>
      </c>
      <c r="N2000">
        <v>8.43</v>
      </c>
      <c r="P2000" s="8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</row>
    <row r="2001" spans="1:28" ht="17" thickBot="1" x14ac:dyDescent="0.25">
      <c r="A2001" s="9"/>
      <c r="B2001" s="2">
        <v>41296</v>
      </c>
      <c r="C2001">
        <v>5.84</v>
      </c>
      <c r="D2001">
        <v>5.89</v>
      </c>
      <c r="E2001">
        <v>5.94</v>
      </c>
      <c r="F2001">
        <v>5.97</v>
      </c>
      <c r="G2001">
        <v>6.04</v>
      </c>
      <c r="H2001">
        <v>6.08</v>
      </c>
      <c r="I2001">
        <v>6.27</v>
      </c>
      <c r="J2001">
        <v>6.54</v>
      </c>
      <c r="K2001">
        <v>6.92</v>
      </c>
      <c r="L2001">
        <v>7.37</v>
      </c>
      <c r="M2001">
        <v>7.73</v>
      </c>
      <c r="N2001">
        <v>8.3800000000000008</v>
      </c>
      <c r="P2001" s="8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</row>
    <row r="2002" spans="1:28" ht="17" thickBot="1" x14ac:dyDescent="0.25">
      <c r="A2002" s="9"/>
      <c r="B2002" s="2">
        <v>41295</v>
      </c>
      <c r="C2002">
        <v>5.88</v>
      </c>
      <c r="D2002">
        <v>5.91</v>
      </c>
      <c r="E2002">
        <v>5.94</v>
      </c>
      <c r="F2002">
        <v>5.96</v>
      </c>
      <c r="G2002">
        <v>6</v>
      </c>
      <c r="H2002">
        <v>6.02</v>
      </c>
      <c r="I2002">
        <v>6.23</v>
      </c>
      <c r="J2002">
        <v>6.52</v>
      </c>
      <c r="K2002">
        <v>6.9</v>
      </c>
      <c r="L2002">
        <v>7.37</v>
      </c>
      <c r="M2002">
        <v>7.75</v>
      </c>
      <c r="N2002">
        <v>8.42</v>
      </c>
      <c r="P2002" s="8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</row>
    <row r="2003" spans="1:28" ht="17" thickBot="1" x14ac:dyDescent="0.25">
      <c r="A2003" s="9"/>
      <c r="B2003" s="2">
        <v>41292</v>
      </c>
      <c r="C2003">
        <v>5.84</v>
      </c>
      <c r="D2003">
        <v>5.91</v>
      </c>
      <c r="E2003">
        <v>5.96</v>
      </c>
      <c r="F2003">
        <v>5.99</v>
      </c>
      <c r="G2003">
        <v>6.02</v>
      </c>
      <c r="H2003">
        <v>6.04</v>
      </c>
      <c r="I2003">
        <v>6.24</v>
      </c>
      <c r="J2003">
        <v>6.52</v>
      </c>
      <c r="K2003">
        <v>6.89</v>
      </c>
      <c r="L2003">
        <v>7.33</v>
      </c>
      <c r="M2003">
        <v>7.7</v>
      </c>
      <c r="N2003">
        <v>8.36</v>
      </c>
      <c r="P2003" s="8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</row>
    <row r="2004" spans="1:28" ht="17" thickBot="1" x14ac:dyDescent="0.25">
      <c r="A2004" s="9"/>
      <c r="B2004" s="2">
        <v>41291</v>
      </c>
      <c r="C2004">
        <v>5.9</v>
      </c>
      <c r="D2004">
        <v>5.93</v>
      </c>
      <c r="E2004">
        <v>5.96</v>
      </c>
      <c r="F2004">
        <v>5.99</v>
      </c>
      <c r="G2004">
        <v>6.06</v>
      </c>
      <c r="H2004">
        <v>6.12</v>
      </c>
      <c r="I2004">
        <v>6.34</v>
      </c>
      <c r="J2004">
        <v>6.61</v>
      </c>
      <c r="K2004">
        <v>6.94</v>
      </c>
      <c r="L2004">
        <v>7.37</v>
      </c>
      <c r="M2004">
        <v>7.71</v>
      </c>
      <c r="N2004">
        <v>8.2899999999999991</v>
      </c>
      <c r="P2004" s="8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</row>
    <row r="2005" spans="1:28" ht="17" thickBot="1" x14ac:dyDescent="0.25">
      <c r="A2005" s="9"/>
      <c r="B2005" s="2">
        <v>41290</v>
      </c>
      <c r="C2005">
        <v>5.96</v>
      </c>
      <c r="D2005">
        <v>5.99</v>
      </c>
      <c r="E2005">
        <v>6.02</v>
      </c>
      <c r="F2005">
        <v>6.04</v>
      </c>
      <c r="G2005">
        <v>6.1</v>
      </c>
      <c r="H2005">
        <v>6.17</v>
      </c>
      <c r="I2005">
        <v>6.4</v>
      </c>
      <c r="J2005">
        <v>6.65</v>
      </c>
      <c r="K2005">
        <v>6.98</v>
      </c>
      <c r="L2005">
        <v>7.41</v>
      </c>
      <c r="M2005">
        <v>7.76</v>
      </c>
      <c r="N2005">
        <v>8.35</v>
      </c>
      <c r="P2005" s="8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</row>
    <row r="2006" spans="1:28" ht="17" thickBot="1" x14ac:dyDescent="0.25">
      <c r="A2006" s="9"/>
      <c r="B2006" s="2">
        <v>41289</v>
      </c>
      <c r="C2006">
        <v>5.84</v>
      </c>
      <c r="D2006">
        <v>5.89</v>
      </c>
      <c r="E2006">
        <v>5.93</v>
      </c>
      <c r="F2006">
        <v>5.97</v>
      </c>
      <c r="G2006">
        <v>6.04</v>
      </c>
      <c r="H2006">
        <v>6.05</v>
      </c>
      <c r="I2006">
        <v>6.21</v>
      </c>
      <c r="J2006">
        <v>6.45</v>
      </c>
      <c r="K2006">
        <v>6.81</v>
      </c>
      <c r="L2006">
        <v>7.26</v>
      </c>
      <c r="M2006">
        <v>7.64</v>
      </c>
      <c r="N2006">
        <v>8.32</v>
      </c>
      <c r="P2006" s="8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</row>
    <row r="2007" spans="1:28" ht="17" thickBot="1" x14ac:dyDescent="0.25">
      <c r="A2007" s="9"/>
      <c r="B2007" s="2">
        <v>41288</v>
      </c>
      <c r="C2007">
        <v>5.86</v>
      </c>
      <c r="D2007">
        <v>5.91</v>
      </c>
      <c r="E2007">
        <v>5.95</v>
      </c>
      <c r="F2007">
        <v>5.97</v>
      </c>
      <c r="G2007">
        <v>6.01</v>
      </c>
      <c r="H2007">
        <v>6.02</v>
      </c>
      <c r="I2007">
        <v>6.2</v>
      </c>
      <c r="J2007">
        <v>6.44</v>
      </c>
      <c r="K2007">
        <v>6.79</v>
      </c>
      <c r="L2007">
        <v>7.24</v>
      </c>
      <c r="M2007">
        <v>7.62</v>
      </c>
      <c r="N2007">
        <v>8.3000000000000007</v>
      </c>
      <c r="P2007" s="8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</row>
    <row r="2008" spans="1:28" ht="17" thickBot="1" x14ac:dyDescent="0.25">
      <c r="A2008" s="9"/>
      <c r="B2008" s="2">
        <v>41285</v>
      </c>
      <c r="C2008">
        <v>5.9</v>
      </c>
      <c r="D2008">
        <v>5.95</v>
      </c>
      <c r="E2008">
        <v>5.98</v>
      </c>
      <c r="F2008">
        <v>6.01</v>
      </c>
      <c r="G2008">
        <v>6.03</v>
      </c>
      <c r="H2008">
        <v>6.05</v>
      </c>
      <c r="I2008">
        <v>6.23</v>
      </c>
      <c r="J2008">
        <v>6.47</v>
      </c>
      <c r="K2008">
        <v>6.82</v>
      </c>
      <c r="L2008">
        <v>7.27</v>
      </c>
      <c r="M2008">
        <v>7.64</v>
      </c>
      <c r="N2008">
        <v>8.2899999999999991</v>
      </c>
      <c r="P2008" s="8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</row>
    <row r="2009" spans="1:28" ht="17" thickBot="1" x14ac:dyDescent="0.25">
      <c r="A2009" s="9"/>
      <c r="B2009" s="2">
        <v>41284</v>
      </c>
      <c r="C2009">
        <v>5.96</v>
      </c>
      <c r="D2009">
        <v>6</v>
      </c>
      <c r="E2009">
        <v>6.03</v>
      </c>
      <c r="F2009">
        <v>6.05</v>
      </c>
      <c r="G2009">
        <v>6.04</v>
      </c>
      <c r="H2009">
        <v>5.99</v>
      </c>
      <c r="I2009">
        <v>6.12</v>
      </c>
      <c r="J2009">
        <v>6.36</v>
      </c>
      <c r="K2009">
        <v>6.69</v>
      </c>
      <c r="L2009">
        <v>7.1</v>
      </c>
      <c r="M2009">
        <v>7.53</v>
      </c>
      <c r="N2009">
        <v>8.41</v>
      </c>
      <c r="P2009" s="8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</row>
    <row r="2010" spans="1:28" ht="17" thickBot="1" x14ac:dyDescent="0.25">
      <c r="A2010" s="9"/>
      <c r="B2010" s="2">
        <v>41283</v>
      </c>
      <c r="C2010">
        <v>5.83</v>
      </c>
      <c r="D2010">
        <v>5.92</v>
      </c>
      <c r="E2010">
        <v>6.01</v>
      </c>
      <c r="F2010">
        <v>6.08</v>
      </c>
      <c r="G2010">
        <v>6.25</v>
      </c>
      <c r="H2010">
        <v>6.31</v>
      </c>
      <c r="I2010">
        <v>6.42</v>
      </c>
      <c r="J2010">
        <v>6.56</v>
      </c>
      <c r="K2010">
        <v>6.8</v>
      </c>
      <c r="L2010">
        <v>7.18</v>
      </c>
      <c r="M2010">
        <v>7.55</v>
      </c>
      <c r="N2010">
        <v>8.2200000000000006</v>
      </c>
      <c r="P2010" s="8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</row>
    <row r="2011" spans="1:28" ht="17" thickBot="1" x14ac:dyDescent="0.25">
      <c r="A2011" s="9"/>
      <c r="B2011" s="2">
        <v>41282</v>
      </c>
      <c r="C2011">
        <v>6.12</v>
      </c>
      <c r="D2011">
        <v>6.18</v>
      </c>
      <c r="E2011">
        <v>6.23</v>
      </c>
      <c r="F2011">
        <v>6.27</v>
      </c>
      <c r="G2011">
        <v>6.34</v>
      </c>
      <c r="H2011">
        <v>6.38</v>
      </c>
      <c r="I2011">
        <v>6.56</v>
      </c>
      <c r="J2011">
        <v>6.78</v>
      </c>
      <c r="K2011">
        <v>7.06</v>
      </c>
      <c r="L2011">
        <v>7.42</v>
      </c>
      <c r="M2011">
        <v>7.75</v>
      </c>
      <c r="N2011">
        <v>8.3699999999999992</v>
      </c>
      <c r="P2011" s="8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</row>
    <row r="2012" spans="1:28" ht="17" thickBot="1" x14ac:dyDescent="0.25">
      <c r="A2012" s="9"/>
      <c r="B2012" s="2"/>
      <c r="P2012" s="8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</row>
    <row r="2013" spans="1:28" ht="17" thickBot="1" x14ac:dyDescent="0.25">
      <c r="A2013" s="9"/>
      <c r="B2013" s="2"/>
      <c r="P2013" s="8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</row>
    <row r="2014" spans="1:28" ht="17" thickBot="1" x14ac:dyDescent="0.25">
      <c r="A2014" s="9"/>
      <c r="B2014" s="2"/>
      <c r="P2014" s="8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</row>
    <row r="2015" spans="1:28" ht="17" thickBot="1" x14ac:dyDescent="0.25">
      <c r="A2015" s="9"/>
      <c r="B2015" s="2"/>
      <c r="P2015" s="8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</row>
    <row r="2016" spans="1:28" ht="17" thickBot="1" x14ac:dyDescent="0.25">
      <c r="A2016" s="9"/>
      <c r="B2016" s="2"/>
      <c r="P2016" s="8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</row>
    <row r="2017" spans="1:28" ht="17" thickBot="1" x14ac:dyDescent="0.25">
      <c r="A2017" s="9"/>
      <c r="B2017" s="2"/>
      <c r="P2017" s="8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</row>
    <row r="2018" spans="1:28" ht="17" thickBot="1" x14ac:dyDescent="0.25">
      <c r="A2018" s="9"/>
      <c r="B2018" s="2"/>
      <c r="P2018" s="8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</row>
    <row r="2019" spans="1:28" ht="17" thickBot="1" x14ac:dyDescent="0.25">
      <c r="A2019" s="9"/>
      <c r="B2019" s="2"/>
      <c r="P2019" s="8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</row>
    <row r="2020" spans="1:28" ht="17" thickBot="1" x14ac:dyDescent="0.25">
      <c r="A2020" s="9"/>
      <c r="B2020" s="2"/>
      <c r="P2020" s="8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</row>
    <row r="2021" spans="1:28" ht="17" thickBot="1" x14ac:dyDescent="0.25">
      <c r="A2021" s="9"/>
      <c r="B2021" s="2"/>
      <c r="P2021" s="8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</row>
    <row r="2022" spans="1:28" ht="17" thickBot="1" x14ac:dyDescent="0.25">
      <c r="A2022" s="9"/>
      <c r="B2022" s="72"/>
      <c r="C2022" s="72"/>
      <c r="D2022" s="72"/>
      <c r="E2022" s="72"/>
      <c r="F2022" s="72"/>
      <c r="G2022" s="72"/>
      <c r="H2022" s="72"/>
      <c r="I2022" s="72"/>
      <c r="J2022" s="72"/>
      <c r="K2022" s="72"/>
      <c r="L2022" s="72"/>
      <c r="M2022" s="72"/>
      <c r="N2022" s="72"/>
      <c r="P2022" s="8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</row>
    <row r="2023" spans="1:28" ht="17" thickBot="1" x14ac:dyDescent="0.25">
      <c r="A2023" s="9"/>
      <c r="B2023" s="72"/>
      <c r="C2023" s="72"/>
      <c r="D2023" s="72"/>
      <c r="E2023" s="72"/>
      <c r="F2023" s="72"/>
      <c r="G2023" s="72"/>
      <c r="H2023" s="72"/>
      <c r="I2023" s="72"/>
      <c r="J2023" s="72"/>
      <c r="K2023" s="72"/>
      <c r="L2023" s="72"/>
      <c r="M2023" s="72"/>
      <c r="N2023" s="72"/>
      <c r="P2023" s="8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</row>
    <row r="2024" spans="1:28" ht="17" thickBot="1" x14ac:dyDescent="0.25">
      <c r="A2024" s="9"/>
      <c r="B2024" s="72"/>
      <c r="C2024" s="72"/>
      <c r="D2024" s="72"/>
      <c r="E2024" s="72"/>
      <c r="F2024" s="72"/>
      <c r="G2024" s="72"/>
      <c r="H2024" s="72"/>
      <c r="I2024" s="72"/>
      <c r="J2024" s="72"/>
      <c r="K2024" s="72"/>
      <c r="L2024" s="72"/>
      <c r="M2024" s="72"/>
      <c r="N2024" s="72"/>
      <c r="P2024" s="8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</row>
    <row r="2025" spans="1:28" ht="17" thickBot="1" x14ac:dyDescent="0.25">
      <c r="A2025" s="9"/>
      <c r="B2025" s="72"/>
      <c r="C2025" s="72"/>
      <c r="D2025" s="72"/>
      <c r="E2025" s="72"/>
      <c r="F2025" s="72"/>
      <c r="G2025" s="72"/>
      <c r="H2025" s="72"/>
      <c r="I2025" s="72"/>
      <c r="J2025" s="72"/>
      <c r="K2025" s="72"/>
      <c r="L2025" s="72"/>
      <c r="M2025" s="72"/>
      <c r="N2025" s="72"/>
      <c r="P2025" s="8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</row>
    <row r="2026" spans="1:28" ht="17" thickBot="1" x14ac:dyDescent="0.25">
      <c r="A2026" s="9"/>
      <c r="B2026" s="72"/>
      <c r="C2026" s="72"/>
      <c r="D2026" s="72"/>
      <c r="E2026" s="72"/>
      <c r="F2026" s="72"/>
      <c r="G2026" s="72"/>
      <c r="H2026" s="72"/>
      <c r="I2026" s="72"/>
      <c r="J2026" s="72"/>
      <c r="K2026" s="72"/>
      <c r="L2026" s="72"/>
      <c r="M2026" s="72"/>
      <c r="N2026" s="72"/>
      <c r="P2026" s="8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</row>
    <row r="2027" spans="1:28" ht="17" thickBot="1" x14ac:dyDescent="0.25">
      <c r="A2027" s="9"/>
      <c r="B2027" s="72"/>
      <c r="C2027" s="72"/>
      <c r="D2027" s="72"/>
      <c r="E2027" s="72"/>
      <c r="F2027" s="72"/>
      <c r="G2027" s="72"/>
      <c r="H2027" s="72"/>
      <c r="I2027" s="72"/>
      <c r="J2027" s="72"/>
      <c r="K2027" s="72"/>
      <c r="L2027" s="72"/>
      <c r="M2027" s="72"/>
      <c r="N2027" s="72"/>
      <c r="P2027" s="8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</row>
    <row r="2028" spans="1:28" ht="17" thickBot="1" x14ac:dyDescent="0.25">
      <c r="A2028" s="9"/>
      <c r="B2028" s="72"/>
      <c r="C2028" s="72"/>
      <c r="D2028" s="72"/>
      <c r="E2028" s="72"/>
      <c r="F2028" s="72"/>
      <c r="G2028" s="72"/>
      <c r="H2028" s="72"/>
      <c r="I2028" s="72"/>
      <c r="J2028" s="72"/>
      <c r="K2028" s="72"/>
      <c r="L2028" s="72"/>
      <c r="M2028" s="72"/>
      <c r="N2028" s="72"/>
      <c r="P2028" s="8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</row>
    <row r="2029" spans="1:28" ht="17" thickBot="1" x14ac:dyDescent="0.25">
      <c r="A2029" s="9"/>
      <c r="B2029" s="72"/>
      <c r="C2029" s="72"/>
      <c r="D2029" s="72"/>
      <c r="E2029" s="72"/>
      <c r="F2029" s="72"/>
      <c r="G2029" s="72"/>
      <c r="H2029" s="72"/>
      <c r="I2029" s="72"/>
      <c r="J2029" s="72"/>
      <c r="K2029" s="72"/>
      <c r="L2029" s="72"/>
      <c r="M2029" s="72"/>
      <c r="N2029" s="72"/>
      <c r="P2029" s="8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</row>
    <row r="2030" spans="1:28" ht="17" thickBot="1" x14ac:dyDescent="0.25">
      <c r="A2030" s="9"/>
      <c r="B2030" s="72"/>
      <c r="C2030" s="72"/>
      <c r="D2030" s="72"/>
      <c r="E2030" s="72"/>
      <c r="F2030" s="72"/>
      <c r="G2030" s="72"/>
      <c r="H2030" s="72"/>
      <c r="I2030" s="72"/>
      <c r="J2030" s="72"/>
      <c r="K2030" s="72"/>
      <c r="L2030" s="72"/>
      <c r="M2030" s="72"/>
      <c r="N2030" s="72"/>
      <c r="P2030" s="8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</row>
    <row r="2031" spans="1:28" ht="17" thickBot="1" x14ac:dyDescent="0.25">
      <c r="A2031" s="9"/>
      <c r="B2031" s="72"/>
      <c r="C2031" s="72"/>
      <c r="D2031" s="72"/>
      <c r="E2031" s="72"/>
      <c r="F2031" s="72"/>
      <c r="G2031" s="72"/>
      <c r="H2031" s="72"/>
      <c r="I2031" s="72"/>
      <c r="J2031" s="72"/>
      <c r="K2031" s="72"/>
      <c r="L2031" s="72"/>
      <c r="M2031" s="72"/>
      <c r="N2031" s="72"/>
      <c r="P2031" s="8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</row>
    <row r="2032" spans="1:28" ht="17" thickBot="1" x14ac:dyDescent="0.25">
      <c r="A2032" s="9"/>
      <c r="B2032" s="72"/>
      <c r="C2032" s="72"/>
      <c r="D2032" s="72"/>
      <c r="E2032" s="72"/>
      <c r="F2032" s="72"/>
      <c r="G2032" s="72"/>
      <c r="H2032" s="72"/>
      <c r="I2032" s="72"/>
      <c r="J2032" s="72"/>
      <c r="K2032" s="72"/>
      <c r="L2032" s="72"/>
      <c r="M2032" s="72"/>
      <c r="N2032" s="72"/>
      <c r="P2032" s="8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</row>
    <row r="2033" spans="1:28" ht="17" thickBot="1" x14ac:dyDescent="0.25">
      <c r="A2033" s="9"/>
      <c r="B2033" s="72"/>
      <c r="C2033" s="72"/>
      <c r="D2033" s="72"/>
      <c r="E2033" s="72"/>
      <c r="F2033" s="72"/>
      <c r="G2033" s="72"/>
      <c r="H2033" s="72"/>
      <c r="I2033" s="72"/>
      <c r="J2033" s="72"/>
      <c r="K2033" s="72"/>
      <c r="L2033" s="72"/>
      <c r="M2033" s="72"/>
      <c r="N2033" s="72"/>
      <c r="P2033" s="8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</row>
    <row r="2034" spans="1:28" ht="17" thickBot="1" x14ac:dyDescent="0.25">
      <c r="A2034" s="9"/>
      <c r="B2034" s="72"/>
      <c r="C2034" s="72"/>
      <c r="D2034" s="72"/>
      <c r="E2034" s="72"/>
      <c r="F2034" s="72"/>
      <c r="G2034" s="72"/>
      <c r="H2034" s="72"/>
      <c r="I2034" s="72"/>
      <c r="J2034" s="72"/>
      <c r="K2034" s="72"/>
      <c r="L2034" s="72"/>
      <c r="M2034" s="72"/>
      <c r="N2034" s="72"/>
      <c r="P2034" s="8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</row>
    <row r="2035" spans="1:28" ht="17" thickBot="1" x14ac:dyDescent="0.25">
      <c r="A2035" s="9"/>
      <c r="B2035" s="72"/>
      <c r="C2035" s="72"/>
      <c r="D2035" s="72"/>
      <c r="E2035" s="72"/>
      <c r="F2035" s="72"/>
      <c r="G2035" s="72"/>
      <c r="H2035" s="72"/>
      <c r="I2035" s="72"/>
      <c r="J2035" s="72"/>
      <c r="K2035" s="72"/>
      <c r="L2035" s="72"/>
      <c r="M2035" s="72"/>
      <c r="N2035" s="72"/>
      <c r="P2035" s="8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</row>
    <row r="2036" spans="1:28" ht="17" thickBot="1" x14ac:dyDescent="0.25">
      <c r="A2036" s="9"/>
      <c r="B2036" s="72"/>
      <c r="C2036" s="72"/>
      <c r="D2036" s="72"/>
      <c r="E2036" s="72"/>
      <c r="F2036" s="72"/>
      <c r="G2036" s="72"/>
      <c r="H2036" s="72"/>
      <c r="I2036" s="72"/>
      <c r="J2036" s="72"/>
      <c r="K2036" s="72"/>
      <c r="L2036" s="72"/>
      <c r="M2036" s="72"/>
      <c r="N2036" s="72"/>
      <c r="P2036" s="8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</row>
    <row r="2037" spans="1:28" ht="17" thickBot="1" x14ac:dyDescent="0.25">
      <c r="A2037" s="9"/>
      <c r="B2037" s="72"/>
      <c r="C2037" s="72"/>
      <c r="D2037" s="72"/>
      <c r="E2037" s="72"/>
      <c r="F2037" s="72"/>
      <c r="G2037" s="72"/>
      <c r="H2037" s="72"/>
      <c r="I2037" s="72"/>
      <c r="J2037" s="72"/>
      <c r="K2037" s="72"/>
      <c r="L2037" s="72"/>
      <c r="M2037" s="72"/>
      <c r="N2037" s="72"/>
      <c r="P2037" s="8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</row>
    <row r="2038" spans="1:28" ht="17" thickBot="1" x14ac:dyDescent="0.25">
      <c r="A2038" s="9"/>
      <c r="B2038" s="72"/>
      <c r="C2038" s="72"/>
      <c r="D2038" s="72"/>
      <c r="E2038" s="72"/>
      <c r="F2038" s="72"/>
      <c r="G2038" s="72"/>
      <c r="H2038" s="72"/>
      <c r="I2038" s="72"/>
      <c r="J2038" s="72"/>
      <c r="K2038" s="72"/>
      <c r="L2038" s="72"/>
      <c r="M2038" s="72"/>
      <c r="N2038" s="72"/>
      <c r="P2038" s="8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</row>
    <row r="2039" spans="1:28" ht="17" thickBot="1" x14ac:dyDescent="0.25">
      <c r="A2039" s="9"/>
      <c r="B2039" s="72"/>
      <c r="C2039" s="72"/>
      <c r="D2039" s="72"/>
      <c r="E2039" s="72"/>
      <c r="F2039" s="72"/>
      <c r="G2039" s="72"/>
      <c r="H2039" s="72"/>
      <c r="I2039" s="72"/>
      <c r="J2039" s="72"/>
      <c r="K2039" s="72"/>
      <c r="L2039" s="72"/>
      <c r="M2039" s="72"/>
      <c r="N2039" s="72"/>
      <c r="P2039" s="8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</row>
    <row r="2040" spans="1:28" ht="17" thickBot="1" x14ac:dyDescent="0.25">
      <c r="A2040" s="9"/>
      <c r="B2040" s="72"/>
      <c r="C2040" s="72"/>
      <c r="D2040" s="72"/>
      <c r="E2040" s="72"/>
      <c r="F2040" s="72"/>
      <c r="G2040" s="72"/>
      <c r="H2040" s="72"/>
      <c r="I2040" s="72"/>
      <c r="J2040" s="72"/>
      <c r="K2040" s="72"/>
      <c r="L2040" s="72"/>
      <c r="M2040" s="72"/>
      <c r="N2040" s="72"/>
      <c r="P2040" s="8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</row>
    <row r="2041" spans="1:28" ht="17" thickBot="1" x14ac:dyDescent="0.25">
      <c r="A2041" s="9"/>
      <c r="B2041" s="72"/>
      <c r="C2041" s="72"/>
      <c r="D2041" s="72"/>
      <c r="E2041" s="72"/>
      <c r="F2041" s="72"/>
      <c r="G2041" s="72"/>
      <c r="H2041" s="72"/>
      <c r="I2041" s="72"/>
      <c r="J2041" s="72"/>
      <c r="K2041" s="72"/>
      <c r="L2041" s="72"/>
      <c r="M2041" s="72"/>
      <c r="N2041" s="72"/>
      <c r="P2041" s="8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</row>
    <row r="2042" spans="1:28" ht="17" thickBot="1" x14ac:dyDescent="0.25">
      <c r="A2042" s="9"/>
      <c r="B2042" s="72"/>
      <c r="C2042" s="72"/>
      <c r="D2042" s="72"/>
      <c r="E2042" s="72"/>
      <c r="F2042" s="72"/>
      <c r="G2042" s="72"/>
      <c r="H2042" s="72"/>
      <c r="I2042" s="72"/>
      <c r="J2042" s="72"/>
      <c r="K2042" s="72"/>
      <c r="L2042" s="72"/>
      <c r="M2042" s="72"/>
      <c r="N2042" s="72"/>
      <c r="P2042" s="8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</row>
    <row r="2043" spans="1:28" ht="17" thickBot="1" x14ac:dyDescent="0.25">
      <c r="A2043" s="9"/>
      <c r="B2043" s="72"/>
      <c r="C2043" s="72"/>
      <c r="D2043" s="72"/>
      <c r="E2043" s="72"/>
      <c r="F2043" s="72"/>
      <c r="G2043" s="72"/>
      <c r="H2043" s="72"/>
      <c r="I2043" s="72"/>
      <c r="J2043" s="72"/>
      <c r="K2043" s="72"/>
      <c r="L2043" s="72"/>
      <c r="M2043" s="72"/>
      <c r="N2043" s="72"/>
      <c r="P2043" s="8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</row>
    <row r="2044" spans="1:28" ht="17" thickBot="1" x14ac:dyDescent="0.25">
      <c r="A2044" s="9"/>
      <c r="B2044" s="72"/>
      <c r="C2044" s="72"/>
      <c r="D2044" s="72"/>
      <c r="E2044" s="72"/>
      <c r="F2044" s="72"/>
      <c r="G2044" s="72"/>
      <c r="H2044" s="72"/>
      <c r="I2044" s="72"/>
      <c r="J2044" s="72"/>
      <c r="K2044" s="72"/>
      <c r="L2044" s="72"/>
      <c r="M2044" s="72"/>
      <c r="N2044" s="72"/>
      <c r="P2044" s="8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</row>
    <row r="2045" spans="1:28" ht="17" thickBot="1" x14ac:dyDescent="0.25">
      <c r="A2045" s="9"/>
      <c r="B2045" s="72"/>
      <c r="C2045" s="72"/>
      <c r="D2045" s="72"/>
      <c r="E2045" s="72"/>
      <c r="F2045" s="72"/>
      <c r="G2045" s="72"/>
      <c r="H2045" s="72"/>
      <c r="I2045" s="72"/>
      <c r="J2045" s="72"/>
      <c r="K2045" s="72"/>
      <c r="L2045" s="72"/>
      <c r="M2045" s="72"/>
      <c r="N2045" s="72"/>
      <c r="P2045" s="8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</row>
    <row r="2046" spans="1:28" ht="17" thickBot="1" x14ac:dyDescent="0.25">
      <c r="A2046" s="9"/>
      <c r="B2046" s="72"/>
      <c r="C2046" s="72"/>
      <c r="D2046" s="72"/>
      <c r="E2046" s="72"/>
      <c r="F2046" s="72"/>
      <c r="G2046" s="72"/>
      <c r="H2046" s="72"/>
      <c r="I2046" s="72"/>
      <c r="J2046" s="72"/>
      <c r="K2046" s="72"/>
      <c r="L2046" s="72"/>
      <c r="M2046" s="72"/>
      <c r="N2046" s="72"/>
      <c r="P2046" s="8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</row>
    <row r="2047" spans="1:28" ht="17" thickBot="1" x14ac:dyDescent="0.25">
      <c r="A2047" s="9"/>
      <c r="B2047" s="72"/>
      <c r="C2047" s="72"/>
      <c r="D2047" s="72"/>
      <c r="E2047" s="72"/>
      <c r="F2047" s="72"/>
      <c r="G2047" s="72"/>
      <c r="H2047" s="72"/>
      <c r="I2047" s="72"/>
      <c r="J2047" s="72"/>
      <c r="K2047" s="72"/>
      <c r="L2047" s="72"/>
      <c r="M2047" s="72"/>
      <c r="N2047" s="72"/>
      <c r="P2047" s="8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</row>
    <row r="2048" spans="1:28" ht="17" thickBot="1" x14ac:dyDescent="0.25">
      <c r="A2048" s="9"/>
      <c r="B2048" s="72"/>
      <c r="C2048" s="72"/>
      <c r="D2048" s="72"/>
      <c r="E2048" s="72"/>
      <c r="F2048" s="72"/>
      <c r="G2048" s="72"/>
      <c r="H2048" s="72"/>
      <c r="I2048" s="72"/>
      <c r="J2048" s="72"/>
      <c r="K2048" s="72"/>
      <c r="L2048" s="72"/>
      <c r="M2048" s="72"/>
      <c r="N2048" s="72"/>
      <c r="P2048" s="8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</row>
    <row r="2049" spans="1:28" ht="17" thickBot="1" x14ac:dyDescent="0.25">
      <c r="A2049" s="9"/>
      <c r="B2049" s="72"/>
      <c r="C2049" s="72"/>
      <c r="D2049" s="72"/>
      <c r="E2049" s="72"/>
      <c r="F2049" s="72"/>
      <c r="G2049" s="72"/>
      <c r="H2049" s="72"/>
      <c r="I2049" s="72"/>
      <c r="J2049" s="72"/>
      <c r="K2049" s="72"/>
      <c r="L2049" s="72"/>
      <c r="M2049" s="72"/>
      <c r="N2049" s="72"/>
      <c r="P2049" s="8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</row>
    <row r="2050" spans="1:28" ht="17" thickBot="1" x14ac:dyDescent="0.25">
      <c r="A2050" s="9"/>
      <c r="B2050" s="72"/>
      <c r="C2050" s="72"/>
      <c r="D2050" s="72"/>
      <c r="E2050" s="72"/>
      <c r="F2050" s="72"/>
      <c r="G2050" s="72"/>
      <c r="H2050" s="72"/>
      <c r="I2050" s="72"/>
      <c r="J2050" s="72"/>
      <c r="K2050" s="72"/>
      <c r="L2050" s="72"/>
      <c r="M2050" s="72"/>
      <c r="N2050" s="72"/>
      <c r="P2050" s="8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</row>
    <row r="2051" spans="1:28" ht="17" thickBot="1" x14ac:dyDescent="0.25">
      <c r="A2051" s="9"/>
      <c r="P2051" s="8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</row>
    <row r="2052" spans="1:28" ht="17" thickBot="1" x14ac:dyDescent="0.25">
      <c r="A2052" s="9"/>
      <c r="P2052" s="8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</row>
    <row r="2053" spans="1:28" ht="17" thickBot="1" x14ac:dyDescent="0.25">
      <c r="A2053" s="9"/>
      <c r="P2053" s="8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</row>
    <row r="2054" spans="1:28" ht="17" thickBot="1" x14ac:dyDescent="0.25">
      <c r="A2054" s="9"/>
      <c r="P2054" s="8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</row>
    <row r="2055" spans="1:28" ht="17" thickBot="1" x14ac:dyDescent="0.25">
      <c r="A2055" s="9"/>
      <c r="P2055" s="8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</row>
    <row r="2056" spans="1:28" ht="17" thickBot="1" x14ac:dyDescent="0.25">
      <c r="A2056" s="9"/>
      <c r="P2056" s="8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</row>
    <row r="2057" spans="1:28" ht="17" thickBot="1" x14ac:dyDescent="0.25">
      <c r="A2057" s="9"/>
      <c r="P2057" s="8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</row>
    <row r="2058" spans="1:28" ht="17" thickBot="1" x14ac:dyDescent="0.25">
      <c r="A2058" s="9"/>
      <c r="P2058" s="8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</row>
    <row r="2059" spans="1:28" ht="17" thickBot="1" x14ac:dyDescent="0.25">
      <c r="A2059" s="9"/>
      <c r="P2059" s="8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</row>
    <row r="2060" spans="1:28" ht="17" thickBot="1" x14ac:dyDescent="0.25">
      <c r="A2060" s="9"/>
      <c r="P2060" s="8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</row>
    <row r="2061" spans="1:28" ht="17" thickBot="1" x14ac:dyDescent="0.25">
      <c r="A2061" s="9"/>
      <c r="P2061" s="8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</row>
    <row r="2062" spans="1:28" ht="17" thickBot="1" x14ac:dyDescent="0.25">
      <c r="A2062" s="9"/>
      <c r="P2062" s="8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</row>
    <row r="2063" spans="1:28" ht="17" thickBot="1" x14ac:dyDescent="0.25">
      <c r="A2063" s="9"/>
      <c r="P2063" s="8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</row>
    <row r="2064" spans="1:28" ht="17" thickBot="1" x14ac:dyDescent="0.25">
      <c r="A2064" s="9"/>
      <c r="P2064" s="8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</row>
    <row r="2065" spans="1:28" ht="17" thickBot="1" x14ac:dyDescent="0.25">
      <c r="A2065" s="9"/>
      <c r="P2065" s="8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</row>
    <row r="2066" spans="1:28" ht="17" thickBot="1" x14ac:dyDescent="0.25">
      <c r="A2066" s="9"/>
      <c r="P2066" s="8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</row>
    <row r="2067" spans="1:28" ht="17" thickBot="1" x14ac:dyDescent="0.25">
      <c r="A2067" s="9"/>
      <c r="P2067" s="8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</row>
    <row r="2068" spans="1:28" ht="17" thickBot="1" x14ac:dyDescent="0.25">
      <c r="A2068" s="9"/>
      <c r="P2068" s="8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</row>
    <row r="2069" spans="1:28" ht="17" thickBot="1" x14ac:dyDescent="0.25">
      <c r="A2069" s="9"/>
      <c r="P2069" s="8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</row>
    <row r="2070" spans="1:28" ht="17" thickBot="1" x14ac:dyDescent="0.25">
      <c r="A2070" s="9"/>
      <c r="P2070" s="8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</row>
    <row r="2071" spans="1:28" ht="17" thickBot="1" x14ac:dyDescent="0.25">
      <c r="A2071" s="9"/>
      <c r="P2071" s="8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</row>
    <row r="2072" spans="1:28" ht="17" thickBot="1" x14ac:dyDescent="0.25">
      <c r="A2072" s="9"/>
      <c r="P2072" s="8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</row>
    <row r="2073" spans="1:28" ht="17" thickBot="1" x14ac:dyDescent="0.25">
      <c r="A2073" s="9"/>
      <c r="P2073" s="8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</row>
    <row r="2074" spans="1:28" ht="17" thickBot="1" x14ac:dyDescent="0.25">
      <c r="A2074" s="9"/>
      <c r="P2074" s="8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</row>
    <row r="2075" spans="1:28" ht="17" thickBot="1" x14ac:dyDescent="0.25">
      <c r="A2075" s="9"/>
      <c r="P2075" s="8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</row>
    <row r="2076" spans="1:28" ht="17" thickBot="1" x14ac:dyDescent="0.25">
      <c r="A2076" s="9"/>
      <c r="P2076" s="8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</row>
    <row r="2077" spans="1:28" ht="17" thickBot="1" x14ac:dyDescent="0.25">
      <c r="A2077" s="9"/>
      <c r="P2077" s="8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</row>
    <row r="2078" spans="1:28" ht="17" thickBot="1" x14ac:dyDescent="0.25">
      <c r="A2078" s="9"/>
      <c r="P2078" s="8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</row>
    <row r="2079" spans="1:28" ht="17" thickBot="1" x14ac:dyDescent="0.25">
      <c r="A2079" s="9"/>
      <c r="P2079" s="8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</row>
    <row r="2080" spans="1:28" ht="17" thickBot="1" x14ac:dyDescent="0.25">
      <c r="A2080" s="9"/>
      <c r="P2080" s="8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</row>
    <row r="2081" spans="1:28" ht="17" thickBot="1" x14ac:dyDescent="0.25">
      <c r="A2081" s="9"/>
      <c r="P2081" s="8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</row>
    <row r="2082" spans="1:28" ht="17" thickBot="1" x14ac:dyDescent="0.25">
      <c r="A2082" s="9"/>
      <c r="P2082" s="8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</row>
    <row r="2083" spans="1:28" ht="17" thickBot="1" x14ac:dyDescent="0.25">
      <c r="A2083" s="9"/>
      <c r="P2083" s="8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</row>
    <row r="2084" spans="1:28" ht="17" thickBot="1" x14ac:dyDescent="0.25">
      <c r="A2084" s="9"/>
      <c r="P2084" s="8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</row>
    <row r="2085" spans="1:28" ht="17" thickBot="1" x14ac:dyDescent="0.25">
      <c r="A2085" s="9"/>
      <c r="P2085" s="8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</row>
    <row r="2086" spans="1:28" ht="17" thickBot="1" x14ac:dyDescent="0.25">
      <c r="A2086" s="9"/>
      <c r="P2086" s="8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</row>
    <row r="2087" spans="1:28" ht="17" thickBot="1" x14ac:dyDescent="0.25">
      <c r="A2087" s="9"/>
      <c r="P2087" s="8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</row>
    <row r="2088" spans="1:28" ht="17" thickBot="1" x14ac:dyDescent="0.25">
      <c r="A2088" s="9"/>
      <c r="P2088" s="8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</row>
    <row r="2089" spans="1:28" ht="17" thickBot="1" x14ac:dyDescent="0.25">
      <c r="A2089" s="9"/>
      <c r="P2089" s="8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</row>
    <row r="2090" spans="1:28" ht="17" thickBot="1" x14ac:dyDescent="0.25">
      <c r="A2090" s="9"/>
      <c r="P2090" s="8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</row>
    <row r="2091" spans="1:28" ht="17" thickBot="1" x14ac:dyDescent="0.25">
      <c r="A2091" s="9"/>
      <c r="P2091" s="8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</row>
    <row r="2092" spans="1:28" ht="17" thickBot="1" x14ac:dyDescent="0.25">
      <c r="A2092" s="9"/>
      <c r="P2092" s="8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</row>
    <row r="2093" spans="1:28" ht="17" thickBot="1" x14ac:dyDescent="0.25">
      <c r="A2093" s="9"/>
      <c r="P2093" s="8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</row>
    <row r="2094" spans="1:28" ht="17" thickBot="1" x14ac:dyDescent="0.25">
      <c r="A2094" s="9"/>
      <c r="P2094" s="8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</row>
    <row r="2095" spans="1:28" ht="17" thickBot="1" x14ac:dyDescent="0.25">
      <c r="A2095" s="9"/>
      <c r="P2095" s="8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</row>
    <row r="2096" spans="1:28" ht="17" thickBot="1" x14ac:dyDescent="0.25">
      <c r="A2096" s="9"/>
      <c r="P2096" s="8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</row>
    <row r="2097" spans="1:28" ht="17" thickBot="1" x14ac:dyDescent="0.25">
      <c r="A2097" s="9"/>
      <c r="P2097" s="8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</row>
    <row r="2098" spans="1:28" ht="17" thickBot="1" x14ac:dyDescent="0.25">
      <c r="A2098" s="9"/>
      <c r="P2098" s="8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</row>
    <row r="2099" spans="1:28" ht="17" thickBot="1" x14ac:dyDescent="0.25">
      <c r="A2099" s="9"/>
      <c r="P2099" s="8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</row>
    <row r="2100" spans="1:28" ht="17" thickBot="1" x14ac:dyDescent="0.25">
      <c r="A2100" s="9"/>
      <c r="P2100" s="8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</row>
    <row r="2101" spans="1:28" ht="17" thickBot="1" x14ac:dyDescent="0.25">
      <c r="A2101" s="9"/>
      <c r="P2101" s="8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</row>
    <row r="2102" spans="1:28" ht="17" thickBot="1" x14ac:dyDescent="0.25">
      <c r="A2102" s="9"/>
      <c r="P2102" s="8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</row>
    <row r="2103" spans="1:28" ht="17" thickBot="1" x14ac:dyDescent="0.25">
      <c r="A2103" s="9"/>
      <c r="P2103" s="8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</row>
    <row r="2104" spans="1:28" ht="17" thickBot="1" x14ac:dyDescent="0.25">
      <c r="A2104" s="9"/>
      <c r="P2104" s="8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</row>
    <row r="2105" spans="1:28" ht="17" thickBot="1" x14ac:dyDescent="0.25">
      <c r="A2105" s="9"/>
      <c r="P2105" s="8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</row>
    <row r="2106" spans="1:28" ht="17" thickBot="1" x14ac:dyDescent="0.25">
      <c r="A2106" s="9"/>
      <c r="P2106" s="8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</row>
    <row r="2107" spans="1:28" ht="17" thickBot="1" x14ac:dyDescent="0.25">
      <c r="A2107" s="9"/>
      <c r="P2107" s="8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</row>
    <row r="2108" spans="1:28" ht="17" thickBot="1" x14ac:dyDescent="0.25">
      <c r="A2108" s="9"/>
      <c r="P2108" s="8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</row>
    <row r="2109" spans="1:28" ht="17" thickBot="1" x14ac:dyDescent="0.25">
      <c r="A2109" s="9"/>
      <c r="P2109" s="8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</row>
    <row r="2110" spans="1:28" ht="17" thickBot="1" x14ac:dyDescent="0.25">
      <c r="A2110" s="9"/>
      <c r="P2110" s="8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</row>
    <row r="2111" spans="1:28" ht="17" thickBot="1" x14ac:dyDescent="0.25">
      <c r="A2111" s="9"/>
      <c r="P2111" s="8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</row>
    <row r="2112" spans="1:28" ht="17" thickBot="1" x14ac:dyDescent="0.25">
      <c r="A2112" s="9"/>
      <c r="P2112" s="8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</row>
    <row r="2113" spans="1:28" ht="17" thickBot="1" x14ac:dyDescent="0.25">
      <c r="A2113" s="9"/>
      <c r="P2113" s="8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</row>
    <row r="2114" spans="1:28" ht="17" thickBot="1" x14ac:dyDescent="0.25">
      <c r="A2114" s="9"/>
      <c r="P2114" s="8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</row>
    <row r="2115" spans="1:28" ht="17" thickBot="1" x14ac:dyDescent="0.25">
      <c r="A2115" s="9"/>
      <c r="P2115" s="8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</row>
    <row r="2116" spans="1:28" ht="17" thickBot="1" x14ac:dyDescent="0.25">
      <c r="A2116" s="9"/>
      <c r="P2116" s="8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</row>
    <row r="2117" spans="1:28" ht="17" thickBot="1" x14ac:dyDescent="0.25">
      <c r="A2117" s="9"/>
      <c r="P2117" s="8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</row>
    <row r="2118" spans="1:28" ht="17" thickBot="1" x14ac:dyDescent="0.25">
      <c r="A2118" s="9"/>
      <c r="P2118" s="8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</row>
    <row r="2119" spans="1:28" ht="17" thickBot="1" x14ac:dyDescent="0.25">
      <c r="A2119" s="9"/>
      <c r="P2119" s="8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</row>
    <row r="2120" spans="1:28" ht="17" thickBot="1" x14ac:dyDescent="0.25">
      <c r="A2120" s="9"/>
      <c r="P2120" s="8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</row>
    <row r="2121" spans="1:28" ht="17" thickBot="1" x14ac:dyDescent="0.25">
      <c r="A2121" s="9"/>
      <c r="P2121" s="8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</row>
    <row r="2122" spans="1:28" ht="17" thickBot="1" x14ac:dyDescent="0.25">
      <c r="A2122" s="9"/>
      <c r="P2122" s="8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</row>
    <row r="2123" spans="1:28" ht="17" thickBot="1" x14ac:dyDescent="0.25">
      <c r="A2123" s="9"/>
      <c r="P2123" s="8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</row>
    <row r="2124" spans="1:28" ht="17" thickBot="1" x14ac:dyDescent="0.25">
      <c r="A2124" s="9"/>
      <c r="P2124" s="8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</row>
    <row r="2125" spans="1:28" ht="17" thickBot="1" x14ac:dyDescent="0.25">
      <c r="A2125" s="9"/>
      <c r="P2125" s="8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</row>
    <row r="2126" spans="1:28" ht="17" thickBot="1" x14ac:dyDescent="0.25">
      <c r="A2126" s="9"/>
      <c r="P2126" s="8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</row>
    <row r="2127" spans="1:28" ht="17" thickBot="1" x14ac:dyDescent="0.25">
      <c r="A2127" s="9"/>
      <c r="P2127" s="8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</row>
    <row r="2128" spans="1:28" ht="17" thickBot="1" x14ac:dyDescent="0.25">
      <c r="A2128" s="9"/>
      <c r="P2128" s="8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</row>
    <row r="2129" spans="1:28" ht="17" thickBot="1" x14ac:dyDescent="0.25">
      <c r="A2129" s="9"/>
      <c r="P2129" s="8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</row>
    <row r="2130" spans="1:28" ht="17" thickBot="1" x14ac:dyDescent="0.25">
      <c r="A2130" s="9"/>
      <c r="P2130" s="8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</row>
    <row r="2131" spans="1:28" ht="17" thickBot="1" x14ac:dyDescent="0.25">
      <c r="A2131" s="9"/>
      <c r="P2131" s="8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</row>
    <row r="2132" spans="1:28" ht="17" thickBot="1" x14ac:dyDescent="0.25">
      <c r="A2132" s="9"/>
      <c r="P2132" s="8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</row>
    <row r="2133" spans="1:28" ht="17" thickBot="1" x14ac:dyDescent="0.25">
      <c r="A2133" s="9"/>
      <c r="P2133" s="8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</row>
    <row r="2134" spans="1:28" ht="17" thickBot="1" x14ac:dyDescent="0.25">
      <c r="A2134" s="9"/>
      <c r="P2134" s="8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</row>
    <row r="2135" spans="1:28" ht="17" thickBot="1" x14ac:dyDescent="0.25">
      <c r="A2135" s="9"/>
      <c r="P2135" s="8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</row>
    <row r="2136" spans="1:28" ht="17" thickBot="1" x14ac:dyDescent="0.25">
      <c r="A2136" s="9"/>
      <c r="P2136" s="8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</row>
    <row r="2137" spans="1:28" ht="17" thickBot="1" x14ac:dyDescent="0.25">
      <c r="A2137" s="9"/>
      <c r="P2137" s="8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</row>
    <row r="2138" spans="1:28" ht="17" thickBot="1" x14ac:dyDescent="0.25">
      <c r="A2138" s="9"/>
      <c r="P2138" s="8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</row>
    <row r="2139" spans="1:28" ht="17" thickBot="1" x14ac:dyDescent="0.25">
      <c r="A2139" s="9"/>
      <c r="P2139" s="8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</row>
    <row r="2140" spans="1:28" ht="17" thickBot="1" x14ac:dyDescent="0.25">
      <c r="A2140" s="9"/>
      <c r="P2140" s="8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</row>
    <row r="2141" spans="1:28" ht="17" thickBot="1" x14ac:dyDescent="0.25">
      <c r="A2141" s="9"/>
      <c r="P2141" s="8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</row>
    <row r="2142" spans="1:28" ht="17" thickBot="1" x14ac:dyDescent="0.25">
      <c r="A2142" s="9"/>
      <c r="P2142" s="8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</row>
    <row r="2143" spans="1:28" ht="17" thickBot="1" x14ac:dyDescent="0.25">
      <c r="A2143" s="9"/>
      <c r="P2143" s="8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</row>
    <row r="2144" spans="1:28" ht="17" thickBot="1" x14ac:dyDescent="0.25">
      <c r="A2144" s="9"/>
      <c r="P2144" s="8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</row>
    <row r="2145" spans="1:28" ht="17" thickBot="1" x14ac:dyDescent="0.25">
      <c r="A2145" s="9"/>
      <c r="P2145" s="8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</row>
    <row r="2146" spans="1:28" ht="17" thickBot="1" x14ac:dyDescent="0.25">
      <c r="A2146" s="9"/>
      <c r="P2146" s="8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</row>
    <row r="2147" spans="1:28" ht="17" thickBot="1" x14ac:dyDescent="0.25">
      <c r="A2147" s="9"/>
      <c r="P2147" s="8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</row>
    <row r="2148" spans="1:28" ht="17" thickBot="1" x14ac:dyDescent="0.25">
      <c r="A2148" s="9"/>
      <c r="P2148" s="8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</row>
    <row r="2149" spans="1:28" ht="17" thickBot="1" x14ac:dyDescent="0.25">
      <c r="A2149" s="9"/>
      <c r="P2149" s="8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</row>
    <row r="2150" spans="1:28" ht="17" thickBot="1" x14ac:dyDescent="0.25">
      <c r="A2150" s="9"/>
      <c r="P2150" s="8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</row>
    <row r="2151" spans="1:28" ht="17" thickBot="1" x14ac:dyDescent="0.25">
      <c r="A2151" s="9"/>
      <c r="P2151" s="8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</row>
    <row r="2152" spans="1:28" ht="17" thickBot="1" x14ac:dyDescent="0.25">
      <c r="A2152" s="9"/>
      <c r="P2152" s="8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</row>
    <row r="2153" spans="1:28" ht="17" thickBot="1" x14ac:dyDescent="0.25">
      <c r="A2153" s="9"/>
      <c r="P2153" s="8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</row>
    <row r="2154" spans="1:28" ht="17" thickBot="1" x14ac:dyDescent="0.25">
      <c r="A2154" s="9"/>
      <c r="P2154" s="8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</row>
    <row r="2155" spans="1:28" ht="17" thickBot="1" x14ac:dyDescent="0.25">
      <c r="A2155" s="9"/>
      <c r="P2155" s="8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</row>
    <row r="2156" spans="1:28" ht="17" thickBot="1" x14ac:dyDescent="0.25">
      <c r="A2156" s="9"/>
      <c r="P2156" s="8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</row>
    <row r="2157" spans="1:28" ht="17" thickBot="1" x14ac:dyDescent="0.25">
      <c r="A2157" s="9"/>
      <c r="P2157" s="8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</row>
    <row r="2158" spans="1:28" ht="17" thickBot="1" x14ac:dyDescent="0.25">
      <c r="A2158" s="9"/>
      <c r="P2158" s="8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</row>
    <row r="2159" spans="1:28" ht="17" thickBot="1" x14ac:dyDescent="0.25">
      <c r="A2159" s="9"/>
      <c r="P2159" s="8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</row>
    <row r="2160" spans="1:28" ht="17" thickBot="1" x14ac:dyDescent="0.25">
      <c r="A2160" s="9"/>
      <c r="P2160" s="8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</row>
    <row r="2161" spans="1:28" ht="17" thickBot="1" x14ac:dyDescent="0.25">
      <c r="A2161" s="9"/>
      <c r="P2161" s="8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</row>
    <row r="2162" spans="1:28" ht="17" thickBot="1" x14ac:dyDescent="0.25">
      <c r="A2162" s="9"/>
      <c r="P2162" s="8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</row>
    <row r="2163" spans="1:28" ht="17" thickBot="1" x14ac:dyDescent="0.25">
      <c r="A2163" s="9"/>
      <c r="P2163" s="8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</row>
    <row r="2164" spans="1:28" ht="17" thickBot="1" x14ac:dyDescent="0.25">
      <c r="A2164" s="9"/>
      <c r="P2164" s="8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</row>
    <row r="2165" spans="1:28" ht="17" thickBot="1" x14ac:dyDescent="0.25">
      <c r="A2165" s="9"/>
      <c r="P2165" s="8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</row>
    <row r="2166" spans="1:28" ht="17" thickBot="1" x14ac:dyDescent="0.25">
      <c r="A2166" s="9"/>
      <c r="P2166" s="8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</row>
    <row r="2167" spans="1:28" ht="17" thickBot="1" x14ac:dyDescent="0.25">
      <c r="A2167" s="9"/>
      <c r="P2167" s="8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</row>
    <row r="2168" spans="1:28" ht="17" thickBot="1" x14ac:dyDescent="0.25">
      <c r="A2168" s="9"/>
      <c r="P2168" s="8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</row>
    <row r="2169" spans="1:28" ht="17" thickBot="1" x14ac:dyDescent="0.25">
      <c r="A2169" s="9"/>
      <c r="P2169" s="8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</row>
    <row r="2170" spans="1:28" ht="17" thickBot="1" x14ac:dyDescent="0.25">
      <c r="A2170" s="9"/>
      <c r="P2170" s="8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</row>
    <row r="2171" spans="1:28" ht="17" thickBot="1" x14ac:dyDescent="0.25">
      <c r="A2171" s="9"/>
      <c r="P2171" s="8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</row>
    <row r="2172" spans="1:28" ht="17" thickBot="1" x14ac:dyDescent="0.25">
      <c r="A2172" s="9"/>
      <c r="P2172" s="8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</row>
    <row r="2173" spans="1:28" ht="17" thickBot="1" x14ac:dyDescent="0.25">
      <c r="A2173" s="9"/>
      <c r="P2173" s="8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</row>
    <row r="2174" spans="1:28" ht="17" thickBot="1" x14ac:dyDescent="0.25">
      <c r="A2174" s="9"/>
      <c r="P2174" s="8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</row>
    <row r="2175" spans="1:28" ht="17" thickBot="1" x14ac:dyDescent="0.25">
      <c r="A2175" s="9"/>
      <c r="P2175" s="8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</row>
    <row r="2176" spans="1:28" ht="17" thickBot="1" x14ac:dyDescent="0.25">
      <c r="A2176" s="9"/>
      <c r="P2176" s="8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</row>
    <row r="2177" spans="1:28" ht="17" thickBot="1" x14ac:dyDescent="0.25">
      <c r="A2177" s="9"/>
      <c r="P2177" s="8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</row>
    <row r="2178" spans="1:28" ht="17" thickBot="1" x14ac:dyDescent="0.25">
      <c r="A2178" s="9"/>
      <c r="P2178" s="8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</row>
    <row r="2179" spans="1:28" ht="17" thickBot="1" x14ac:dyDescent="0.25">
      <c r="A2179" s="9"/>
      <c r="P2179" s="8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</row>
    <row r="2180" spans="1:28" ht="17" thickBot="1" x14ac:dyDescent="0.25">
      <c r="A2180" s="9"/>
      <c r="P2180" s="8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</row>
    <row r="2181" spans="1:28" ht="17" thickBot="1" x14ac:dyDescent="0.25">
      <c r="A2181" s="9"/>
      <c r="P2181" s="8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</row>
    <row r="2182" spans="1:28" ht="17" thickBot="1" x14ac:dyDescent="0.25">
      <c r="A2182" s="9"/>
      <c r="P2182" s="8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</row>
    <row r="2183" spans="1:28" ht="17" thickBot="1" x14ac:dyDescent="0.25">
      <c r="A2183" s="9"/>
      <c r="P2183" s="8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</row>
    <row r="2184" spans="1:28" ht="17" thickBot="1" x14ac:dyDescent="0.25">
      <c r="A2184" s="9"/>
      <c r="P2184" s="8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</row>
    <row r="2185" spans="1:28" ht="17" thickBot="1" x14ac:dyDescent="0.25">
      <c r="A2185" s="9"/>
      <c r="P2185" s="8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</row>
    <row r="2186" spans="1:28" ht="17" thickBot="1" x14ac:dyDescent="0.25">
      <c r="A2186" s="9"/>
      <c r="P2186" s="8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</row>
    <row r="2187" spans="1:28" ht="17" thickBot="1" x14ac:dyDescent="0.25">
      <c r="A2187" s="9"/>
      <c r="P2187" s="8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</row>
    <row r="2188" spans="1:28" ht="17" thickBot="1" x14ac:dyDescent="0.25">
      <c r="A2188" s="9"/>
      <c r="P2188" s="8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</row>
    <row r="2189" spans="1:28" ht="17" thickBot="1" x14ac:dyDescent="0.25">
      <c r="A2189" s="9"/>
      <c r="P2189" s="8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</row>
    <row r="2190" spans="1:28" ht="17" thickBot="1" x14ac:dyDescent="0.25">
      <c r="A2190" s="9"/>
      <c r="P2190" s="8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</row>
    <row r="2191" spans="1:28" ht="17" thickBot="1" x14ac:dyDescent="0.25">
      <c r="A2191" s="9"/>
      <c r="P2191" s="8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</row>
    <row r="2192" spans="1:28" ht="17" thickBot="1" x14ac:dyDescent="0.25">
      <c r="A2192" s="9"/>
      <c r="P2192" s="8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</row>
    <row r="2193" spans="1:28" ht="17" thickBot="1" x14ac:dyDescent="0.25">
      <c r="A2193" s="9"/>
      <c r="P2193" s="8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</row>
    <row r="2194" spans="1:28" ht="17" thickBot="1" x14ac:dyDescent="0.25">
      <c r="A2194" s="9"/>
      <c r="P2194" s="8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</row>
    <row r="2195" spans="1:28" ht="17" thickBot="1" x14ac:dyDescent="0.25">
      <c r="A2195" s="9"/>
      <c r="P2195" s="8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</row>
    <row r="2196" spans="1:28" ht="17" thickBot="1" x14ac:dyDescent="0.25">
      <c r="A2196" s="9"/>
      <c r="P2196" s="8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</row>
    <row r="2197" spans="1:28" ht="17" thickBot="1" x14ac:dyDescent="0.25">
      <c r="A2197" s="9"/>
      <c r="P2197" s="8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</row>
    <row r="2198" spans="1:28" ht="17" thickBot="1" x14ac:dyDescent="0.25">
      <c r="A2198" s="9"/>
      <c r="P2198" s="8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</row>
    <row r="2199" spans="1:28" ht="17" thickBot="1" x14ac:dyDescent="0.25">
      <c r="A2199" s="9"/>
      <c r="P2199" s="8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</row>
    <row r="2200" spans="1:28" ht="17" thickBot="1" x14ac:dyDescent="0.25">
      <c r="A2200" s="9"/>
      <c r="P2200" s="8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</row>
    <row r="2201" spans="1:28" ht="17" thickBot="1" x14ac:dyDescent="0.25">
      <c r="A2201" s="9"/>
      <c r="P2201" s="8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</row>
    <row r="2202" spans="1:28" ht="17" thickBot="1" x14ac:dyDescent="0.25">
      <c r="A2202" s="9"/>
      <c r="P2202" s="8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</row>
    <row r="2203" spans="1:28" ht="17" thickBot="1" x14ac:dyDescent="0.25">
      <c r="A2203" s="9"/>
      <c r="P2203" s="8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</row>
    <row r="2204" spans="1:28" ht="17" thickBot="1" x14ac:dyDescent="0.25">
      <c r="A2204" s="9"/>
      <c r="P2204" s="8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</row>
    <row r="2205" spans="1:28" ht="17" thickBot="1" x14ac:dyDescent="0.25">
      <c r="A2205" s="9"/>
      <c r="P2205" s="8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</row>
    <row r="2206" spans="1:28" ht="17" thickBot="1" x14ac:dyDescent="0.25">
      <c r="A2206" s="9"/>
      <c r="P2206" s="8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</row>
    <row r="2207" spans="1:28" ht="17" thickBot="1" x14ac:dyDescent="0.25">
      <c r="A2207" s="9"/>
      <c r="P2207" s="8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</row>
    <row r="2208" spans="1:28" ht="17" thickBot="1" x14ac:dyDescent="0.25">
      <c r="A2208" s="9"/>
      <c r="P2208" s="8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</row>
    <row r="2209" spans="1:28" ht="17" thickBot="1" x14ac:dyDescent="0.25">
      <c r="A2209" s="9"/>
      <c r="P2209" s="8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</row>
    <row r="2210" spans="1:28" ht="17" thickBot="1" x14ac:dyDescent="0.25">
      <c r="A2210" s="9"/>
      <c r="P2210" s="8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</row>
    <row r="2211" spans="1:28" ht="17" thickBot="1" x14ac:dyDescent="0.25">
      <c r="A2211" s="9"/>
      <c r="P2211" s="8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</row>
    <row r="2212" spans="1:28" ht="17" thickBot="1" x14ac:dyDescent="0.25">
      <c r="A2212" s="9"/>
      <c r="P2212" s="8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</row>
    <row r="2213" spans="1:28" ht="17" thickBot="1" x14ac:dyDescent="0.25">
      <c r="A2213" s="9"/>
      <c r="P2213" s="8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</row>
    <row r="2214" spans="1:28" ht="17" thickBot="1" x14ac:dyDescent="0.25">
      <c r="A2214" s="9"/>
      <c r="P2214" s="8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</row>
    <row r="2215" spans="1:28" ht="17" thickBot="1" x14ac:dyDescent="0.25">
      <c r="A2215" s="9"/>
      <c r="P2215" s="8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</row>
    <row r="2216" spans="1:28" ht="17" thickBot="1" x14ac:dyDescent="0.25">
      <c r="A2216" s="9"/>
      <c r="P2216" s="8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</row>
    <row r="2217" spans="1:28" ht="17" thickBot="1" x14ac:dyDescent="0.25">
      <c r="A2217" s="9"/>
      <c r="P2217" s="8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</row>
    <row r="2218" spans="1:28" ht="17" thickBot="1" x14ac:dyDescent="0.25">
      <c r="A2218" s="9"/>
      <c r="P2218" s="8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</row>
    <row r="2219" spans="1:28" ht="17" thickBot="1" x14ac:dyDescent="0.25">
      <c r="A2219" s="9"/>
      <c r="P2219" s="8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</row>
    <row r="2220" spans="1:28" ht="17" thickBot="1" x14ac:dyDescent="0.25">
      <c r="A2220" s="9"/>
      <c r="P2220" s="8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</row>
    <row r="2221" spans="1:28" ht="17" thickBot="1" x14ac:dyDescent="0.25">
      <c r="A2221" s="9"/>
      <c r="P2221" s="8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</row>
    <row r="2222" spans="1:28" ht="17" thickBot="1" x14ac:dyDescent="0.25">
      <c r="A2222" s="9"/>
      <c r="P2222" s="8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</row>
    <row r="2223" spans="1:28" ht="17" thickBot="1" x14ac:dyDescent="0.25">
      <c r="A2223" s="9"/>
      <c r="P2223" s="8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</row>
    <row r="2224" spans="1:28" ht="17" thickBot="1" x14ac:dyDescent="0.25">
      <c r="A2224" s="9"/>
      <c r="P2224" s="8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</row>
    <row r="2225" spans="1:28" ht="17" thickBot="1" x14ac:dyDescent="0.25">
      <c r="A2225" s="9"/>
      <c r="P2225" s="8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</row>
    <row r="2226" spans="1:28" ht="17" thickBot="1" x14ac:dyDescent="0.25">
      <c r="A2226" s="9"/>
      <c r="P2226" s="8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</row>
    <row r="2227" spans="1:28" ht="17" thickBot="1" x14ac:dyDescent="0.25">
      <c r="A2227" s="9"/>
      <c r="P2227" s="8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</row>
    <row r="2228" spans="1:28" ht="17" thickBot="1" x14ac:dyDescent="0.25">
      <c r="A2228" s="9"/>
      <c r="P2228" s="8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</row>
    <row r="2229" spans="1:28" ht="17" thickBot="1" x14ac:dyDescent="0.25">
      <c r="A2229" s="9"/>
      <c r="P2229" s="8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</row>
    <row r="2230" spans="1:28" ht="17" thickBot="1" x14ac:dyDescent="0.25">
      <c r="A2230" s="9"/>
      <c r="P2230" s="8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</row>
    <row r="2231" spans="1:28" ht="17" thickBot="1" x14ac:dyDescent="0.25">
      <c r="A2231" s="9"/>
      <c r="P2231" s="8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</row>
    <row r="2232" spans="1:28" ht="17" thickBot="1" x14ac:dyDescent="0.25">
      <c r="A2232" s="9"/>
      <c r="P2232" s="8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</row>
    <row r="2233" spans="1:28" ht="17" thickBot="1" x14ac:dyDescent="0.25">
      <c r="A2233" s="9"/>
      <c r="P2233" s="8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</row>
    <row r="2234" spans="1:28" ht="17" thickBot="1" x14ac:dyDescent="0.25">
      <c r="A2234" s="9"/>
      <c r="P2234" s="8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</row>
    <row r="2235" spans="1:28" ht="17" thickBot="1" x14ac:dyDescent="0.25">
      <c r="A2235" s="9"/>
      <c r="P2235" s="8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</row>
    <row r="2236" spans="1:28" ht="17" thickBot="1" x14ac:dyDescent="0.25">
      <c r="A2236" s="9"/>
      <c r="P2236" s="8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</row>
    <row r="2237" spans="1:28" ht="17" thickBot="1" x14ac:dyDescent="0.25">
      <c r="A2237" s="9"/>
      <c r="P2237" s="8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</row>
    <row r="2238" spans="1:28" ht="17" thickBot="1" x14ac:dyDescent="0.25">
      <c r="A2238" s="9"/>
      <c r="P2238" s="8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</row>
    <row r="2239" spans="1:28" ht="17" thickBot="1" x14ac:dyDescent="0.25">
      <c r="A2239" s="9"/>
      <c r="P2239" s="8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</row>
    <row r="2240" spans="1:28" ht="17" thickBot="1" x14ac:dyDescent="0.25">
      <c r="A2240" s="9"/>
      <c r="P2240" s="8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</row>
    <row r="2241" spans="1:28" ht="17" thickBot="1" x14ac:dyDescent="0.25">
      <c r="A2241" s="9"/>
      <c r="P2241" s="8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</row>
    <row r="2242" spans="1:28" ht="17" thickBot="1" x14ac:dyDescent="0.25">
      <c r="A2242" s="9"/>
      <c r="P2242" s="8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</row>
    <row r="2243" spans="1:28" ht="17" thickBot="1" x14ac:dyDescent="0.25">
      <c r="A2243" s="9"/>
      <c r="P2243" s="8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</row>
    <row r="2244" spans="1:28" ht="17" thickBot="1" x14ac:dyDescent="0.25">
      <c r="A2244" s="9"/>
      <c r="P2244" s="8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</row>
    <row r="2245" spans="1:28" ht="17" thickBot="1" x14ac:dyDescent="0.25">
      <c r="A2245" s="9"/>
      <c r="P2245" s="8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</row>
    <row r="2246" spans="1:28" ht="17" thickBot="1" x14ac:dyDescent="0.25">
      <c r="A2246" s="9"/>
      <c r="P2246" s="8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</row>
    <row r="2247" spans="1:28" ht="17" thickBot="1" x14ac:dyDescent="0.25">
      <c r="A2247" s="9"/>
      <c r="P2247" s="8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</row>
    <row r="2248" spans="1:28" ht="17" thickBot="1" x14ac:dyDescent="0.25">
      <c r="A2248" s="9"/>
      <c r="P2248" s="8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</row>
    <row r="2249" spans="1:28" ht="17" thickBot="1" x14ac:dyDescent="0.25">
      <c r="A2249" s="9"/>
      <c r="P2249" s="8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</row>
    <row r="2250" spans="1:28" ht="17" thickBot="1" x14ac:dyDescent="0.25">
      <c r="A2250" s="9"/>
      <c r="P2250" s="8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</row>
    <row r="2251" spans="1:28" ht="17" thickBot="1" x14ac:dyDescent="0.25">
      <c r="A2251" s="9"/>
      <c r="P2251" s="8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</row>
    <row r="2252" spans="1:28" ht="17" thickBot="1" x14ac:dyDescent="0.25">
      <c r="A2252" s="9"/>
      <c r="P2252" s="8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</row>
    <row r="2253" spans="1:28" ht="17" thickBot="1" x14ac:dyDescent="0.25">
      <c r="A2253" s="9"/>
      <c r="P2253" s="8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</row>
    <row r="2254" spans="1:28" ht="17" thickBot="1" x14ac:dyDescent="0.25">
      <c r="A2254" s="9"/>
      <c r="P2254" s="8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</row>
    <row r="2255" spans="1:28" ht="17" thickBot="1" x14ac:dyDescent="0.25">
      <c r="A2255" s="9"/>
      <c r="P2255" s="8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</row>
    <row r="2256" spans="1:28" ht="17" thickBot="1" x14ac:dyDescent="0.25">
      <c r="A2256" s="9"/>
      <c r="P2256" s="8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</row>
    <row r="2257" spans="1:28" ht="17" thickBot="1" x14ac:dyDescent="0.25">
      <c r="A2257" s="9"/>
      <c r="P2257" s="8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</row>
    <row r="2258" spans="1:28" ht="17" thickBot="1" x14ac:dyDescent="0.25">
      <c r="A2258" s="9"/>
      <c r="P2258" s="8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</row>
    <row r="2259" spans="1:28" ht="17" thickBot="1" x14ac:dyDescent="0.25">
      <c r="A2259" s="9"/>
      <c r="P2259" s="8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</row>
    <row r="2260" spans="1:28" ht="17" thickBot="1" x14ac:dyDescent="0.25">
      <c r="A2260" s="9"/>
      <c r="P2260" s="8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</row>
    <row r="2261" spans="1:28" ht="17" thickBot="1" x14ac:dyDescent="0.25">
      <c r="A2261" s="9"/>
      <c r="P2261" s="8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</row>
    <row r="2262" spans="1:28" ht="17" thickBot="1" x14ac:dyDescent="0.25">
      <c r="A2262" s="9"/>
      <c r="P2262" s="8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</row>
    <row r="2263" spans="1:28" ht="17" thickBot="1" x14ac:dyDescent="0.25">
      <c r="A2263" s="9"/>
      <c r="P2263" s="8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</row>
    <row r="2264" spans="1:28" ht="17" thickBot="1" x14ac:dyDescent="0.25">
      <c r="A2264" s="9"/>
      <c r="P2264" s="8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</row>
    <row r="2265" spans="1:28" ht="17" thickBot="1" x14ac:dyDescent="0.25">
      <c r="A2265" s="9"/>
      <c r="P2265" s="8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</row>
    <row r="2266" spans="1:28" ht="17" thickBot="1" x14ac:dyDescent="0.25">
      <c r="A2266" s="9"/>
      <c r="P2266" s="8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</row>
    <row r="2267" spans="1:28" ht="17" thickBot="1" x14ac:dyDescent="0.25">
      <c r="A2267" s="9"/>
      <c r="P2267" s="8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</row>
    <row r="2268" spans="1:28" ht="17" thickBot="1" x14ac:dyDescent="0.25">
      <c r="A2268" s="9"/>
      <c r="P2268" s="8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</row>
    <row r="2269" spans="1:28" ht="17" thickBot="1" x14ac:dyDescent="0.25">
      <c r="A2269" s="9"/>
      <c r="P2269" s="8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</row>
    <row r="2270" spans="1:28" ht="17" thickBot="1" x14ac:dyDescent="0.25">
      <c r="A2270" s="9"/>
      <c r="P2270" s="8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</row>
    <row r="2271" spans="1:28" ht="17" thickBot="1" x14ac:dyDescent="0.25">
      <c r="A2271" s="9"/>
      <c r="P2271" s="8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</row>
    <row r="2272" spans="1:28" ht="17" thickBot="1" x14ac:dyDescent="0.25">
      <c r="A2272" s="9"/>
      <c r="P2272" s="8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</row>
    <row r="2273" spans="1:28" ht="17" thickBot="1" x14ac:dyDescent="0.25">
      <c r="A2273" s="9"/>
      <c r="P2273" s="8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</row>
    <row r="2274" spans="1:28" ht="17" thickBot="1" x14ac:dyDescent="0.25">
      <c r="A2274" s="9"/>
      <c r="P2274" s="8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</row>
    <row r="2275" spans="1:28" ht="17" thickBot="1" x14ac:dyDescent="0.25">
      <c r="A2275" s="9"/>
      <c r="P2275" s="8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</row>
    <row r="2276" spans="1:28" ht="17" thickBot="1" x14ac:dyDescent="0.25">
      <c r="A2276" s="9"/>
      <c r="P2276" s="8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</row>
    <row r="2277" spans="1:28" ht="17" thickBot="1" x14ac:dyDescent="0.25">
      <c r="A2277" s="9"/>
      <c r="P2277" s="8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</row>
    <row r="2278" spans="1:28" ht="17" thickBot="1" x14ac:dyDescent="0.25">
      <c r="A2278" s="9"/>
      <c r="P2278" s="8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</row>
    <row r="2279" spans="1:28" ht="17" thickBot="1" x14ac:dyDescent="0.25">
      <c r="A2279" s="9"/>
      <c r="P2279" s="8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</row>
    <row r="2280" spans="1:28" ht="17" thickBot="1" x14ac:dyDescent="0.25">
      <c r="A2280" s="9"/>
      <c r="P2280" s="8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</row>
    <row r="2281" spans="1:28" ht="17" thickBot="1" x14ac:dyDescent="0.25">
      <c r="A2281" s="9"/>
      <c r="P2281" s="8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</row>
    <row r="2282" spans="1:28" ht="17" thickBot="1" x14ac:dyDescent="0.25">
      <c r="A2282" s="9"/>
      <c r="P2282" s="8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</row>
    <row r="2283" spans="1:28" ht="17" thickBot="1" x14ac:dyDescent="0.25">
      <c r="A2283" s="9"/>
      <c r="P2283" s="8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</row>
    <row r="2284" spans="1:28" ht="17" thickBot="1" x14ac:dyDescent="0.25">
      <c r="A2284" s="9"/>
      <c r="P2284" s="8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</row>
    <row r="2285" spans="1:28" ht="17" thickBot="1" x14ac:dyDescent="0.25">
      <c r="A2285" s="9"/>
      <c r="P2285" s="8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</row>
    <row r="2286" spans="1:28" ht="17" thickBot="1" x14ac:dyDescent="0.25">
      <c r="A2286" s="9"/>
      <c r="P2286" s="8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</row>
    <row r="2287" spans="1:28" ht="17" thickBot="1" x14ac:dyDescent="0.25">
      <c r="A2287" s="9"/>
      <c r="P2287" s="8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</row>
    <row r="2288" spans="1:28" ht="17" thickBot="1" x14ac:dyDescent="0.25">
      <c r="A2288" s="9"/>
      <c r="P2288" s="8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</row>
    <row r="2289" spans="1:28" ht="17" thickBot="1" x14ac:dyDescent="0.25">
      <c r="A2289" s="9"/>
      <c r="P2289" s="8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</row>
    <row r="2290" spans="1:28" ht="17" thickBot="1" x14ac:dyDescent="0.25">
      <c r="A2290" s="9"/>
      <c r="P2290" s="8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</row>
    <row r="2291" spans="1:28" ht="17" thickBot="1" x14ac:dyDescent="0.25">
      <c r="A2291" s="9"/>
      <c r="P2291" s="8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</row>
    <row r="2292" spans="1:28" ht="17" thickBot="1" x14ac:dyDescent="0.25">
      <c r="A2292" s="9"/>
      <c r="P2292" s="8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</row>
    <row r="2293" spans="1:28" ht="17" thickBot="1" x14ac:dyDescent="0.25">
      <c r="A2293" s="9"/>
      <c r="P2293" s="8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</row>
    <row r="2294" spans="1:28" ht="17" thickBot="1" x14ac:dyDescent="0.25">
      <c r="A2294" s="9"/>
      <c r="P2294" s="8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</row>
    <row r="2295" spans="1:28" ht="17" thickBot="1" x14ac:dyDescent="0.25">
      <c r="A2295" s="9"/>
      <c r="P2295" s="8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</row>
    <row r="2296" spans="1:28" ht="17" thickBot="1" x14ac:dyDescent="0.25">
      <c r="A2296" s="9"/>
      <c r="P2296" s="8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</row>
    <row r="2297" spans="1:28" ht="17" thickBot="1" x14ac:dyDescent="0.25">
      <c r="A2297" s="9"/>
      <c r="P2297" s="8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</row>
    <row r="2298" spans="1:28" ht="17" thickBot="1" x14ac:dyDescent="0.25">
      <c r="A2298" s="9"/>
      <c r="P2298" s="8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</row>
    <row r="2299" spans="1:28" ht="17" thickBot="1" x14ac:dyDescent="0.25">
      <c r="A2299" s="9"/>
      <c r="P2299" s="8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</row>
    <row r="2300" spans="1:28" ht="17" thickBot="1" x14ac:dyDescent="0.25">
      <c r="A2300" s="9"/>
      <c r="P2300" s="8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</row>
    <row r="2301" spans="1:28" ht="17" thickBot="1" x14ac:dyDescent="0.25">
      <c r="A2301" s="9"/>
      <c r="P2301" s="8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</row>
    <row r="2302" spans="1:28" ht="17" thickBot="1" x14ac:dyDescent="0.25">
      <c r="A2302" s="9"/>
      <c r="P2302" s="8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</row>
    <row r="2303" spans="1:28" ht="17" thickBot="1" x14ac:dyDescent="0.25">
      <c r="A2303" s="9"/>
      <c r="P2303" s="8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</row>
    <row r="2304" spans="1:28" ht="17" thickBot="1" x14ac:dyDescent="0.25">
      <c r="A2304" s="9"/>
      <c r="P2304" s="8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</row>
    <row r="2305" spans="1:28" ht="17" thickBot="1" x14ac:dyDescent="0.25">
      <c r="A2305" s="9"/>
      <c r="P2305" s="8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</row>
    <row r="2306" spans="1:28" ht="17" thickBot="1" x14ac:dyDescent="0.25">
      <c r="A2306" s="9"/>
      <c r="P2306" s="8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</row>
    <row r="2307" spans="1:28" ht="17" thickBot="1" x14ac:dyDescent="0.25">
      <c r="A2307" s="9"/>
      <c r="P2307" s="8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</row>
    <row r="2308" spans="1:28" ht="17" thickBot="1" x14ac:dyDescent="0.25">
      <c r="A2308" s="9"/>
      <c r="P2308" s="8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</row>
    <row r="2309" spans="1:28" ht="17" thickBot="1" x14ac:dyDescent="0.25">
      <c r="A2309" s="9"/>
      <c r="P2309" s="8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</row>
    <row r="2310" spans="1:28" ht="17" thickBot="1" x14ac:dyDescent="0.25">
      <c r="A2310" s="9"/>
      <c r="P2310" s="8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</row>
    <row r="2311" spans="1:28" ht="17" thickBot="1" x14ac:dyDescent="0.25">
      <c r="A2311" s="9"/>
      <c r="P2311" s="8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</row>
    <row r="2312" spans="1:28" ht="17" thickBot="1" x14ac:dyDescent="0.25">
      <c r="A2312" s="9"/>
      <c r="P2312" s="8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</row>
    <row r="2313" spans="1:28" ht="17" thickBot="1" x14ac:dyDescent="0.25">
      <c r="A2313" s="9"/>
      <c r="P2313" s="8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</row>
    <row r="2314" spans="1:28" ht="17" thickBot="1" x14ac:dyDescent="0.25">
      <c r="A2314" s="9"/>
      <c r="P2314" s="8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</row>
    <row r="2315" spans="1:28" ht="17" thickBot="1" x14ac:dyDescent="0.25">
      <c r="A2315" s="9"/>
      <c r="P2315" s="8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</row>
    <row r="2316" spans="1:28" ht="17" thickBot="1" x14ac:dyDescent="0.25">
      <c r="A2316" s="9"/>
      <c r="P2316" s="8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</row>
    <row r="2317" spans="1:28" ht="17" thickBot="1" x14ac:dyDescent="0.25">
      <c r="A2317" s="9"/>
      <c r="P2317" s="8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</row>
    <row r="2318" spans="1:28" ht="17" thickBot="1" x14ac:dyDescent="0.25">
      <c r="A2318" s="9"/>
      <c r="P2318" s="8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</row>
    <row r="2319" spans="1:28" ht="17" thickBot="1" x14ac:dyDescent="0.25">
      <c r="A2319" s="9"/>
      <c r="P2319" s="8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</row>
    <row r="2320" spans="1:28" ht="17" thickBot="1" x14ac:dyDescent="0.25">
      <c r="A2320" s="9"/>
      <c r="P2320" s="8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</row>
    <row r="2321" spans="1:28" ht="17" thickBot="1" x14ac:dyDescent="0.25">
      <c r="A2321" s="9"/>
      <c r="P2321" s="8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</row>
    <row r="2322" spans="1:28" ht="17" thickBot="1" x14ac:dyDescent="0.25">
      <c r="A2322" s="9"/>
      <c r="P2322" s="8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</row>
    <row r="2323" spans="1:28" ht="17" thickBot="1" x14ac:dyDescent="0.25">
      <c r="A2323" s="9"/>
      <c r="P2323" s="8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</row>
    <row r="2324" spans="1:28" ht="17" thickBot="1" x14ac:dyDescent="0.25">
      <c r="A2324" s="9"/>
      <c r="P2324" s="8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</row>
    <row r="2325" spans="1:28" ht="17" thickBot="1" x14ac:dyDescent="0.25">
      <c r="A2325" s="9"/>
      <c r="P2325" s="8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</row>
    <row r="2326" spans="1:28" ht="17" thickBot="1" x14ac:dyDescent="0.25">
      <c r="A2326" s="9"/>
      <c r="P2326" s="8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</row>
    <row r="2327" spans="1:28" ht="17" thickBot="1" x14ac:dyDescent="0.25">
      <c r="A2327" s="9"/>
      <c r="P2327" s="8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</row>
    <row r="2328" spans="1:28" ht="17" thickBot="1" x14ac:dyDescent="0.25">
      <c r="A2328" s="9"/>
      <c r="P2328" s="8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</row>
    <row r="2329" spans="1:28" ht="17" thickBot="1" x14ac:dyDescent="0.25">
      <c r="A2329" s="9"/>
      <c r="P2329" s="8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</row>
    <row r="2330" spans="1:28" ht="17" thickBot="1" x14ac:dyDescent="0.25">
      <c r="A2330" s="9"/>
      <c r="P2330" s="8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</row>
    <row r="2331" spans="1:28" ht="17" thickBot="1" x14ac:dyDescent="0.25">
      <c r="A2331" s="9"/>
      <c r="P2331" s="8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</row>
    <row r="2332" spans="1:28" ht="17" thickBot="1" x14ac:dyDescent="0.25">
      <c r="A2332" s="9"/>
      <c r="P2332" s="8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</row>
    <row r="2333" spans="1:28" ht="17" thickBot="1" x14ac:dyDescent="0.25">
      <c r="A2333" s="9"/>
      <c r="P2333" s="8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</row>
    <row r="2334" spans="1:28" ht="17" thickBot="1" x14ac:dyDescent="0.25">
      <c r="A2334" s="9"/>
      <c r="P2334" s="8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</row>
    <row r="2335" spans="1:28" ht="17" thickBot="1" x14ac:dyDescent="0.25">
      <c r="A2335" s="9"/>
      <c r="P2335" s="8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</row>
    <row r="2336" spans="1:28" ht="17" thickBot="1" x14ac:dyDescent="0.25">
      <c r="A2336" s="9"/>
      <c r="P2336" s="8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</row>
    <row r="2337" spans="1:28" ht="17" thickBot="1" x14ac:dyDescent="0.25">
      <c r="A2337" s="9"/>
      <c r="P2337" s="8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</row>
    <row r="2338" spans="1:28" ht="17" thickBot="1" x14ac:dyDescent="0.25">
      <c r="A2338" s="9"/>
      <c r="P2338" s="8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</row>
    <row r="2339" spans="1:28" ht="17" thickBot="1" x14ac:dyDescent="0.25">
      <c r="A2339" s="9"/>
      <c r="P2339" s="8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</row>
    <row r="2340" spans="1:28" ht="17" thickBot="1" x14ac:dyDescent="0.25">
      <c r="A2340" s="9"/>
      <c r="P2340" s="8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</row>
    <row r="2341" spans="1:28" ht="17" thickBot="1" x14ac:dyDescent="0.25">
      <c r="A2341" s="9"/>
      <c r="P2341" s="8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</row>
    <row r="2342" spans="1:28" ht="17" thickBot="1" x14ac:dyDescent="0.25">
      <c r="A2342" s="9"/>
      <c r="P2342" s="8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</row>
    <row r="2343" spans="1:28" ht="17" thickBot="1" x14ac:dyDescent="0.25">
      <c r="A2343" s="9"/>
      <c r="P2343" s="8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</row>
    <row r="2344" spans="1:28" ht="17" thickBot="1" x14ac:dyDescent="0.25">
      <c r="A2344" s="9"/>
      <c r="P2344" s="8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</row>
    <row r="2345" spans="1:28" ht="17" thickBot="1" x14ac:dyDescent="0.25">
      <c r="A2345" s="9"/>
      <c r="P2345" s="8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</row>
    <row r="2346" spans="1:28" ht="17" thickBot="1" x14ac:dyDescent="0.25">
      <c r="A2346" s="9"/>
      <c r="P2346" s="8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</row>
    <row r="2347" spans="1:28" ht="17" thickBot="1" x14ac:dyDescent="0.25">
      <c r="A2347" s="9"/>
      <c r="P2347" s="8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</row>
    <row r="2348" spans="1:28" ht="17" thickBot="1" x14ac:dyDescent="0.25">
      <c r="A2348" s="9"/>
      <c r="P2348" s="8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</row>
    <row r="2349" spans="1:28" ht="17" thickBot="1" x14ac:dyDescent="0.25">
      <c r="A2349" s="9"/>
      <c r="P2349" s="8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</row>
    <row r="2350" spans="1:28" ht="17" thickBot="1" x14ac:dyDescent="0.25">
      <c r="A2350" s="9"/>
      <c r="P2350" s="8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</row>
    <row r="2351" spans="1:28" ht="17" thickBot="1" x14ac:dyDescent="0.25">
      <c r="A2351" s="9"/>
      <c r="P2351" s="8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</row>
    <row r="2352" spans="1:28" ht="17" thickBot="1" x14ac:dyDescent="0.25">
      <c r="A2352" s="9"/>
      <c r="P2352" s="8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</row>
    <row r="2353" spans="1:28" ht="17" thickBot="1" x14ac:dyDescent="0.25">
      <c r="A2353" s="9"/>
      <c r="P2353" s="8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</row>
    <row r="2354" spans="1:28" ht="17" thickBot="1" x14ac:dyDescent="0.2">
      <c r="P2354" s="8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</row>
  </sheetData>
  <autoFilter ref="A1:N2354" xr:uid="{00000000-0009-0000-0000-000008000000}"/>
  <mergeCells count="1">
    <mergeCell ref="C2:N2"/>
  </mergeCells>
  <hyperlinks>
    <hyperlink ref="A1" r:id="rId1" xr:uid="{00000000-0004-0000-0800-000000000000}"/>
  </hyperlinks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2778-37CA-4E4D-99ED-AD6690EB2357}">
  <sheetPr>
    <pageSetUpPr fitToPage="1"/>
  </sheetPr>
  <dimension ref="A1:Z39"/>
  <sheetViews>
    <sheetView workbookViewId="0">
      <selection activeCell="H21" sqref="H21"/>
    </sheetView>
  </sheetViews>
  <sheetFormatPr baseColWidth="10" defaultRowHeight="13" x14ac:dyDescent="0.15"/>
  <cols>
    <col min="1" max="1" width="70.25" style="228" customWidth="1"/>
    <col min="2" max="2" width="15" style="228" customWidth="1"/>
    <col min="3" max="3" width="14" style="228" customWidth="1"/>
    <col min="4" max="4" width="14.75" style="228" customWidth="1"/>
    <col min="5" max="5" width="15.5" style="228" customWidth="1"/>
    <col min="6" max="6" width="16" style="228" customWidth="1"/>
    <col min="7" max="7" width="14" style="228" customWidth="1"/>
    <col min="8" max="8" width="14.75" style="228" customWidth="1"/>
    <col min="9" max="9" width="15.5" style="228" customWidth="1"/>
    <col min="10" max="10" width="16" style="228" customWidth="1"/>
    <col min="11" max="11" width="14" style="228" customWidth="1"/>
    <col min="12" max="12" width="14.75" style="228" customWidth="1"/>
    <col min="13" max="13" width="15.5" style="228" customWidth="1"/>
    <col min="14" max="14" width="16" style="228" customWidth="1"/>
    <col min="15" max="15" width="14" style="228" customWidth="1"/>
    <col min="16" max="16" width="14.75" style="228" customWidth="1"/>
    <col min="17" max="17" width="15.5" style="228" customWidth="1"/>
    <col min="18" max="18" width="16" style="228" customWidth="1"/>
    <col min="19" max="19" width="14" style="228" customWidth="1"/>
    <col min="20" max="20" width="14.75" style="228" customWidth="1"/>
    <col min="21" max="21" width="15.5" style="228" customWidth="1"/>
    <col min="22" max="22" width="16" style="228" customWidth="1"/>
    <col min="23" max="256" width="13.25" style="228" customWidth="1"/>
    <col min="257" max="16384" width="10.75" style="228"/>
  </cols>
  <sheetData>
    <row r="1" spans="1:26" ht="12.75" customHeight="1" x14ac:dyDescent="0.15">
      <c r="A1" s="237" t="s">
        <v>3207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</row>
    <row r="2" spans="1:26" ht="12.75" customHeight="1" x14ac:dyDescent="0.15">
      <c r="A2" s="228" t="s">
        <v>18</v>
      </c>
    </row>
    <row r="3" spans="1:26" x14ac:dyDescent="0.15">
      <c r="A3" s="230"/>
      <c r="B3" s="230"/>
    </row>
    <row r="4" spans="1:26" x14ac:dyDescent="0.15">
      <c r="A4" s="234"/>
      <c r="B4" s="229"/>
      <c r="C4" s="235" t="s">
        <v>3209</v>
      </c>
      <c r="D4" s="231">
        <v>-1.4</v>
      </c>
      <c r="E4" s="228">
        <f>IF(D4&lt;0, 0, 1)</f>
        <v>0</v>
      </c>
    </row>
    <row r="5" spans="1:26" x14ac:dyDescent="0.15">
      <c r="A5" s="234"/>
      <c r="B5" s="229"/>
      <c r="C5" s="235" t="s">
        <v>3210</v>
      </c>
      <c r="D5" s="231">
        <v>9.5</v>
      </c>
      <c r="E5" s="228">
        <f t="shared" ref="E5:E39" si="0">IF(D5&lt;0, 0, 1)</f>
        <v>1</v>
      </c>
    </row>
    <row r="6" spans="1:26" x14ac:dyDescent="0.15">
      <c r="A6" s="234"/>
      <c r="B6" s="229"/>
      <c r="C6" s="235" t="s">
        <v>3211</v>
      </c>
      <c r="D6" s="231">
        <v>9.9</v>
      </c>
      <c r="E6" s="228">
        <f t="shared" si="0"/>
        <v>1</v>
      </c>
    </row>
    <row r="7" spans="1:26" x14ac:dyDescent="0.15">
      <c r="A7" s="234"/>
      <c r="B7" s="229"/>
      <c r="C7" s="235" t="s">
        <v>3212</v>
      </c>
      <c r="D7" s="231">
        <v>5.0999999999999996</v>
      </c>
      <c r="E7" s="228">
        <f t="shared" si="0"/>
        <v>1</v>
      </c>
    </row>
    <row r="8" spans="1:26" x14ac:dyDescent="0.15">
      <c r="A8" s="234"/>
      <c r="B8" s="229"/>
      <c r="C8" s="235" t="s">
        <v>3213</v>
      </c>
      <c r="D8" s="232">
        <v>0</v>
      </c>
      <c r="E8" s="228">
        <f t="shared" si="0"/>
        <v>1</v>
      </c>
    </row>
    <row r="9" spans="1:26" x14ac:dyDescent="0.15">
      <c r="A9" s="234"/>
      <c r="B9" s="229"/>
      <c r="C9" s="235" t="s">
        <v>3214</v>
      </c>
      <c r="D9" s="232">
        <v>9</v>
      </c>
      <c r="E9" s="228">
        <f t="shared" si="0"/>
        <v>1</v>
      </c>
    </row>
    <row r="10" spans="1:26" x14ac:dyDescent="0.15">
      <c r="A10" s="234"/>
      <c r="B10" s="229"/>
      <c r="C10" s="235" t="s">
        <v>3215</v>
      </c>
      <c r="D10" s="232">
        <v>6</v>
      </c>
      <c r="E10" s="228">
        <f t="shared" si="0"/>
        <v>1</v>
      </c>
    </row>
    <row r="11" spans="1:26" x14ac:dyDescent="0.15">
      <c r="A11" s="234"/>
      <c r="B11" s="229"/>
      <c r="C11" s="235" t="s">
        <v>3216</v>
      </c>
      <c r="D11" s="232">
        <v>-2</v>
      </c>
      <c r="E11" s="228">
        <f t="shared" si="0"/>
        <v>0</v>
      </c>
    </row>
    <row r="12" spans="1:26" x14ac:dyDescent="0.15">
      <c r="A12" s="234"/>
      <c r="B12" s="229"/>
      <c r="C12" s="235" t="s">
        <v>3217</v>
      </c>
      <c r="D12" s="232">
        <v>-2</v>
      </c>
      <c r="E12" s="228">
        <f t="shared" si="0"/>
        <v>0</v>
      </c>
    </row>
    <row r="13" spans="1:26" x14ac:dyDescent="0.15">
      <c r="A13" s="234"/>
      <c r="B13" s="229"/>
      <c r="C13" s="235" t="s">
        <v>3218</v>
      </c>
      <c r="D13" s="232">
        <v>6</v>
      </c>
      <c r="E13" s="228">
        <f t="shared" si="0"/>
        <v>1</v>
      </c>
    </row>
    <row r="14" spans="1:26" x14ac:dyDescent="0.15">
      <c r="A14" s="234"/>
      <c r="B14" s="229"/>
      <c r="C14" s="235" t="s">
        <v>3219</v>
      </c>
      <c r="D14" s="232">
        <v>2</v>
      </c>
      <c r="E14" s="228">
        <f t="shared" si="0"/>
        <v>1</v>
      </c>
    </row>
    <row r="15" spans="1:26" x14ac:dyDescent="0.15">
      <c r="A15" s="234"/>
      <c r="B15" s="229"/>
      <c r="C15" s="235" t="s">
        <v>3220</v>
      </c>
      <c r="D15" s="232">
        <v>-4</v>
      </c>
      <c r="E15" s="228">
        <f t="shared" si="0"/>
        <v>0</v>
      </c>
    </row>
    <row r="16" spans="1:26" x14ac:dyDescent="0.15">
      <c r="A16" s="234"/>
      <c r="B16" s="229"/>
      <c r="C16" s="235" t="s">
        <v>3221</v>
      </c>
      <c r="D16" s="232">
        <v>-12</v>
      </c>
      <c r="E16" s="228">
        <f t="shared" si="0"/>
        <v>0</v>
      </c>
    </row>
    <row r="17" spans="1:5" x14ac:dyDescent="0.15">
      <c r="A17" s="234"/>
      <c r="B17" s="229"/>
      <c r="C17" s="235" t="s">
        <v>3222</v>
      </c>
      <c r="D17" s="232">
        <v>-1</v>
      </c>
      <c r="E17" s="228">
        <f t="shared" si="0"/>
        <v>0</v>
      </c>
    </row>
    <row r="18" spans="1:5" x14ac:dyDescent="0.15">
      <c r="A18" s="234"/>
      <c r="B18" s="229"/>
      <c r="C18" s="235" t="s">
        <v>3223</v>
      </c>
      <c r="D18" s="232">
        <v>-3</v>
      </c>
      <c r="E18" s="228">
        <f t="shared" si="0"/>
        <v>0</v>
      </c>
    </row>
    <row r="19" spans="1:5" x14ac:dyDescent="0.15">
      <c r="A19" s="234"/>
      <c r="B19" s="229"/>
      <c r="C19" s="235" t="s">
        <v>3224</v>
      </c>
      <c r="D19" s="232">
        <v>-11</v>
      </c>
      <c r="E19" s="228">
        <f t="shared" si="0"/>
        <v>0</v>
      </c>
    </row>
    <row r="20" spans="1:5" x14ac:dyDescent="0.15">
      <c r="A20" s="234"/>
      <c r="B20" s="229"/>
      <c r="C20" s="235" t="s">
        <v>3225</v>
      </c>
      <c r="D20" s="232">
        <v>-14</v>
      </c>
      <c r="E20" s="228">
        <f t="shared" si="0"/>
        <v>0</v>
      </c>
    </row>
    <row r="21" spans="1:5" x14ac:dyDescent="0.15">
      <c r="A21" s="234"/>
      <c r="B21" s="229"/>
      <c r="C21" s="235" t="s">
        <v>3226</v>
      </c>
      <c r="D21" s="232">
        <v>-1</v>
      </c>
      <c r="E21" s="228">
        <f t="shared" si="0"/>
        <v>0</v>
      </c>
    </row>
    <row r="22" spans="1:5" x14ac:dyDescent="0.15">
      <c r="A22" s="234"/>
      <c r="B22" s="229"/>
      <c r="C22" s="235" t="s">
        <v>3227</v>
      </c>
      <c r="D22" s="232">
        <v>-2</v>
      </c>
      <c r="E22" s="228">
        <f t="shared" si="0"/>
        <v>0</v>
      </c>
    </row>
    <row r="23" spans="1:5" x14ac:dyDescent="0.15">
      <c r="A23" s="234"/>
      <c r="B23" s="229"/>
      <c r="C23" s="235" t="s">
        <v>3228</v>
      </c>
      <c r="D23" s="232">
        <v>-10</v>
      </c>
      <c r="E23" s="228">
        <f t="shared" si="0"/>
        <v>0</v>
      </c>
    </row>
    <row r="24" spans="1:5" x14ac:dyDescent="0.15">
      <c r="A24" s="234"/>
      <c r="B24" s="229"/>
      <c r="C24" s="235" t="s">
        <v>3229</v>
      </c>
      <c r="D24" s="233">
        <v>-8.6875</v>
      </c>
      <c r="E24" s="228">
        <f t="shared" si="0"/>
        <v>0</v>
      </c>
    </row>
    <row r="25" spans="1:5" x14ac:dyDescent="0.15">
      <c r="A25" s="234"/>
      <c r="B25" s="229"/>
      <c r="C25" s="235" t="s">
        <v>3230</v>
      </c>
      <c r="D25" s="233">
        <v>1.8125</v>
      </c>
      <c r="E25" s="228">
        <f t="shared" si="0"/>
        <v>1</v>
      </c>
    </row>
    <row r="26" spans="1:5" x14ac:dyDescent="0.15">
      <c r="A26" s="234"/>
      <c r="B26" s="229"/>
      <c r="C26" s="235" t="s">
        <v>3231</v>
      </c>
      <c r="D26" s="233">
        <v>0.5625</v>
      </c>
      <c r="E26" s="228">
        <f t="shared" si="0"/>
        <v>1</v>
      </c>
    </row>
    <row r="27" spans="1:5" x14ac:dyDescent="0.15">
      <c r="A27" s="234"/>
      <c r="B27" s="229"/>
      <c r="C27" s="235" t="s">
        <v>3232</v>
      </c>
      <c r="D27" s="233">
        <v>-5.625</v>
      </c>
      <c r="E27" s="228">
        <f t="shared" si="0"/>
        <v>0</v>
      </c>
    </row>
    <row r="28" spans="1:5" x14ac:dyDescent="0.15">
      <c r="A28" s="234"/>
      <c r="B28" s="229"/>
      <c r="C28" s="235" t="s">
        <v>3233</v>
      </c>
      <c r="D28" s="233">
        <v>-6.4375</v>
      </c>
      <c r="E28" s="228">
        <f t="shared" si="0"/>
        <v>0</v>
      </c>
    </row>
    <row r="29" spans="1:5" x14ac:dyDescent="0.15">
      <c r="A29" s="234"/>
      <c r="B29" s="229"/>
      <c r="C29" s="235" t="s">
        <v>3234</v>
      </c>
      <c r="D29" s="233">
        <v>3</v>
      </c>
      <c r="E29" s="228">
        <f t="shared" si="0"/>
        <v>1</v>
      </c>
    </row>
    <row r="30" spans="1:5" x14ac:dyDescent="0.15">
      <c r="A30" s="234"/>
      <c r="B30" s="229"/>
      <c r="C30" s="235" t="s">
        <v>3235</v>
      </c>
      <c r="D30" s="233">
        <v>1</v>
      </c>
      <c r="E30" s="228">
        <f t="shared" si="0"/>
        <v>1</v>
      </c>
    </row>
    <row r="31" spans="1:5" x14ac:dyDescent="0.15">
      <c r="A31" s="234"/>
      <c r="B31" s="229"/>
      <c r="C31" s="235" t="s">
        <v>3236</v>
      </c>
      <c r="D31" s="233">
        <v>-7.125</v>
      </c>
      <c r="E31" s="228">
        <f t="shared" si="0"/>
        <v>0</v>
      </c>
    </row>
    <row r="32" spans="1:5" x14ac:dyDescent="0.15">
      <c r="A32" s="234"/>
      <c r="B32" s="229"/>
      <c r="C32" s="235" t="s">
        <v>3237</v>
      </c>
      <c r="D32" s="233">
        <v>-8</v>
      </c>
      <c r="E32" s="228">
        <f t="shared" si="0"/>
        <v>0</v>
      </c>
    </row>
    <row r="33" spans="1:5" x14ac:dyDescent="0.15">
      <c r="A33" s="234"/>
      <c r="B33" s="229"/>
      <c r="C33" s="235" t="s">
        <v>3238</v>
      </c>
      <c r="D33" s="233">
        <v>1.5</v>
      </c>
      <c r="E33" s="228">
        <f t="shared" si="0"/>
        <v>1</v>
      </c>
    </row>
    <row r="34" spans="1:5" x14ac:dyDescent="0.15">
      <c r="A34" s="234"/>
      <c r="B34" s="229"/>
      <c r="C34" s="235" t="s">
        <v>3239</v>
      </c>
      <c r="D34" s="233">
        <v>0.5625</v>
      </c>
      <c r="E34" s="228">
        <f t="shared" si="0"/>
        <v>1</v>
      </c>
    </row>
    <row r="35" spans="1:5" x14ac:dyDescent="0.15">
      <c r="A35" s="234"/>
      <c r="B35" s="229"/>
      <c r="C35" s="235" t="s">
        <v>3240</v>
      </c>
      <c r="D35" s="233">
        <v>-6.5625</v>
      </c>
      <c r="E35" s="228">
        <f t="shared" si="0"/>
        <v>0</v>
      </c>
    </row>
    <row r="36" spans="1:5" x14ac:dyDescent="0.15">
      <c r="A36" s="234"/>
      <c r="B36" s="229"/>
      <c r="C36" s="235" t="s">
        <v>3241</v>
      </c>
      <c r="D36" s="233">
        <v>-7.1875</v>
      </c>
      <c r="E36" s="228">
        <f t="shared" si="0"/>
        <v>0</v>
      </c>
    </row>
    <row r="37" spans="1:5" x14ac:dyDescent="0.15">
      <c r="A37" s="234"/>
      <c r="B37" s="229"/>
      <c r="C37" s="235" t="s">
        <v>3242</v>
      </c>
      <c r="D37" s="233">
        <v>-39.8125</v>
      </c>
      <c r="E37" s="228">
        <f t="shared" si="0"/>
        <v>0</v>
      </c>
    </row>
    <row r="38" spans="1:5" x14ac:dyDescent="0.15">
      <c r="A38" s="234"/>
      <c r="B38" s="229"/>
      <c r="C38" s="235" t="s">
        <v>3243</v>
      </c>
      <c r="D38" s="233">
        <v>-10.1875</v>
      </c>
      <c r="E38" s="228">
        <f t="shared" si="0"/>
        <v>0</v>
      </c>
    </row>
    <row r="39" spans="1:5" x14ac:dyDescent="0.15">
      <c r="A39" s="234"/>
      <c r="B39" s="229"/>
      <c r="C39" s="235" t="s">
        <v>3244</v>
      </c>
      <c r="D39" s="233">
        <v>-18.5625</v>
      </c>
      <c r="E39" s="228">
        <f t="shared" si="0"/>
        <v>0</v>
      </c>
    </row>
  </sheetData>
  <hyperlinks>
    <hyperlink ref="A1" r:id="rId1" xr:uid="{F3A876AA-110D-4D41-A9A1-FB512A08E7AF}"/>
  </hyperlink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68AD-32F8-0945-8FEC-D82E917BBE2D}">
  <dimension ref="A1:Z556"/>
  <sheetViews>
    <sheetView zoomScale="156" zoomScaleNormal="100" workbookViewId="0">
      <pane ySplit="1" topLeftCell="A2" activePane="bottomLeft" state="frozen"/>
      <selection activeCell="H32" sqref="H32"/>
      <selection pane="bottomLeft" activeCell="C47" sqref="C47"/>
    </sheetView>
  </sheetViews>
  <sheetFormatPr baseColWidth="10" defaultColWidth="12" defaultRowHeight="11" x14ac:dyDescent="0.15"/>
  <cols>
    <col min="6" max="6" width="15.75" bestFit="1" customWidth="1"/>
    <col min="8" max="10" width="12" hidden="1" customWidth="1"/>
    <col min="11" max="11" width="12" customWidth="1"/>
    <col min="12" max="12" width="20.75" style="10" bestFit="1" customWidth="1"/>
    <col min="13" max="13" width="19" bestFit="1" customWidth="1"/>
    <col min="14" max="14" width="12.25" bestFit="1" customWidth="1"/>
    <col min="15" max="15" width="12.75" bestFit="1" customWidth="1"/>
    <col min="16" max="16" width="14.5" bestFit="1" customWidth="1"/>
    <col min="22" max="22" width="14.5" bestFit="1" customWidth="1"/>
  </cols>
  <sheetData>
    <row r="1" spans="1:21" x14ac:dyDescent="0.15">
      <c r="B1" s="11" t="s">
        <v>1</v>
      </c>
      <c r="C1" s="11" t="s">
        <v>2</v>
      </c>
      <c r="D1" s="11" t="s">
        <v>3177</v>
      </c>
      <c r="E1" s="11" t="s">
        <v>3178</v>
      </c>
      <c r="F1" s="11" t="s">
        <v>5</v>
      </c>
      <c r="G1" s="12" t="s">
        <v>3246</v>
      </c>
      <c r="H1" s="239" t="s">
        <v>3160</v>
      </c>
      <c r="I1" s="239" t="s">
        <v>3166</v>
      </c>
      <c r="J1" s="240" t="s">
        <v>3173</v>
      </c>
      <c r="K1" s="239" t="s">
        <v>3168</v>
      </c>
      <c r="L1" s="227" t="s">
        <v>3175</v>
      </c>
      <c r="M1" s="12" t="s">
        <v>3183</v>
      </c>
      <c r="N1" s="12" t="s">
        <v>3204</v>
      </c>
      <c r="O1" s="12" t="s">
        <v>3179</v>
      </c>
      <c r="P1" s="12" t="s">
        <v>3180</v>
      </c>
      <c r="Q1" s="12" t="s">
        <v>3184</v>
      </c>
      <c r="R1" s="12" t="s">
        <v>3199</v>
      </c>
      <c r="S1" s="12" t="s">
        <v>3201</v>
      </c>
      <c r="T1" s="239" t="s">
        <v>3208</v>
      </c>
      <c r="U1" s="239" t="s">
        <v>3245</v>
      </c>
    </row>
    <row r="2" spans="1:21" x14ac:dyDescent="0.15">
      <c r="A2" s="53">
        <v>1</v>
      </c>
      <c r="B2" s="27" t="s">
        <v>453</v>
      </c>
      <c r="C2" s="28">
        <v>15</v>
      </c>
      <c r="D2" s="29">
        <v>41303</v>
      </c>
      <c r="E2" s="29">
        <v>41639</v>
      </c>
      <c r="F2" s="27" t="s">
        <v>2238</v>
      </c>
      <c r="G2" s="28">
        <v>18.031141773961462</v>
      </c>
      <c r="H2" s="27">
        <v>1</v>
      </c>
      <c r="I2" s="27">
        <v>60</v>
      </c>
      <c r="J2" s="27">
        <v>15</v>
      </c>
      <c r="K2" s="27">
        <v>2</v>
      </c>
      <c r="L2" s="67">
        <v>59.835616438356162</v>
      </c>
      <c r="M2" s="38">
        <v>0.04</v>
      </c>
      <c r="N2" s="38">
        <v>3.0000000000000001E-3</v>
      </c>
      <c r="O2" s="39">
        <v>5.08</v>
      </c>
      <c r="P2" s="40">
        <v>3.98</v>
      </c>
      <c r="Q2" s="146">
        <v>9.35</v>
      </c>
      <c r="R2" s="167">
        <f>_xlfn.IFNA(VLOOKUP(YEAR(E2), MOEX_annualized!$N$2:$O$10, 2,FALSE), MOEX_annualized!$O$10)</f>
        <v>3.9211240017564895E-2</v>
      </c>
      <c r="S2" s="78">
        <v>0</v>
      </c>
      <c r="T2" s="78">
        <f>VLOOKUP(YEAR(D2)&amp;ROUNDUP(MONTH(D2)/3, 0), Business_index!$C$4:$E$39, 3, FALSE)</f>
        <v>1</v>
      </c>
      <c r="U2" s="167">
        <f>_xlfn.IFNA(VLOOKUP(YEAR(E2), MOEX_by2quarters!$N$2:$O$10, 2,FALSE), MOEX_by2quarters!$O$10)</f>
        <v>0.27143134371630923</v>
      </c>
    </row>
    <row r="3" spans="1:21" x14ac:dyDescent="0.15">
      <c r="A3" s="54">
        <v>1</v>
      </c>
      <c r="B3" s="30" t="s">
        <v>453</v>
      </c>
      <c r="C3" s="31">
        <v>15</v>
      </c>
      <c r="D3" s="32">
        <v>41639</v>
      </c>
      <c r="E3" s="32">
        <v>42004</v>
      </c>
      <c r="F3" s="30" t="s">
        <v>2238</v>
      </c>
      <c r="G3" s="31">
        <v>18.031141773961462</v>
      </c>
      <c r="H3" s="30">
        <v>1</v>
      </c>
      <c r="I3" s="30">
        <v>60</v>
      </c>
      <c r="J3" s="30">
        <v>15</v>
      </c>
      <c r="K3" s="30">
        <v>2</v>
      </c>
      <c r="L3" s="68">
        <v>59.835616438356162</v>
      </c>
      <c r="M3" s="36">
        <v>9.9000000000000005E-2</v>
      </c>
      <c r="N3" s="36">
        <v>4.0000000000000001E-3</v>
      </c>
      <c r="O3" s="37">
        <v>7.99</v>
      </c>
      <c r="P3" s="41">
        <v>6.81</v>
      </c>
      <c r="Q3" s="146">
        <v>9.07</v>
      </c>
      <c r="R3" s="167">
        <f>_xlfn.IFNA(VLOOKUP(YEAR(E3), MOEX_annualized!$N$2:$O$10, 2,FALSE), MOEX_annualized!$O$10)</f>
        <v>-0.12706808638599779</v>
      </c>
      <c r="S3" s="78">
        <v>0</v>
      </c>
      <c r="T3" s="78">
        <f>VLOOKUP(YEAR(D3)&amp;ROUNDUP(MONTH(D3)/3, 0), Business_index!$C$4:$E$39, 3, FALSE)</f>
        <v>0</v>
      </c>
      <c r="U3" s="167">
        <f>_xlfn.IFNA(VLOOKUP(YEAR(E3), MOEX_by2quarters!$N$2:$O$10, 2,FALSE), MOEX_by2quarters!$O$10)</f>
        <v>-0.18115835772283623</v>
      </c>
    </row>
    <row r="4" spans="1:21" x14ac:dyDescent="0.15">
      <c r="A4" s="54">
        <v>1</v>
      </c>
      <c r="B4" s="30" t="s">
        <v>453</v>
      </c>
      <c r="C4" s="31">
        <v>15</v>
      </c>
      <c r="D4" s="32">
        <v>42004</v>
      </c>
      <c r="E4" s="32">
        <v>42369</v>
      </c>
      <c r="F4" s="30" t="s">
        <v>2238</v>
      </c>
      <c r="G4" s="31">
        <v>18.031141773961462</v>
      </c>
      <c r="H4" s="30">
        <v>1</v>
      </c>
      <c r="I4" s="30">
        <v>60</v>
      </c>
      <c r="J4" s="30">
        <v>15</v>
      </c>
      <c r="K4" s="30">
        <v>2</v>
      </c>
      <c r="L4" s="68">
        <v>59.835616438356162</v>
      </c>
      <c r="M4" s="36">
        <v>-7.1999999999999995E-2</v>
      </c>
      <c r="N4" s="36">
        <v>4.0000000000000001E-3</v>
      </c>
      <c r="O4" s="37">
        <v>9.2799999999999994</v>
      </c>
      <c r="P4" s="41">
        <v>8.16</v>
      </c>
      <c r="Q4" s="146">
        <v>2.2599999999999998</v>
      </c>
      <c r="R4" s="167">
        <f>_xlfn.IFNA(VLOOKUP(YEAR(E4), MOEX_annualized!$N$2:$O$10, 2,FALSE), MOEX_annualized!$O$10)</f>
        <v>0.28547615277078203</v>
      </c>
      <c r="S4" s="78">
        <v>0</v>
      </c>
      <c r="T4" s="78">
        <f>VLOOKUP(YEAR(D4)&amp;ROUNDUP(MONTH(D4)/3, 0), Business_index!$C$4:$E$39, 3, FALSE)</f>
        <v>0</v>
      </c>
      <c r="U4" s="167">
        <f>_xlfn.IFNA(VLOOKUP(YEAR(E4), MOEX_by2quarters!$N$2:$O$10, 2,FALSE), MOEX_by2quarters!$O$10)</f>
        <v>0.15663555192941619</v>
      </c>
    </row>
    <row r="5" spans="1:21" x14ac:dyDescent="0.15">
      <c r="A5" s="54">
        <v>1</v>
      </c>
      <c r="B5" s="30" t="s">
        <v>453</v>
      </c>
      <c r="C5" s="31">
        <v>15</v>
      </c>
      <c r="D5" s="32">
        <v>42369</v>
      </c>
      <c r="E5" s="32">
        <v>42735</v>
      </c>
      <c r="F5" s="30" t="s">
        <v>2238</v>
      </c>
      <c r="G5" s="31">
        <v>18.031141773961462</v>
      </c>
      <c r="H5" s="30">
        <v>1</v>
      </c>
      <c r="I5" s="30">
        <v>60</v>
      </c>
      <c r="J5" s="30">
        <v>15</v>
      </c>
      <c r="K5" s="30">
        <v>2</v>
      </c>
      <c r="L5" s="68">
        <v>59.835616438356162</v>
      </c>
      <c r="M5" s="36">
        <v>0.129</v>
      </c>
      <c r="N5" s="36">
        <v>1E-3</v>
      </c>
      <c r="O5" s="37">
        <v>4.08</v>
      </c>
      <c r="P5" s="41">
        <v>3.04</v>
      </c>
      <c r="Q5" s="146">
        <v>5.9499999999999993</v>
      </c>
      <c r="R5" s="167">
        <f>_xlfn.IFNA(VLOOKUP(YEAR(E5), MOEX_annualized!$N$2:$O$10, 2,FALSE), MOEX_annualized!$O$10)</f>
        <v>0.27779550275773196</v>
      </c>
      <c r="S5" s="78">
        <v>0</v>
      </c>
      <c r="T5" s="78">
        <f>VLOOKUP(YEAR(D5)&amp;ROUNDUP(MONTH(D5)/3, 0), Business_index!$C$4:$E$39, 3, FALSE)</f>
        <v>0</v>
      </c>
      <c r="U5" s="167">
        <f>_xlfn.IFNA(VLOOKUP(YEAR(E5), MOEX_by2quarters!$N$2:$O$10, 2,FALSE), MOEX_by2quarters!$O$10)</f>
        <v>0.36326211149690607</v>
      </c>
    </row>
    <row r="6" spans="1:21" x14ac:dyDescent="0.15">
      <c r="A6" s="54">
        <v>1</v>
      </c>
      <c r="B6" s="30" t="s">
        <v>453</v>
      </c>
      <c r="C6" s="31">
        <v>15</v>
      </c>
      <c r="D6" s="32">
        <v>42735</v>
      </c>
      <c r="E6" s="32">
        <v>43100</v>
      </c>
      <c r="F6" s="30" t="s">
        <v>2238</v>
      </c>
      <c r="G6" s="31">
        <v>18.031141773961462</v>
      </c>
      <c r="H6" s="30">
        <v>1</v>
      </c>
      <c r="I6" s="30">
        <v>60</v>
      </c>
      <c r="J6" s="30">
        <v>15</v>
      </c>
      <c r="K6" s="30">
        <v>2</v>
      </c>
      <c r="L6" s="68">
        <v>59.835616438356162</v>
      </c>
      <c r="M6" s="36">
        <v>0.67400000000000004</v>
      </c>
      <c r="N6" s="36">
        <v>3.0000000000000001E-3</v>
      </c>
      <c r="O6" s="37">
        <v>4.01</v>
      </c>
      <c r="P6" s="41">
        <v>2.93</v>
      </c>
      <c r="Q6" s="146">
        <v>6.66</v>
      </c>
      <c r="R6" s="167">
        <f>_xlfn.IFNA(VLOOKUP(YEAR(E6), MOEX_annualized!$N$2:$O$10, 2,FALSE), MOEX_annualized!$O$10)</f>
        <v>-5.4849413820347394E-2</v>
      </c>
      <c r="S6" s="78">
        <v>0</v>
      </c>
      <c r="T6" s="78">
        <f>VLOOKUP(YEAR(D6)&amp;ROUNDUP(MONTH(D6)/3, 0), Business_index!$C$4:$E$39, 3, FALSE)</f>
        <v>0</v>
      </c>
      <c r="U6" s="167">
        <f>_xlfn.IFNA(VLOOKUP(YEAR(E6), MOEX_by2quarters!$N$2:$O$10, 2,FALSE), MOEX_by2quarters!$O$10)</f>
        <v>0.21714415782437937</v>
      </c>
    </row>
    <row r="7" spans="1:21" x14ac:dyDescent="0.15">
      <c r="A7" s="55">
        <v>1</v>
      </c>
      <c r="B7" s="33" t="s">
        <v>453</v>
      </c>
      <c r="C7" s="34">
        <v>15</v>
      </c>
      <c r="D7" s="26">
        <v>43100</v>
      </c>
      <c r="E7" s="35">
        <v>43123</v>
      </c>
      <c r="F7" s="33" t="s">
        <v>2238</v>
      </c>
      <c r="G7" s="34">
        <v>18.031141773961501</v>
      </c>
      <c r="H7" s="33">
        <v>1</v>
      </c>
      <c r="I7" s="33">
        <v>60</v>
      </c>
      <c r="J7" s="33">
        <v>15</v>
      </c>
      <c r="K7" s="33">
        <v>2</v>
      </c>
      <c r="L7" s="70">
        <v>59.835616438356162</v>
      </c>
      <c r="M7" s="42">
        <v>0.13600000000000001</v>
      </c>
      <c r="N7" s="42">
        <v>-1.4999999999999999E-2</v>
      </c>
      <c r="O7" s="43">
        <v>5.22</v>
      </c>
      <c r="P7" s="44">
        <v>4.0199999999999996</v>
      </c>
      <c r="Q7" s="146">
        <v>8.5399999999999991</v>
      </c>
      <c r="R7" s="167">
        <f>_xlfn.IFNA(VLOOKUP(YEAR(E7), MOEX_annualized!$N$2:$O$10, 2,FALSE), MOEX_annualized!$O$10)</f>
        <v>0.11866885948640538</v>
      </c>
      <c r="S7" s="78">
        <v>0</v>
      </c>
      <c r="T7" s="78">
        <f>VLOOKUP(YEAR(D7)&amp;ROUNDUP(MONTH(D7)/3, 0), Business_index!$C$4:$E$39, 3, FALSE)</f>
        <v>0</v>
      </c>
      <c r="U7" s="167">
        <f>_xlfn.IFNA(VLOOKUP(YEAR(E7), MOEX_by2quarters!$N$2:$O$10, 2,FALSE), MOEX_by2quarters!$O$10)</f>
        <v>4.7760412903606803E-2</v>
      </c>
    </row>
    <row r="8" spans="1:21" x14ac:dyDescent="0.15">
      <c r="A8" s="53">
        <v>2</v>
      </c>
      <c r="B8" s="27" t="s">
        <v>453</v>
      </c>
      <c r="C8" s="28">
        <v>15</v>
      </c>
      <c r="D8" s="29">
        <v>41303</v>
      </c>
      <c r="E8" s="29">
        <v>41639</v>
      </c>
      <c r="F8" s="27" t="s">
        <v>2245</v>
      </c>
      <c r="G8" s="28">
        <v>18.031141773961462</v>
      </c>
      <c r="H8" s="27">
        <v>1</v>
      </c>
      <c r="I8" s="27">
        <v>60</v>
      </c>
      <c r="J8" s="27">
        <v>5</v>
      </c>
      <c r="K8" s="27">
        <v>2</v>
      </c>
      <c r="L8" s="67">
        <v>59.934246575342463</v>
      </c>
      <c r="M8" s="38">
        <v>0.04</v>
      </c>
      <c r="N8" s="38">
        <v>3.0000000000000001E-3</v>
      </c>
      <c r="O8" s="39">
        <v>5.08</v>
      </c>
      <c r="P8" s="40">
        <v>3.98</v>
      </c>
      <c r="Q8" s="146">
        <v>9.35</v>
      </c>
      <c r="R8" s="167">
        <f>_xlfn.IFNA(VLOOKUP(YEAR(E8), MOEX_annualized!$N$2:$O$10, 2,FALSE), MOEX_annualized!$O$10)</f>
        <v>3.9211240017564895E-2</v>
      </c>
      <c r="S8" s="78">
        <v>0</v>
      </c>
      <c r="T8" s="78">
        <f>VLOOKUP(YEAR(D8)&amp;ROUNDUP(MONTH(D8)/3, 0), Business_index!$C$4:$E$39, 3, FALSE)</f>
        <v>1</v>
      </c>
      <c r="U8" s="167">
        <f>_xlfn.IFNA(VLOOKUP(YEAR(E8), MOEX_by2quarters!$N$2:$O$10, 2,FALSE), MOEX_by2quarters!$O$10)</f>
        <v>0.27143134371630923</v>
      </c>
    </row>
    <row r="9" spans="1:21" x14ac:dyDescent="0.15">
      <c r="A9" s="54">
        <v>2</v>
      </c>
      <c r="B9" s="30" t="s">
        <v>453</v>
      </c>
      <c r="C9" s="31">
        <v>15</v>
      </c>
      <c r="D9" s="32">
        <v>41639</v>
      </c>
      <c r="E9" s="32">
        <v>42004</v>
      </c>
      <c r="F9" s="30" t="s">
        <v>2245</v>
      </c>
      <c r="G9" s="31">
        <v>18.031141773961462</v>
      </c>
      <c r="H9" s="30">
        <v>1</v>
      </c>
      <c r="I9" s="30">
        <v>60</v>
      </c>
      <c r="J9" s="30">
        <v>5</v>
      </c>
      <c r="K9" s="30">
        <v>2</v>
      </c>
      <c r="L9" s="68">
        <v>59.934246575342463</v>
      </c>
      <c r="M9" s="36">
        <v>9.9000000000000005E-2</v>
      </c>
      <c r="N9" s="36">
        <v>4.0000000000000001E-3</v>
      </c>
      <c r="O9" s="37">
        <v>7.99</v>
      </c>
      <c r="P9" s="41">
        <v>6.81</v>
      </c>
      <c r="Q9" s="146">
        <v>9.07</v>
      </c>
      <c r="R9" s="167">
        <f>_xlfn.IFNA(VLOOKUP(YEAR(E9), MOEX_annualized!$N$2:$O$10, 2,FALSE), MOEX_annualized!$O$10)</f>
        <v>-0.12706808638599779</v>
      </c>
      <c r="S9" s="78">
        <v>0</v>
      </c>
      <c r="T9" s="78">
        <f>VLOOKUP(YEAR(D9)&amp;ROUNDUP(MONTH(D9)/3, 0), Business_index!$C$4:$E$39, 3, FALSE)</f>
        <v>0</v>
      </c>
      <c r="U9" s="167">
        <f>_xlfn.IFNA(VLOOKUP(YEAR(E9), MOEX_by2quarters!$N$2:$O$10, 2,FALSE), MOEX_by2quarters!$O$10)</f>
        <v>-0.18115835772283623</v>
      </c>
    </row>
    <row r="10" spans="1:21" x14ac:dyDescent="0.15">
      <c r="A10" s="54">
        <v>2</v>
      </c>
      <c r="B10" s="30" t="s">
        <v>453</v>
      </c>
      <c r="C10" s="31">
        <v>15</v>
      </c>
      <c r="D10" s="32">
        <v>42004</v>
      </c>
      <c r="E10" s="32">
        <v>42369</v>
      </c>
      <c r="F10" s="30" t="s">
        <v>2245</v>
      </c>
      <c r="G10" s="31">
        <v>18.031141773961462</v>
      </c>
      <c r="H10" s="30">
        <v>1</v>
      </c>
      <c r="I10" s="30">
        <v>60</v>
      </c>
      <c r="J10" s="30">
        <v>5</v>
      </c>
      <c r="K10" s="30">
        <v>2</v>
      </c>
      <c r="L10" s="68">
        <v>59.934246575342463</v>
      </c>
      <c r="M10" s="36">
        <v>-7.1999999999999995E-2</v>
      </c>
      <c r="N10" s="36">
        <v>4.0000000000000001E-3</v>
      </c>
      <c r="O10" s="37">
        <v>9.2799999999999994</v>
      </c>
      <c r="P10" s="41">
        <v>8.16</v>
      </c>
      <c r="Q10" s="146">
        <v>2.2599999999999998</v>
      </c>
      <c r="R10" s="167">
        <f>_xlfn.IFNA(VLOOKUP(YEAR(E10), MOEX_annualized!$N$2:$O$10, 2,FALSE), MOEX_annualized!$O$10)</f>
        <v>0.28547615277078203</v>
      </c>
      <c r="S10" s="78">
        <v>0</v>
      </c>
      <c r="T10" s="78">
        <f>VLOOKUP(YEAR(D10)&amp;ROUNDUP(MONTH(D10)/3, 0), Business_index!$C$4:$E$39, 3, FALSE)</f>
        <v>0</v>
      </c>
      <c r="U10" s="167">
        <f>_xlfn.IFNA(VLOOKUP(YEAR(E10), MOEX_by2quarters!$N$2:$O$10, 2,FALSE), MOEX_by2quarters!$O$10)</f>
        <v>0.15663555192941619</v>
      </c>
    </row>
    <row r="11" spans="1:21" x14ac:dyDescent="0.15">
      <c r="A11" s="54">
        <v>2</v>
      </c>
      <c r="B11" s="30" t="s">
        <v>453</v>
      </c>
      <c r="C11" s="31">
        <v>15</v>
      </c>
      <c r="D11" s="32">
        <v>42369</v>
      </c>
      <c r="E11" s="32">
        <v>42735</v>
      </c>
      <c r="F11" s="30" t="s">
        <v>2245</v>
      </c>
      <c r="G11" s="31">
        <v>18.031141773961462</v>
      </c>
      <c r="H11" s="30">
        <v>1</v>
      </c>
      <c r="I11" s="30">
        <v>60</v>
      </c>
      <c r="J11" s="30">
        <v>5</v>
      </c>
      <c r="K11" s="30">
        <v>2</v>
      </c>
      <c r="L11" s="68">
        <v>59.934246575342463</v>
      </c>
      <c r="M11" s="36">
        <v>0.129</v>
      </c>
      <c r="N11" s="36">
        <v>1E-3</v>
      </c>
      <c r="O11" s="37">
        <v>4.08</v>
      </c>
      <c r="P11" s="41">
        <v>3.04</v>
      </c>
      <c r="Q11" s="146">
        <v>5.9499999999999993</v>
      </c>
      <c r="R11" s="167">
        <f>_xlfn.IFNA(VLOOKUP(YEAR(E11), MOEX_annualized!$N$2:$O$10, 2,FALSE), MOEX_annualized!$O$10)</f>
        <v>0.27779550275773196</v>
      </c>
      <c r="S11" s="78">
        <v>0</v>
      </c>
      <c r="T11" s="78">
        <f>VLOOKUP(YEAR(D11)&amp;ROUNDUP(MONTH(D11)/3, 0), Business_index!$C$4:$E$39, 3, FALSE)</f>
        <v>0</v>
      </c>
      <c r="U11" s="167">
        <f>_xlfn.IFNA(VLOOKUP(YEAR(E11), MOEX_by2quarters!$N$2:$O$10, 2,FALSE), MOEX_by2quarters!$O$10)</f>
        <v>0.36326211149690607</v>
      </c>
    </row>
    <row r="12" spans="1:21" x14ac:dyDescent="0.15">
      <c r="A12" s="54">
        <v>2</v>
      </c>
      <c r="B12" s="30" t="s">
        <v>453</v>
      </c>
      <c r="C12" s="31">
        <v>15</v>
      </c>
      <c r="D12" s="32">
        <v>42735</v>
      </c>
      <c r="E12" s="32">
        <v>43100</v>
      </c>
      <c r="F12" s="30" t="s">
        <v>2245</v>
      </c>
      <c r="G12" s="31">
        <v>18.031141773961462</v>
      </c>
      <c r="H12" s="30">
        <v>1</v>
      </c>
      <c r="I12" s="30">
        <v>60</v>
      </c>
      <c r="J12" s="30">
        <v>5</v>
      </c>
      <c r="K12" s="30">
        <v>2</v>
      </c>
      <c r="L12" s="68">
        <v>59.934246575342463</v>
      </c>
      <c r="M12" s="36">
        <v>0.67400000000000004</v>
      </c>
      <c r="N12" s="36">
        <v>3.0000000000000001E-3</v>
      </c>
      <c r="O12" s="37">
        <v>4.01</v>
      </c>
      <c r="P12" s="41">
        <v>2.93</v>
      </c>
      <c r="Q12" s="146">
        <v>6.66</v>
      </c>
      <c r="R12" s="167">
        <f>_xlfn.IFNA(VLOOKUP(YEAR(E12), MOEX_annualized!$N$2:$O$10, 2,FALSE), MOEX_annualized!$O$10)</f>
        <v>-5.4849413820347394E-2</v>
      </c>
      <c r="S12" s="78">
        <v>0</v>
      </c>
      <c r="T12" s="78">
        <f>VLOOKUP(YEAR(D12)&amp;ROUNDUP(MONTH(D12)/3, 0), Business_index!$C$4:$E$39, 3, FALSE)</f>
        <v>0</v>
      </c>
      <c r="U12" s="167">
        <f>_xlfn.IFNA(VLOOKUP(YEAR(E12), MOEX_by2quarters!$N$2:$O$10, 2,FALSE), MOEX_by2quarters!$O$10)</f>
        <v>0.21714415782437937</v>
      </c>
    </row>
    <row r="13" spans="1:21" x14ac:dyDescent="0.15">
      <c r="A13" s="55">
        <v>2</v>
      </c>
      <c r="B13" s="33" t="s">
        <v>453</v>
      </c>
      <c r="C13" s="34">
        <v>15</v>
      </c>
      <c r="D13" s="26">
        <v>43100</v>
      </c>
      <c r="E13" s="35">
        <v>43126</v>
      </c>
      <c r="F13" s="33" t="s">
        <v>2245</v>
      </c>
      <c r="G13" s="34">
        <v>18.031141773961462</v>
      </c>
      <c r="H13" s="33">
        <v>1</v>
      </c>
      <c r="I13" s="33">
        <v>60</v>
      </c>
      <c r="J13" s="33">
        <v>5</v>
      </c>
      <c r="K13" s="33">
        <v>2</v>
      </c>
      <c r="L13" s="70">
        <v>59.934246575342463</v>
      </c>
      <c r="M13" s="42">
        <v>0.13600000000000001</v>
      </c>
      <c r="N13" s="42">
        <v>-1.4999999999999999E-2</v>
      </c>
      <c r="O13" s="43">
        <v>5.22</v>
      </c>
      <c r="P13" s="44">
        <v>4.0199999999999996</v>
      </c>
      <c r="Q13" s="146">
        <v>8.5399999999999991</v>
      </c>
      <c r="R13" s="167">
        <f>_xlfn.IFNA(VLOOKUP(YEAR(E13), MOEX_annualized!$N$2:$O$10, 2,FALSE), MOEX_annualized!$O$10)</f>
        <v>0.11866885948640538</v>
      </c>
      <c r="S13" s="78">
        <v>0</v>
      </c>
      <c r="T13" s="78">
        <f>VLOOKUP(YEAR(D13)&amp;ROUNDUP(MONTH(D13)/3, 0), Business_index!$C$4:$E$39, 3, FALSE)</f>
        <v>0</v>
      </c>
      <c r="U13" s="167">
        <f>_xlfn.IFNA(VLOOKUP(YEAR(E13), MOEX_by2quarters!$N$2:$O$10, 2,FALSE), MOEX_by2quarters!$O$10)</f>
        <v>4.7760412903606803E-2</v>
      </c>
    </row>
    <row r="14" spans="1:21" x14ac:dyDescent="0.15">
      <c r="A14" s="57">
        <v>3</v>
      </c>
      <c r="B14" s="16" t="s">
        <v>1354</v>
      </c>
      <c r="C14" s="19">
        <v>12</v>
      </c>
      <c r="D14" s="18">
        <v>41309</v>
      </c>
      <c r="E14" s="18">
        <v>41639</v>
      </c>
      <c r="F14" s="16" t="s">
        <v>2247</v>
      </c>
      <c r="G14" s="19">
        <v>16.805920995637088</v>
      </c>
      <c r="H14" s="16">
        <v>1</v>
      </c>
      <c r="I14" s="16">
        <v>36</v>
      </c>
      <c r="J14" s="16">
        <v>3</v>
      </c>
      <c r="K14" s="16">
        <v>2</v>
      </c>
      <c r="L14" s="68">
        <v>35.901369863013699</v>
      </c>
      <c r="M14" s="74">
        <v>0.47213104007991008</v>
      </c>
      <c r="N14" s="94">
        <v>1.7000000000000001E-2</v>
      </c>
      <c r="O14" s="71">
        <v>7.23</v>
      </c>
      <c r="P14" s="135">
        <v>6.4193441536932752E-2</v>
      </c>
      <c r="Q14" s="146">
        <v>6.35</v>
      </c>
      <c r="R14" s="167">
        <f>_xlfn.IFNA(VLOOKUP(YEAR(E14), MOEX_annualized!$N$2:$O$10, 2,FALSE), MOEX_annualized!$O$10)</f>
        <v>3.9211240017564895E-2</v>
      </c>
      <c r="S14" s="78">
        <v>0</v>
      </c>
      <c r="T14" s="78">
        <f>VLOOKUP(YEAR(D14)&amp;ROUNDUP(MONTH(D14)/3, 0), Business_index!$C$4:$E$39, 3, FALSE)</f>
        <v>1</v>
      </c>
      <c r="U14" s="167">
        <f>_xlfn.IFNA(VLOOKUP(YEAR(E14), MOEX_by2quarters!$N$2:$O$10, 2,FALSE), MOEX_by2quarters!$O$10)</f>
        <v>0.27143134371630923</v>
      </c>
    </row>
    <row r="15" spans="1:21" x14ac:dyDescent="0.15">
      <c r="A15" s="57">
        <v>3</v>
      </c>
      <c r="B15" s="16" t="s">
        <v>1354</v>
      </c>
      <c r="C15" s="19">
        <v>12</v>
      </c>
      <c r="D15" s="18">
        <v>41639</v>
      </c>
      <c r="E15" s="18">
        <v>42004</v>
      </c>
      <c r="F15" s="16" t="s">
        <v>2247</v>
      </c>
      <c r="G15" s="19">
        <v>16.805920995637088</v>
      </c>
      <c r="H15" s="16">
        <v>1</v>
      </c>
      <c r="I15" s="16">
        <v>36</v>
      </c>
      <c r="J15" s="16">
        <v>3</v>
      </c>
      <c r="K15" s="16">
        <v>2</v>
      </c>
      <c r="L15" s="68">
        <v>35.901369863013699</v>
      </c>
      <c r="M15" s="74">
        <v>0.33407060825180773</v>
      </c>
      <c r="N15" s="94">
        <v>1.2E-2</v>
      </c>
      <c r="O15" s="71">
        <v>6.23</v>
      </c>
      <c r="P15" s="135">
        <v>5.7678571428571426E-2</v>
      </c>
      <c r="Q15" s="146">
        <v>6.07</v>
      </c>
      <c r="R15" s="167">
        <f>_xlfn.IFNA(VLOOKUP(YEAR(E15), MOEX_annualized!$N$2:$O$10, 2,FALSE), MOEX_annualized!$O$10)</f>
        <v>-0.12706808638599779</v>
      </c>
      <c r="S15" s="78">
        <v>0</v>
      </c>
      <c r="T15" s="78">
        <f>VLOOKUP(YEAR(D15)&amp;ROUNDUP(MONTH(D15)/3, 0), Business_index!$C$4:$E$39, 3, FALSE)</f>
        <v>0</v>
      </c>
      <c r="U15" s="167">
        <f>_xlfn.IFNA(VLOOKUP(YEAR(E15), MOEX_by2quarters!$N$2:$O$10, 2,FALSE), MOEX_by2quarters!$O$10)</f>
        <v>-0.18115835772283623</v>
      </c>
    </row>
    <row r="16" spans="1:21" x14ac:dyDescent="0.15">
      <c r="A16" s="57">
        <v>3</v>
      </c>
      <c r="B16" s="16" t="s">
        <v>1354</v>
      </c>
      <c r="C16" s="19">
        <v>12</v>
      </c>
      <c r="D16" s="18">
        <v>42004</v>
      </c>
      <c r="E16" s="18">
        <v>42369</v>
      </c>
      <c r="F16" s="16" t="s">
        <v>2247</v>
      </c>
      <c r="G16" s="19">
        <v>16.805920995637088</v>
      </c>
      <c r="H16" s="16">
        <v>1</v>
      </c>
      <c r="I16" s="16">
        <v>36</v>
      </c>
      <c r="J16" s="16">
        <v>3</v>
      </c>
      <c r="K16" s="16">
        <v>2</v>
      </c>
      <c r="L16" s="68">
        <v>35.901369863013699</v>
      </c>
      <c r="M16" s="74">
        <v>0.3546908087817085</v>
      </c>
      <c r="N16" s="94">
        <v>1.4999999999999999E-2</v>
      </c>
      <c r="O16" s="71">
        <v>6.47</v>
      </c>
      <c r="P16" s="135">
        <v>5.2240012938702896E-2</v>
      </c>
      <c r="Q16" s="146">
        <v>-0.74000000000000021</v>
      </c>
      <c r="R16" s="167">
        <f>_xlfn.IFNA(VLOOKUP(YEAR(E16), MOEX_annualized!$N$2:$O$10, 2,FALSE), MOEX_annualized!$O$10)</f>
        <v>0.28547615277078203</v>
      </c>
      <c r="S16" s="78">
        <v>0</v>
      </c>
      <c r="T16" s="78">
        <f>VLOOKUP(YEAR(D16)&amp;ROUNDUP(MONTH(D16)/3, 0), Business_index!$C$4:$E$39, 3, FALSE)</f>
        <v>0</v>
      </c>
      <c r="U16" s="167">
        <f>_xlfn.IFNA(VLOOKUP(YEAR(E16), MOEX_by2quarters!$N$2:$O$10, 2,FALSE), MOEX_by2quarters!$O$10)</f>
        <v>0.15663555192941619</v>
      </c>
    </row>
    <row r="17" spans="1:21" x14ac:dyDescent="0.15">
      <c r="A17" s="58">
        <v>3</v>
      </c>
      <c r="B17" s="24" t="s">
        <v>1354</v>
      </c>
      <c r="C17" s="25">
        <v>12</v>
      </c>
      <c r="D17" s="26">
        <v>42369</v>
      </c>
      <c r="E17" s="26">
        <v>42401</v>
      </c>
      <c r="F17" s="24" t="s">
        <v>2247</v>
      </c>
      <c r="G17" s="25">
        <v>16.805920995637088</v>
      </c>
      <c r="H17" s="24">
        <v>1</v>
      </c>
      <c r="I17" s="24">
        <v>36</v>
      </c>
      <c r="J17" s="24">
        <v>3</v>
      </c>
      <c r="K17" s="24">
        <v>2</v>
      </c>
      <c r="L17" s="68">
        <v>35.901369863013699</v>
      </c>
      <c r="M17" s="93">
        <v>0.41026254507985566</v>
      </c>
      <c r="N17" s="86">
        <v>2.5999999999999999E-2</v>
      </c>
      <c r="O17" s="87">
        <v>6.3</v>
      </c>
      <c r="P17" s="136">
        <v>4.4942256852650624E-2</v>
      </c>
      <c r="Q17" s="146">
        <v>2.9499999999999993</v>
      </c>
      <c r="R17" s="167">
        <f>_xlfn.IFNA(VLOOKUP(YEAR(E17), MOEX_annualized!$N$2:$O$10, 2,FALSE), MOEX_annualized!$O$10)</f>
        <v>0.27779550275773196</v>
      </c>
      <c r="S17" s="78">
        <v>0</v>
      </c>
      <c r="T17" s="78">
        <f>VLOOKUP(YEAR(D17)&amp;ROUNDUP(MONTH(D17)/3, 0), Business_index!$C$4:$E$39, 3, FALSE)</f>
        <v>0</v>
      </c>
      <c r="U17" s="167">
        <f>_xlfn.IFNA(VLOOKUP(YEAR(E17), MOEX_by2quarters!$N$2:$O$10, 2,FALSE), MOEX_by2quarters!$O$10)</f>
        <v>0.36326211149690607</v>
      </c>
    </row>
    <row r="18" spans="1:21" x14ac:dyDescent="0.15">
      <c r="A18" s="54">
        <v>4</v>
      </c>
      <c r="B18" s="16" t="s">
        <v>986</v>
      </c>
      <c r="C18" s="19">
        <v>17</v>
      </c>
      <c r="D18" s="18">
        <v>41313</v>
      </c>
      <c r="E18" s="18">
        <v>41639</v>
      </c>
      <c r="F18" s="16" t="s">
        <v>2249</v>
      </c>
      <c r="G18" s="19">
        <v>17.510381253693833</v>
      </c>
      <c r="H18" s="16">
        <v>1</v>
      </c>
      <c r="I18" s="16">
        <v>36</v>
      </c>
      <c r="J18" s="16">
        <v>3</v>
      </c>
      <c r="K18" s="16">
        <v>0</v>
      </c>
      <c r="L18" s="68">
        <v>35.901369863013699</v>
      </c>
      <c r="M18" s="73">
        <v>-1.5577385725741779</v>
      </c>
      <c r="N18" s="36">
        <v>4.4999999999999998E-2</v>
      </c>
      <c r="O18" s="37">
        <v>14.28</v>
      </c>
      <c r="P18" s="41">
        <v>2.4922171353826035</v>
      </c>
      <c r="Q18" s="146">
        <v>11.49</v>
      </c>
      <c r="R18" s="167">
        <f>_xlfn.IFNA(VLOOKUP(YEAR(E18), MOEX_annualized!$N$2:$O$10, 2,FALSE), MOEX_annualized!$O$10)</f>
        <v>3.9211240017564895E-2</v>
      </c>
      <c r="S18" s="78">
        <v>0</v>
      </c>
      <c r="T18" s="78">
        <f>VLOOKUP(YEAR(D18)&amp;ROUNDUP(MONTH(D18)/3, 0), Business_index!$C$4:$E$39, 3, FALSE)</f>
        <v>1</v>
      </c>
      <c r="U18" s="167">
        <f>_xlfn.IFNA(VLOOKUP(YEAR(E18), MOEX_by2quarters!$N$2:$O$10, 2,FALSE), MOEX_by2quarters!$O$10)</f>
        <v>0.27143134371630923</v>
      </c>
    </row>
    <row r="19" spans="1:21" x14ac:dyDescent="0.15">
      <c r="A19" s="54">
        <v>4</v>
      </c>
      <c r="B19" s="16" t="s">
        <v>986</v>
      </c>
      <c r="C19" s="19">
        <v>17</v>
      </c>
      <c r="D19" s="18">
        <v>41639</v>
      </c>
      <c r="E19" s="18">
        <v>42004</v>
      </c>
      <c r="F19" s="16" t="s">
        <v>2249</v>
      </c>
      <c r="G19" s="19">
        <v>18.510381253693801</v>
      </c>
      <c r="H19" s="16">
        <v>1</v>
      </c>
      <c r="I19" s="16">
        <v>36</v>
      </c>
      <c r="J19" s="16">
        <v>3</v>
      </c>
      <c r="K19" s="16">
        <v>0</v>
      </c>
      <c r="L19" s="68">
        <v>35.901369863013699</v>
      </c>
      <c r="M19" s="73">
        <v>-0.27836204967554262</v>
      </c>
      <c r="N19" s="36">
        <v>1E-3</v>
      </c>
      <c r="O19" s="37">
        <v>10.25</v>
      </c>
      <c r="P19" s="41">
        <v>2.1747725392886683</v>
      </c>
      <c r="Q19" s="146">
        <v>11.07</v>
      </c>
      <c r="R19" s="167">
        <f>_xlfn.IFNA(VLOOKUP(YEAR(E19), MOEX_annualized!$N$2:$O$10, 2,FALSE), MOEX_annualized!$O$10)</f>
        <v>-0.12706808638599779</v>
      </c>
      <c r="S19" s="78">
        <v>0</v>
      </c>
      <c r="T19" s="78">
        <f>VLOOKUP(YEAR(D19)&amp;ROUNDUP(MONTH(D19)/3, 0), Business_index!$C$4:$E$39, 3, FALSE)</f>
        <v>0</v>
      </c>
      <c r="U19" s="167">
        <f>_xlfn.IFNA(VLOOKUP(YEAR(E19), MOEX_by2quarters!$N$2:$O$10, 2,FALSE), MOEX_by2quarters!$O$10)</f>
        <v>-0.18115835772283623</v>
      </c>
    </row>
    <row r="20" spans="1:21" x14ac:dyDescent="0.15">
      <c r="A20" s="54">
        <v>4</v>
      </c>
      <c r="B20" s="16" t="s">
        <v>986</v>
      </c>
      <c r="C20" s="19">
        <v>17</v>
      </c>
      <c r="D20" s="18">
        <v>42004</v>
      </c>
      <c r="E20" s="18">
        <v>42369</v>
      </c>
      <c r="F20" s="16" t="s">
        <v>2249</v>
      </c>
      <c r="G20" s="19">
        <v>18.510381253693801</v>
      </c>
      <c r="H20" s="16">
        <v>1</v>
      </c>
      <c r="I20" s="16">
        <v>36</v>
      </c>
      <c r="J20" s="16">
        <v>3</v>
      </c>
      <c r="K20" s="16">
        <v>0</v>
      </c>
      <c r="L20" s="68">
        <v>35.901369863013699</v>
      </c>
      <c r="M20" s="74">
        <v>-0.54749172396231216</v>
      </c>
      <c r="N20" s="36">
        <v>-5.0000000000000001E-3</v>
      </c>
      <c r="O20" s="37">
        <v>15.89</v>
      </c>
      <c r="P20" s="76">
        <v>2.4883040935672516</v>
      </c>
      <c r="Q20" s="146">
        <v>4.26</v>
      </c>
      <c r="R20" s="167">
        <f>_xlfn.IFNA(VLOOKUP(YEAR(E20), MOEX_annualized!$N$2:$O$10, 2,FALSE), MOEX_annualized!$O$10)</f>
        <v>0.28547615277078203</v>
      </c>
      <c r="S20" s="78">
        <v>0</v>
      </c>
      <c r="T20" s="78">
        <f>VLOOKUP(YEAR(D20)&amp;ROUNDUP(MONTH(D20)/3, 0), Business_index!$C$4:$E$39, 3, FALSE)</f>
        <v>0</v>
      </c>
      <c r="U20" s="167">
        <f>_xlfn.IFNA(VLOOKUP(YEAR(E20), MOEX_by2quarters!$N$2:$O$10, 2,FALSE), MOEX_by2quarters!$O$10)</f>
        <v>0.15663555192941619</v>
      </c>
    </row>
    <row r="21" spans="1:21" x14ac:dyDescent="0.15">
      <c r="A21" s="54">
        <v>4</v>
      </c>
      <c r="B21" s="16" t="s">
        <v>986</v>
      </c>
      <c r="C21" s="19">
        <v>17</v>
      </c>
      <c r="D21" s="18">
        <f>E20</f>
        <v>42369</v>
      </c>
      <c r="E21" s="18">
        <v>42405</v>
      </c>
      <c r="F21" s="16" t="s">
        <v>2249</v>
      </c>
      <c r="G21" s="19">
        <v>19.510381253693801</v>
      </c>
      <c r="H21" s="16">
        <v>1</v>
      </c>
      <c r="I21" s="16">
        <v>36</v>
      </c>
      <c r="J21" s="16">
        <v>3</v>
      </c>
      <c r="K21" s="16">
        <v>0</v>
      </c>
      <c r="L21" s="68">
        <v>35.901369863013699</v>
      </c>
      <c r="M21" s="73">
        <v>-2.3151853066579209</v>
      </c>
      <c r="N21" s="36">
        <v>-3.5000000000000003E-2</v>
      </c>
      <c r="O21" s="37">
        <v>30.67</v>
      </c>
      <c r="P21" s="41">
        <v>2.8356614626129826</v>
      </c>
      <c r="Q21" s="146">
        <v>7.9499999999999993</v>
      </c>
      <c r="R21" s="167">
        <f>_xlfn.IFNA(VLOOKUP(YEAR(E21), MOEX_annualized!$N$2:$O$10, 2,FALSE), MOEX_annualized!$O$10)</f>
        <v>0.27779550275773196</v>
      </c>
      <c r="S21" s="78">
        <v>0</v>
      </c>
      <c r="T21" s="78">
        <f>VLOOKUP(YEAR(D21)&amp;ROUNDUP(MONTH(D21)/3, 0), Business_index!$C$4:$E$39, 3, FALSE)</f>
        <v>0</v>
      </c>
      <c r="U21" s="167">
        <f>_xlfn.IFNA(VLOOKUP(YEAR(E21), MOEX_by2quarters!$N$2:$O$10, 2,FALSE), MOEX_by2quarters!$O$10)</f>
        <v>0.36326211149690607</v>
      </c>
    </row>
    <row r="22" spans="1:21" x14ac:dyDescent="0.15">
      <c r="A22" s="53">
        <v>5</v>
      </c>
      <c r="B22" s="21" t="s">
        <v>541</v>
      </c>
      <c r="C22" s="22">
        <v>17</v>
      </c>
      <c r="D22" s="23">
        <v>41319</v>
      </c>
      <c r="E22" s="23">
        <v>41639</v>
      </c>
      <c r="F22" s="21" t="s">
        <v>2252</v>
      </c>
      <c r="G22" s="22">
        <v>17.798063319932947</v>
      </c>
      <c r="H22" s="21">
        <v>1</v>
      </c>
      <c r="I22" s="21">
        <v>36</v>
      </c>
      <c r="J22" s="21">
        <v>3</v>
      </c>
      <c r="K22" s="21">
        <v>0</v>
      </c>
      <c r="L22" s="68">
        <v>35.901369863013699</v>
      </c>
      <c r="M22" s="137">
        <v>0.45284590467376218</v>
      </c>
      <c r="N22" s="38">
        <v>2.1000000000000001E-2</v>
      </c>
      <c r="O22" s="39">
        <v>8.52</v>
      </c>
      <c r="P22" s="40">
        <v>2.0897619047619047</v>
      </c>
      <c r="Q22" s="146">
        <v>11.65</v>
      </c>
      <c r="R22" s="167">
        <f>_xlfn.IFNA(VLOOKUP(YEAR(E22), MOEX_annualized!$N$2:$O$10, 2,FALSE), MOEX_annualized!$O$10)</f>
        <v>3.9211240017564895E-2</v>
      </c>
      <c r="S22" s="78">
        <v>0</v>
      </c>
      <c r="T22" s="78">
        <f>VLOOKUP(YEAR(D22)&amp;ROUNDUP(MONTH(D22)/3, 0), Business_index!$C$4:$E$39, 3, FALSE)</f>
        <v>1</v>
      </c>
      <c r="U22" s="167">
        <f>_xlfn.IFNA(VLOOKUP(YEAR(E22), MOEX_by2quarters!$N$2:$O$10, 2,FALSE), MOEX_by2quarters!$O$10)</f>
        <v>0.27143134371630923</v>
      </c>
    </row>
    <row r="23" spans="1:21" x14ac:dyDescent="0.15">
      <c r="A23" s="54">
        <v>5</v>
      </c>
      <c r="B23" s="16" t="s">
        <v>541</v>
      </c>
      <c r="C23" s="19">
        <v>17</v>
      </c>
      <c r="D23" s="18">
        <v>41639</v>
      </c>
      <c r="E23" s="18">
        <v>42004</v>
      </c>
      <c r="F23" s="16" t="s">
        <v>2252</v>
      </c>
      <c r="G23" s="19">
        <v>17.798063319932947</v>
      </c>
      <c r="H23" s="16">
        <v>1</v>
      </c>
      <c r="I23" s="16">
        <v>36</v>
      </c>
      <c r="J23" s="16">
        <v>3</v>
      </c>
      <c r="K23" s="16">
        <v>0</v>
      </c>
      <c r="L23" s="68">
        <v>35.901369863013699</v>
      </c>
      <c r="M23" s="73">
        <v>0.40629902958579883</v>
      </c>
      <c r="N23" s="36">
        <v>2.5999999999999999E-2</v>
      </c>
      <c r="O23" s="37">
        <v>7.64</v>
      </c>
      <c r="P23" s="41">
        <v>1.9809185923866142</v>
      </c>
      <c r="Q23" s="146">
        <v>11.07</v>
      </c>
      <c r="R23" s="167">
        <f>_xlfn.IFNA(VLOOKUP(YEAR(E23), MOEX_annualized!$N$2:$O$10, 2,FALSE), MOEX_annualized!$O$10)</f>
        <v>-0.12706808638599779</v>
      </c>
      <c r="S23" s="78">
        <v>0</v>
      </c>
      <c r="T23" s="78">
        <f>VLOOKUP(YEAR(D23)&amp;ROUNDUP(MONTH(D23)/3, 0), Business_index!$C$4:$E$39, 3, FALSE)</f>
        <v>0</v>
      </c>
      <c r="U23" s="167">
        <f>_xlfn.IFNA(VLOOKUP(YEAR(E23), MOEX_by2quarters!$N$2:$O$10, 2,FALSE), MOEX_by2quarters!$O$10)</f>
        <v>-0.18115835772283623</v>
      </c>
    </row>
    <row r="24" spans="1:21" x14ac:dyDescent="0.15">
      <c r="A24" s="54">
        <v>5</v>
      </c>
      <c r="B24" s="16" t="s">
        <v>541</v>
      </c>
      <c r="C24" s="19">
        <v>17</v>
      </c>
      <c r="D24" s="18">
        <v>42004</v>
      </c>
      <c r="E24" s="18">
        <v>42369</v>
      </c>
      <c r="F24" s="16" t="s">
        <v>2252</v>
      </c>
      <c r="G24" s="19">
        <v>17.798063319932947</v>
      </c>
      <c r="H24" s="16">
        <v>1</v>
      </c>
      <c r="I24" s="16">
        <v>36</v>
      </c>
      <c r="J24" s="16">
        <v>3</v>
      </c>
      <c r="K24" s="16">
        <v>0</v>
      </c>
      <c r="L24" s="68">
        <v>35.901369863013699</v>
      </c>
      <c r="M24" s="74">
        <v>9.1973189693469584E-2</v>
      </c>
      <c r="N24" s="36">
        <v>8.9999999999999993E-3</v>
      </c>
      <c r="O24" s="37">
        <v>7.44</v>
      </c>
      <c r="P24" s="76">
        <v>1.7865453180709328</v>
      </c>
      <c r="Q24" s="146">
        <v>4.26</v>
      </c>
      <c r="R24" s="167">
        <f>_xlfn.IFNA(VLOOKUP(YEAR(E24), MOEX_annualized!$N$2:$O$10, 2,FALSE), MOEX_annualized!$O$10)</f>
        <v>0.28547615277078203</v>
      </c>
      <c r="S24" s="78">
        <v>0</v>
      </c>
      <c r="T24" s="78">
        <f>VLOOKUP(YEAR(D24)&amp;ROUNDUP(MONTH(D24)/3, 0), Business_index!$C$4:$E$39, 3, FALSE)</f>
        <v>0</v>
      </c>
      <c r="U24" s="167">
        <f>_xlfn.IFNA(VLOOKUP(YEAR(E24), MOEX_by2quarters!$N$2:$O$10, 2,FALSE), MOEX_by2quarters!$O$10)</f>
        <v>0.15663555192941619</v>
      </c>
    </row>
    <row r="25" spans="1:21" x14ac:dyDescent="0.15">
      <c r="A25" s="54">
        <v>5</v>
      </c>
      <c r="B25" s="16" t="s">
        <v>541</v>
      </c>
      <c r="C25" s="19">
        <v>17</v>
      </c>
      <c r="D25" s="18">
        <v>42369</v>
      </c>
      <c r="E25" s="18">
        <v>42411</v>
      </c>
      <c r="F25" s="16" t="s">
        <v>2252</v>
      </c>
      <c r="G25" s="19">
        <v>17.798063319932947</v>
      </c>
      <c r="H25" s="16">
        <v>1</v>
      </c>
      <c r="I25" s="16">
        <v>36</v>
      </c>
      <c r="J25" s="16">
        <v>3</v>
      </c>
      <c r="K25" s="16">
        <v>0</v>
      </c>
      <c r="L25" s="68">
        <v>35.901369863013699</v>
      </c>
      <c r="M25" s="73">
        <v>0.3555546738282942</v>
      </c>
      <c r="N25" s="36">
        <v>3.9E-2</v>
      </c>
      <c r="O25" s="37">
        <v>7.5</v>
      </c>
      <c r="P25" s="41">
        <v>2.0763381105586429</v>
      </c>
      <c r="Q25" s="146">
        <v>7.9499999999999993</v>
      </c>
      <c r="R25" s="167">
        <f>_xlfn.IFNA(VLOOKUP(YEAR(E25), MOEX_annualized!$N$2:$O$10, 2,FALSE), MOEX_annualized!$O$10)</f>
        <v>0.27779550275773196</v>
      </c>
      <c r="S25" s="78">
        <v>0</v>
      </c>
      <c r="T25" s="78">
        <f>VLOOKUP(YEAR(D25)&amp;ROUNDUP(MONTH(D25)/3, 0), Business_index!$C$4:$E$39, 3, FALSE)</f>
        <v>0</v>
      </c>
      <c r="U25" s="167">
        <f>_xlfn.IFNA(VLOOKUP(YEAR(E25), MOEX_by2quarters!$N$2:$O$10, 2,FALSE), MOEX_by2quarters!$O$10)</f>
        <v>0.36326211149690607</v>
      </c>
    </row>
    <row r="26" spans="1:21" x14ac:dyDescent="0.15">
      <c r="A26" s="56">
        <v>6</v>
      </c>
      <c r="B26" s="21" t="s">
        <v>1297</v>
      </c>
      <c r="C26" s="22">
        <v>13.6</v>
      </c>
      <c r="D26" s="23">
        <v>41319</v>
      </c>
      <c r="E26" s="23">
        <v>41639</v>
      </c>
      <c r="F26" s="21" t="s">
        <v>2253</v>
      </c>
      <c r="G26" s="22">
        <v>17.915846353518443</v>
      </c>
      <c r="H26" s="21">
        <v>1</v>
      </c>
      <c r="I26" s="21">
        <v>66</v>
      </c>
      <c r="J26" s="16">
        <v>5</v>
      </c>
      <c r="K26" s="21">
        <v>2</v>
      </c>
      <c r="L26" s="68">
        <v>65.819178082191783</v>
      </c>
      <c r="M26" s="95">
        <v>0.22205218735199539</v>
      </c>
      <c r="N26" s="82">
        <v>3.6999999999999998E-2</v>
      </c>
      <c r="O26" s="83">
        <v>8.0500000000000007</v>
      </c>
      <c r="P26" s="80">
        <v>3.0236254605881079E-2</v>
      </c>
      <c r="Q26" s="146">
        <v>8.25</v>
      </c>
      <c r="R26" s="167">
        <f>_xlfn.IFNA(VLOOKUP(YEAR(E26), MOEX_annualized!$N$2:$O$10, 2,FALSE), MOEX_annualized!$O$10)</f>
        <v>3.9211240017564895E-2</v>
      </c>
      <c r="S26" s="78">
        <v>0</v>
      </c>
      <c r="T26" s="78">
        <f>VLOOKUP(YEAR(D26)&amp;ROUNDUP(MONTH(D26)/3, 0), Business_index!$C$4:$E$39, 3, FALSE)</f>
        <v>1</v>
      </c>
      <c r="U26" s="167">
        <f>_xlfn.IFNA(VLOOKUP(YEAR(E26), MOEX_by2quarters!$N$2:$O$10, 2,FALSE), MOEX_by2quarters!$O$10)</f>
        <v>0.27143134371630923</v>
      </c>
    </row>
    <row r="27" spans="1:21" x14ac:dyDescent="0.15">
      <c r="A27" s="57">
        <v>6</v>
      </c>
      <c r="B27" s="16" t="s">
        <v>1297</v>
      </c>
      <c r="C27" s="19">
        <v>13.6</v>
      </c>
      <c r="D27" s="18">
        <v>41639</v>
      </c>
      <c r="E27" s="18">
        <v>42004</v>
      </c>
      <c r="F27" s="16" t="s">
        <v>2253</v>
      </c>
      <c r="G27" s="19">
        <v>17.915846353518443</v>
      </c>
      <c r="H27" s="16">
        <v>1</v>
      </c>
      <c r="I27" s="16">
        <v>66</v>
      </c>
      <c r="J27" s="16">
        <v>5</v>
      </c>
      <c r="K27" s="16">
        <v>2</v>
      </c>
      <c r="L27" s="68">
        <v>65.819178082191783</v>
      </c>
      <c r="M27" s="74">
        <v>3.0315654776237485E-2</v>
      </c>
      <c r="N27" s="94">
        <v>5.0000000000000001E-3</v>
      </c>
      <c r="O27" s="71">
        <v>8.08</v>
      </c>
      <c r="P27" s="81">
        <v>0.81884801925868234</v>
      </c>
      <c r="Q27" s="146">
        <v>7.67</v>
      </c>
      <c r="R27" s="167">
        <f>_xlfn.IFNA(VLOOKUP(YEAR(E27), MOEX_annualized!$N$2:$O$10, 2,FALSE), MOEX_annualized!$O$10)</f>
        <v>-0.12706808638599779</v>
      </c>
      <c r="S27" s="78">
        <v>0</v>
      </c>
      <c r="T27" s="78">
        <f>VLOOKUP(YEAR(D27)&amp;ROUNDUP(MONTH(D27)/3, 0), Business_index!$C$4:$E$39, 3, FALSE)</f>
        <v>0</v>
      </c>
      <c r="U27" s="167">
        <f>_xlfn.IFNA(VLOOKUP(YEAR(E27), MOEX_by2quarters!$N$2:$O$10, 2,FALSE), MOEX_by2quarters!$O$10)</f>
        <v>-0.18115835772283623</v>
      </c>
    </row>
    <row r="28" spans="1:21" x14ac:dyDescent="0.15">
      <c r="A28" s="57">
        <v>6</v>
      </c>
      <c r="B28" s="16" t="s">
        <v>1297</v>
      </c>
      <c r="C28" s="19">
        <v>13.6</v>
      </c>
      <c r="D28" s="18">
        <v>42004</v>
      </c>
      <c r="E28" s="18">
        <v>42369</v>
      </c>
      <c r="F28" s="16" t="s">
        <v>2253</v>
      </c>
      <c r="G28" s="19">
        <v>17.915846353518443</v>
      </c>
      <c r="H28" s="16">
        <v>1</v>
      </c>
      <c r="I28" s="16">
        <v>66</v>
      </c>
      <c r="J28" s="16">
        <v>5</v>
      </c>
      <c r="K28" s="16">
        <v>2</v>
      </c>
      <c r="L28" s="68">
        <v>65.819178082191783</v>
      </c>
      <c r="M28" s="74">
        <v>-0.18982547000098843</v>
      </c>
      <c r="N28" s="94">
        <v>-6.3E-2</v>
      </c>
      <c r="O28" s="71">
        <v>10.86</v>
      </c>
      <c r="P28" s="81">
        <v>1.4149974609264797</v>
      </c>
      <c r="Q28" s="146">
        <v>0.85999999999999943</v>
      </c>
      <c r="R28" s="167">
        <f>_xlfn.IFNA(VLOOKUP(YEAR(E28), MOEX_annualized!$N$2:$O$10, 2,FALSE), MOEX_annualized!$O$10)</f>
        <v>0.28547615277078203</v>
      </c>
      <c r="S28" s="78">
        <v>0</v>
      </c>
      <c r="T28" s="78">
        <f>VLOOKUP(YEAR(D28)&amp;ROUNDUP(MONTH(D28)/3, 0), Business_index!$C$4:$E$39, 3, FALSE)</f>
        <v>0</v>
      </c>
      <c r="U28" s="167">
        <f>_xlfn.IFNA(VLOOKUP(YEAR(E28), MOEX_by2quarters!$N$2:$O$10, 2,FALSE), MOEX_by2quarters!$O$10)</f>
        <v>0.15663555192941619</v>
      </c>
    </row>
    <row r="29" spans="1:21" x14ac:dyDescent="0.15">
      <c r="A29" s="57">
        <v>6</v>
      </c>
      <c r="B29" s="16" t="s">
        <v>1297</v>
      </c>
      <c r="C29" s="19">
        <v>13.6</v>
      </c>
      <c r="D29" s="18">
        <v>42369</v>
      </c>
      <c r="E29" s="18">
        <v>42735</v>
      </c>
      <c r="F29" s="16" t="s">
        <v>2253</v>
      </c>
      <c r="G29" s="19">
        <v>17.915846353518443</v>
      </c>
      <c r="H29" s="16">
        <v>1</v>
      </c>
      <c r="I29" s="16">
        <v>66</v>
      </c>
      <c r="J29" s="16">
        <v>5</v>
      </c>
      <c r="K29" s="16">
        <v>2</v>
      </c>
      <c r="L29" s="68">
        <v>65.819178082191783</v>
      </c>
      <c r="M29" s="74">
        <v>-0.23320730513806362</v>
      </c>
      <c r="N29" s="94">
        <v>-7.0999999999999994E-2</v>
      </c>
      <c r="O29" s="71">
        <v>18.3</v>
      </c>
      <c r="P29" s="81">
        <v>1.6402254461955956</v>
      </c>
      <c r="Q29" s="146">
        <v>4.5499999999999989</v>
      </c>
      <c r="R29" s="167">
        <f>_xlfn.IFNA(VLOOKUP(YEAR(E29), MOEX_annualized!$N$2:$O$10, 2,FALSE), MOEX_annualized!$O$10)</f>
        <v>0.27779550275773196</v>
      </c>
      <c r="S29" s="78">
        <v>0</v>
      </c>
      <c r="T29" s="78">
        <f>VLOOKUP(YEAR(D29)&amp;ROUNDUP(MONTH(D29)/3, 0), Business_index!$C$4:$E$39, 3, FALSE)</f>
        <v>0</v>
      </c>
      <c r="U29" s="167">
        <f>_xlfn.IFNA(VLOOKUP(YEAR(E29), MOEX_by2quarters!$N$2:$O$10, 2,FALSE), MOEX_by2quarters!$O$10)</f>
        <v>0.36326211149690607</v>
      </c>
    </row>
    <row r="30" spans="1:21" x14ac:dyDescent="0.15">
      <c r="A30" s="57">
        <v>6</v>
      </c>
      <c r="B30" s="16" t="s">
        <v>1297</v>
      </c>
      <c r="C30" s="19">
        <v>13.6</v>
      </c>
      <c r="D30" s="18">
        <v>42735</v>
      </c>
      <c r="E30" s="18">
        <v>43100</v>
      </c>
      <c r="F30" s="16" t="s">
        <v>2253</v>
      </c>
      <c r="G30" s="19">
        <v>17.915846353518443</v>
      </c>
      <c r="H30" s="16">
        <v>1</v>
      </c>
      <c r="I30" s="16">
        <v>66</v>
      </c>
      <c r="J30" s="16">
        <v>5</v>
      </c>
      <c r="K30" s="16">
        <v>2</v>
      </c>
      <c r="L30" s="68">
        <v>65.819178082191783</v>
      </c>
      <c r="M30" s="74">
        <v>0.21614785278238471</v>
      </c>
      <c r="N30" s="94">
        <v>2.5999999999999999E-2</v>
      </c>
      <c r="O30" s="71">
        <v>9.2100000000000009</v>
      </c>
      <c r="P30" s="81">
        <v>0.80181989331659864</v>
      </c>
      <c r="Q30" s="146">
        <v>5.26</v>
      </c>
      <c r="R30" s="167">
        <f>_xlfn.IFNA(VLOOKUP(YEAR(E30), MOEX_annualized!$N$2:$O$10, 2,FALSE), MOEX_annualized!$O$10)</f>
        <v>-5.4849413820347394E-2</v>
      </c>
      <c r="S30" s="78">
        <v>0</v>
      </c>
      <c r="T30" s="78">
        <f>VLOOKUP(YEAR(D30)&amp;ROUNDUP(MONTH(D30)/3, 0), Business_index!$C$4:$E$39, 3, FALSE)</f>
        <v>0</v>
      </c>
      <c r="U30" s="167">
        <f>_xlfn.IFNA(VLOOKUP(YEAR(E30), MOEX_by2quarters!$N$2:$O$10, 2,FALSE), MOEX_by2quarters!$O$10)</f>
        <v>0.21714415782437937</v>
      </c>
    </row>
    <row r="31" spans="1:21" x14ac:dyDescent="0.15">
      <c r="A31" s="57">
        <v>6</v>
      </c>
      <c r="B31" s="16" t="s">
        <v>1297</v>
      </c>
      <c r="C31" s="19">
        <v>13.6</v>
      </c>
      <c r="D31" s="18">
        <v>43100</v>
      </c>
      <c r="E31" s="18">
        <v>43321</v>
      </c>
      <c r="F31" s="16" t="s">
        <v>2253</v>
      </c>
      <c r="G31" s="19">
        <v>17.915846353518443</v>
      </c>
      <c r="H31" s="16">
        <v>1</v>
      </c>
      <c r="I31" s="16">
        <v>66</v>
      </c>
      <c r="J31" s="16">
        <v>5</v>
      </c>
      <c r="K31" s="16">
        <v>2</v>
      </c>
      <c r="L31" s="68">
        <v>65.819178082191783</v>
      </c>
      <c r="M31" s="74">
        <v>0.28236435213321981</v>
      </c>
      <c r="N31" s="94">
        <v>0.03</v>
      </c>
      <c r="O31" s="71">
        <v>9.02</v>
      </c>
      <c r="P31" s="81">
        <v>0.13541177975860452</v>
      </c>
      <c r="Q31" s="146">
        <v>7.14</v>
      </c>
      <c r="R31" s="167">
        <f>_xlfn.IFNA(VLOOKUP(YEAR(E31), MOEX_annualized!$N$2:$O$10, 2,FALSE), MOEX_annualized!$O$10)</f>
        <v>0.11866885948640538</v>
      </c>
      <c r="S31" s="78">
        <v>0</v>
      </c>
      <c r="T31" s="78">
        <f>VLOOKUP(YEAR(D31)&amp;ROUNDUP(MONTH(D31)/3, 0), Business_index!$C$4:$E$39, 3, FALSE)</f>
        <v>0</v>
      </c>
      <c r="U31" s="167">
        <f>_xlfn.IFNA(VLOOKUP(YEAR(E31), MOEX_by2quarters!$N$2:$O$10, 2,FALSE), MOEX_by2quarters!$O$10)</f>
        <v>4.7760412903606803E-2</v>
      </c>
    </row>
    <row r="32" spans="1:21" x14ac:dyDescent="0.15">
      <c r="A32" s="53">
        <v>7</v>
      </c>
      <c r="B32" s="21" t="s">
        <v>404</v>
      </c>
      <c r="C32" s="22">
        <v>13</v>
      </c>
      <c r="D32" s="23">
        <v>41325</v>
      </c>
      <c r="E32" s="23">
        <v>41639</v>
      </c>
      <c r="F32" s="21" t="s">
        <v>2260</v>
      </c>
      <c r="G32" s="22">
        <v>17.31674661940308</v>
      </c>
      <c r="H32" s="21">
        <v>1</v>
      </c>
      <c r="I32" s="21">
        <v>36</v>
      </c>
      <c r="J32" s="16">
        <v>3</v>
      </c>
      <c r="K32" s="21">
        <v>0</v>
      </c>
      <c r="L32" s="68">
        <v>35.901369863013699</v>
      </c>
      <c r="M32" s="82">
        <v>0.24399999999999999</v>
      </c>
      <c r="N32" s="82">
        <v>0.03</v>
      </c>
      <c r="O32" s="83">
        <v>5.98</v>
      </c>
      <c r="P32" s="84">
        <v>3.24</v>
      </c>
      <c r="Q32" s="146">
        <v>7.65</v>
      </c>
      <c r="R32" s="167">
        <f>_xlfn.IFNA(VLOOKUP(YEAR(E32), MOEX_annualized!$N$2:$O$10, 2,FALSE), MOEX_annualized!$O$10)</f>
        <v>3.9211240017564895E-2</v>
      </c>
      <c r="S32" s="78">
        <v>0</v>
      </c>
      <c r="T32" s="78">
        <f>VLOOKUP(YEAR(D32)&amp;ROUNDUP(MONTH(D32)/3, 0), Business_index!$C$4:$E$39, 3, FALSE)</f>
        <v>1</v>
      </c>
      <c r="U32" s="167">
        <f>_xlfn.IFNA(VLOOKUP(YEAR(E32), MOEX_by2quarters!$N$2:$O$10, 2,FALSE), MOEX_by2quarters!$O$10)</f>
        <v>0.27143134371630923</v>
      </c>
    </row>
    <row r="33" spans="1:24" x14ac:dyDescent="0.15">
      <c r="A33" s="54">
        <v>7</v>
      </c>
      <c r="B33" s="16" t="s">
        <v>404</v>
      </c>
      <c r="C33" s="19">
        <v>13</v>
      </c>
      <c r="D33" s="18">
        <v>41639</v>
      </c>
      <c r="E33" s="18">
        <v>42004</v>
      </c>
      <c r="F33" s="16" t="s">
        <v>2260</v>
      </c>
      <c r="G33" s="19">
        <v>17.31674661940308</v>
      </c>
      <c r="H33" s="16">
        <v>1</v>
      </c>
      <c r="I33" s="16">
        <v>36</v>
      </c>
      <c r="J33" s="16">
        <v>3</v>
      </c>
      <c r="K33" s="16">
        <v>0</v>
      </c>
      <c r="L33" s="68">
        <v>35.901369863013699</v>
      </c>
      <c r="M33" s="94">
        <v>0.22700000000000001</v>
      </c>
      <c r="N33" s="94">
        <v>0.03</v>
      </c>
      <c r="O33" s="71">
        <v>6.27</v>
      </c>
      <c r="P33" s="75">
        <v>3.21</v>
      </c>
      <c r="Q33" s="146">
        <v>7.07</v>
      </c>
      <c r="R33" s="167">
        <f>_xlfn.IFNA(VLOOKUP(YEAR(E33), MOEX_annualized!$N$2:$O$10, 2,FALSE), MOEX_annualized!$O$10)</f>
        <v>-0.12706808638599779</v>
      </c>
      <c r="S33" s="78">
        <v>0</v>
      </c>
      <c r="T33" s="78">
        <f>VLOOKUP(YEAR(D33)&amp;ROUNDUP(MONTH(D33)/3, 0), Business_index!$C$4:$E$39, 3, FALSE)</f>
        <v>0</v>
      </c>
      <c r="U33" s="167">
        <f>_xlfn.IFNA(VLOOKUP(YEAR(E33), MOEX_by2quarters!$N$2:$O$10, 2,FALSE), MOEX_by2quarters!$O$10)</f>
        <v>-0.18115835772283623</v>
      </c>
    </row>
    <row r="34" spans="1:24" x14ac:dyDescent="0.15">
      <c r="A34" s="54">
        <v>7</v>
      </c>
      <c r="B34" s="16" t="s">
        <v>404</v>
      </c>
      <c r="C34" s="19">
        <v>13</v>
      </c>
      <c r="D34" s="18">
        <v>42004</v>
      </c>
      <c r="E34" s="18">
        <v>42369</v>
      </c>
      <c r="F34" s="16" t="s">
        <v>2260</v>
      </c>
      <c r="G34" s="19">
        <v>17.31674661940308</v>
      </c>
      <c r="H34" s="16">
        <v>1</v>
      </c>
      <c r="I34" s="16">
        <v>36</v>
      </c>
      <c r="J34" s="16">
        <v>3</v>
      </c>
      <c r="K34" s="16">
        <v>0</v>
      </c>
      <c r="L34" s="68">
        <v>35.901369863013699</v>
      </c>
      <c r="M34" s="94">
        <v>0.193</v>
      </c>
      <c r="N34" s="94">
        <v>2.5000000000000001E-2</v>
      </c>
      <c r="O34" s="71">
        <v>3.41</v>
      </c>
      <c r="P34" s="75">
        <v>2.2000000000000002</v>
      </c>
      <c r="Q34" s="146">
        <v>0.25999999999999979</v>
      </c>
      <c r="R34" s="167">
        <f>_xlfn.IFNA(VLOOKUP(YEAR(E34), MOEX_annualized!$N$2:$O$10, 2,FALSE), MOEX_annualized!$O$10)</f>
        <v>0.28547615277078203</v>
      </c>
      <c r="S34" s="78">
        <v>0</v>
      </c>
      <c r="T34" s="78">
        <f>VLOOKUP(YEAR(D34)&amp;ROUNDUP(MONTH(D34)/3, 0), Business_index!$C$4:$E$39, 3, FALSE)</f>
        <v>0</v>
      </c>
      <c r="U34" s="167">
        <f>_xlfn.IFNA(VLOOKUP(YEAR(E34), MOEX_by2quarters!$N$2:$O$10, 2,FALSE), MOEX_by2quarters!$O$10)</f>
        <v>0.15663555192941619</v>
      </c>
    </row>
    <row r="35" spans="1:24" x14ac:dyDescent="0.15">
      <c r="A35" s="54">
        <v>7</v>
      </c>
      <c r="B35" s="16" t="s">
        <v>404</v>
      </c>
      <c r="C35" s="19">
        <v>13</v>
      </c>
      <c r="D35" s="18">
        <v>42369</v>
      </c>
      <c r="E35" s="18">
        <v>42417</v>
      </c>
      <c r="F35" s="16" t="s">
        <v>2260</v>
      </c>
      <c r="G35" s="19">
        <v>17.31674661940308</v>
      </c>
      <c r="H35" s="16">
        <v>1</v>
      </c>
      <c r="I35" s="16">
        <v>36</v>
      </c>
      <c r="J35" s="16">
        <v>3</v>
      </c>
      <c r="K35" s="16">
        <v>0</v>
      </c>
      <c r="L35" s="68">
        <v>35.901369863013699</v>
      </c>
      <c r="M35" s="94">
        <v>0.48399999999999999</v>
      </c>
      <c r="N35" s="94">
        <v>0.08</v>
      </c>
      <c r="O35" s="71">
        <v>3.09</v>
      </c>
      <c r="P35" s="75">
        <v>1.92</v>
      </c>
      <c r="Q35" s="146">
        <v>3.9499999999999993</v>
      </c>
      <c r="R35" s="167">
        <f>_xlfn.IFNA(VLOOKUP(YEAR(E35), MOEX_annualized!$N$2:$O$10, 2,FALSE), MOEX_annualized!$O$10)</f>
        <v>0.27779550275773196</v>
      </c>
      <c r="S35" s="78">
        <v>0</v>
      </c>
      <c r="T35" s="78">
        <f>VLOOKUP(YEAR(D35)&amp;ROUNDUP(MONTH(D35)/3, 0), Business_index!$C$4:$E$39, 3, FALSE)</f>
        <v>0</v>
      </c>
      <c r="U35" s="167">
        <f>_xlfn.IFNA(VLOOKUP(YEAR(E35), MOEX_by2quarters!$N$2:$O$10, 2,FALSE), MOEX_by2quarters!$O$10)</f>
        <v>0.36326211149690607</v>
      </c>
    </row>
    <row r="36" spans="1:24" x14ac:dyDescent="0.15">
      <c r="A36" s="53">
        <v>8</v>
      </c>
      <c r="B36" s="21" t="s">
        <v>1463</v>
      </c>
      <c r="C36" s="22">
        <v>14</v>
      </c>
      <c r="D36" s="23">
        <v>41331</v>
      </c>
      <c r="E36" s="23">
        <v>41639</v>
      </c>
      <c r="F36" s="21" t="s">
        <v>2265</v>
      </c>
      <c r="G36" s="22">
        <v>18.021206867519556</v>
      </c>
      <c r="H36" s="21">
        <v>1</v>
      </c>
      <c r="I36" s="21">
        <v>36</v>
      </c>
      <c r="J36" s="21">
        <v>3</v>
      </c>
      <c r="K36" s="21">
        <v>0</v>
      </c>
      <c r="L36" s="68">
        <v>35.901369863013699</v>
      </c>
      <c r="M36" s="95">
        <v>0.77543562618595829</v>
      </c>
      <c r="N36" s="82">
        <v>2.7E-2</v>
      </c>
      <c r="O36" s="83">
        <v>7.67</v>
      </c>
      <c r="P36" s="90">
        <v>0.49343505249309072</v>
      </c>
      <c r="Q36" s="146">
        <v>8.74</v>
      </c>
      <c r="R36" s="167">
        <f>_xlfn.IFNA(VLOOKUP(YEAR(E36), MOEX_annualized!$N$2:$O$10, 2,FALSE), MOEX_annualized!$O$10)</f>
        <v>3.9211240017564895E-2</v>
      </c>
      <c r="S36" s="78">
        <v>0</v>
      </c>
      <c r="T36" s="78">
        <f>VLOOKUP(YEAR(D36)&amp;ROUNDUP(MONTH(D36)/3, 0), Business_index!$C$4:$E$39, 3, FALSE)</f>
        <v>1</v>
      </c>
      <c r="U36" s="167">
        <f>_xlfn.IFNA(VLOOKUP(YEAR(E36), MOEX_by2quarters!$N$2:$O$10, 2,FALSE), MOEX_by2quarters!$O$10)</f>
        <v>0.27143134371630923</v>
      </c>
    </row>
    <row r="37" spans="1:24" x14ac:dyDescent="0.15">
      <c r="A37" s="54">
        <v>8</v>
      </c>
      <c r="B37" s="16" t="s">
        <v>1463</v>
      </c>
      <c r="C37" s="19">
        <v>14</v>
      </c>
      <c r="D37" s="18">
        <v>41639</v>
      </c>
      <c r="E37" s="18">
        <v>42004</v>
      </c>
      <c r="F37" s="16" t="s">
        <v>2265</v>
      </c>
      <c r="G37" s="19">
        <v>18.021206867519556</v>
      </c>
      <c r="H37" s="16">
        <v>1</v>
      </c>
      <c r="I37" s="16">
        <v>36</v>
      </c>
      <c r="J37" s="16">
        <v>3</v>
      </c>
      <c r="K37" s="16">
        <v>0</v>
      </c>
      <c r="L37" s="68">
        <v>35.901369863013699</v>
      </c>
      <c r="M37" s="74">
        <v>0.84243016717580299</v>
      </c>
      <c r="N37" s="94">
        <v>3.4000000000000002E-2</v>
      </c>
      <c r="O37" s="71">
        <v>6.73</v>
      </c>
      <c r="P37" s="91">
        <v>0.47759475936233864</v>
      </c>
      <c r="Q37" s="146">
        <v>8.07</v>
      </c>
      <c r="R37" s="167">
        <f>_xlfn.IFNA(VLOOKUP(YEAR(E37), MOEX_annualized!$N$2:$O$10, 2,FALSE), MOEX_annualized!$O$10)</f>
        <v>-0.12706808638599779</v>
      </c>
      <c r="S37" s="78">
        <v>0</v>
      </c>
      <c r="T37" s="78">
        <f>VLOOKUP(YEAR(D37)&amp;ROUNDUP(MONTH(D37)/3, 0), Business_index!$C$4:$E$39, 3, FALSE)</f>
        <v>0</v>
      </c>
      <c r="U37" s="167">
        <f>_xlfn.IFNA(VLOOKUP(YEAR(E37), MOEX_by2quarters!$N$2:$O$10, 2,FALSE), MOEX_by2quarters!$O$10)</f>
        <v>-0.18115835772283623</v>
      </c>
    </row>
    <row r="38" spans="1:24" x14ac:dyDescent="0.15">
      <c r="A38" s="54">
        <v>8</v>
      </c>
      <c r="B38" s="16" t="s">
        <v>1463</v>
      </c>
      <c r="C38" s="19">
        <v>14</v>
      </c>
      <c r="D38" s="18">
        <v>42004</v>
      </c>
      <c r="E38" s="18">
        <v>42369</v>
      </c>
      <c r="F38" s="16" t="s">
        <v>2265</v>
      </c>
      <c r="G38" s="19">
        <v>18.021206867519556</v>
      </c>
      <c r="H38" s="16">
        <v>1</v>
      </c>
      <c r="I38" s="16">
        <v>36</v>
      </c>
      <c r="J38" s="16">
        <v>3</v>
      </c>
      <c r="K38" s="16">
        <v>0</v>
      </c>
      <c r="L38" s="68">
        <v>35.901369863013699</v>
      </c>
      <c r="M38" s="74">
        <v>0.68070984217956543</v>
      </c>
      <c r="N38" s="94">
        <v>2.1000000000000001E-2</v>
      </c>
      <c r="O38" s="71">
        <v>9.58</v>
      </c>
      <c r="P38" s="91">
        <v>0.53327326735460989</v>
      </c>
      <c r="Q38" s="146">
        <v>1.2599999999999998</v>
      </c>
      <c r="R38" s="167">
        <f>_xlfn.IFNA(VLOOKUP(YEAR(E38), MOEX_annualized!$N$2:$O$10, 2,FALSE), MOEX_annualized!$O$10)</f>
        <v>0.28547615277078203</v>
      </c>
      <c r="S38" s="78">
        <v>0</v>
      </c>
      <c r="T38" s="78">
        <f>VLOOKUP(YEAR(D38)&amp;ROUNDUP(MONTH(D38)/3, 0), Business_index!$C$4:$E$39, 3, FALSE)</f>
        <v>0</v>
      </c>
      <c r="U38" s="167">
        <f>_xlfn.IFNA(VLOOKUP(YEAR(E38), MOEX_by2quarters!$N$2:$O$10, 2,FALSE), MOEX_by2quarters!$O$10)</f>
        <v>0.15663555192941619</v>
      </c>
    </row>
    <row r="39" spans="1:24" x14ac:dyDescent="0.15">
      <c r="A39" s="54">
        <v>8</v>
      </c>
      <c r="B39" s="16" t="s">
        <v>1463</v>
      </c>
      <c r="C39" s="19">
        <v>14</v>
      </c>
      <c r="D39" s="18">
        <v>42369</v>
      </c>
      <c r="E39" s="18">
        <v>42423</v>
      </c>
      <c r="F39" s="16" t="s">
        <v>2265</v>
      </c>
      <c r="G39" s="19">
        <v>18.021206867519556</v>
      </c>
      <c r="H39" s="16">
        <v>1</v>
      </c>
      <c r="I39" s="16">
        <v>36</v>
      </c>
      <c r="J39" s="16">
        <v>3</v>
      </c>
      <c r="K39" s="16">
        <v>0</v>
      </c>
      <c r="L39" s="68">
        <v>35.901369863013699</v>
      </c>
      <c r="M39" s="74">
        <v>0.53938712184760773</v>
      </c>
      <c r="N39" s="94">
        <v>1.4E-2</v>
      </c>
      <c r="O39" s="71">
        <v>8.5500000000000007</v>
      </c>
      <c r="P39" s="91">
        <v>0.51098603876567372</v>
      </c>
      <c r="Q39" s="146">
        <v>4.9499999999999993</v>
      </c>
      <c r="R39" s="167">
        <f>_xlfn.IFNA(VLOOKUP(YEAR(E39), MOEX_annualized!$N$2:$O$10, 2,FALSE), MOEX_annualized!$O$10)</f>
        <v>0.27779550275773196</v>
      </c>
      <c r="S39" s="78">
        <v>0</v>
      </c>
      <c r="T39" s="78">
        <f>VLOOKUP(YEAR(D39)&amp;ROUNDUP(MONTH(D39)/3, 0), Business_index!$C$4:$E$39, 3, FALSE)</f>
        <v>0</v>
      </c>
      <c r="U39" s="167">
        <f>_xlfn.IFNA(VLOOKUP(YEAR(E39), MOEX_by2quarters!$N$2:$O$10, 2,FALSE), MOEX_by2quarters!$O$10)</f>
        <v>0.36326211149690607</v>
      </c>
    </row>
    <row r="40" spans="1:24" x14ac:dyDescent="0.15">
      <c r="A40" s="53">
        <v>9</v>
      </c>
      <c r="B40" s="21" t="s">
        <v>1463</v>
      </c>
      <c r="C40" s="22">
        <v>14</v>
      </c>
      <c r="D40" s="23">
        <v>41331</v>
      </c>
      <c r="E40" s="23">
        <v>41639</v>
      </c>
      <c r="F40" s="21" t="s">
        <v>2266</v>
      </c>
      <c r="G40" s="22">
        <v>18.021206867519556</v>
      </c>
      <c r="H40" s="21">
        <v>1</v>
      </c>
      <c r="I40" s="21">
        <v>36</v>
      </c>
      <c r="J40" s="21">
        <v>3</v>
      </c>
      <c r="K40" s="21">
        <v>0</v>
      </c>
      <c r="L40" s="68">
        <v>35.901369863013699</v>
      </c>
      <c r="M40" s="95">
        <v>0.77543562618595829</v>
      </c>
      <c r="N40" s="82">
        <v>2.7E-2</v>
      </c>
      <c r="O40" s="83">
        <v>7.67</v>
      </c>
      <c r="P40" s="90">
        <v>0.49343505249309072</v>
      </c>
      <c r="Q40" s="146">
        <v>8.74</v>
      </c>
      <c r="R40" s="167">
        <f>_xlfn.IFNA(VLOOKUP(YEAR(E40), MOEX_annualized!$N$2:$O$10, 2,FALSE), MOEX_annualized!$O$10)</f>
        <v>3.9211240017564895E-2</v>
      </c>
      <c r="S40" s="78">
        <v>0</v>
      </c>
      <c r="T40" s="78">
        <f>VLOOKUP(YEAR(D40)&amp;ROUNDUP(MONTH(D40)/3, 0), Business_index!$C$4:$E$39, 3, FALSE)</f>
        <v>1</v>
      </c>
      <c r="U40" s="167">
        <f>_xlfn.IFNA(VLOOKUP(YEAR(E40), MOEX_by2quarters!$N$2:$O$10, 2,FALSE), MOEX_by2quarters!$O$10)</f>
        <v>0.27143134371630923</v>
      </c>
    </row>
    <row r="41" spans="1:24" x14ac:dyDescent="0.15">
      <c r="A41" s="54">
        <v>9</v>
      </c>
      <c r="B41" s="16" t="s">
        <v>1463</v>
      </c>
      <c r="C41" s="19">
        <v>14</v>
      </c>
      <c r="D41" s="18">
        <v>41639</v>
      </c>
      <c r="E41" s="18">
        <v>42004</v>
      </c>
      <c r="F41" s="16" t="s">
        <v>2266</v>
      </c>
      <c r="G41" s="19">
        <v>18.021206867519556</v>
      </c>
      <c r="H41" s="16">
        <v>1</v>
      </c>
      <c r="I41" s="16">
        <v>36</v>
      </c>
      <c r="J41" s="16">
        <v>3</v>
      </c>
      <c r="K41" s="16">
        <v>0</v>
      </c>
      <c r="L41" s="68">
        <v>35.901369863013699</v>
      </c>
      <c r="M41" s="74">
        <v>0.84243016717580299</v>
      </c>
      <c r="N41" s="94">
        <v>3.4000000000000002E-2</v>
      </c>
      <c r="O41" s="71">
        <v>6.73</v>
      </c>
      <c r="P41" s="91">
        <v>0.47759475936233864</v>
      </c>
      <c r="Q41" s="146">
        <v>8.07</v>
      </c>
      <c r="R41" s="167">
        <f>_xlfn.IFNA(VLOOKUP(YEAR(E41), MOEX_annualized!$N$2:$O$10, 2,FALSE), MOEX_annualized!$O$10)</f>
        <v>-0.12706808638599779</v>
      </c>
      <c r="S41" s="78">
        <v>0</v>
      </c>
      <c r="T41" s="78">
        <f>VLOOKUP(YEAR(D41)&amp;ROUNDUP(MONTH(D41)/3, 0), Business_index!$C$4:$E$39, 3, FALSE)</f>
        <v>0</v>
      </c>
      <c r="U41" s="167">
        <f>_xlfn.IFNA(VLOOKUP(YEAR(E41), MOEX_by2quarters!$N$2:$O$10, 2,FALSE), MOEX_by2quarters!$O$10)</f>
        <v>-0.18115835772283623</v>
      </c>
    </row>
    <row r="42" spans="1:24" x14ac:dyDescent="0.15">
      <c r="A42" s="54">
        <v>9</v>
      </c>
      <c r="B42" s="16" t="s">
        <v>1463</v>
      </c>
      <c r="C42" s="19">
        <v>14</v>
      </c>
      <c r="D42" s="18">
        <f>E41</f>
        <v>42004</v>
      </c>
      <c r="E42" s="18">
        <v>42369</v>
      </c>
      <c r="F42" s="16" t="s">
        <v>2266</v>
      </c>
      <c r="G42" s="19">
        <v>18.021206867519556</v>
      </c>
      <c r="H42" s="16">
        <v>1</v>
      </c>
      <c r="I42" s="16">
        <v>36</v>
      </c>
      <c r="J42" s="16">
        <v>3</v>
      </c>
      <c r="K42" s="16">
        <v>0</v>
      </c>
      <c r="L42" s="68">
        <v>35.901369863013699</v>
      </c>
      <c r="M42" s="74">
        <v>0.68070984217956543</v>
      </c>
      <c r="N42" s="94">
        <v>2.1000000000000001E-2</v>
      </c>
      <c r="O42" s="71">
        <v>9.58</v>
      </c>
      <c r="P42" s="91">
        <v>0.53327326735460989</v>
      </c>
      <c r="Q42" s="146">
        <v>1.2599999999999998</v>
      </c>
      <c r="R42" s="167">
        <f>_xlfn.IFNA(VLOOKUP(YEAR(E42), MOEX_annualized!$N$2:$O$10, 2,FALSE), MOEX_annualized!$O$10)</f>
        <v>0.28547615277078203</v>
      </c>
      <c r="S42" s="78">
        <v>0</v>
      </c>
      <c r="T42" s="78">
        <f>VLOOKUP(YEAR(D42)&amp;ROUNDUP(MONTH(D42)/3, 0), Business_index!$C$4:$E$39, 3, FALSE)</f>
        <v>0</v>
      </c>
      <c r="U42" s="167">
        <f>_xlfn.IFNA(VLOOKUP(YEAR(E42), MOEX_by2quarters!$N$2:$O$10, 2,FALSE), MOEX_by2quarters!$O$10)</f>
        <v>0.15663555192941619</v>
      </c>
      <c r="W42" s="186"/>
      <c r="X42" s="186"/>
    </row>
    <row r="43" spans="1:24" x14ac:dyDescent="0.15">
      <c r="A43" s="55">
        <v>9</v>
      </c>
      <c r="B43" s="24" t="s">
        <v>1463</v>
      </c>
      <c r="C43" s="25">
        <v>14</v>
      </c>
      <c r="D43" s="26">
        <v>42369</v>
      </c>
      <c r="E43" s="26">
        <v>42423</v>
      </c>
      <c r="F43" s="24" t="s">
        <v>2266</v>
      </c>
      <c r="G43" s="25">
        <v>18.021206867519556</v>
      </c>
      <c r="H43" s="24">
        <v>1</v>
      </c>
      <c r="I43" s="24">
        <v>36</v>
      </c>
      <c r="J43" s="24">
        <v>3</v>
      </c>
      <c r="K43" s="24">
        <v>0</v>
      </c>
      <c r="L43" s="68">
        <v>35.901369863013699</v>
      </c>
      <c r="M43" s="93">
        <v>0.53938712184760773</v>
      </c>
      <c r="N43" s="86">
        <v>1.4E-2</v>
      </c>
      <c r="O43" s="87">
        <v>8.5500000000000007</v>
      </c>
      <c r="P43" s="92">
        <v>0.51098603876567372</v>
      </c>
      <c r="Q43" s="146">
        <v>4.9499999999999993</v>
      </c>
      <c r="R43" s="167">
        <f>_xlfn.IFNA(VLOOKUP(YEAR(E43), MOEX_annualized!$N$2:$O$10, 2,FALSE), MOEX_annualized!$O$10)</f>
        <v>0.27779550275773196</v>
      </c>
      <c r="S43" s="78">
        <v>0</v>
      </c>
      <c r="T43" s="78">
        <f>VLOOKUP(YEAR(D43)&amp;ROUNDUP(MONTH(D43)/3, 0), Business_index!$C$4:$E$39, 3, FALSE)</f>
        <v>0</v>
      </c>
      <c r="U43" s="167">
        <f>_xlfn.IFNA(VLOOKUP(YEAR(E43), MOEX_by2quarters!$N$2:$O$10, 2,FALSE), MOEX_by2quarters!$O$10)</f>
        <v>0.36326211149690607</v>
      </c>
    </row>
    <row r="44" spans="1:24" x14ac:dyDescent="0.15">
      <c r="A44" s="57">
        <v>10</v>
      </c>
      <c r="B44" s="16" t="s">
        <v>155</v>
      </c>
      <c r="C44" s="19">
        <v>12</v>
      </c>
      <c r="D44" s="18">
        <v>41332</v>
      </c>
      <c r="E44" s="18">
        <v>41639</v>
      </c>
      <c r="F44" s="16" t="s">
        <v>2280</v>
      </c>
      <c r="G44" s="19">
        <v>16.800566643294363</v>
      </c>
      <c r="H44" s="16">
        <v>1</v>
      </c>
      <c r="I44" s="16">
        <v>72</v>
      </c>
      <c r="J44" s="16">
        <v>1</v>
      </c>
      <c r="K44" s="16">
        <v>0</v>
      </c>
      <c r="L44" s="68">
        <v>71.802739726027397</v>
      </c>
      <c r="M44" s="77">
        <v>0.28299999999999997</v>
      </c>
      <c r="N44" s="77">
        <v>5.1999999999999998E-2</v>
      </c>
      <c r="O44" s="71">
        <v>5.46</v>
      </c>
      <c r="P44" s="75">
        <v>4.22</v>
      </c>
      <c r="Q44" s="146">
        <v>6.82</v>
      </c>
      <c r="R44" s="167">
        <f>_xlfn.IFNA(VLOOKUP(YEAR(E44), MOEX_annualized!$N$2:$O$10, 2,FALSE), MOEX_annualized!$O$10)</f>
        <v>3.9211240017564895E-2</v>
      </c>
      <c r="S44" s="78">
        <v>0</v>
      </c>
      <c r="T44" s="78">
        <f>VLOOKUP(YEAR(D44)&amp;ROUNDUP(MONTH(D44)/3, 0), Business_index!$C$4:$E$39, 3, FALSE)</f>
        <v>1</v>
      </c>
      <c r="U44" s="167">
        <f>_xlfn.IFNA(VLOOKUP(YEAR(E44), MOEX_by2quarters!$N$2:$O$10, 2,FALSE), MOEX_by2quarters!$O$10)</f>
        <v>0.27143134371630923</v>
      </c>
    </row>
    <row r="45" spans="1:24" x14ac:dyDescent="0.15">
      <c r="A45" s="57">
        <v>10</v>
      </c>
      <c r="B45" s="16" t="s">
        <v>155</v>
      </c>
      <c r="C45" s="19">
        <v>12</v>
      </c>
      <c r="D45" s="18">
        <v>41639</v>
      </c>
      <c r="E45" s="18">
        <v>42004</v>
      </c>
      <c r="F45" s="16" t="s">
        <v>2280</v>
      </c>
      <c r="G45" s="19">
        <v>16.800566643294363</v>
      </c>
      <c r="H45" s="16">
        <v>1</v>
      </c>
      <c r="I45" s="16">
        <v>72</v>
      </c>
      <c r="J45" s="16">
        <v>1</v>
      </c>
      <c r="K45" s="16">
        <v>0</v>
      </c>
      <c r="L45" s="68">
        <v>71.802739726027397</v>
      </c>
      <c r="M45" s="77">
        <v>0.311</v>
      </c>
      <c r="N45" s="77">
        <v>4.9000000000000002E-2</v>
      </c>
      <c r="O45" s="78">
        <v>6.17</v>
      </c>
      <c r="P45" s="75">
        <v>4.71</v>
      </c>
      <c r="Q45" s="146">
        <v>6.07</v>
      </c>
      <c r="R45" s="167">
        <f>_xlfn.IFNA(VLOOKUP(YEAR(E45), MOEX_annualized!$N$2:$O$10, 2,FALSE), MOEX_annualized!$O$10)</f>
        <v>-0.12706808638599779</v>
      </c>
      <c r="S45" s="78">
        <v>0</v>
      </c>
      <c r="T45" s="78">
        <f>VLOOKUP(YEAR(D45)&amp;ROUNDUP(MONTH(D45)/3, 0), Business_index!$C$4:$E$39, 3, FALSE)</f>
        <v>0</v>
      </c>
      <c r="U45" s="167">
        <f>_xlfn.IFNA(VLOOKUP(YEAR(E45), MOEX_by2quarters!$N$2:$O$10, 2,FALSE), MOEX_by2quarters!$O$10)</f>
        <v>-0.18115835772283623</v>
      </c>
    </row>
    <row r="46" spans="1:24" x14ac:dyDescent="0.15">
      <c r="A46" s="57">
        <v>10</v>
      </c>
      <c r="B46" s="16" t="s">
        <v>155</v>
      </c>
      <c r="C46" s="19">
        <v>12</v>
      </c>
      <c r="D46" s="18">
        <v>42004</v>
      </c>
      <c r="E46" s="23">
        <v>42369</v>
      </c>
      <c r="F46" s="16" t="s">
        <v>2280</v>
      </c>
      <c r="G46" s="19">
        <v>16.800566643294363</v>
      </c>
      <c r="H46" s="16">
        <v>1</v>
      </c>
      <c r="I46" s="16">
        <v>72</v>
      </c>
      <c r="J46" s="16">
        <v>1</v>
      </c>
      <c r="K46" s="16">
        <v>0</v>
      </c>
      <c r="L46" s="68">
        <v>71.802739726027397</v>
      </c>
      <c r="M46" s="77">
        <v>0.34200000000000003</v>
      </c>
      <c r="N46" s="77">
        <v>4.9000000000000002E-2</v>
      </c>
      <c r="O46" s="78">
        <v>4.75</v>
      </c>
      <c r="P46" s="75">
        <v>3.24</v>
      </c>
      <c r="Q46" s="146">
        <v>-0.74000000000000021</v>
      </c>
      <c r="R46" s="167">
        <f>_xlfn.IFNA(VLOOKUP(YEAR(E46), MOEX_annualized!$N$2:$O$10, 2,FALSE), MOEX_annualized!$O$10)</f>
        <v>0.28547615277078203</v>
      </c>
      <c r="S46" s="78">
        <v>0</v>
      </c>
      <c r="T46" s="78">
        <f>VLOOKUP(YEAR(D46)&amp;ROUNDUP(MONTH(D46)/3, 0), Business_index!$C$4:$E$39, 3, FALSE)</f>
        <v>0</v>
      </c>
      <c r="U46" s="167">
        <f>_xlfn.IFNA(VLOOKUP(YEAR(E46), MOEX_by2quarters!$N$2:$O$10, 2,FALSE), MOEX_by2quarters!$O$10)</f>
        <v>0.15663555192941619</v>
      </c>
      <c r="W46" s="186"/>
      <c r="X46" s="186"/>
    </row>
    <row r="47" spans="1:24" x14ac:dyDescent="0.15">
      <c r="A47" s="57">
        <v>10</v>
      </c>
      <c r="B47" s="16" t="s">
        <v>155</v>
      </c>
      <c r="C47" s="19">
        <v>12</v>
      </c>
      <c r="D47" s="18">
        <v>42369</v>
      </c>
      <c r="E47" s="18">
        <v>42735</v>
      </c>
      <c r="F47" s="16" t="s">
        <v>2280</v>
      </c>
      <c r="G47" s="19">
        <v>16.800566643294363</v>
      </c>
      <c r="H47" s="16">
        <v>1</v>
      </c>
      <c r="I47" s="16">
        <v>72</v>
      </c>
      <c r="J47" s="16">
        <v>1</v>
      </c>
      <c r="K47" s="16">
        <v>0</v>
      </c>
      <c r="L47" s="68">
        <v>71.802739726027397</v>
      </c>
      <c r="M47" s="77">
        <v>0.34899999999999998</v>
      </c>
      <c r="N47" s="77">
        <v>5.8999999999999997E-2</v>
      </c>
      <c r="O47" s="78">
        <v>3.52</v>
      </c>
      <c r="P47" s="75">
        <v>2.2000000000000002</v>
      </c>
      <c r="Q47" s="146">
        <v>2.9499999999999993</v>
      </c>
      <c r="R47" s="167">
        <f>_xlfn.IFNA(VLOOKUP(YEAR(E47), MOEX_annualized!$N$2:$O$10, 2,FALSE), MOEX_annualized!$O$10)</f>
        <v>0.27779550275773196</v>
      </c>
      <c r="S47" s="78">
        <v>0</v>
      </c>
      <c r="T47" s="78">
        <f>VLOOKUP(YEAR(D47)&amp;ROUNDUP(MONTH(D47)/3, 0), Business_index!$C$4:$E$39, 3, FALSE)</f>
        <v>0</v>
      </c>
      <c r="U47" s="167">
        <f>_xlfn.IFNA(VLOOKUP(YEAR(E47), MOEX_by2quarters!$N$2:$O$10, 2,FALSE), MOEX_by2quarters!$O$10)</f>
        <v>0.36326211149690607</v>
      </c>
    </row>
    <row r="48" spans="1:24" x14ac:dyDescent="0.15">
      <c r="A48" s="57">
        <v>10</v>
      </c>
      <c r="B48" s="16" t="s">
        <v>155</v>
      </c>
      <c r="C48" s="19">
        <v>12</v>
      </c>
      <c r="D48" s="18">
        <v>42735</v>
      </c>
      <c r="E48" s="23">
        <v>43100</v>
      </c>
      <c r="F48" s="16" t="s">
        <v>2280</v>
      </c>
      <c r="G48" s="19">
        <v>16.800566643294363</v>
      </c>
      <c r="H48" s="16">
        <v>1</v>
      </c>
      <c r="I48" s="16">
        <v>72</v>
      </c>
      <c r="J48" s="16">
        <v>1</v>
      </c>
      <c r="K48" s="16">
        <v>0</v>
      </c>
      <c r="L48" s="68">
        <v>71.802739726027397</v>
      </c>
      <c r="M48" s="77">
        <v>0.58699999999999997</v>
      </c>
      <c r="N48" s="77">
        <v>2.5000000000000001E-2</v>
      </c>
      <c r="O48" s="78">
        <v>3.75</v>
      </c>
      <c r="P48" s="75">
        <v>0.27</v>
      </c>
      <c r="Q48" s="146">
        <v>3.66</v>
      </c>
      <c r="R48" s="167">
        <f>_xlfn.IFNA(VLOOKUP(YEAR(E48), MOEX_annualized!$N$2:$O$10, 2,FALSE), MOEX_annualized!$O$10)</f>
        <v>-5.4849413820347394E-2</v>
      </c>
      <c r="S48" s="78">
        <v>0</v>
      </c>
      <c r="T48" s="78">
        <f>VLOOKUP(YEAR(D48)&amp;ROUNDUP(MONTH(D48)/3, 0), Business_index!$C$4:$E$39, 3, FALSE)</f>
        <v>0</v>
      </c>
      <c r="U48" s="167">
        <f>_xlfn.IFNA(VLOOKUP(YEAR(E48), MOEX_by2quarters!$N$2:$O$10, 2,FALSE), MOEX_by2quarters!$O$10)</f>
        <v>0.21714415782437937</v>
      </c>
    </row>
    <row r="49" spans="1:21" x14ac:dyDescent="0.15">
      <c r="A49" s="57">
        <v>10</v>
      </c>
      <c r="B49" s="16" t="s">
        <v>155</v>
      </c>
      <c r="C49" s="19">
        <v>12</v>
      </c>
      <c r="D49" s="18">
        <v>43100</v>
      </c>
      <c r="E49" s="23">
        <v>43465</v>
      </c>
      <c r="F49" s="16" t="s">
        <v>2280</v>
      </c>
      <c r="G49" s="19">
        <v>16.800566643294363</v>
      </c>
      <c r="H49" s="16">
        <v>1</v>
      </c>
      <c r="I49" s="16">
        <v>72</v>
      </c>
      <c r="J49" s="16">
        <v>1</v>
      </c>
      <c r="K49" s="16">
        <v>0</v>
      </c>
      <c r="L49" s="68">
        <v>71.802739726027397</v>
      </c>
      <c r="M49" s="77">
        <v>0.63800000000000001</v>
      </c>
      <c r="N49" s="77">
        <v>3.2000000000000001E-2</v>
      </c>
      <c r="O49" s="78">
        <v>3.75</v>
      </c>
      <c r="P49" s="75">
        <v>0.37</v>
      </c>
      <c r="Q49" s="146">
        <v>5.54</v>
      </c>
      <c r="R49" s="167">
        <f>_xlfn.IFNA(VLOOKUP(YEAR(E49), MOEX_annualized!$N$2:$O$10, 2,FALSE), MOEX_annualized!$O$10)</f>
        <v>0.11866885948640538</v>
      </c>
      <c r="S49" s="78">
        <v>0</v>
      </c>
      <c r="T49" s="78">
        <f>VLOOKUP(YEAR(D49)&amp;ROUNDUP(MONTH(D49)/3, 0), Business_index!$C$4:$E$39, 3, FALSE)</f>
        <v>0</v>
      </c>
      <c r="U49" s="167">
        <f>_xlfn.IFNA(VLOOKUP(YEAR(E49), MOEX_by2quarters!$N$2:$O$10, 2,FALSE), MOEX_by2quarters!$O$10)</f>
        <v>4.7760412903606803E-2</v>
      </c>
    </row>
    <row r="50" spans="1:21" x14ac:dyDescent="0.15">
      <c r="A50" s="57">
        <v>10</v>
      </c>
      <c r="B50" s="16" t="s">
        <v>155</v>
      </c>
      <c r="C50" s="19">
        <v>12</v>
      </c>
      <c r="D50" s="18">
        <v>43465</v>
      </c>
      <c r="E50" s="18">
        <v>43516</v>
      </c>
      <c r="F50" s="16" t="s">
        <v>2280</v>
      </c>
      <c r="G50" s="19">
        <v>16.800566643294363</v>
      </c>
      <c r="H50" s="16">
        <v>1</v>
      </c>
      <c r="I50" s="16">
        <v>72</v>
      </c>
      <c r="J50" s="16">
        <v>1</v>
      </c>
      <c r="K50" s="16">
        <v>0</v>
      </c>
      <c r="L50" s="68">
        <v>71.802739726027397</v>
      </c>
      <c r="M50" s="86">
        <v>0.872</v>
      </c>
      <c r="N50" s="86">
        <v>3.1E-2</v>
      </c>
      <c r="O50" s="87">
        <v>4.5999999999999996</v>
      </c>
      <c r="P50" s="85">
        <v>0.53</v>
      </c>
      <c r="Q50" s="146">
        <v>4.88</v>
      </c>
      <c r="R50" s="167">
        <f>_xlfn.IFNA(VLOOKUP(YEAR(E50), MOEX_annualized!$N$2:$O$10, 2,FALSE), MOEX_annualized!$O$10)</f>
        <v>0.26082232879164408</v>
      </c>
      <c r="S50" s="78">
        <v>0</v>
      </c>
      <c r="T50" s="78">
        <f>VLOOKUP(YEAR(D50)&amp;ROUNDUP(MONTH(D50)/3, 0), Business_index!$C$4:$E$39, 3, FALSE)</f>
        <v>0</v>
      </c>
      <c r="U50" s="167">
        <f>_xlfn.IFNA(VLOOKUP(YEAR(E50), MOEX_by2quarters!$N$2:$O$10, 2,FALSE), MOEX_by2quarters!$O$10)</f>
        <v>0.2042960986766986</v>
      </c>
    </row>
    <row r="51" spans="1:21" x14ac:dyDescent="0.15">
      <c r="A51" s="53">
        <v>11</v>
      </c>
      <c r="B51" s="21" t="s">
        <v>1824</v>
      </c>
      <c r="C51" s="22">
        <v>15</v>
      </c>
      <c r="D51" s="23">
        <v>41332</v>
      </c>
      <c r="E51" s="23">
        <v>41639</v>
      </c>
      <c r="F51" s="21" t="s">
        <v>2281</v>
      </c>
      <c r="G51" s="22">
        <v>17.499068176197035</v>
      </c>
      <c r="H51" s="21">
        <v>1</v>
      </c>
      <c r="I51" s="21">
        <v>36</v>
      </c>
      <c r="J51" s="21">
        <v>2</v>
      </c>
      <c r="K51" s="21">
        <v>0</v>
      </c>
      <c r="L51" s="68">
        <v>36</v>
      </c>
      <c r="M51" s="79">
        <v>0.19967948986657186</v>
      </c>
      <c r="N51" s="77">
        <v>3.5000000000000003E-2</v>
      </c>
      <c r="O51" s="78">
        <v>9.99</v>
      </c>
      <c r="P51" s="89">
        <v>2.1950022009277759</v>
      </c>
      <c r="Q51" s="146">
        <v>9.82</v>
      </c>
      <c r="R51" s="167">
        <f>_xlfn.IFNA(VLOOKUP(YEAR(E51), MOEX_annualized!$N$2:$O$10, 2,FALSE), MOEX_annualized!$O$10)</f>
        <v>3.9211240017564895E-2</v>
      </c>
      <c r="S51" s="78">
        <v>0</v>
      </c>
      <c r="T51" s="78">
        <f>VLOOKUP(YEAR(D51)&amp;ROUNDUP(MONTH(D51)/3, 0), Business_index!$C$4:$E$39, 3, FALSE)</f>
        <v>1</v>
      </c>
      <c r="U51" s="167">
        <f>_xlfn.IFNA(VLOOKUP(YEAR(E51), MOEX_by2quarters!$N$2:$O$10, 2,FALSE), MOEX_by2quarters!$O$10)</f>
        <v>0.27143134371630923</v>
      </c>
    </row>
    <row r="52" spans="1:21" x14ac:dyDescent="0.15">
      <c r="A52" s="54">
        <v>11</v>
      </c>
      <c r="B52" s="16" t="s">
        <v>1824</v>
      </c>
      <c r="C52" s="19">
        <v>15</v>
      </c>
      <c r="D52" s="18">
        <v>41639</v>
      </c>
      <c r="E52" s="18">
        <v>42004</v>
      </c>
      <c r="F52" s="16" t="s">
        <v>2281</v>
      </c>
      <c r="G52" s="19">
        <v>17.499068176197035</v>
      </c>
      <c r="H52" s="16">
        <v>1</v>
      </c>
      <c r="I52" s="16">
        <v>36</v>
      </c>
      <c r="J52" s="16">
        <v>2</v>
      </c>
      <c r="K52" s="16">
        <v>0</v>
      </c>
      <c r="L52" s="68">
        <v>36</v>
      </c>
      <c r="M52" s="79">
        <v>7.6989050462011058E-2</v>
      </c>
      <c r="N52" s="77">
        <v>1.2E-2</v>
      </c>
      <c r="O52" s="78">
        <v>11.63</v>
      </c>
      <c r="P52" s="89">
        <v>2.4034265048424666</v>
      </c>
      <c r="Q52" s="146">
        <v>9.07</v>
      </c>
      <c r="R52" s="167">
        <f>_xlfn.IFNA(VLOOKUP(YEAR(E52), MOEX_annualized!$N$2:$O$10, 2,FALSE), MOEX_annualized!$O$10)</f>
        <v>-0.12706808638599779</v>
      </c>
      <c r="S52" s="78">
        <v>0</v>
      </c>
      <c r="T52" s="78">
        <f>VLOOKUP(YEAR(D52)&amp;ROUNDUP(MONTH(D52)/3, 0), Business_index!$C$4:$E$39, 3, FALSE)</f>
        <v>0</v>
      </c>
      <c r="U52" s="167">
        <f>_xlfn.IFNA(VLOOKUP(YEAR(E52), MOEX_by2quarters!$N$2:$O$10, 2,FALSE), MOEX_by2quarters!$O$10)</f>
        <v>-0.18115835772283623</v>
      </c>
    </row>
    <row r="53" spans="1:21" x14ac:dyDescent="0.15">
      <c r="A53" s="54">
        <v>11</v>
      </c>
      <c r="B53" s="16" t="s">
        <v>1824</v>
      </c>
      <c r="C53" s="19">
        <v>15</v>
      </c>
      <c r="D53" s="18">
        <v>42004</v>
      </c>
      <c r="E53" s="18">
        <v>42369</v>
      </c>
      <c r="F53" s="16" t="s">
        <v>2281</v>
      </c>
      <c r="G53" s="19">
        <v>17.499068176197035</v>
      </c>
      <c r="H53" s="16">
        <v>1</v>
      </c>
      <c r="I53" s="16">
        <v>36</v>
      </c>
      <c r="J53" s="16">
        <v>2</v>
      </c>
      <c r="K53" s="16">
        <v>0</v>
      </c>
      <c r="L53" s="68">
        <v>36</v>
      </c>
      <c r="M53" s="79">
        <v>-0.13692496462199968</v>
      </c>
      <c r="N53" s="77">
        <v>-4.3999999999999997E-2</v>
      </c>
      <c r="O53" s="78">
        <v>25.78</v>
      </c>
      <c r="P53" s="89">
        <v>6.6360614612731261</v>
      </c>
      <c r="Q53" s="146">
        <v>2.2599999999999998</v>
      </c>
      <c r="R53" s="167">
        <f>_xlfn.IFNA(VLOOKUP(YEAR(E53), MOEX_annualized!$N$2:$O$10, 2,FALSE), MOEX_annualized!$O$10)</f>
        <v>0.28547615277078203</v>
      </c>
      <c r="S53" s="78">
        <v>0</v>
      </c>
      <c r="T53" s="78">
        <f>VLOOKUP(YEAR(D53)&amp;ROUNDUP(MONTH(D53)/3, 0), Business_index!$C$4:$E$39, 3, FALSE)</f>
        <v>0</v>
      </c>
      <c r="U53" s="167">
        <f>_xlfn.IFNA(VLOOKUP(YEAR(E53), MOEX_by2quarters!$N$2:$O$10, 2,FALSE), MOEX_by2quarters!$O$10)</f>
        <v>0.15663555192941619</v>
      </c>
    </row>
    <row r="54" spans="1:21" x14ac:dyDescent="0.15">
      <c r="A54" s="54">
        <v>11</v>
      </c>
      <c r="B54" s="16" t="s">
        <v>1824</v>
      </c>
      <c r="C54" s="19">
        <v>15</v>
      </c>
      <c r="D54" s="18">
        <v>42369</v>
      </c>
      <c r="E54" s="18">
        <v>42427</v>
      </c>
      <c r="F54" s="16" t="s">
        <v>2281</v>
      </c>
      <c r="G54" s="19">
        <v>17.499068176197035</v>
      </c>
      <c r="H54" s="16">
        <v>1</v>
      </c>
      <c r="I54" s="16">
        <v>36</v>
      </c>
      <c r="J54" s="16">
        <v>2</v>
      </c>
      <c r="K54" s="16">
        <v>0</v>
      </c>
      <c r="L54" s="68">
        <v>36</v>
      </c>
      <c r="M54" s="79">
        <v>-0.38411851411910797</v>
      </c>
      <c r="N54" s="77">
        <v>-5.3999999999999999E-2</v>
      </c>
      <c r="O54" s="78">
        <v>26.41</v>
      </c>
      <c r="P54" s="89">
        <v>1.3044906246267767</v>
      </c>
      <c r="Q54" s="146">
        <v>5.9499999999999993</v>
      </c>
      <c r="R54" s="167">
        <f>_xlfn.IFNA(VLOOKUP(YEAR(E54), MOEX_annualized!$N$2:$O$10, 2,FALSE), MOEX_annualized!$O$10)</f>
        <v>0.27779550275773196</v>
      </c>
      <c r="S54" s="78">
        <v>0</v>
      </c>
      <c r="T54" s="78">
        <f>VLOOKUP(YEAR(D54)&amp;ROUNDUP(MONTH(D54)/3, 0), Business_index!$C$4:$E$39, 3, FALSE)</f>
        <v>0</v>
      </c>
      <c r="U54" s="167">
        <f>_xlfn.IFNA(VLOOKUP(YEAR(E54), MOEX_by2quarters!$N$2:$O$10, 2,FALSE), MOEX_by2quarters!$O$10)</f>
        <v>0.36326211149690607</v>
      </c>
    </row>
    <row r="55" spans="1:21" x14ac:dyDescent="0.15">
      <c r="A55" s="53">
        <v>12</v>
      </c>
      <c r="B55" s="21" t="s">
        <v>1824</v>
      </c>
      <c r="C55" s="22">
        <v>14</v>
      </c>
      <c r="D55" s="23">
        <v>41332</v>
      </c>
      <c r="E55" s="23">
        <v>41639</v>
      </c>
      <c r="F55" s="21" t="s">
        <v>2282</v>
      </c>
      <c r="G55" s="22">
        <v>17.499068176197035</v>
      </c>
      <c r="H55" s="21">
        <v>1</v>
      </c>
      <c r="I55" s="21">
        <v>36</v>
      </c>
      <c r="J55" s="21">
        <v>3</v>
      </c>
      <c r="K55" s="21">
        <v>0</v>
      </c>
      <c r="L55" s="68">
        <v>36</v>
      </c>
      <c r="M55" s="95">
        <v>0.19967948986657186</v>
      </c>
      <c r="N55" s="82">
        <v>3.5000000000000003E-2</v>
      </c>
      <c r="O55" s="83">
        <v>9.99</v>
      </c>
      <c r="P55" s="90">
        <v>2.1950022009277759</v>
      </c>
      <c r="Q55" s="146">
        <v>8.82</v>
      </c>
      <c r="R55" s="167">
        <f>_xlfn.IFNA(VLOOKUP(YEAR(E55), MOEX_annualized!$N$2:$O$10, 2,FALSE), MOEX_annualized!$O$10)</f>
        <v>3.9211240017564895E-2</v>
      </c>
      <c r="S55" s="78">
        <v>0</v>
      </c>
      <c r="T55" s="78">
        <f>VLOOKUP(YEAR(D55)&amp;ROUNDUP(MONTH(D55)/3, 0), Business_index!$C$4:$E$39, 3, FALSE)</f>
        <v>1</v>
      </c>
      <c r="U55" s="167">
        <f>_xlfn.IFNA(VLOOKUP(YEAR(E55), MOEX_by2quarters!$N$2:$O$10, 2,FALSE), MOEX_by2quarters!$O$10)</f>
        <v>0.27143134371630923</v>
      </c>
    </row>
    <row r="56" spans="1:21" x14ac:dyDescent="0.15">
      <c r="A56" s="54">
        <v>12</v>
      </c>
      <c r="B56" s="16" t="s">
        <v>1824</v>
      </c>
      <c r="C56" s="19">
        <v>14</v>
      </c>
      <c r="D56" s="18">
        <v>41639</v>
      </c>
      <c r="E56" s="18">
        <v>42004</v>
      </c>
      <c r="F56" s="16" t="s">
        <v>2282</v>
      </c>
      <c r="G56" s="19">
        <v>17.499068176197035</v>
      </c>
      <c r="H56" s="16">
        <v>1</v>
      </c>
      <c r="I56" s="16">
        <v>36</v>
      </c>
      <c r="J56" s="16">
        <v>3</v>
      </c>
      <c r="K56" s="16">
        <v>0</v>
      </c>
      <c r="L56" s="68">
        <v>36</v>
      </c>
      <c r="M56" s="74">
        <v>7.6989050462011058E-2</v>
      </c>
      <c r="N56" s="94">
        <v>1.2E-2</v>
      </c>
      <c r="O56" s="71">
        <v>11.63</v>
      </c>
      <c r="P56" s="91">
        <v>2.4034265048424666</v>
      </c>
      <c r="Q56" s="146">
        <v>8.07</v>
      </c>
      <c r="R56" s="167">
        <f>_xlfn.IFNA(VLOOKUP(YEAR(E56), MOEX_annualized!$N$2:$O$10, 2,FALSE), MOEX_annualized!$O$10)</f>
        <v>-0.12706808638599779</v>
      </c>
      <c r="S56" s="78">
        <v>0</v>
      </c>
      <c r="T56" s="78">
        <f>VLOOKUP(YEAR(D56)&amp;ROUNDUP(MONTH(D56)/3, 0), Business_index!$C$4:$E$39, 3, FALSE)</f>
        <v>0</v>
      </c>
      <c r="U56" s="167">
        <f>_xlfn.IFNA(VLOOKUP(YEAR(E56), MOEX_by2quarters!$N$2:$O$10, 2,FALSE), MOEX_by2quarters!$O$10)</f>
        <v>-0.18115835772283623</v>
      </c>
    </row>
    <row r="57" spans="1:21" x14ac:dyDescent="0.15">
      <c r="A57" s="54">
        <v>12</v>
      </c>
      <c r="B57" s="16" t="s">
        <v>1824</v>
      </c>
      <c r="C57" s="19">
        <v>14</v>
      </c>
      <c r="D57" s="18">
        <v>42004</v>
      </c>
      <c r="E57" s="18">
        <v>42369</v>
      </c>
      <c r="F57" s="16" t="s">
        <v>2282</v>
      </c>
      <c r="G57" s="19">
        <v>17.499068176197035</v>
      </c>
      <c r="H57" s="16">
        <v>1</v>
      </c>
      <c r="I57" s="16">
        <v>36</v>
      </c>
      <c r="J57" s="16">
        <v>3</v>
      </c>
      <c r="K57" s="16">
        <v>0</v>
      </c>
      <c r="L57" s="68">
        <v>36</v>
      </c>
      <c r="M57" s="74">
        <v>-0.13692496462199968</v>
      </c>
      <c r="N57" s="94">
        <v>-4.3999999999999997E-2</v>
      </c>
      <c r="O57" s="71">
        <v>25.78</v>
      </c>
      <c r="P57" s="91">
        <v>6.6360614612731261</v>
      </c>
      <c r="Q57" s="146">
        <v>1.2599999999999998</v>
      </c>
      <c r="R57" s="167">
        <f>_xlfn.IFNA(VLOOKUP(YEAR(E57), MOEX_annualized!$N$2:$O$10, 2,FALSE), MOEX_annualized!$O$10)</f>
        <v>0.28547615277078203</v>
      </c>
      <c r="S57" s="78">
        <v>0</v>
      </c>
      <c r="T57" s="78">
        <f>VLOOKUP(YEAR(D57)&amp;ROUNDUP(MONTH(D57)/3, 0), Business_index!$C$4:$E$39, 3, FALSE)</f>
        <v>0</v>
      </c>
      <c r="U57" s="167">
        <f>_xlfn.IFNA(VLOOKUP(YEAR(E57), MOEX_by2quarters!$N$2:$O$10, 2,FALSE), MOEX_by2quarters!$O$10)</f>
        <v>0.15663555192941619</v>
      </c>
    </row>
    <row r="58" spans="1:21" x14ac:dyDescent="0.15">
      <c r="A58" s="55">
        <v>12</v>
      </c>
      <c r="B58" s="24" t="s">
        <v>1824</v>
      </c>
      <c r="C58" s="25">
        <v>14</v>
      </c>
      <c r="D58" s="26">
        <v>42369</v>
      </c>
      <c r="E58" s="26">
        <v>42427</v>
      </c>
      <c r="F58" s="24" t="s">
        <v>2282</v>
      </c>
      <c r="G58" s="25">
        <v>17.499068176197035</v>
      </c>
      <c r="H58" s="24">
        <v>1</v>
      </c>
      <c r="I58" s="24">
        <v>36</v>
      </c>
      <c r="J58" s="24">
        <v>3</v>
      </c>
      <c r="K58" s="24">
        <v>0</v>
      </c>
      <c r="L58" s="68">
        <v>36</v>
      </c>
      <c r="M58" s="93">
        <v>-0.38411851411910797</v>
      </c>
      <c r="N58" s="86">
        <v>-5.3999999999999999E-2</v>
      </c>
      <c r="O58" s="87">
        <v>26.41</v>
      </c>
      <c r="P58" s="92">
        <v>1.3044906246267767</v>
      </c>
      <c r="Q58" s="146">
        <v>4.9499999999999993</v>
      </c>
      <c r="R58" s="167">
        <f>_xlfn.IFNA(VLOOKUP(YEAR(E58), MOEX_annualized!$N$2:$O$10, 2,FALSE), MOEX_annualized!$O$10)</f>
        <v>0.27779550275773196</v>
      </c>
      <c r="S58" s="78">
        <v>0</v>
      </c>
      <c r="T58" s="78">
        <f>VLOOKUP(YEAR(D58)&amp;ROUNDUP(MONTH(D58)/3, 0), Business_index!$C$4:$E$39, 3, FALSE)</f>
        <v>0</v>
      </c>
      <c r="U58" s="167">
        <f>_xlfn.IFNA(VLOOKUP(YEAR(E58), MOEX_by2quarters!$N$2:$O$10, 2,FALSE), MOEX_by2quarters!$O$10)</f>
        <v>0.36326211149690607</v>
      </c>
    </row>
    <row r="59" spans="1:21" x14ac:dyDescent="0.15">
      <c r="A59" s="54">
        <v>13</v>
      </c>
      <c r="B59" s="16" t="s">
        <v>1003</v>
      </c>
      <c r="C59" s="19">
        <v>12.25</v>
      </c>
      <c r="D59" s="18">
        <v>41332</v>
      </c>
      <c r="E59" s="18">
        <v>41639</v>
      </c>
      <c r="F59" s="16" t="s">
        <v>2283</v>
      </c>
      <c r="G59" s="19">
        <v>17.104916120735002</v>
      </c>
      <c r="H59" s="16">
        <v>1</v>
      </c>
      <c r="I59" s="16">
        <v>66</v>
      </c>
      <c r="J59" s="16">
        <v>3</v>
      </c>
      <c r="K59" s="16">
        <v>0</v>
      </c>
      <c r="L59" s="68">
        <v>65.819178082191783</v>
      </c>
      <c r="M59" s="96">
        <v>0.55099600840336138</v>
      </c>
      <c r="N59" s="77">
        <v>2.7E-2</v>
      </c>
      <c r="O59" s="78">
        <v>7.86</v>
      </c>
      <c r="P59" s="88">
        <v>1.0183752417794971</v>
      </c>
      <c r="Q59" s="146">
        <v>7.07</v>
      </c>
      <c r="R59" s="167">
        <f>_xlfn.IFNA(VLOOKUP(YEAR(E59), MOEX_annualized!$N$2:$O$10, 2,FALSE), MOEX_annualized!$O$10)</f>
        <v>3.9211240017564895E-2</v>
      </c>
      <c r="S59" s="78">
        <v>0</v>
      </c>
      <c r="T59" s="78">
        <f>VLOOKUP(YEAR(D59)&amp;ROUNDUP(MONTH(D59)/3, 0), Business_index!$C$4:$E$39, 3, FALSE)</f>
        <v>1</v>
      </c>
      <c r="U59" s="167">
        <f>_xlfn.IFNA(VLOOKUP(YEAR(E59), MOEX_by2quarters!$N$2:$O$10, 2,FALSE), MOEX_by2quarters!$O$10)</f>
        <v>0.27143134371630923</v>
      </c>
    </row>
    <row r="60" spans="1:21" x14ac:dyDescent="0.15">
      <c r="A60" s="54">
        <v>13</v>
      </c>
      <c r="B60" s="16" t="s">
        <v>1003</v>
      </c>
      <c r="C60" s="19">
        <v>12.25</v>
      </c>
      <c r="D60" s="18">
        <v>41639</v>
      </c>
      <c r="E60" s="18">
        <v>42004</v>
      </c>
      <c r="F60" s="16" t="s">
        <v>2283</v>
      </c>
      <c r="G60" s="19">
        <v>17.104916120735002</v>
      </c>
      <c r="H60" s="16">
        <v>1</v>
      </c>
      <c r="I60" s="16">
        <v>66</v>
      </c>
      <c r="J60" s="16">
        <v>3</v>
      </c>
      <c r="K60" s="16">
        <v>0</v>
      </c>
      <c r="L60" s="68">
        <v>65.819178082191783</v>
      </c>
      <c r="M60" s="96">
        <v>0.78531774962222489</v>
      </c>
      <c r="N60" s="77">
        <v>2.9000000000000001E-2</v>
      </c>
      <c r="O60" s="78">
        <v>8.9700000000000006</v>
      </c>
      <c r="P60" s="88">
        <v>1.8053614434047929</v>
      </c>
      <c r="Q60" s="146">
        <v>6.32</v>
      </c>
      <c r="R60" s="167">
        <f>_xlfn.IFNA(VLOOKUP(YEAR(E60), MOEX_annualized!$N$2:$O$10, 2,FALSE), MOEX_annualized!$O$10)</f>
        <v>-0.12706808638599779</v>
      </c>
      <c r="S60" s="78">
        <v>0</v>
      </c>
      <c r="T60" s="78">
        <f>VLOOKUP(YEAR(D60)&amp;ROUNDUP(MONTH(D60)/3, 0), Business_index!$C$4:$E$39, 3, FALSE)</f>
        <v>0</v>
      </c>
      <c r="U60" s="167">
        <f>_xlfn.IFNA(VLOOKUP(YEAR(E60), MOEX_by2quarters!$N$2:$O$10, 2,FALSE), MOEX_by2quarters!$O$10)</f>
        <v>-0.18115835772283623</v>
      </c>
    </row>
    <row r="61" spans="1:21" x14ac:dyDescent="0.15">
      <c r="A61" s="54">
        <v>13</v>
      </c>
      <c r="B61" s="16" t="s">
        <v>1003</v>
      </c>
      <c r="C61" s="19">
        <v>12.25</v>
      </c>
      <c r="D61" s="18">
        <v>42004</v>
      </c>
      <c r="E61" s="18">
        <v>42369</v>
      </c>
      <c r="F61" s="16" t="s">
        <v>2283</v>
      </c>
      <c r="G61" s="19">
        <v>17.104916120735002</v>
      </c>
      <c r="H61" s="16">
        <v>1</v>
      </c>
      <c r="I61" s="16">
        <v>66</v>
      </c>
      <c r="J61" s="16">
        <v>3</v>
      </c>
      <c r="K61" s="16">
        <v>0</v>
      </c>
      <c r="L61" s="68">
        <v>65.819178082191783</v>
      </c>
      <c r="M61" s="96">
        <v>0.2367060093843632</v>
      </c>
      <c r="N61" s="77">
        <v>1.4E-2</v>
      </c>
      <c r="O61" s="78">
        <v>9.75</v>
      </c>
      <c r="P61" s="88">
        <v>1.9771117075366329</v>
      </c>
      <c r="Q61" s="146">
        <v>-0.49000000000000021</v>
      </c>
      <c r="R61" s="167">
        <f>_xlfn.IFNA(VLOOKUP(YEAR(E61), MOEX_annualized!$N$2:$O$10, 2,FALSE), MOEX_annualized!$O$10)</f>
        <v>0.28547615277078203</v>
      </c>
      <c r="S61" s="78">
        <v>0</v>
      </c>
      <c r="T61" s="78">
        <f>VLOOKUP(YEAR(D61)&amp;ROUNDUP(MONTH(D61)/3, 0), Business_index!$C$4:$E$39, 3, FALSE)</f>
        <v>0</v>
      </c>
      <c r="U61" s="167">
        <f>_xlfn.IFNA(VLOOKUP(YEAR(E61), MOEX_by2quarters!$N$2:$O$10, 2,FALSE), MOEX_by2quarters!$O$10)</f>
        <v>0.15663555192941619</v>
      </c>
    </row>
    <row r="62" spans="1:21" x14ac:dyDescent="0.15">
      <c r="A62" s="54">
        <v>13</v>
      </c>
      <c r="B62" s="16" t="s">
        <v>1003</v>
      </c>
      <c r="C62" s="19">
        <v>12.25</v>
      </c>
      <c r="D62" s="18">
        <v>42369</v>
      </c>
      <c r="E62" s="18">
        <v>42735</v>
      </c>
      <c r="F62" s="16" t="s">
        <v>2283</v>
      </c>
      <c r="G62" s="19">
        <v>17.104916120735002</v>
      </c>
      <c r="H62" s="16">
        <v>1</v>
      </c>
      <c r="I62" s="16">
        <v>66</v>
      </c>
      <c r="J62" s="16">
        <v>3</v>
      </c>
      <c r="K62" s="16">
        <v>0</v>
      </c>
      <c r="L62" s="68">
        <v>65.819178082191783</v>
      </c>
      <c r="M62" s="96">
        <v>7.5427501056288426E-2</v>
      </c>
      <c r="N62" s="77">
        <v>2E-3</v>
      </c>
      <c r="O62" s="78">
        <v>13.08</v>
      </c>
      <c r="P62" s="88">
        <v>1.3120816998418854</v>
      </c>
      <c r="Q62" s="146">
        <v>3.1999999999999993</v>
      </c>
      <c r="R62" s="167">
        <f>_xlfn.IFNA(VLOOKUP(YEAR(E62), MOEX_annualized!$N$2:$O$10, 2,FALSE), MOEX_annualized!$O$10)</f>
        <v>0.27779550275773196</v>
      </c>
      <c r="S62" s="78">
        <v>0</v>
      </c>
      <c r="T62" s="78">
        <f>VLOOKUP(YEAR(D62)&amp;ROUNDUP(MONTH(D62)/3, 0), Business_index!$C$4:$E$39, 3, FALSE)</f>
        <v>0</v>
      </c>
      <c r="U62" s="167">
        <f>_xlfn.IFNA(VLOOKUP(YEAR(E62), MOEX_by2quarters!$N$2:$O$10, 2,FALSE), MOEX_by2quarters!$O$10)</f>
        <v>0.36326211149690607</v>
      </c>
    </row>
    <row r="63" spans="1:21" x14ac:dyDescent="0.15">
      <c r="A63" s="54">
        <v>13</v>
      </c>
      <c r="B63" s="16" t="s">
        <v>1003</v>
      </c>
      <c r="C63" s="19">
        <v>12.25</v>
      </c>
      <c r="D63" s="18">
        <v>42735</v>
      </c>
      <c r="E63" s="18">
        <v>43100</v>
      </c>
      <c r="F63" s="16" t="s">
        <v>2283</v>
      </c>
      <c r="G63" s="19">
        <v>17.104916120735002</v>
      </c>
      <c r="H63" s="16">
        <v>1</v>
      </c>
      <c r="I63" s="16">
        <v>66</v>
      </c>
      <c r="J63" s="16">
        <v>3</v>
      </c>
      <c r="K63" s="16">
        <v>0</v>
      </c>
      <c r="L63" s="68">
        <v>65.819178082191783</v>
      </c>
      <c r="M63" s="96">
        <v>0.44537282436392167</v>
      </c>
      <c r="N63" s="77">
        <v>0.01</v>
      </c>
      <c r="O63" s="78">
        <v>15.16</v>
      </c>
      <c r="P63" s="88">
        <v>3.715776443167861</v>
      </c>
      <c r="Q63" s="146">
        <v>3.91</v>
      </c>
      <c r="R63" s="167">
        <f>_xlfn.IFNA(VLOOKUP(YEAR(E63), MOEX_annualized!$N$2:$O$10, 2,FALSE), MOEX_annualized!$O$10)</f>
        <v>-5.4849413820347394E-2</v>
      </c>
      <c r="S63" s="78">
        <v>0</v>
      </c>
      <c r="T63" s="78">
        <f>VLOOKUP(YEAR(D63)&amp;ROUNDUP(MONTH(D63)/3, 0), Business_index!$C$4:$E$39, 3, FALSE)</f>
        <v>0</v>
      </c>
      <c r="U63" s="167">
        <f>_xlfn.IFNA(VLOOKUP(YEAR(E63), MOEX_by2quarters!$N$2:$O$10, 2,FALSE), MOEX_by2quarters!$O$10)</f>
        <v>0.21714415782437937</v>
      </c>
    </row>
    <row r="64" spans="1:21" x14ac:dyDescent="0.15">
      <c r="A64" s="54">
        <v>13</v>
      </c>
      <c r="B64" s="16" t="s">
        <v>1003</v>
      </c>
      <c r="C64" s="19">
        <v>12.25</v>
      </c>
      <c r="D64" s="18">
        <v>43100</v>
      </c>
      <c r="E64" s="18">
        <v>43334</v>
      </c>
      <c r="F64" s="16" t="s">
        <v>2283</v>
      </c>
      <c r="G64" s="19">
        <v>17.104916120735002</v>
      </c>
      <c r="H64" s="16">
        <v>1</v>
      </c>
      <c r="I64" s="16">
        <v>66</v>
      </c>
      <c r="J64" s="16">
        <v>3</v>
      </c>
      <c r="K64" s="16">
        <v>0</v>
      </c>
      <c r="L64" s="68">
        <v>65.819178082191783</v>
      </c>
      <c r="M64" s="97">
        <v>0.7576849260937385</v>
      </c>
      <c r="N64" s="86">
        <v>1.6E-2</v>
      </c>
      <c r="O64" s="87">
        <v>10.63</v>
      </c>
      <c r="P64" s="88">
        <v>3.8112270467202358</v>
      </c>
      <c r="Q64" s="146">
        <v>5.79</v>
      </c>
      <c r="R64" s="167">
        <f>_xlfn.IFNA(VLOOKUP(YEAR(E64), MOEX_annualized!$N$2:$O$10, 2,FALSE), MOEX_annualized!$O$10)</f>
        <v>0.11866885948640538</v>
      </c>
      <c r="S64" s="78">
        <v>0</v>
      </c>
      <c r="T64" s="78">
        <f>VLOOKUP(YEAR(D64)&amp;ROUNDUP(MONTH(D64)/3, 0), Business_index!$C$4:$E$39, 3, FALSE)</f>
        <v>0</v>
      </c>
      <c r="U64" s="167">
        <f>_xlfn.IFNA(VLOOKUP(YEAR(E64), MOEX_by2quarters!$N$2:$O$10, 2,FALSE), MOEX_by2quarters!$O$10)</f>
        <v>4.7760412903606803E-2</v>
      </c>
    </row>
    <row r="65" spans="1:21" x14ac:dyDescent="0.15">
      <c r="A65" s="53">
        <v>14</v>
      </c>
      <c r="B65" s="21" t="s">
        <v>505</v>
      </c>
      <c r="C65" s="22">
        <v>10.5</v>
      </c>
      <c r="D65" s="23">
        <v>41345</v>
      </c>
      <c r="E65" s="23">
        <v>41639</v>
      </c>
      <c r="F65" s="21" t="s">
        <v>2305</v>
      </c>
      <c r="G65" s="22">
        <v>18.706364806711473</v>
      </c>
      <c r="H65" s="21">
        <v>1</v>
      </c>
      <c r="I65" s="21">
        <v>60</v>
      </c>
      <c r="J65" s="21">
        <v>3</v>
      </c>
      <c r="K65" s="21">
        <v>0</v>
      </c>
      <c r="L65" s="68">
        <v>59.835616438356162</v>
      </c>
      <c r="M65" s="77">
        <v>0.40400000000000003</v>
      </c>
      <c r="N65" s="77">
        <v>8.3000000000000004E-2</v>
      </c>
      <c r="O65" s="78">
        <v>2.4</v>
      </c>
      <c r="P65" s="84">
        <v>0.92</v>
      </c>
      <c r="Q65" s="146">
        <v>4.95</v>
      </c>
      <c r="R65" s="167">
        <f>_xlfn.IFNA(VLOOKUP(YEAR(E65), MOEX_annualized!$N$2:$O$10, 2,FALSE), MOEX_annualized!$O$10)</f>
        <v>3.9211240017564895E-2</v>
      </c>
      <c r="S65" s="78">
        <v>0</v>
      </c>
      <c r="T65" s="78">
        <f>VLOOKUP(YEAR(D65)&amp;ROUNDUP(MONTH(D65)/3, 0), Business_index!$C$4:$E$39, 3, FALSE)</f>
        <v>1</v>
      </c>
      <c r="U65" s="167">
        <f>_xlfn.IFNA(VLOOKUP(YEAR(E65), MOEX_by2quarters!$N$2:$O$10, 2,FALSE), MOEX_by2quarters!$O$10)</f>
        <v>0.27143134371630923</v>
      </c>
    </row>
    <row r="66" spans="1:21" x14ac:dyDescent="0.15">
      <c r="A66" s="54">
        <v>14</v>
      </c>
      <c r="B66" s="16" t="s">
        <v>505</v>
      </c>
      <c r="C66" s="19">
        <v>10.5</v>
      </c>
      <c r="D66" s="18">
        <v>41639</v>
      </c>
      <c r="E66" s="18">
        <v>42004</v>
      </c>
      <c r="F66" s="16" t="s">
        <v>2305</v>
      </c>
      <c r="G66" s="19">
        <v>18.706364806711473</v>
      </c>
      <c r="H66" s="16">
        <v>1</v>
      </c>
      <c r="I66" s="16">
        <v>60</v>
      </c>
      <c r="J66" s="16">
        <v>3</v>
      </c>
      <c r="K66" s="16">
        <v>0</v>
      </c>
      <c r="L66" s="68">
        <v>59.835616438356162</v>
      </c>
      <c r="M66" s="77">
        <v>0.39100000000000001</v>
      </c>
      <c r="N66" s="77">
        <v>6.2E-2</v>
      </c>
      <c r="O66" s="78">
        <v>2.86</v>
      </c>
      <c r="P66" s="75">
        <v>1.1100000000000001</v>
      </c>
      <c r="Q66" s="146">
        <v>4.57</v>
      </c>
      <c r="R66" s="167">
        <f>_xlfn.IFNA(VLOOKUP(YEAR(E66), MOEX_annualized!$N$2:$O$10, 2,FALSE), MOEX_annualized!$O$10)</f>
        <v>-0.12706808638599779</v>
      </c>
      <c r="S66" s="78">
        <v>0</v>
      </c>
      <c r="T66" s="78">
        <f>VLOOKUP(YEAR(D66)&amp;ROUNDUP(MONTH(D66)/3, 0), Business_index!$C$4:$E$39, 3, FALSE)</f>
        <v>0</v>
      </c>
      <c r="U66" s="167">
        <f>_xlfn.IFNA(VLOOKUP(YEAR(E66), MOEX_by2quarters!$N$2:$O$10, 2,FALSE), MOEX_by2quarters!$O$10)</f>
        <v>-0.18115835772283623</v>
      </c>
    </row>
    <row r="67" spans="1:21" x14ac:dyDescent="0.15">
      <c r="A67" s="54">
        <v>14</v>
      </c>
      <c r="B67" s="16" t="s">
        <v>505</v>
      </c>
      <c r="C67" s="19">
        <v>10.5</v>
      </c>
      <c r="D67" s="18">
        <v>42004</v>
      </c>
      <c r="E67" s="18">
        <v>42369</v>
      </c>
      <c r="F67" s="16" t="s">
        <v>2305</v>
      </c>
      <c r="G67" s="19">
        <v>18.706364806711473</v>
      </c>
      <c r="H67" s="16">
        <v>1</v>
      </c>
      <c r="I67" s="16">
        <v>60</v>
      </c>
      <c r="J67" s="16">
        <v>3</v>
      </c>
      <c r="K67" s="16">
        <v>0</v>
      </c>
      <c r="L67" s="68">
        <v>59.835616438356162</v>
      </c>
      <c r="M67" s="77">
        <v>0.33100000000000002</v>
      </c>
      <c r="N67" s="77">
        <v>3.6999999999999998E-2</v>
      </c>
      <c r="O67" s="78">
        <v>2.2799999999999998</v>
      </c>
      <c r="P67" s="75">
        <v>0.79</v>
      </c>
      <c r="Q67" s="146">
        <v>-2.2400000000000002</v>
      </c>
      <c r="R67" s="167">
        <f>_xlfn.IFNA(VLOOKUP(YEAR(E67), MOEX_annualized!$N$2:$O$10, 2,FALSE), MOEX_annualized!$O$10)</f>
        <v>0.28547615277078203</v>
      </c>
      <c r="S67" s="78">
        <v>0</v>
      </c>
      <c r="T67" s="78">
        <f>VLOOKUP(YEAR(D67)&amp;ROUNDUP(MONTH(D67)/3, 0), Business_index!$C$4:$E$39, 3, FALSE)</f>
        <v>0</v>
      </c>
      <c r="U67" s="167">
        <f>_xlfn.IFNA(VLOOKUP(YEAR(E67), MOEX_by2quarters!$N$2:$O$10, 2,FALSE), MOEX_by2quarters!$O$10)</f>
        <v>0.15663555192941619</v>
      </c>
    </row>
    <row r="68" spans="1:21" x14ac:dyDescent="0.15">
      <c r="A68" s="54">
        <v>14</v>
      </c>
      <c r="B68" s="16" t="s">
        <v>505</v>
      </c>
      <c r="C68" s="19">
        <v>10.5</v>
      </c>
      <c r="D68" s="18">
        <v>42369</v>
      </c>
      <c r="E68" s="18">
        <v>42735</v>
      </c>
      <c r="F68" s="16" t="s">
        <v>2305</v>
      </c>
      <c r="G68" s="19">
        <v>18.706364806711473</v>
      </c>
      <c r="H68" s="16">
        <v>1</v>
      </c>
      <c r="I68" s="16">
        <v>60</v>
      </c>
      <c r="J68" s="16">
        <v>3</v>
      </c>
      <c r="K68" s="16">
        <v>0</v>
      </c>
      <c r="L68" s="68">
        <v>59.835616438356162</v>
      </c>
      <c r="M68" s="77">
        <v>0.32600000000000001</v>
      </c>
      <c r="N68" s="77">
        <v>3.1E-2</v>
      </c>
      <c r="O68" s="78">
        <v>2.2400000000000002</v>
      </c>
      <c r="P68" s="75">
        <v>0.75</v>
      </c>
      <c r="Q68" s="146">
        <v>1.4499999999999993</v>
      </c>
      <c r="R68" s="167">
        <f>_xlfn.IFNA(VLOOKUP(YEAR(E68), MOEX_annualized!$N$2:$O$10, 2,FALSE), MOEX_annualized!$O$10)</f>
        <v>0.27779550275773196</v>
      </c>
      <c r="S68" s="78">
        <v>0</v>
      </c>
      <c r="T68" s="78">
        <f>VLOOKUP(YEAR(D68)&amp;ROUNDUP(MONTH(D68)/3, 0), Business_index!$C$4:$E$39, 3, FALSE)</f>
        <v>0</v>
      </c>
      <c r="U68" s="167">
        <f>_xlfn.IFNA(VLOOKUP(YEAR(E68), MOEX_by2quarters!$N$2:$O$10, 2,FALSE), MOEX_by2quarters!$O$10)</f>
        <v>0.36326211149690607</v>
      </c>
    </row>
    <row r="69" spans="1:21" x14ac:dyDescent="0.15">
      <c r="A69" s="54">
        <v>14</v>
      </c>
      <c r="B69" s="16" t="s">
        <v>505</v>
      </c>
      <c r="C69" s="19">
        <v>10.5</v>
      </c>
      <c r="D69" s="18">
        <v>42735</v>
      </c>
      <c r="E69" s="18">
        <v>43100</v>
      </c>
      <c r="F69" s="16" t="s">
        <v>2305</v>
      </c>
      <c r="G69" s="19">
        <v>18.706364806711473</v>
      </c>
      <c r="H69" s="16">
        <v>1</v>
      </c>
      <c r="I69" s="16">
        <v>60</v>
      </c>
      <c r="J69" s="16">
        <v>3</v>
      </c>
      <c r="K69" s="16">
        <v>0</v>
      </c>
      <c r="L69" s="68">
        <v>59.835616438356162</v>
      </c>
      <c r="M69" s="77">
        <v>0.30499999999999999</v>
      </c>
      <c r="N69" s="77">
        <v>3.1E-2</v>
      </c>
      <c r="O69" s="78">
        <v>2.27</v>
      </c>
      <c r="P69" s="75">
        <v>0.76</v>
      </c>
      <c r="Q69" s="146">
        <v>2.16</v>
      </c>
      <c r="R69" s="167">
        <f>_xlfn.IFNA(VLOOKUP(YEAR(E69), MOEX_annualized!$N$2:$O$10, 2,FALSE), MOEX_annualized!$O$10)</f>
        <v>-5.4849413820347394E-2</v>
      </c>
      <c r="S69" s="78">
        <v>0</v>
      </c>
      <c r="T69" s="78">
        <f>VLOOKUP(YEAR(D69)&amp;ROUNDUP(MONTH(D69)/3, 0), Business_index!$C$4:$E$39, 3, FALSE)</f>
        <v>0</v>
      </c>
      <c r="U69" s="167">
        <f>_xlfn.IFNA(VLOOKUP(YEAR(E69), MOEX_by2quarters!$N$2:$O$10, 2,FALSE), MOEX_by2quarters!$O$10)</f>
        <v>0.21714415782437937</v>
      </c>
    </row>
    <row r="70" spans="1:21" x14ac:dyDescent="0.15">
      <c r="A70" s="55">
        <v>14</v>
      </c>
      <c r="B70" s="24" t="s">
        <v>505</v>
      </c>
      <c r="C70" s="25">
        <v>10.5</v>
      </c>
      <c r="D70" s="26">
        <v>43100</v>
      </c>
      <c r="E70" s="26">
        <v>43165</v>
      </c>
      <c r="F70" s="24" t="s">
        <v>2305</v>
      </c>
      <c r="G70" s="25">
        <v>18.706364806711473</v>
      </c>
      <c r="H70" s="24">
        <v>1</v>
      </c>
      <c r="I70" s="24">
        <v>60</v>
      </c>
      <c r="J70" s="24">
        <v>3</v>
      </c>
      <c r="K70" s="24">
        <v>0</v>
      </c>
      <c r="L70" s="68">
        <v>59.835616438356162</v>
      </c>
      <c r="M70" s="77">
        <v>0.29299999999999998</v>
      </c>
      <c r="N70" s="77">
        <v>3.4000000000000002E-2</v>
      </c>
      <c r="O70" s="78">
        <v>2.2799999999999998</v>
      </c>
      <c r="P70" s="85">
        <v>0.78</v>
      </c>
      <c r="Q70" s="146">
        <v>4.04</v>
      </c>
      <c r="R70" s="167">
        <f>_xlfn.IFNA(VLOOKUP(YEAR(E70), MOEX_annualized!$N$2:$O$10, 2,FALSE), MOEX_annualized!$O$10)</f>
        <v>0.11866885948640538</v>
      </c>
      <c r="S70" s="78">
        <v>0</v>
      </c>
      <c r="T70" s="78">
        <f>VLOOKUP(YEAR(D70)&amp;ROUNDUP(MONTH(D70)/3, 0), Business_index!$C$4:$E$39, 3, FALSE)</f>
        <v>0</v>
      </c>
      <c r="U70" s="167">
        <f>_xlfn.IFNA(VLOOKUP(YEAR(E70), MOEX_by2quarters!$N$2:$O$10, 2,FALSE), MOEX_by2quarters!$O$10)</f>
        <v>4.7760412903606803E-2</v>
      </c>
    </row>
    <row r="71" spans="1:21" x14ac:dyDescent="0.15">
      <c r="A71" s="56">
        <v>15</v>
      </c>
      <c r="B71" s="21" t="s">
        <v>2151</v>
      </c>
      <c r="C71" s="22">
        <v>15</v>
      </c>
      <c r="D71" s="23">
        <v>41353</v>
      </c>
      <c r="E71" s="23">
        <v>41639</v>
      </c>
      <c r="F71" s="21" t="s">
        <v>2309</v>
      </c>
      <c r="G71" s="22">
        <v>18.021206867519556</v>
      </c>
      <c r="H71" s="21">
        <v>1</v>
      </c>
      <c r="I71" s="21">
        <v>36</v>
      </c>
      <c r="J71" s="21">
        <v>5</v>
      </c>
      <c r="K71" s="21">
        <v>0</v>
      </c>
      <c r="L71" s="68">
        <v>35.901369863013699</v>
      </c>
      <c r="M71" s="95">
        <v>0.40170017989206475</v>
      </c>
      <c r="N71" s="98">
        <v>8.0000000000000002E-3</v>
      </c>
      <c r="O71" s="83">
        <v>11.41</v>
      </c>
      <c r="P71" s="101">
        <v>2.6634670693126261</v>
      </c>
      <c r="Q71" s="146">
        <v>9.36</v>
      </c>
      <c r="R71" s="167">
        <f>_xlfn.IFNA(VLOOKUP(YEAR(E71), MOEX_annualized!$N$2:$O$10, 2,FALSE), MOEX_annualized!$O$10)</f>
        <v>3.9211240017564895E-2</v>
      </c>
      <c r="S71" s="78">
        <v>0</v>
      </c>
      <c r="T71" s="78">
        <f>VLOOKUP(YEAR(D71)&amp;ROUNDUP(MONTH(D71)/3, 0), Business_index!$C$4:$E$39, 3, FALSE)</f>
        <v>1</v>
      </c>
      <c r="U71" s="167">
        <f>_xlfn.IFNA(VLOOKUP(YEAR(E71), MOEX_by2quarters!$N$2:$O$10, 2,FALSE), MOEX_by2quarters!$O$10)</f>
        <v>0.27143134371630923</v>
      </c>
    </row>
    <row r="72" spans="1:21" x14ac:dyDescent="0.15">
      <c r="A72" s="57">
        <v>15</v>
      </c>
      <c r="B72" s="16" t="s">
        <v>2151</v>
      </c>
      <c r="C72" s="19">
        <v>15</v>
      </c>
      <c r="D72" s="18">
        <v>41639</v>
      </c>
      <c r="E72" s="18">
        <v>42004</v>
      </c>
      <c r="F72" s="16" t="s">
        <v>2309</v>
      </c>
      <c r="G72" s="19">
        <v>18.021206867519556</v>
      </c>
      <c r="H72" s="16">
        <v>1</v>
      </c>
      <c r="I72" s="16">
        <v>36</v>
      </c>
      <c r="J72" s="16">
        <v>5</v>
      </c>
      <c r="K72" s="16">
        <v>0</v>
      </c>
      <c r="L72" s="68">
        <v>35.901369863013699</v>
      </c>
      <c r="M72" s="74">
        <v>0.20202048652651966</v>
      </c>
      <c r="N72" s="99">
        <v>8.0000000000000002E-3</v>
      </c>
      <c r="O72" s="71">
        <v>11.52</v>
      </c>
      <c r="P72" s="76">
        <v>2.7943109399893786</v>
      </c>
      <c r="Q72" s="146">
        <v>9.07</v>
      </c>
      <c r="R72" s="167">
        <f>_xlfn.IFNA(VLOOKUP(YEAR(E72), MOEX_annualized!$N$2:$O$10, 2,FALSE), MOEX_annualized!$O$10)</f>
        <v>-0.12706808638599779</v>
      </c>
      <c r="S72" s="78">
        <v>0</v>
      </c>
      <c r="T72" s="78">
        <f>VLOOKUP(YEAR(D72)&amp;ROUNDUP(MONTH(D72)/3, 0), Business_index!$C$4:$E$39, 3, FALSE)</f>
        <v>0</v>
      </c>
      <c r="U72" s="167">
        <f>_xlfn.IFNA(VLOOKUP(YEAR(E72), MOEX_by2quarters!$N$2:$O$10, 2,FALSE), MOEX_by2quarters!$O$10)</f>
        <v>-0.18115835772283623</v>
      </c>
    </row>
    <row r="73" spans="1:21" x14ac:dyDescent="0.15">
      <c r="A73" s="57">
        <v>15</v>
      </c>
      <c r="B73" s="16" t="s">
        <v>2151</v>
      </c>
      <c r="C73" s="19">
        <v>15</v>
      </c>
      <c r="D73" s="18">
        <v>42004</v>
      </c>
      <c r="E73" s="18">
        <v>42369</v>
      </c>
      <c r="F73" s="16" t="s">
        <v>2309</v>
      </c>
      <c r="G73" s="19">
        <v>18.021206867519556</v>
      </c>
      <c r="H73" s="16">
        <v>1</v>
      </c>
      <c r="I73" s="16">
        <v>36</v>
      </c>
      <c r="J73" s="16">
        <v>5</v>
      </c>
      <c r="K73" s="16">
        <v>0</v>
      </c>
      <c r="L73" s="68">
        <v>35.901369863013699</v>
      </c>
      <c r="M73" s="74">
        <v>-2.3528762531025371E-2</v>
      </c>
      <c r="N73" s="99">
        <v>-3.0000000000000001E-3</v>
      </c>
      <c r="O73" s="71">
        <v>15.2</v>
      </c>
      <c r="P73" s="76">
        <v>4.7543927331392704</v>
      </c>
      <c r="Q73" s="146">
        <v>2.2599999999999998</v>
      </c>
      <c r="R73" s="167">
        <f>_xlfn.IFNA(VLOOKUP(YEAR(E73), MOEX_annualized!$N$2:$O$10, 2,FALSE), MOEX_annualized!$O$10)</f>
        <v>0.28547615277078203</v>
      </c>
      <c r="S73" s="78">
        <v>0</v>
      </c>
      <c r="T73" s="78">
        <f>VLOOKUP(YEAR(D73)&amp;ROUNDUP(MONTH(D73)/3, 0), Business_index!$C$4:$E$39, 3, FALSE)</f>
        <v>0</v>
      </c>
      <c r="U73" s="167">
        <f>_xlfn.IFNA(VLOOKUP(YEAR(E73), MOEX_by2quarters!$N$2:$O$10, 2,FALSE), MOEX_by2quarters!$O$10)</f>
        <v>0.15663555192941619</v>
      </c>
    </row>
    <row r="74" spans="1:21" x14ac:dyDescent="0.15">
      <c r="A74" s="58">
        <v>15</v>
      </c>
      <c r="B74" s="24" t="s">
        <v>2151</v>
      </c>
      <c r="C74" s="25">
        <v>15</v>
      </c>
      <c r="D74" s="26">
        <v>42369</v>
      </c>
      <c r="E74" s="26">
        <v>42445</v>
      </c>
      <c r="F74" s="24" t="s">
        <v>2309</v>
      </c>
      <c r="G74" s="25">
        <v>18.021206867519556</v>
      </c>
      <c r="H74" s="24">
        <v>1</v>
      </c>
      <c r="I74" s="24">
        <v>36</v>
      </c>
      <c r="J74" s="24">
        <v>5</v>
      </c>
      <c r="K74" s="24">
        <v>0</v>
      </c>
      <c r="L74" s="68">
        <v>35.901369863013699</v>
      </c>
      <c r="M74" s="93">
        <v>-7.7633020500532474E-2</v>
      </c>
      <c r="N74" s="100">
        <v>-7.0000000000000001E-3</v>
      </c>
      <c r="O74" s="87">
        <v>12.44</v>
      </c>
      <c r="P74" s="102">
        <v>3.6418262481046777</v>
      </c>
      <c r="Q74" s="146">
        <v>5.9499999999999993</v>
      </c>
      <c r="R74" s="167">
        <f>_xlfn.IFNA(VLOOKUP(YEAR(E74), MOEX_annualized!$N$2:$O$10, 2,FALSE), MOEX_annualized!$O$10)</f>
        <v>0.27779550275773196</v>
      </c>
      <c r="S74" s="78">
        <v>0</v>
      </c>
      <c r="T74" s="78">
        <f>VLOOKUP(YEAR(D74)&amp;ROUNDUP(MONTH(D74)/3, 0), Business_index!$C$4:$E$39, 3, FALSE)</f>
        <v>0</v>
      </c>
      <c r="U74" s="167">
        <f>_xlfn.IFNA(VLOOKUP(YEAR(E74), MOEX_by2quarters!$N$2:$O$10, 2,FALSE), MOEX_by2quarters!$O$10)</f>
        <v>0.36326211149690607</v>
      </c>
    </row>
    <row r="75" spans="1:21" x14ac:dyDescent="0.15">
      <c r="A75" s="56">
        <v>16</v>
      </c>
      <c r="B75" s="21" t="s">
        <v>1586</v>
      </c>
      <c r="C75" s="22">
        <v>11.5</v>
      </c>
      <c r="D75" s="23">
        <v>41355</v>
      </c>
      <c r="E75" s="23">
        <v>41639</v>
      </c>
      <c r="F75" s="21" t="s">
        <v>2313</v>
      </c>
      <c r="G75" s="22">
        <v>17.499068176197035</v>
      </c>
      <c r="H75" s="21">
        <v>1</v>
      </c>
      <c r="I75" s="21">
        <v>36</v>
      </c>
      <c r="J75" s="21">
        <v>7</v>
      </c>
      <c r="K75" s="21">
        <v>0</v>
      </c>
      <c r="L75" s="68">
        <v>35.901369863013699</v>
      </c>
      <c r="M75" s="82">
        <v>1E-3</v>
      </c>
      <c r="N75" s="103">
        <v>4.0000000000000001E-3</v>
      </c>
      <c r="O75" s="83">
        <v>115.67</v>
      </c>
      <c r="P75" s="84">
        <v>105.65</v>
      </c>
      <c r="Q75" s="146">
        <v>5.83</v>
      </c>
      <c r="R75" s="167">
        <f>_xlfn.IFNA(VLOOKUP(YEAR(E75), MOEX_annualized!$N$2:$O$10, 2,FALSE), MOEX_annualized!$O$10)</f>
        <v>3.9211240017564895E-2</v>
      </c>
      <c r="S75" s="78">
        <v>0</v>
      </c>
      <c r="T75" s="78">
        <f>VLOOKUP(YEAR(D75)&amp;ROUNDUP(MONTH(D75)/3, 0), Business_index!$C$4:$E$39, 3, FALSE)</f>
        <v>1</v>
      </c>
      <c r="U75" s="167">
        <f>_xlfn.IFNA(VLOOKUP(YEAR(E75), MOEX_by2quarters!$N$2:$O$10, 2,FALSE), MOEX_by2quarters!$O$10)</f>
        <v>0.27143134371630923</v>
      </c>
    </row>
    <row r="76" spans="1:21" x14ac:dyDescent="0.15">
      <c r="A76" s="57">
        <v>16</v>
      </c>
      <c r="B76" s="16" t="s">
        <v>1586</v>
      </c>
      <c r="C76" s="19">
        <v>11.5</v>
      </c>
      <c r="D76" s="18">
        <v>41639</v>
      </c>
      <c r="E76" s="18">
        <v>42004</v>
      </c>
      <c r="F76" s="16" t="s">
        <v>2313</v>
      </c>
      <c r="G76" s="19">
        <v>17.499068176197035</v>
      </c>
      <c r="H76" s="16">
        <v>1</v>
      </c>
      <c r="I76" s="16">
        <v>36</v>
      </c>
      <c r="J76" s="16">
        <v>7</v>
      </c>
      <c r="K76" s="16">
        <v>0</v>
      </c>
      <c r="L76" s="68">
        <v>35.901369863013699</v>
      </c>
      <c r="M76" s="77">
        <v>4.0000000000000001E-3</v>
      </c>
      <c r="N76" s="103">
        <v>1E-3</v>
      </c>
      <c r="O76" s="78">
        <v>135.38999999999999</v>
      </c>
      <c r="P76" s="78">
        <v>124.77</v>
      </c>
      <c r="Q76" s="146">
        <v>5.57</v>
      </c>
      <c r="R76" s="167">
        <f>_xlfn.IFNA(VLOOKUP(YEAR(E76), MOEX_annualized!$N$2:$O$10, 2,FALSE), MOEX_annualized!$O$10)</f>
        <v>-0.12706808638599779</v>
      </c>
      <c r="S76" s="78">
        <v>0</v>
      </c>
      <c r="T76" s="78">
        <f>VLOOKUP(YEAR(D76)&amp;ROUNDUP(MONTH(D76)/3, 0), Business_index!$C$4:$E$39, 3, FALSE)</f>
        <v>0</v>
      </c>
      <c r="U76" s="167">
        <f>_xlfn.IFNA(VLOOKUP(YEAR(E76), MOEX_by2quarters!$N$2:$O$10, 2,FALSE), MOEX_by2quarters!$O$10)</f>
        <v>-0.18115835772283623</v>
      </c>
    </row>
    <row r="77" spans="1:21" x14ac:dyDescent="0.15">
      <c r="A77" s="57">
        <v>16</v>
      </c>
      <c r="B77" s="16" t="s">
        <v>1586</v>
      </c>
      <c r="C77" s="19">
        <v>11.5</v>
      </c>
      <c r="D77" s="18">
        <v>42004</v>
      </c>
      <c r="E77" s="18">
        <v>42369</v>
      </c>
      <c r="F77" s="16" t="s">
        <v>2313</v>
      </c>
      <c r="G77" s="19">
        <v>17.499068176197035</v>
      </c>
      <c r="H77" s="16">
        <v>1</v>
      </c>
      <c r="I77" s="16">
        <v>36</v>
      </c>
      <c r="J77" s="16">
        <v>7</v>
      </c>
      <c r="K77" s="16">
        <v>0</v>
      </c>
      <c r="L77" s="68">
        <v>35.901369863013699</v>
      </c>
      <c r="M77" s="77">
        <v>2.1000000000000001E-2</v>
      </c>
      <c r="N77" s="77">
        <v>3.0000000000000001E-3</v>
      </c>
      <c r="O77" s="78">
        <v>81.59</v>
      </c>
      <c r="P77" s="78">
        <v>76.040000000000006</v>
      </c>
      <c r="Q77" s="146">
        <v>-1.2400000000000002</v>
      </c>
      <c r="R77" s="167">
        <f>_xlfn.IFNA(VLOOKUP(YEAR(E77), MOEX_annualized!$N$2:$O$10, 2,FALSE), MOEX_annualized!$O$10)</f>
        <v>0.28547615277078203</v>
      </c>
      <c r="S77" s="78">
        <v>0</v>
      </c>
      <c r="T77" s="78">
        <f>VLOOKUP(YEAR(D77)&amp;ROUNDUP(MONTH(D77)/3, 0), Business_index!$C$4:$E$39, 3, FALSE)</f>
        <v>0</v>
      </c>
      <c r="U77" s="167">
        <f>_xlfn.IFNA(VLOOKUP(YEAR(E77), MOEX_by2quarters!$N$2:$O$10, 2,FALSE), MOEX_by2quarters!$O$10)</f>
        <v>0.15663555192941619</v>
      </c>
    </row>
    <row r="78" spans="1:21" x14ac:dyDescent="0.15">
      <c r="A78" s="58">
        <v>16</v>
      </c>
      <c r="B78" s="24" t="s">
        <v>1586</v>
      </c>
      <c r="C78" s="25">
        <v>11.5</v>
      </c>
      <c r="D78" s="26">
        <v>42369</v>
      </c>
      <c r="E78" s="26">
        <v>42447</v>
      </c>
      <c r="F78" s="24" t="s">
        <v>2313</v>
      </c>
      <c r="G78" s="25">
        <v>17.499068176197035</v>
      </c>
      <c r="H78" s="24">
        <v>1</v>
      </c>
      <c r="I78" s="24">
        <v>36</v>
      </c>
      <c r="J78" s="24">
        <v>7</v>
      </c>
      <c r="K78" s="24">
        <v>0</v>
      </c>
      <c r="L78" s="68">
        <v>35.901369863013699</v>
      </c>
      <c r="M78" s="77">
        <v>-3.0000000000000001E-3</v>
      </c>
      <c r="N78" s="86">
        <v>-2E-3</v>
      </c>
      <c r="O78" s="78">
        <v>100.03</v>
      </c>
      <c r="P78" s="78">
        <v>91.5</v>
      </c>
      <c r="Q78" s="146">
        <v>2.4499999999999993</v>
      </c>
      <c r="R78" s="167">
        <f>_xlfn.IFNA(VLOOKUP(YEAR(E78), MOEX_annualized!$N$2:$O$10, 2,FALSE), MOEX_annualized!$O$10)</f>
        <v>0.27779550275773196</v>
      </c>
      <c r="S78" s="78">
        <v>0</v>
      </c>
      <c r="T78" s="78">
        <f>VLOOKUP(YEAR(D78)&amp;ROUNDUP(MONTH(D78)/3, 0), Business_index!$C$4:$E$39, 3, FALSE)</f>
        <v>0</v>
      </c>
      <c r="U78" s="167">
        <f>_xlfn.IFNA(VLOOKUP(YEAR(E78), MOEX_by2quarters!$N$2:$O$10, 2,FALSE), MOEX_by2quarters!$O$10)</f>
        <v>0.36326211149690607</v>
      </c>
    </row>
    <row r="79" spans="1:21" x14ac:dyDescent="0.15">
      <c r="A79" s="59">
        <v>17</v>
      </c>
      <c r="B79" s="45" t="s">
        <v>2337</v>
      </c>
      <c r="C79" s="46">
        <v>18.130980000000001</v>
      </c>
      <c r="D79" s="47">
        <v>41362</v>
      </c>
      <c r="E79" s="47">
        <v>41639</v>
      </c>
      <c r="F79" s="45" t="s">
        <v>2446</v>
      </c>
      <c r="G79" s="46">
        <v>17.388931768871522</v>
      </c>
      <c r="H79" s="45">
        <v>1</v>
      </c>
      <c r="I79" s="45">
        <v>332</v>
      </c>
      <c r="J79" s="45">
        <v>3</v>
      </c>
      <c r="K79" s="45">
        <v>0</v>
      </c>
      <c r="L79" s="68">
        <v>61.545205479452058</v>
      </c>
      <c r="M79" s="108">
        <v>0.51759999999999995</v>
      </c>
      <c r="N79" s="77">
        <v>1.6E-2</v>
      </c>
      <c r="O79" s="105">
        <v>36.26</v>
      </c>
      <c r="P79" s="107">
        <v>35.24</v>
      </c>
      <c r="Q79" s="146">
        <v>12.460980000000001</v>
      </c>
      <c r="R79" s="167">
        <f>_xlfn.IFNA(VLOOKUP(YEAR(E79), MOEX_annualized!$N$2:$O$10, 2,FALSE), MOEX_annualized!$O$10)</f>
        <v>3.9211240017564895E-2</v>
      </c>
      <c r="S79" s="78">
        <v>0</v>
      </c>
      <c r="T79" s="78">
        <f>VLOOKUP(YEAR(D79)&amp;ROUNDUP(MONTH(D79)/3, 0), Business_index!$C$4:$E$39, 3, FALSE)</f>
        <v>1</v>
      </c>
      <c r="U79" s="167">
        <f>_xlfn.IFNA(VLOOKUP(YEAR(E79), MOEX_by2quarters!$N$2:$O$10, 2,FALSE), MOEX_by2quarters!$O$10)</f>
        <v>0.27143134371630923</v>
      </c>
    </row>
    <row r="80" spans="1:21" x14ac:dyDescent="0.15">
      <c r="A80" s="60">
        <v>17</v>
      </c>
      <c r="B80" s="48" t="s">
        <v>2337</v>
      </c>
      <c r="C80" s="49">
        <v>18.130980000000001</v>
      </c>
      <c r="D80" s="69">
        <v>41639</v>
      </c>
      <c r="E80" s="69">
        <v>42004</v>
      </c>
      <c r="F80" s="48" t="s">
        <v>2446</v>
      </c>
      <c r="G80" s="49">
        <v>17.388931768871522</v>
      </c>
      <c r="H80" s="48">
        <v>1</v>
      </c>
      <c r="I80" s="48">
        <v>332</v>
      </c>
      <c r="J80" s="48">
        <v>3</v>
      </c>
      <c r="K80" s="48">
        <v>0</v>
      </c>
      <c r="L80" s="68">
        <v>61.545205479452058</v>
      </c>
      <c r="M80" s="109">
        <v>0.65920000000000001</v>
      </c>
      <c r="N80" s="77">
        <v>2.1000000000000001E-2</v>
      </c>
      <c r="O80" s="104">
        <v>33.25</v>
      </c>
      <c r="P80" s="106">
        <v>32.24</v>
      </c>
      <c r="Q80" s="146">
        <v>12.200980000000001</v>
      </c>
      <c r="R80" s="167">
        <f>_xlfn.IFNA(VLOOKUP(YEAR(E80), MOEX_annualized!$N$2:$O$10, 2,FALSE), MOEX_annualized!$O$10)</f>
        <v>-0.12706808638599779</v>
      </c>
      <c r="S80" s="78">
        <v>0</v>
      </c>
      <c r="T80" s="78">
        <f>VLOOKUP(YEAR(D80)&amp;ROUNDUP(MONTH(D80)/3, 0), Business_index!$C$4:$E$39, 3, FALSE)</f>
        <v>0</v>
      </c>
      <c r="U80" s="167">
        <f>_xlfn.IFNA(VLOOKUP(YEAR(E80), MOEX_by2quarters!$N$2:$O$10, 2,FALSE), MOEX_by2quarters!$O$10)</f>
        <v>-0.18115835772283623</v>
      </c>
    </row>
    <row r="81" spans="1:21" x14ac:dyDescent="0.15">
      <c r="A81" s="60">
        <v>17</v>
      </c>
      <c r="B81" s="48" t="s">
        <v>2337</v>
      </c>
      <c r="C81" s="49">
        <v>18.130980000000001</v>
      </c>
      <c r="D81" s="69">
        <v>42004</v>
      </c>
      <c r="E81" s="69">
        <v>42369</v>
      </c>
      <c r="F81" s="48" t="s">
        <v>2446</v>
      </c>
      <c r="G81" s="49">
        <v>17.388931768871522</v>
      </c>
      <c r="H81" s="48">
        <v>1</v>
      </c>
      <c r="I81" s="48">
        <v>332</v>
      </c>
      <c r="J81" s="48">
        <v>3</v>
      </c>
      <c r="K81" s="48">
        <v>0</v>
      </c>
      <c r="L81" s="68">
        <v>61.545205479452058</v>
      </c>
      <c r="M81" s="77">
        <v>0.311</v>
      </c>
      <c r="N81" s="77">
        <v>3.4000000000000002E-2</v>
      </c>
      <c r="O81" s="104">
        <v>13.35</v>
      </c>
      <c r="P81" s="106">
        <v>12.34</v>
      </c>
      <c r="Q81" s="146">
        <v>5.3909800000000008</v>
      </c>
      <c r="R81" s="167">
        <f>_xlfn.IFNA(VLOOKUP(YEAR(E81), MOEX_annualized!$N$2:$O$10, 2,FALSE), MOEX_annualized!$O$10)</f>
        <v>0.28547615277078203</v>
      </c>
      <c r="S81" s="78">
        <v>0</v>
      </c>
      <c r="T81" s="78">
        <f>VLOOKUP(YEAR(D81)&amp;ROUNDUP(MONTH(D81)/3, 0), Business_index!$C$4:$E$39, 3, FALSE)</f>
        <v>0</v>
      </c>
      <c r="U81" s="167">
        <f>_xlfn.IFNA(VLOOKUP(YEAR(E81), MOEX_by2quarters!$N$2:$O$10, 2,FALSE), MOEX_by2quarters!$O$10)</f>
        <v>0.15663555192941619</v>
      </c>
    </row>
    <row r="82" spans="1:21" x14ac:dyDescent="0.15">
      <c r="A82" s="60">
        <v>17</v>
      </c>
      <c r="B82" s="48" t="s">
        <v>2337</v>
      </c>
      <c r="C82" s="49">
        <v>18.130980000000001</v>
      </c>
      <c r="D82" s="69">
        <v>42369</v>
      </c>
      <c r="E82" s="69">
        <v>42735</v>
      </c>
      <c r="F82" s="48" t="s">
        <v>2446</v>
      </c>
      <c r="G82" s="49">
        <v>17.388931768871522</v>
      </c>
      <c r="H82" s="48">
        <v>1</v>
      </c>
      <c r="I82" s="48">
        <v>332</v>
      </c>
      <c r="J82" s="48">
        <v>3</v>
      </c>
      <c r="K82" s="48">
        <v>0</v>
      </c>
      <c r="L82" s="68">
        <v>61.545205479452058</v>
      </c>
      <c r="M82" s="77">
        <v>-0.22800000000000001</v>
      </c>
      <c r="N82" s="77">
        <v>-2.5000000000000001E-2</v>
      </c>
      <c r="O82" s="104">
        <v>15.22</v>
      </c>
      <c r="P82" s="106">
        <v>14.21</v>
      </c>
      <c r="Q82" s="146">
        <v>9.0809800000000003</v>
      </c>
      <c r="R82" s="167">
        <f>_xlfn.IFNA(VLOOKUP(YEAR(E82), MOEX_annualized!$N$2:$O$10, 2,FALSE), MOEX_annualized!$O$10)</f>
        <v>0.27779550275773196</v>
      </c>
      <c r="S82" s="78">
        <v>0</v>
      </c>
      <c r="T82" s="78">
        <f>VLOOKUP(YEAR(D82)&amp;ROUNDUP(MONTH(D82)/3, 0), Business_index!$C$4:$E$39, 3, FALSE)</f>
        <v>0</v>
      </c>
      <c r="U82" s="167">
        <f>_xlfn.IFNA(VLOOKUP(YEAR(E82), MOEX_by2quarters!$N$2:$O$10, 2,FALSE), MOEX_by2quarters!$O$10)</f>
        <v>0.36326211149690607</v>
      </c>
    </row>
    <row r="83" spans="1:21" x14ac:dyDescent="0.15">
      <c r="A83" s="60">
        <v>17</v>
      </c>
      <c r="B83" s="48" t="s">
        <v>2337</v>
      </c>
      <c r="C83" s="49">
        <v>18.130980000000001</v>
      </c>
      <c r="D83" s="69">
        <v>42735</v>
      </c>
      <c r="E83" s="69">
        <v>43100</v>
      </c>
      <c r="F83" s="48" t="s">
        <v>2446</v>
      </c>
      <c r="G83" s="49">
        <v>17.388931768871522</v>
      </c>
      <c r="H83" s="48">
        <v>1</v>
      </c>
      <c r="I83" s="48">
        <v>332</v>
      </c>
      <c r="J83" s="48">
        <v>3</v>
      </c>
      <c r="K83" s="48">
        <v>0</v>
      </c>
      <c r="L83" s="68">
        <v>61.545205479452058</v>
      </c>
      <c r="M83" s="77">
        <v>0.96699999999999997</v>
      </c>
      <c r="N83" s="77">
        <v>0.01</v>
      </c>
      <c r="O83" s="104">
        <v>10.32</v>
      </c>
      <c r="P83" s="106">
        <v>9.31</v>
      </c>
      <c r="Q83" s="146">
        <v>9.7909800000000011</v>
      </c>
      <c r="R83" s="167">
        <f>_xlfn.IFNA(VLOOKUP(YEAR(E83), MOEX_annualized!$N$2:$O$10, 2,FALSE), MOEX_annualized!$O$10)</f>
        <v>-5.4849413820347394E-2</v>
      </c>
      <c r="S83" s="78">
        <v>0</v>
      </c>
      <c r="T83" s="78">
        <f>VLOOKUP(YEAR(D83)&amp;ROUNDUP(MONTH(D83)/3, 0), Business_index!$C$4:$E$39, 3, FALSE)</f>
        <v>0</v>
      </c>
      <c r="U83" s="167">
        <f>_xlfn.IFNA(VLOOKUP(YEAR(E83), MOEX_by2quarters!$N$2:$O$10, 2,FALSE), MOEX_by2quarters!$O$10)</f>
        <v>0.21714415782437937</v>
      </c>
    </row>
    <row r="84" spans="1:21" x14ac:dyDescent="0.15">
      <c r="A84" s="60">
        <v>17</v>
      </c>
      <c r="B84" s="48" t="s">
        <v>2337</v>
      </c>
      <c r="C84" s="49">
        <v>18.130980000000001</v>
      </c>
      <c r="D84" s="69">
        <v>43100</v>
      </c>
      <c r="E84" s="69">
        <v>43234</v>
      </c>
      <c r="F84" s="48" t="s">
        <v>2446</v>
      </c>
      <c r="G84" s="49">
        <v>17.388931768871522</v>
      </c>
      <c r="H84" s="48">
        <v>1</v>
      </c>
      <c r="I84" s="48">
        <v>332</v>
      </c>
      <c r="J84" s="48">
        <v>3</v>
      </c>
      <c r="K84" s="48">
        <v>0</v>
      </c>
      <c r="L84" s="68">
        <v>61.545205479452058</v>
      </c>
      <c r="M84" s="77">
        <v>0.96199999999999997</v>
      </c>
      <c r="N84" s="77">
        <v>3.3000000000000002E-2</v>
      </c>
      <c r="O84" s="104">
        <v>6.25</v>
      </c>
      <c r="P84" s="106">
        <v>5.25</v>
      </c>
      <c r="Q84" s="146">
        <v>11.67098</v>
      </c>
      <c r="R84" s="167">
        <f>_xlfn.IFNA(VLOOKUP(YEAR(E84), MOEX_annualized!$N$2:$O$10, 2,FALSE), MOEX_annualized!$O$10)</f>
        <v>0.11866885948640538</v>
      </c>
      <c r="S84" s="78">
        <v>0</v>
      </c>
      <c r="T84" s="78">
        <f>VLOOKUP(YEAR(D84)&amp;ROUNDUP(MONTH(D84)/3, 0), Business_index!$C$4:$E$39, 3, FALSE)</f>
        <v>0</v>
      </c>
      <c r="U84" s="167">
        <f>_xlfn.IFNA(VLOOKUP(YEAR(E84), MOEX_by2quarters!$N$2:$O$10, 2,FALSE), MOEX_by2quarters!$O$10)</f>
        <v>4.7760412903606803E-2</v>
      </c>
    </row>
    <row r="85" spans="1:21" x14ac:dyDescent="0.15">
      <c r="A85" s="59">
        <v>18</v>
      </c>
      <c r="B85" s="45" t="s">
        <v>2325</v>
      </c>
      <c r="C85" s="46">
        <v>13.481450000000001</v>
      </c>
      <c r="D85" s="47">
        <v>41366</v>
      </c>
      <c r="E85" s="47">
        <v>41639</v>
      </c>
      <c r="F85" s="45" t="s">
        <v>2327</v>
      </c>
      <c r="G85" s="46">
        <v>16.433738015705401</v>
      </c>
      <c r="H85" s="45">
        <v>1</v>
      </c>
      <c r="I85" s="45">
        <v>390</v>
      </c>
      <c r="J85" s="45">
        <v>3</v>
      </c>
      <c r="K85" s="45">
        <v>0</v>
      </c>
      <c r="L85" s="68">
        <v>44.909589041095892</v>
      </c>
      <c r="M85" s="119">
        <v>-3.46653386454183E-3</v>
      </c>
      <c r="N85" s="118">
        <v>5.0000000000000001E-3</v>
      </c>
      <c r="O85" s="111">
        <v>302.56</v>
      </c>
      <c r="P85" s="115">
        <v>299.87</v>
      </c>
      <c r="Q85" s="146">
        <v>7.9014500000000005</v>
      </c>
      <c r="R85" s="167">
        <f>_xlfn.IFNA(VLOOKUP(YEAR(E85), MOEX_annualized!$N$2:$O$10, 2,FALSE), MOEX_annualized!$O$10)</f>
        <v>3.9211240017564895E-2</v>
      </c>
      <c r="S85" s="78">
        <v>0</v>
      </c>
      <c r="T85" s="78">
        <f>VLOOKUP(YEAR(D85)&amp;ROUNDUP(MONTH(D85)/3, 0), Business_index!$C$4:$E$39, 3, FALSE)</f>
        <v>1</v>
      </c>
      <c r="U85" s="167">
        <f>_xlfn.IFNA(VLOOKUP(YEAR(E85), MOEX_by2quarters!$N$2:$O$10, 2,FALSE), MOEX_by2quarters!$O$10)</f>
        <v>0.27143134371630923</v>
      </c>
    </row>
    <row r="86" spans="1:21" x14ac:dyDescent="0.15">
      <c r="A86" s="60">
        <v>18</v>
      </c>
      <c r="B86" s="48" t="s">
        <v>2325</v>
      </c>
      <c r="C86" s="49">
        <v>13.481450000000001</v>
      </c>
      <c r="D86" s="69">
        <v>41639</v>
      </c>
      <c r="E86" s="69">
        <v>42004</v>
      </c>
      <c r="F86" s="48" t="s">
        <v>2327</v>
      </c>
      <c r="G86" s="49">
        <v>16.433738015705401</v>
      </c>
      <c r="H86" s="48">
        <v>1</v>
      </c>
      <c r="I86" s="48">
        <v>390</v>
      </c>
      <c r="J86" s="48">
        <v>3</v>
      </c>
      <c r="K86" s="48">
        <v>0</v>
      </c>
      <c r="L86" s="68">
        <v>44.909589041095892</v>
      </c>
      <c r="M86" s="120">
        <v>-1.0729252962390519E-3</v>
      </c>
      <c r="N86" s="116">
        <v>5.0000000000000001E-3</v>
      </c>
      <c r="O86" s="110">
        <v>249.31</v>
      </c>
      <c r="P86" s="113">
        <v>247.88</v>
      </c>
      <c r="Q86" s="146">
        <v>7.5514500000000009</v>
      </c>
      <c r="R86" s="167">
        <f>_xlfn.IFNA(VLOOKUP(YEAR(E86), MOEX_annualized!$N$2:$O$10, 2,FALSE), MOEX_annualized!$O$10)</f>
        <v>-0.12706808638599779</v>
      </c>
      <c r="S86" s="78">
        <v>0</v>
      </c>
      <c r="T86" s="78">
        <f>VLOOKUP(YEAR(D86)&amp;ROUNDUP(MONTH(D86)/3, 0), Business_index!$C$4:$E$39, 3, FALSE)</f>
        <v>0</v>
      </c>
      <c r="U86" s="167">
        <f>_xlfn.IFNA(VLOOKUP(YEAR(E86), MOEX_by2quarters!$N$2:$O$10, 2,FALSE), MOEX_by2quarters!$O$10)</f>
        <v>-0.18115835772283623</v>
      </c>
    </row>
    <row r="87" spans="1:21" x14ac:dyDescent="0.15">
      <c r="A87" s="60">
        <v>18</v>
      </c>
      <c r="B87" s="48" t="s">
        <v>2325</v>
      </c>
      <c r="C87" s="49">
        <v>13.481450000000001</v>
      </c>
      <c r="D87" s="69">
        <v>42004</v>
      </c>
      <c r="E87" s="69">
        <v>42369</v>
      </c>
      <c r="F87" s="48" t="s">
        <v>2327</v>
      </c>
      <c r="G87" s="49">
        <v>16.433738015705401</v>
      </c>
      <c r="H87" s="48">
        <v>1</v>
      </c>
      <c r="I87" s="48">
        <v>390</v>
      </c>
      <c r="J87" s="48">
        <v>3</v>
      </c>
      <c r="K87" s="48">
        <v>0</v>
      </c>
      <c r="L87" s="68">
        <v>44.909589041095892</v>
      </c>
      <c r="M87" s="120">
        <v>-7.2978277153558043E-4</v>
      </c>
      <c r="N87" s="116">
        <v>4.0000000000000001E-3</v>
      </c>
      <c r="O87" s="110">
        <v>100.31</v>
      </c>
      <c r="P87" s="113">
        <v>99.21</v>
      </c>
      <c r="Q87" s="146">
        <v>0.74145000000000039</v>
      </c>
      <c r="R87" s="167">
        <f>_xlfn.IFNA(VLOOKUP(YEAR(E87), MOEX_annualized!$N$2:$O$10, 2,FALSE), MOEX_annualized!$O$10)</f>
        <v>0.28547615277078203</v>
      </c>
      <c r="S87" s="78">
        <v>0</v>
      </c>
      <c r="T87" s="78">
        <f>VLOOKUP(YEAR(D87)&amp;ROUNDUP(MONTH(D87)/3, 0), Business_index!$C$4:$E$39, 3, FALSE)</f>
        <v>0</v>
      </c>
      <c r="U87" s="167">
        <f>_xlfn.IFNA(VLOOKUP(YEAR(E87), MOEX_by2quarters!$N$2:$O$10, 2,FALSE), MOEX_by2quarters!$O$10)</f>
        <v>0.15663555192941619</v>
      </c>
    </row>
    <row r="88" spans="1:21" x14ac:dyDescent="0.15">
      <c r="A88" s="61">
        <v>18</v>
      </c>
      <c r="B88" s="50" t="s">
        <v>2325</v>
      </c>
      <c r="C88" s="51">
        <v>13.481450000000001</v>
      </c>
      <c r="D88" s="52">
        <v>42369</v>
      </c>
      <c r="E88" s="52">
        <v>42732</v>
      </c>
      <c r="F88" s="50" t="s">
        <v>2327</v>
      </c>
      <c r="G88" s="51">
        <v>16.433738015705401</v>
      </c>
      <c r="H88" s="50">
        <v>1</v>
      </c>
      <c r="I88" s="50">
        <v>390</v>
      </c>
      <c r="J88" s="50">
        <v>3</v>
      </c>
      <c r="K88" s="50">
        <v>0</v>
      </c>
      <c r="L88" s="68">
        <v>44.909589041095892</v>
      </c>
      <c r="M88" s="121">
        <v>-6.4529359823399567E-4</v>
      </c>
      <c r="N88" s="117">
        <v>5.0000000000000001E-3</v>
      </c>
      <c r="O88" s="112">
        <v>54.4</v>
      </c>
      <c r="P88" s="114">
        <v>53.35</v>
      </c>
      <c r="Q88" s="146">
        <v>4.4314499999999999</v>
      </c>
      <c r="R88" s="167">
        <f>_xlfn.IFNA(VLOOKUP(YEAR(E88), MOEX_annualized!$N$2:$O$10, 2,FALSE), MOEX_annualized!$O$10)</f>
        <v>0.27779550275773196</v>
      </c>
      <c r="S88" s="78">
        <v>0</v>
      </c>
      <c r="T88" s="78">
        <f>VLOOKUP(YEAR(D88)&amp;ROUNDUP(MONTH(D88)/3, 0), Business_index!$C$4:$E$39, 3, FALSE)</f>
        <v>0</v>
      </c>
      <c r="U88" s="167">
        <f>_xlfn.IFNA(VLOOKUP(YEAR(E88), MOEX_by2quarters!$N$2:$O$10, 2,FALSE), MOEX_by2quarters!$O$10)</f>
        <v>0.36326211149690607</v>
      </c>
    </row>
    <row r="89" spans="1:21" x14ac:dyDescent="0.15">
      <c r="A89" s="60">
        <v>19</v>
      </c>
      <c r="B89" s="48" t="s">
        <v>1545</v>
      </c>
      <c r="C89" s="49">
        <v>13</v>
      </c>
      <c r="D89" s="69">
        <v>41372</v>
      </c>
      <c r="E89" s="18">
        <v>41639</v>
      </c>
      <c r="F89" s="48" t="s">
        <v>2333</v>
      </c>
      <c r="G89" s="49">
        <v>17.510381253693833</v>
      </c>
      <c r="H89" s="48">
        <v>1</v>
      </c>
      <c r="I89" s="48">
        <v>37</v>
      </c>
      <c r="J89" s="48">
        <v>3</v>
      </c>
      <c r="K89" s="48">
        <v>0</v>
      </c>
      <c r="L89" s="68">
        <v>36.032876712328765</v>
      </c>
      <c r="M89" s="133">
        <v>0.16450000000000001</v>
      </c>
      <c r="N89" s="126">
        <v>6.0000000000000001E-3</v>
      </c>
      <c r="O89" s="128">
        <v>16.75</v>
      </c>
      <c r="P89" s="131">
        <v>2.8588718632023093</v>
      </c>
      <c r="Q89" s="146">
        <v>7.5</v>
      </c>
      <c r="R89" s="167">
        <f>_xlfn.IFNA(VLOOKUP(YEAR(E89), MOEX_annualized!$N$2:$O$10, 2,FALSE), MOEX_annualized!$O$10)</f>
        <v>3.9211240017564895E-2</v>
      </c>
      <c r="S89" s="78">
        <v>0</v>
      </c>
      <c r="T89" s="78">
        <f>VLOOKUP(YEAR(D89)&amp;ROUNDUP(MONTH(D89)/3, 0), Business_index!$C$4:$E$39, 3, FALSE)</f>
        <v>1</v>
      </c>
      <c r="U89" s="167">
        <f>_xlfn.IFNA(VLOOKUP(YEAR(E89), MOEX_by2quarters!$N$2:$O$10, 2,FALSE), MOEX_by2quarters!$O$10)</f>
        <v>0.27143134371630923</v>
      </c>
    </row>
    <row r="90" spans="1:21" x14ac:dyDescent="0.15">
      <c r="A90" s="60">
        <v>19</v>
      </c>
      <c r="B90" s="48" t="s">
        <v>1545</v>
      </c>
      <c r="C90" s="49">
        <v>13</v>
      </c>
      <c r="D90" s="18">
        <v>41639</v>
      </c>
      <c r="E90" s="18">
        <v>42004</v>
      </c>
      <c r="F90" s="48" t="s">
        <v>2333</v>
      </c>
      <c r="G90" s="49">
        <v>17.510381253693833</v>
      </c>
      <c r="H90" s="48">
        <v>1</v>
      </c>
      <c r="I90" s="48">
        <v>37</v>
      </c>
      <c r="J90" s="48">
        <v>3</v>
      </c>
      <c r="K90" s="48">
        <v>0</v>
      </c>
      <c r="L90" s="68">
        <v>36.032876712328765</v>
      </c>
      <c r="M90" s="133">
        <v>0.22182859570523716</v>
      </c>
      <c r="N90" s="124">
        <v>8.0000000000000002E-3</v>
      </c>
      <c r="O90" s="127">
        <v>13.85</v>
      </c>
      <c r="P90" s="131">
        <v>4.1935915928291783</v>
      </c>
      <c r="Q90" s="146">
        <v>7.07</v>
      </c>
      <c r="R90" s="167">
        <f>_xlfn.IFNA(VLOOKUP(YEAR(E90), MOEX_annualized!$N$2:$O$10, 2,FALSE), MOEX_annualized!$O$10)</f>
        <v>-0.12706808638599779</v>
      </c>
      <c r="S90" s="78">
        <v>0</v>
      </c>
      <c r="T90" s="78">
        <f>VLOOKUP(YEAR(D90)&amp;ROUNDUP(MONTH(D90)/3, 0), Business_index!$C$4:$E$39, 3, FALSE)</f>
        <v>0</v>
      </c>
      <c r="U90" s="167">
        <f>_xlfn.IFNA(VLOOKUP(YEAR(E90), MOEX_by2quarters!$N$2:$O$10, 2,FALSE), MOEX_by2quarters!$O$10)</f>
        <v>-0.18115835772283623</v>
      </c>
    </row>
    <row r="91" spans="1:21" x14ac:dyDescent="0.15">
      <c r="A91" s="60">
        <v>19</v>
      </c>
      <c r="B91" s="48" t="s">
        <v>1545</v>
      </c>
      <c r="C91" s="49">
        <v>13</v>
      </c>
      <c r="D91" s="18">
        <v>42004</v>
      </c>
      <c r="E91" s="18">
        <v>42369</v>
      </c>
      <c r="F91" s="48" t="s">
        <v>2333</v>
      </c>
      <c r="G91" s="49">
        <v>17.510381253693833</v>
      </c>
      <c r="H91" s="48">
        <v>1</v>
      </c>
      <c r="I91" s="48">
        <v>37</v>
      </c>
      <c r="J91" s="48">
        <v>3</v>
      </c>
      <c r="K91" s="48">
        <v>0</v>
      </c>
      <c r="L91" s="68">
        <v>36.032876712328765</v>
      </c>
      <c r="M91" s="133">
        <v>0.10509440447641888</v>
      </c>
      <c r="N91" s="124">
        <v>4.0000000000000001E-3</v>
      </c>
      <c r="O91" s="127">
        <v>17.399999999999999</v>
      </c>
      <c r="P91" s="131">
        <v>5.6210649397373622</v>
      </c>
      <c r="Q91" s="146">
        <v>0.25999999999999979</v>
      </c>
      <c r="R91" s="167">
        <f>_xlfn.IFNA(VLOOKUP(YEAR(E91), MOEX_annualized!$N$2:$O$10, 2,FALSE), MOEX_annualized!$O$10)</f>
        <v>0.28547615277078203</v>
      </c>
      <c r="S91" s="78">
        <v>0</v>
      </c>
      <c r="T91" s="78">
        <f>VLOOKUP(YEAR(D91)&amp;ROUNDUP(MONTH(D91)/3, 0), Business_index!$C$4:$E$39, 3, FALSE)</f>
        <v>0</v>
      </c>
      <c r="U91" s="167">
        <f>_xlfn.IFNA(VLOOKUP(YEAR(E91), MOEX_by2quarters!$N$2:$O$10, 2,FALSE), MOEX_by2quarters!$O$10)</f>
        <v>0.15663555192941619</v>
      </c>
    </row>
    <row r="92" spans="1:21" x14ac:dyDescent="0.15">
      <c r="A92" s="61">
        <v>19</v>
      </c>
      <c r="B92" s="50" t="s">
        <v>1545</v>
      </c>
      <c r="C92" s="51">
        <v>13</v>
      </c>
      <c r="D92" s="26">
        <v>42369</v>
      </c>
      <c r="E92" s="52">
        <v>42468</v>
      </c>
      <c r="F92" s="50" t="s">
        <v>2333</v>
      </c>
      <c r="G92" s="51">
        <v>17.510381253693833</v>
      </c>
      <c r="H92" s="50">
        <v>1</v>
      </c>
      <c r="I92" s="50">
        <v>37</v>
      </c>
      <c r="J92" s="50">
        <v>3</v>
      </c>
      <c r="K92" s="50">
        <v>0</v>
      </c>
      <c r="L92" s="68">
        <v>36.032876712328765</v>
      </c>
      <c r="M92" s="134">
        <v>-1.8487303448275865</v>
      </c>
      <c r="N92" s="125">
        <v>-0.10100000000000001</v>
      </c>
      <c r="O92" s="112">
        <v>21.5</v>
      </c>
      <c r="P92" s="132">
        <v>-6.7981877491844873</v>
      </c>
      <c r="Q92" s="146">
        <v>3.9499999999999993</v>
      </c>
      <c r="R92" s="167">
        <f>_xlfn.IFNA(VLOOKUP(YEAR(E92), MOEX_annualized!$N$2:$O$10, 2,FALSE), MOEX_annualized!$O$10)</f>
        <v>0.27779550275773196</v>
      </c>
      <c r="S92" s="78">
        <v>0</v>
      </c>
      <c r="T92" s="78">
        <f>VLOOKUP(YEAR(D92)&amp;ROUNDUP(MONTH(D92)/3, 0), Business_index!$C$4:$E$39, 3, FALSE)</f>
        <v>0</v>
      </c>
      <c r="U92" s="167">
        <f>_xlfn.IFNA(VLOOKUP(YEAR(E92), MOEX_by2quarters!$N$2:$O$10, 2,FALSE), MOEX_by2quarters!$O$10)</f>
        <v>0.36326211149690607</v>
      </c>
    </row>
    <row r="93" spans="1:21" x14ac:dyDescent="0.15">
      <c r="A93" s="62">
        <v>20</v>
      </c>
      <c r="B93" s="21" t="s">
        <v>166</v>
      </c>
      <c r="C93" s="22">
        <v>10.15</v>
      </c>
      <c r="D93" s="23">
        <v>41374</v>
      </c>
      <c r="E93" s="23">
        <v>41639</v>
      </c>
      <c r="F93" s="21" t="s">
        <v>2334</v>
      </c>
      <c r="G93" s="22">
        <v>17.493304999717395</v>
      </c>
      <c r="H93" s="21">
        <v>1</v>
      </c>
      <c r="I93" s="21">
        <v>36</v>
      </c>
      <c r="J93" s="21">
        <v>3</v>
      </c>
      <c r="K93" s="21">
        <v>0</v>
      </c>
      <c r="L93" s="68">
        <v>35.901369863013699</v>
      </c>
      <c r="M93" s="139">
        <v>0.20200000000000001</v>
      </c>
      <c r="N93" s="139">
        <v>0.20200000000000001</v>
      </c>
      <c r="O93" s="140">
        <v>2.2000000000000002</v>
      </c>
      <c r="P93" s="141">
        <v>0.66</v>
      </c>
      <c r="Q93" s="146">
        <v>4.67</v>
      </c>
      <c r="R93" s="167">
        <f>_xlfn.IFNA(VLOOKUP(YEAR(E93), MOEX_annualized!$N$2:$O$10, 2,FALSE), MOEX_annualized!$O$10)</f>
        <v>3.9211240017564895E-2</v>
      </c>
      <c r="S93" s="78">
        <v>0</v>
      </c>
      <c r="T93" s="78">
        <f>VLOOKUP(YEAR(D93)&amp;ROUNDUP(MONTH(D93)/3, 0), Business_index!$C$4:$E$39, 3, FALSE)</f>
        <v>1</v>
      </c>
      <c r="U93" s="167">
        <f>_xlfn.IFNA(VLOOKUP(YEAR(E93), MOEX_by2quarters!$N$2:$O$10, 2,FALSE), MOEX_by2quarters!$O$10)</f>
        <v>0.27143134371630923</v>
      </c>
    </row>
    <row r="94" spans="1:21" x14ac:dyDescent="0.15">
      <c r="A94" s="63">
        <v>20</v>
      </c>
      <c r="B94" s="16" t="s">
        <v>166</v>
      </c>
      <c r="C94" s="19">
        <v>10.15</v>
      </c>
      <c r="D94" s="18">
        <v>41639</v>
      </c>
      <c r="E94" s="18">
        <v>42004</v>
      </c>
      <c r="F94" s="16" t="s">
        <v>2334</v>
      </c>
      <c r="G94" s="19">
        <v>17.493304999717395</v>
      </c>
      <c r="H94" s="16">
        <v>1</v>
      </c>
      <c r="I94" s="16">
        <v>36</v>
      </c>
      <c r="J94" s="16">
        <v>3</v>
      </c>
      <c r="K94" s="16">
        <v>0</v>
      </c>
      <c r="L94" s="68">
        <v>35.901369863013699</v>
      </c>
      <c r="M94" s="124">
        <v>0.193</v>
      </c>
      <c r="N94" s="124">
        <v>0.193</v>
      </c>
      <c r="O94" s="127">
        <v>2.5099999999999998</v>
      </c>
      <c r="P94" s="129">
        <v>0.56999999999999995</v>
      </c>
      <c r="Q94" s="146">
        <v>4.2200000000000006</v>
      </c>
      <c r="R94" s="167">
        <f>_xlfn.IFNA(VLOOKUP(YEAR(E94), MOEX_annualized!$N$2:$O$10, 2,FALSE), MOEX_annualized!$O$10)</f>
        <v>-0.12706808638599779</v>
      </c>
      <c r="S94" s="78">
        <v>0</v>
      </c>
      <c r="T94" s="78">
        <f>VLOOKUP(YEAR(D94)&amp;ROUNDUP(MONTH(D94)/3, 0), Business_index!$C$4:$E$39, 3, FALSE)</f>
        <v>0</v>
      </c>
      <c r="U94" s="167">
        <f>_xlfn.IFNA(VLOOKUP(YEAR(E94), MOEX_by2quarters!$N$2:$O$10, 2,FALSE), MOEX_by2quarters!$O$10)</f>
        <v>-0.18115835772283623</v>
      </c>
    </row>
    <row r="95" spans="1:21" x14ac:dyDescent="0.15">
      <c r="A95" s="63">
        <v>20</v>
      </c>
      <c r="B95" s="16" t="s">
        <v>166</v>
      </c>
      <c r="C95" s="19">
        <v>10.15</v>
      </c>
      <c r="D95" s="18">
        <v>42004</v>
      </c>
      <c r="E95" s="18">
        <v>42369</v>
      </c>
      <c r="F95" s="16" t="s">
        <v>2334</v>
      </c>
      <c r="G95" s="19">
        <v>17.493304999717395</v>
      </c>
      <c r="H95" s="16">
        <v>1</v>
      </c>
      <c r="I95" s="16">
        <v>36</v>
      </c>
      <c r="J95" s="16">
        <v>3</v>
      </c>
      <c r="K95" s="16">
        <v>0</v>
      </c>
      <c r="L95" s="68">
        <v>35.901369863013699</v>
      </c>
      <c r="M95" s="124">
        <v>0.19500000000000001</v>
      </c>
      <c r="N95" s="124">
        <v>0.19500000000000001</v>
      </c>
      <c r="O95" s="127">
        <v>3.07</v>
      </c>
      <c r="P95" s="129">
        <v>0.42</v>
      </c>
      <c r="Q95" s="146">
        <v>-2.59</v>
      </c>
      <c r="R95" s="167">
        <f>_xlfn.IFNA(VLOOKUP(YEAR(E95), MOEX_annualized!$N$2:$O$10, 2,FALSE), MOEX_annualized!$O$10)</f>
        <v>0.28547615277078203</v>
      </c>
      <c r="S95" s="78">
        <v>0</v>
      </c>
      <c r="T95" s="78">
        <f>VLOOKUP(YEAR(D95)&amp;ROUNDUP(MONTH(D95)/3, 0), Business_index!$C$4:$E$39, 3, FALSE)</f>
        <v>0</v>
      </c>
      <c r="U95" s="167">
        <f>_xlfn.IFNA(VLOOKUP(YEAR(E95), MOEX_by2quarters!$N$2:$O$10, 2,FALSE), MOEX_by2quarters!$O$10)</f>
        <v>0.15663555192941619</v>
      </c>
    </row>
    <row r="96" spans="1:21" x14ac:dyDescent="0.15">
      <c r="A96" s="64">
        <v>20</v>
      </c>
      <c r="B96" s="24" t="s">
        <v>166</v>
      </c>
      <c r="C96" s="25">
        <v>10.15</v>
      </c>
      <c r="D96" s="26">
        <v>42369</v>
      </c>
      <c r="E96" s="26">
        <v>42466</v>
      </c>
      <c r="F96" s="24" t="s">
        <v>2334</v>
      </c>
      <c r="G96" s="25">
        <v>17.493304999717395</v>
      </c>
      <c r="H96" s="24">
        <v>1</v>
      </c>
      <c r="I96" s="24">
        <v>36</v>
      </c>
      <c r="J96" s="24">
        <v>3</v>
      </c>
      <c r="K96" s="24">
        <v>0</v>
      </c>
      <c r="L96" s="68">
        <v>35.901369863013699</v>
      </c>
      <c r="M96" s="125">
        <v>0.183</v>
      </c>
      <c r="N96" s="125">
        <v>0.183</v>
      </c>
      <c r="O96" s="112">
        <v>3.09</v>
      </c>
      <c r="P96" s="130">
        <v>0.49</v>
      </c>
      <c r="Q96" s="146">
        <v>1.0999999999999996</v>
      </c>
      <c r="R96" s="167">
        <f>_xlfn.IFNA(VLOOKUP(YEAR(E96), MOEX_annualized!$N$2:$O$10, 2,FALSE), MOEX_annualized!$O$10)</f>
        <v>0.27779550275773196</v>
      </c>
      <c r="S96" s="78">
        <v>0</v>
      </c>
      <c r="T96" s="78">
        <f>VLOOKUP(YEAR(D96)&amp;ROUNDUP(MONTH(D96)/3, 0), Business_index!$C$4:$E$39, 3, FALSE)</f>
        <v>0</v>
      </c>
      <c r="U96" s="167">
        <f>_xlfn.IFNA(VLOOKUP(YEAR(E96), MOEX_by2quarters!$N$2:$O$10, 2,FALSE), MOEX_by2quarters!$O$10)</f>
        <v>0.36326211149690607</v>
      </c>
    </row>
    <row r="97" spans="1:21" x14ac:dyDescent="0.15">
      <c r="A97" s="53">
        <v>21</v>
      </c>
      <c r="B97" s="21" t="s">
        <v>1614</v>
      </c>
      <c r="C97" s="22">
        <v>15</v>
      </c>
      <c r="D97" s="23">
        <v>41383</v>
      </c>
      <c r="E97" s="23">
        <v>41639</v>
      </c>
      <c r="F97" s="21" t="s">
        <v>2342</v>
      </c>
      <c r="G97" s="22">
        <v>18.009893815043064</v>
      </c>
      <c r="H97" s="21">
        <v>1</v>
      </c>
      <c r="I97" s="21">
        <v>37</v>
      </c>
      <c r="J97" s="21">
        <v>3</v>
      </c>
      <c r="K97" s="21">
        <v>0</v>
      </c>
      <c r="L97" s="68">
        <v>36.032876712328765</v>
      </c>
      <c r="M97" s="142">
        <v>0.23612836298131051</v>
      </c>
      <c r="N97" s="142">
        <v>3.2000000000000001E-2</v>
      </c>
      <c r="O97" s="140">
        <v>6.61</v>
      </c>
      <c r="P97" s="143">
        <v>2.1240458015267176</v>
      </c>
      <c r="Q97" s="146">
        <v>9.4699999999999989</v>
      </c>
      <c r="R97" s="167">
        <f>_xlfn.IFNA(VLOOKUP(YEAR(E97), MOEX_annualized!$N$2:$O$10, 2,FALSE), MOEX_annualized!$O$10)</f>
        <v>3.9211240017564895E-2</v>
      </c>
      <c r="S97" s="78">
        <v>0</v>
      </c>
      <c r="T97" s="78">
        <f>VLOOKUP(YEAR(D97)&amp;ROUNDUP(MONTH(D97)/3, 0), Business_index!$C$4:$E$39, 3, FALSE)</f>
        <v>1</v>
      </c>
      <c r="U97" s="167">
        <f>_xlfn.IFNA(VLOOKUP(YEAR(E97), MOEX_by2quarters!$N$2:$O$10, 2,FALSE), MOEX_by2quarters!$O$10)</f>
        <v>0.27143134371630923</v>
      </c>
    </row>
    <row r="98" spans="1:21" x14ac:dyDescent="0.15">
      <c r="A98" s="54">
        <v>21</v>
      </c>
      <c r="B98" s="16" t="s">
        <v>1614</v>
      </c>
      <c r="C98" s="19">
        <v>15</v>
      </c>
      <c r="D98" s="18">
        <v>41639</v>
      </c>
      <c r="E98" s="18">
        <v>42004</v>
      </c>
      <c r="F98" s="16" t="s">
        <v>2342</v>
      </c>
      <c r="G98" s="19">
        <v>18.009893815043064</v>
      </c>
      <c r="H98" s="16">
        <v>1</v>
      </c>
      <c r="I98" s="16">
        <v>37</v>
      </c>
      <c r="J98" s="16">
        <v>3</v>
      </c>
      <c r="K98" s="16">
        <v>0</v>
      </c>
      <c r="L98" s="68">
        <v>36.032876712328765</v>
      </c>
      <c r="M98" s="133">
        <v>0.25937539100825296</v>
      </c>
      <c r="N98" s="124">
        <v>2.8000000000000001E-2</v>
      </c>
      <c r="O98" s="127">
        <v>7.4</v>
      </c>
      <c r="P98" s="131">
        <v>2.4329490733985115</v>
      </c>
      <c r="Q98" s="146">
        <v>9.07</v>
      </c>
      <c r="R98" s="167">
        <f>_xlfn.IFNA(VLOOKUP(YEAR(E98), MOEX_annualized!$N$2:$O$10, 2,FALSE), MOEX_annualized!$O$10)</f>
        <v>-0.12706808638599779</v>
      </c>
      <c r="S98" s="78">
        <v>0</v>
      </c>
      <c r="T98" s="78">
        <f>VLOOKUP(YEAR(D98)&amp;ROUNDUP(MONTH(D98)/3, 0), Business_index!$C$4:$E$39, 3, FALSE)</f>
        <v>0</v>
      </c>
      <c r="U98" s="167">
        <f>_xlfn.IFNA(VLOOKUP(YEAR(E98), MOEX_by2quarters!$N$2:$O$10, 2,FALSE), MOEX_by2quarters!$O$10)</f>
        <v>-0.18115835772283623</v>
      </c>
    </row>
    <row r="99" spans="1:21" x14ac:dyDescent="0.15">
      <c r="A99" s="54">
        <v>21</v>
      </c>
      <c r="B99" s="16" t="s">
        <v>1614</v>
      </c>
      <c r="C99" s="19">
        <v>15</v>
      </c>
      <c r="D99" s="18">
        <v>42004</v>
      </c>
      <c r="E99" s="18">
        <v>42369</v>
      </c>
      <c r="F99" s="16" t="s">
        <v>2342</v>
      </c>
      <c r="G99" s="19">
        <v>18.009893815043064</v>
      </c>
      <c r="H99" s="16">
        <v>1</v>
      </c>
      <c r="I99" s="16">
        <v>37</v>
      </c>
      <c r="J99" s="16">
        <v>3</v>
      </c>
      <c r="K99" s="16">
        <v>0</v>
      </c>
      <c r="L99" s="68">
        <v>36.032876712328765</v>
      </c>
      <c r="M99" s="133">
        <v>0.11268077805645976</v>
      </c>
      <c r="N99" s="124">
        <v>1.0999999999999999E-2</v>
      </c>
      <c r="O99" s="127">
        <v>7.21</v>
      </c>
      <c r="P99" s="131">
        <v>2.3394881263784173</v>
      </c>
      <c r="Q99" s="146">
        <v>2.2599999999999998</v>
      </c>
      <c r="R99" s="167">
        <f>_xlfn.IFNA(VLOOKUP(YEAR(E99), MOEX_annualized!$N$2:$O$10, 2,FALSE), MOEX_annualized!$O$10)</f>
        <v>0.28547615277078203</v>
      </c>
      <c r="S99" s="78">
        <v>0</v>
      </c>
      <c r="T99" s="78">
        <f>VLOOKUP(YEAR(D99)&amp;ROUNDUP(MONTH(D99)/3, 0), Business_index!$C$4:$E$39, 3, FALSE)</f>
        <v>0</v>
      </c>
      <c r="U99" s="167">
        <f>_xlfn.IFNA(VLOOKUP(YEAR(E99), MOEX_by2quarters!$N$2:$O$10, 2,FALSE), MOEX_by2quarters!$O$10)</f>
        <v>0.15663555192941619</v>
      </c>
    </row>
    <row r="100" spans="1:21" x14ac:dyDescent="0.15">
      <c r="A100" s="54">
        <v>21</v>
      </c>
      <c r="B100" s="16" t="s">
        <v>1614</v>
      </c>
      <c r="C100" s="19">
        <v>15</v>
      </c>
      <c r="D100" s="18">
        <v>42369</v>
      </c>
      <c r="E100" s="18">
        <v>42479</v>
      </c>
      <c r="F100" s="16" t="s">
        <v>2342</v>
      </c>
      <c r="G100" s="19">
        <v>18.009893815043064</v>
      </c>
      <c r="H100" s="16">
        <v>1</v>
      </c>
      <c r="I100" s="16">
        <v>37</v>
      </c>
      <c r="J100" s="16">
        <v>3</v>
      </c>
      <c r="K100" s="16">
        <v>0</v>
      </c>
      <c r="L100" s="68">
        <v>36.032876712328765</v>
      </c>
      <c r="M100" s="133">
        <v>5.7335279589639666E-2</v>
      </c>
      <c r="N100" s="124">
        <v>2E-3</v>
      </c>
      <c r="O100" s="127">
        <v>6.51</v>
      </c>
      <c r="P100" s="131">
        <v>2.6089197326121343</v>
      </c>
      <c r="Q100" s="146">
        <v>5.9499999999999993</v>
      </c>
      <c r="R100" s="167">
        <f>_xlfn.IFNA(VLOOKUP(YEAR(E100), MOEX_annualized!$N$2:$O$10, 2,FALSE), MOEX_annualized!$O$10)</f>
        <v>0.27779550275773196</v>
      </c>
      <c r="S100" s="78">
        <v>0</v>
      </c>
      <c r="T100" s="78">
        <f>VLOOKUP(YEAR(D100)&amp;ROUNDUP(MONTH(D100)/3, 0), Business_index!$C$4:$E$39, 3, FALSE)</f>
        <v>0</v>
      </c>
      <c r="U100" s="167">
        <f>_xlfn.IFNA(VLOOKUP(YEAR(E100), MOEX_by2quarters!$N$2:$O$10, 2,FALSE), MOEX_by2quarters!$O$10)</f>
        <v>0.36326211149690607</v>
      </c>
    </row>
    <row r="101" spans="1:21" x14ac:dyDescent="0.15">
      <c r="A101" s="53">
        <v>22</v>
      </c>
      <c r="B101" s="21" t="s">
        <v>76</v>
      </c>
      <c r="C101" s="22">
        <v>11.25</v>
      </c>
      <c r="D101" s="23">
        <v>41387</v>
      </c>
      <c r="E101" s="23">
        <v>41639</v>
      </c>
      <c r="F101" s="21" t="s">
        <v>2343</v>
      </c>
      <c r="G101" s="22">
        <v>18.009893815043064</v>
      </c>
      <c r="H101" s="21">
        <v>1</v>
      </c>
      <c r="I101" s="21">
        <v>36</v>
      </c>
      <c r="J101" s="21">
        <v>10</v>
      </c>
      <c r="K101" s="21">
        <v>0</v>
      </c>
      <c r="L101" s="68">
        <v>35.901369863013699</v>
      </c>
      <c r="M101" s="139">
        <v>0</v>
      </c>
      <c r="N101" s="139">
        <v>0</v>
      </c>
      <c r="O101" s="140">
        <v>191.61</v>
      </c>
      <c r="P101" s="141">
        <v>190.61</v>
      </c>
      <c r="Q101" s="146">
        <v>5.72</v>
      </c>
      <c r="R101" s="167">
        <f>_xlfn.IFNA(VLOOKUP(YEAR(E101), MOEX_annualized!$N$2:$O$10, 2,FALSE), MOEX_annualized!$O$10)</f>
        <v>3.9211240017564895E-2</v>
      </c>
      <c r="S101" s="78">
        <v>0</v>
      </c>
      <c r="T101" s="78">
        <f>VLOOKUP(YEAR(D101)&amp;ROUNDUP(MONTH(D101)/3, 0), Business_index!$C$4:$E$39, 3, FALSE)</f>
        <v>1</v>
      </c>
      <c r="U101" s="167">
        <f>_xlfn.IFNA(VLOOKUP(YEAR(E101), MOEX_by2quarters!$N$2:$O$10, 2,FALSE), MOEX_by2quarters!$O$10)</f>
        <v>0.27143134371630923</v>
      </c>
    </row>
    <row r="102" spans="1:21" x14ac:dyDescent="0.15">
      <c r="A102" s="54">
        <v>22</v>
      </c>
      <c r="B102" s="16" t="s">
        <v>76</v>
      </c>
      <c r="C102" s="19">
        <v>11.25</v>
      </c>
      <c r="D102" s="18">
        <v>41639</v>
      </c>
      <c r="E102" s="18">
        <v>42004</v>
      </c>
      <c r="F102" s="16" t="s">
        <v>2343</v>
      </c>
      <c r="G102" s="19">
        <v>18.009893815043064</v>
      </c>
      <c r="H102" s="16">
        <v>1</v>
      </c>
      <c r="I102" s="16">
        <v>36</v>
      </c>
      <c r="J102" s="16">
        <v>10</v>
      </c>
      <c r="K102" s="16">
        <v>0</v>
      </c>
      <c r="L102" s="68">
        <v>35.901369863013699</v>
      </c>
      <c r="M102" s="124">
        <v>2E-3</v>
      </c>
      <c r="N102" s="124">
        <v>0</v>
      </c>
      <c r="O102" s="127">
        <v>479.1</v>
      </c>
      <c r="P102" s="129">
        <v>478.09</v>
      </c>
      <c r="Q102" s="146">
        <v>5.32</v>
      </c>
      <c r="R102" s="167">
        <f>_xlfn.IFNA(VLOOKUP(YEAR(E102), MOEX_annualized!$N$2:$O$10, 2,FALSE), MOEX_annualized!$O$10)</f>
        <v>-0.12706808638599779</v>
      </c>
      <c r="S102" s="78">
        <v>0</v>
      </c>
      <c r="T102" s="78">
        <f>VLOOKUP(YEAR(D102)&amp;ROUNDUP(MONTH(D102)/3, 0), Business_index!$C$4:$E$39, 3, FALSE)</f>
        <v>0</v>
      </c>
      <c r="U102" s="167">
        <f>_xlfn.IFNA(VLOOKUP(YEAR(E102), MOEX_by2quarters!$N$2:$O$10, 2,FALSE), MOEX_by2quarters!$O$10)</f>
        <v>-0.18115835772283623</v>
      </c>
    </row>
    <row r="103" spans="1:21" x14ac:dyDescent="0.15">
      <c r="A103" s="54">
        <v>22</v>
      </c>
      <c r="B103" s="16" t="s">
        <v>76</v>
      </c>
      <c r="C103" s="19">
        <v>11.25</v>
      </c>
      <c r="D103" s="18">
        <v>42004</v>
      </c>
      <c r="E103" s="18">
        <v>42369</v>
      </c>
      <c r="F103" s="16" t="s">
        <v>2343</v>
      </c>
      <c r="G103" s="19">
        <v>18.009893815043064</v>
      </c>
      <c r="H103" s="16">
        <v>1</v>
      </c>
      <c r="I103" s="16">
        <v>36</v>
      </c>
      <c r="J103" s="16">
        <v>10</v>
      </c>
      <c r="K103" s="16">
        <v>0</v>
      </c>
      <c r="L103" s="68">
        <v>35.901369863013699</v>
      </c>
      <c r="M103" s="124">
        <v>0</v>
      </c>
      <c r="N103" s="124">
        <v>0</v>
      </c>
      <c r="O103" s="127">
        <v>444.59</v>
      </c>
      <c r="P103" s="129">
        <v>443.59</v>
      </c>
      <c r="Q103" s="146">
        <v>-1.4900000000000002</v>
      </c>
      <c r="R103" s="167">
        <f>_xlfn.IFNA(VLOOKUP(YEAR(E103), MOEX_annualized!$N$2:$O$10, 2,FALSE), MOEX_annualized!$O$10)</f>
        <v>0.28547615277078203</v>
      </c>
      <c r="S103" s="78">
        <v>0</v>
      </c>
      <c r="T103" s="78">
        <f>VLOOKUP(YEAR(D103)&amp;ROUNDUP(MONTH(D103)/3, 0), Business_index!$C$4:$E$39, 3, FALSE)</f>
        <v>0</v>
      </c>
      <c r="U103" s="167">
        <f>_xlfn.IFNA(VLOOKUP(YEAR(E103), MOEX_by2quarters!$N$2:$O$10, 2,FALSE), MOEX_by2quarters!$O$10)</f>
        <v>0.15663555192941619</v>
      </c>
    </row>
    <row r="104" spans="1:21" x14ac:dyDescent="0.15">
      <c r="A104" s="55">
        <v>22</v>
      </c>
      <c r="B104" s="24" t="s">
        <v>76</v>
      </c>
      <c r="C104" s="25">
        <v>11.25</v>
      </c>
      <c r="D104" s="26">
        <v>42369</v>
      </c>
      <c r="E104" s="26">
        <v>42479</v>
      </c>
      <c r="F104" s="24" t="s">
        <v>2343</v>
      </c>
      <c r="G104" s="25">
        <v>18.009893815043064</v>
      </c>
      <c r="H104" s="24">
        <v>1</v>
      </c>
      <c r="I104" s="24">
        <v>36</v>
      </c>
      <c r="J104" s="24">
        <v>10</v>
      </c>
      <c r="K104" s="24">
        <v>0</v>
      </c>
      <c r="L104" s="68">
        <v>35.901369863013699</v>
      </c>
      <c r="M104" s="125">
        <v>1E-3</v>
      </c>
      <c r="N104" s="125">
        <v>0</v>
      </c>
      <c r="O104" s="112">
        <v>288.23</v>
      </c>
      <c r="P104" s="130">
        <v>287.18</v>
      </c>
      <c r="Q104" s="146">
        <v>2.1999999999999993</v>
      </c>
      <c r="R104" s="167">
        <f>_xlfn.IFNA(VLOOKUP(YEAR(E104), MOEX_annualized!$N$2:$O$10, 2,FALSE), MOEX_annualized!$O$10)</f>
        <v>0.27779550275773196</v>
      </c>
      <c r="S104" s="78">
        <v>0</v>
      </c>
      <c r="T104" s="78">
        <f>VLOOKUP(YEAR(D104)&amp;ROUNDUP(MONTH(D104)/3, 0), Business_index!$C$4:$E$39, 3, FALSE)</f>
        <v>0</v>
      </c>
      <c r="U104" s="167">
        <f>_xlfn.IFNA(VLOOKUP(YEAR(E104), MOEX_by2quarters!$N$2:$O$10, 2,FALSE), MOEX_by2quarters!$O$10)</f>
        <v>0.36326211149690607</v>
      </c>
    </row>
    <row r="105" spans="1:21" x14ac:dyDescent="0.15">
      <c r="A105" s="57">
        <v>23</v>
      </c>
      <c r="B105" s="16" t="s">
        <v>969</v>
      </c>
      <c r="C105" s="19">
        <v>11</v>
      </c>
      <c r="D105" s="18">
        <v>41389</v>
      </c>
      <c r="E105" s="18">
        <v>41639</v>
      </c>
      <c r="F105" s="16" t="s">
        <v>2348</v>
      </c>
      <c r="G105" s="19">
        <v>17.093603068088871</v>
      </c>
      <c r="H105" s="16">
        <v>1</v>
      </c>
      <c r="I105" s="16">
        <v>36</v>
      </c>
      <c r="J105" s="16">
        <v>3</v>
      </c>
      <c r="K105" s="16">
        <v>0</v>
      </c>
      <c r="L105" s="68">
        <v>35.901369863013699</v>
      </c>
      <c r="M105" s="122">
        <v>-0.74399999999999999</v>
      </c>
      <c r="N105" s="124">
        <v>-0.112</v>
      </c>
      <c r="O105" s="127">
        <v>12</v>
      </c>
      <c r="P105" s="129">
        <v>10.44</v>
      </c>
      <c r="Q105" s="146">
        <v>5.38</v>
      </c>
      <c r="R105" s="167">
        <f>_xlfn.IFNA(VLOOKUP(YEAR(E105), MOEX_annualized!$N$2:$O$10, 2,FALSE), MOEX_annualized!$O$10)</f>
        <v>3.9211240017564895E-2</v>
      </c>
      <c r="S105" s="78">
        <v>0</v>
      </c>
      <c r="T105" s="78">
        <f>VLOOKUP(YEAR(D105)&amp;ROUNDUP(MONTH(D105)/3, 0), Business_index!$C$4:$E$39, 3, FALSE)</f>
        <v>1</v>
      </c>
      <c r="U105" s="167">
        <f>_xlfn.IFNA(VLOOKUP(YEAR(E105), MOEX_by2quarters!$N$2:$O$10, 2,FALSE), MOEX_by2quarters!$O$10)</f>
        <v>0.27143134371630923</v>
      </c>
    </row>
    <row r="106" spans="1:21" x14ac:dyDescent="0.15">
      <c r="A106" s="57">
        <v>23</v>
      </c>
      <c r="B106" s="16" t="s">
        <v>969</v>
      </c>
      <c r="C106" s="19">
        <v>11</v>
      </c>
      <c r="D106" s="18">
        <v>41639</v>
      </c>
      <c r="E106" s="18">
        <v>42004</v>
      </c>
      <c r="F106" s="16" t="s">
        <v>2348</v>
      </c>
      <c r="G106" s="19">
        <v>17.093603068088871</v>
      </c>
      <c r="H106" s="16">
        <v>1</v>
      </c>
      <c r="I106" s="16">
        <v>36</v>
      </c>
      <c r="J106" s="16">
        <v>3</v>
      </c>
      <c r="K106" s="16">
        <v>0</v>
      </c>
      <c r="L106" s="68">
        <v>35.901369863013699</v>
      </c>
      <c r="M106" s="122">
        <v>-2.4E-2</v>
      </c>
      <c r="N106" s="124">
        <v>-2.4E-2</v>
      </c>
      <c r="O106" s="127">
        <v>57.83</v>
      </c>
      <c r="P106" s="129">
        <v>54.39</v>
      </c>
      <c r="Q106" s="146">
        <v>5.07</v>
      </c>
      <c r="R106" s="167">
        <f>_xlfn.IFNA(VLOOKUP(YEAR(E106), MOEX_annualized!$N$2:$O$10, 2,FALSE), MOEX_annualized!$O$10)</f>
        <v>-0.12706808638599779</v>
      </c>
      <c r="S106" s="78">
        <v>0</v>
      </c>
      <c r="T106" s="78">
        <f>VLOOKUP(YEAR(D106)&amp;ROUNDUP(MONTH(D106)/3, 0), Business_index!$C$4:$E$39, 3, FALSE)</f>
        <v>0</v>
      </c>
      <c r="U106" s="167">
        <f>_xlfn.IFNA(VLOOKUP(YEAR(E106), MOEX_by2quarters!$N$2:$O$10, 2,FALSE), MOEX_by2quarters!$O$10)</f>
        <v>-0.18115835772283623</v>
      </c>
    </row>
    <row r="107" spans="1:21" x14ac:dyDescent="0.15">
      <c r="A107" s="57">
        <v>23</v>
      </c>
      <c r="B107" s="16" t="s">
        <v>969</v>
      </c>
      <c r="C107" s="19">
        <v>11</v>
      </c>
      <c r="D107" s="18">
        <v>42004</v>
      </c>
      <c r="E107" s="18">
        <v>42369</v>
      </c>
      <c r="F107" s="16" t="s">
        <v>2348</v>
      </c>
      <c r="G107" s="19">
        <v>17.093603068088871</v>
      </c>
      <c r="H107" s="16">
        <v>1</v>
      </c>
      <c r="I107" s="16">
        <v>36</v>
      </c>
      <c r="J107" s="16">
        <v>3</v>
      </c>
      <c r="K107" s="16">
        <v>0</v>
      </c>
      <c r="L107" s="68">
        <v>35.901369863013699</v>
      </c>
      <c r="M107" s="122">
        <v>-3.6589999999999998</v>
      </c>
      <c r="N107" s="124">
        <v>-0.23899999999999999</v>
      </c>
      <c r="O107" s="127">
        <v>70.45</v>
      </c>
      <c r="P107" s="129">
        <v>67.34</v>
      </c>
      <c r="Q107" s="146">
        <v>-1.7400000000000002</v>
      </c>
      <c r="R107" s="167">
        <f>_xlfn.IFNA(VLOOKUP(YEAR(E107), MOEX_annualized!$N$2:$O$10, 2,FALSE), MOEX_annualized!$O$10)</f>
        <v>0.28547615277078203</v>
      </c>
      <c r="S107" s="78">
        <v>0</v>
      </c>
      <c r="T107" s="78">
        <f>VLOOKUP(YEAR(D107)&amp;ROUNDUP(MONTH(D107)/3, 0), Business_index!$C$4:$E$39, 3, FALSE)</f>
        <v>0</v>
      </c>
      <c r="U107" s="167">
        <f>_xlfn.IFNA(VLOOKUP(YEAR(E107), MOEX_by2quarters!$N$2:$O$10, 2,FALSE), MOEX_by2quarters!$O$10)</f>
        <v>0.15663555192941619</v>
      </c>
    </row>
    <row r="108" spans="1:21" x14ac:dyDescent="0.15">
      <c r="A108" s="58">
        <v>23</v>
      </c>
      <c r="B108" s="24" t="s">
        <v>969</v>
      </c>
      <c r="C108" s="25">
        <v>11</v>
      </c>
      <c r="D108" s="26">
        <v>42369</v>
      </c>
      <c r="E108" s="26">
        <v>42481</v>
      </c>
      <c r="F108" s="24" t="s">
        <v>2348</v>
      </c>
      <c r="G108" s="25">
        <v>17.093603068088871</v>
      </c>
      <c r="H108" s="24">
        <v>1</v>
      </c>
      <c r="I108" s="24">
        <v>36</v>
      </c>
      <c r="J108" s="24">
        <v>3</v>
      </c>
      <c r="K108" s="24">
        <v>0</v>
      </c>
      <c r="L108" s="68">
        <v>35.901369863013699</v>
      </c>
      <c r="M108" s="122">
        <v>-3.89</v>
      </c>
      <c r="N108" s="125">
        <v>-0.47</v>
      </c>
      <c r="O108" s="112">
        <v>36.119999999999997</v>
      </c>
      <c r="P108" s="130">
        <v>34.67</v>
      </c>
      <c r="Q108" s="146">
        <v>1.9499999999999993</v>
      </c>
      <c r="R108" s="167">
        <f>_xlfn.IFNA(VLOOKUP(YEAR(E108), MOEX_annualized!$N$2:$O$10, 2,FALSE), MOEX_annualized!$O$10)</f>
        <v>0.27779550275773196</v>
      </c>
      <c r="S108" s="78">
        <v>0</v>
      </c>
      <c r="T108" s="78">
        <f>VLOOKUP(YEAR(D108)&amp;ROUNDUP(MONTH(D108)/3, 0), Business_index!$C$4:$E$39, 3, FALSE)</f>
        <v>0</v>
      </c>
      <c r="U108" s="167">
        <f>_xlfn.IFNA(VLOOKUP(YEAR(E108), MOEX_by2quarters!$N$2:$O$10, 2,FALSE), MOEX_by2quarters!$O$10)</f>
        <v>0.36326211149690607</v>
      </c>
    </row>
    <row r="109" spans="1:21" x14ac:dyDescent="0.15">
      <c r="A109" s="53">
        <v>24</v>
      </c>
      <c r="B109" s="21" t="s">
        <v>2176</v>
      </c>
      <c r="C109" s="22">
        <v>12.25</v>
      </c>
      <c r="D109" s="23">
        <v>41393</v>
      </c>
      <c r="E109" s="23">
        <v>41639</v>
      </c>
      <c r="F109" s="21" t="s">
        <v>2353</v>
      </c>
      <c r="G109" s="22">
        <v>18.009893815043064</v>
      </c>
      <c r="H109" s="21">
        <v>1</v>
      </c>
      <c r="I109" s="21">
        <v>37</v>
      </c>
      <c r="J109" s="21">
        <v>3</v>
      </c>
      <c r="K109" s="21">
        <v>0</v>
      </c>
      <c r="L109" s="68">
        <v>36.032876712328765</v>
      </c>
      <c r="M109" s="138">
        <v>0.54778778519156268</v>
      </c>
      <c r="N109" s="139">
        <v>1E-3</v>
      </c>
      <c r="O109" s="140">
        <v>13.93</v>
      </c>
      <c r="P109" s="143">
        <v>2.9319157961715887</v>
      </c>
      <c r="Q109" s="146">
        <v>6.65</v>
      </c>
      <c r="R109" s="167">
        <f>_xlfn.IFNA(VLOOKUP(YEAR(E109), MOEX_annualized!$N$2:$O$10, 2,FALSE), MOEX_annualized!$O$10)</f>
        <v>3.9211240017564895E-2</v>
      </c>
      <c r="S109" s="78">
        <v>0</v>
      </c>
      <c r="T109" s="78">
        <f>VLOOKUP(YEAR(D109)&amp;ROUNDUP(MONTH(D109)/3, 0), Business_index!$C$4:$E$39, 3, FALSE)</f>
        <v>1</v>
      </c>
      <c r="U109" s="167">
        <f>_xlfn.IFNA(VLOOKUP(YEAR(E109), MOEX_by2quarters!$N$2:$O$10, 2,FALSE), MOEX_by2quarters!$O$10)</f>
        <v>0.27143134371630923</v>
      </c>
    </row>
    <row r="110" spans="1:21" x14ac:dyDescent="0.15">
      <c r="A110" s="54">
        <v>24</v>
      </c>
      <c r="B110" s="16" t="s">
        <v>2176</v>
      </c>
      <c r="C110" s="19">
        <v>12.25</v>
      </c>
      <c r="D110" s="18">
        <v>41639</v>
      </c>
      <c r="E110" s="18">
        <v>42004</v>
      </c>
      <c r="F110" s="16" t="s">
        <v>2353</v>
      </c>
      <c r="G110" s="19">
        <v>18.009893815043064</v>
      </c>
      <c r="H110" s="16">
        <v>1</v>
      </c>
      <c r="I110" s="16">
        <v>37</v>
      </c>
      <c r="J110" s="16">
        <v>3</v>
      </c>
      <c r="K110" s="16">
        <v>0</v>
      </c>
      <c r="L110" s="68">
        <v>36.032876712328765</v>
      </c>
      <c r="M110" s="122">
        <v>0.63717939163498094</v>
      </c>
      <c r="N110" s="124">
        <v>3.0000000000000001E-3</v>
      </c>
      <c r="O110" s="127">
        <v>17.87</v>
      </c>
      <c r="P110" s="131">
        <v>2.6108941311253453</v>
      </c>
      <c r="Q110" s="146">
        <v>6.32</v>
      </c>
      <c r="R110" s="167">
        <f>_xlfn.IFNA(VLOOKUP(YEAR(E110), MOEX_annualized!$N$2:$O$10, 2,FALSE), MOEX_annualized!$O$10)</f>
        <v>-0.12706808638599779</v>
      </c>
      <c r="S110" s="78">
        <v>0</v>
      </c>
      <c r="T110" s="78">
        <f>VLOOKUP(YEAR(D110)&amp;ROUNDUP(MONTH(D110)/3, 0), Business_index!$C$4:$E$39, 3, FALSE)</f>
        <v>0</v>
      </c>
      <c r="U110" s="167">
        <f>_xlfn.IFNA(VLOOKUP(YEAR(E110), MOEX_by2quarters!$N$2:$O$10, 2,FALSE), MOEX_by2quarters!$O$10)</f>
        <v>-0.18115835772283623</v>
      </c>
    </row>
    <row r="111" spans="1:21" x14ac:dyDescent="0.15">
      <c r="A111" s="54">
        <v>24</v>
      </c>
      <c r="B111" s="16" t="s">
        <v>2176</v>
      </c>
      <c r="C111" s="19">
        <v>12.25</v>
      </c>
      <c r="D111" s="18">
        <v>42004</v>
      </c>
      <c r="E111" s="18">
        <v>42369</v>
      </c>
      <c r="F111" s="16" t="s">
        <v>2353</v>
      </c>
      <c r="G111" s="19">
        <v>18.009893815043064</v>
      </c>
      <c r="H111" s="16">
        <v>1</v>
      </c>
      <c r="I111" s="16">
        <v>37</v>
      </c>
      <c r="J111" s="16">
        <v>3</v>
      </c>
      <c r="K111" s="16">
        <v>0</v>
      </c>
      <c r="L111" s="68">
        <v>36.032876712328765</v>
      </c>
      <c r="M111" s="122">
        <v>0.59033468627320529</v>
      </c>
      <c r="N111" s="124">
        <v>-2E-3</v>
      </c>
      <c r="O111" s="127">
        <v>14.07</v>
      </c>
      <c r="P111" s="131">
        <v>1.433167195287721</v>
      </c>
      <c r="Q111" s="146">
        <v>-0.49000000000000021</v>
      </c>
      <c r="R111" s="167">
        <f>_xlfn.IFNA(VLOOKUP(YEAR(E111), MOEX_annualized!$N$2:$O$10, 2,FALSE), MOEX_annualized!$O$10)</f>
        <v>0.28547615277078203</v>
      </c>
      <c r="S111" s="78">
        <v>0</v>
      </c>
      <c r="T111" s="78">
        <f>VLOOKUP(YEAR(D111)&amp;ROUNDUP(MONTH(D111)/3, 0), Business_index!$C$4:$E$39, 3, FALSE)</f>
        <v>0</v>
      </c>
      <c r="U111" s="167">
        <f>_xlfn.IFNA(VLOOKUP(YEAR(E111), MOEX_by2quarters!$N$2:$O$10, 2,FALSE), MOEX_by2quarters!$O$10)</f>
        <v>0.15663555192941619</v>
      </c>
    </row>
    <row r="112" spans="1:21" x14ac:dyDescent="0.15">
      <c r="A112" s="55">
        <v>24</v>
      </c>
      <c r="B112" s="24" t="s">
        <v>2176</v>
      </c>
      <c r="C112" s="25">
        <v>12.25</v>
      </c>
      <c r="D112" s="26">
        <v>42369</v>
      </c>
      <c r="E112" s="26">
        <v>42489</v>
      </c>
      <c r="F112" s="24" t="s">
        <v>2353</v>
      </c>
      <c r="G112" s="25">
        <v>18.009893815043064</v>
      </c>
      <c r="H112" s="24">
        <v>1</v>
      </c>
      <c r="I112" s="24">
        <v>37</v>
      </c>
      <c r="J112" s="24">
        <v>3</v>
      </c>
      <c r="K112" s="24">
        <v>0</v>
      </c>
      <c r="L112" s="68">
        <v>36.032876712328765</v>
      </c>
      <c r="M112" s="123">
        <v>-1.0554619095884856</v>
      </c>
      <c r="N112" s="125">
        <v>-4.1000000000000002E-2</v>
      </c>
      <c r="O112" s="112">
        <v>27.12</v>
      </c>
      <c r="P112" s="132">
        <v>3.1732283464566926</v>
      </c>
      <c r="Q112" s="146">
        <v>3.1999999999999993</v>
      </c>
      <c r="R112" s="167">
        <f>_xlfn.IFNA(VLOOKUP(YEAR(E112), MOEX_annualized!$N$2:$O$10, 2,FALSE), MOEX_annualized!$O$10)</f>
        <v>0.27779550275773196</v>
      </c>
      <c r="S112" s="78">
        <v>0</v>
      </c>
      <c r="T112" s="78">
        <f>VLOOKUP(YEAR(D112)&amp;ROUNDUP(MONTH(D112)/3, 0), Business_index!$C$4:$E$39, 3, FALSE)</f>
        <v>0</v>
      </c>
      <c r="U112" s="167">
        <f>_xlfn.IFNA(VLOOKUP(YEAR(E112), MOEX_by2quarters!$N$2:$O$10, 2,FALSE), MOEX_by2quarters!$O$10)</f>
        <v>0.36326211149690607</v>
      </c>
    </row>
    <row r="113" spans="1:21" x14ac:dyDescent="0.15">
      <c r="A113" s="53">
        <v>25</v>
      </c>
      <c r="B113" s="21" t="s">
        <v>1844</v>
      </c>
      <c r="C113" s="22">
        <v>12.5</v>
      </c>
      <c r="D113" s="23">
        <v>41393</v>
      </c>
      <c r="E113" s="23">
        <v>41639</v>
      </c>
      <c r="F113" s="21" t="s">
        <v>2354</v>
      </c>
      <c r="G113" s="22">
        <v>18.0586839784944</v>
      </c>
      <c r="H113" s="21">
        <v>1</v>
      </c>
      <c r="I113" s="21">
        <v>36</v>
      </c>
      <c r="J113" s="21">
        <v>7</v>
      </c>
      <c r="K113" s="21">
        <v>1</v>
      </c>
      <c r="L113" s="68">
        <v>35.901369863013699</v>
      </c>
      <c r="M113" s="138">
        <v>0.27900000000000003</v>
      </c>
      <c r="N113" s="139">
        <v>4.9000000000000002E-2</v>
      </c>
      <c r="O113" s="140">
        <v>7.39</v>
      </c>
      <c r="P113" s="141">
        <v>5.97</v>
      </c>
      <c r="Q113" s="146">
        <v>6.9</v>
      </c>
      <c r="R113" s="167">
        <f>_xlfn.IFNA(VLOOKUP(YEAR(E113), MOEX_annualized!$N$2:$O$10, 2,FALSE), MOEX_annualized!$O$10)</f>
        <v>3.9211240017564895E-2</v>
      </c>
      <c r="S113" s="78">
        <v>0</v>
      </c>
      <c r="T113" s="78">
        <f>VLOOKUP(YEAR(D113)&amp;ROUNDUP(MONTH(D113)/3, 0), Business_index!$C$4:$E$39, 3, FALSE)</f>
        <v>1</v>
      </c>
      <c r="U113" s="167">
        <f>_xlfn.IFNA(VLOOKUP(YEAR(E113), MOEX_by2quarters!$N$2:$O$10, 2,FALSE), MOEX_by2quarters!$O$10)</f>
        <v>0.27143134371630923</v>
      </c>
    </row>
    <row r="114" spans="1:21" x14ac:dyDescent="0.15">
      <c r="A114" s="54">
        <v>25</v>
      </c>
      <c r="B114" s="16" t="s">
        <v>1844</v>
      </c>
      <c r="C114" s="19">
        <v>12.5</v>
      </c>
      <c r="D114" s="18">
        <v>41639</v>
      </c>
      <c r="E114" s="18">
        <v>42004</v>
      </c>
      <c r="F114" s="16" t="s">
        <v>2354</v>
      </c>
      <c r="G114" s="19">
        <v>18.0586839784944</v>
      </c>
      <c r="H114" s="16">
        <v>1</v>
      </c>
      <c r="I114" s="16">
        <v>36</v>
      </c>
      <c r="J114" s="16">
        <v>7</v>
      </c>
      <c r="K114" s="16">
        <v>1</v>
      </c>
      <c r="L114" s="68">
        <v>35.901369863013699</v>
      </c>
      <c r="M114" s="122">
        <v>0.22600000000000001</v>
      </c>
      <c r="N114" s="124">
        <v>0.04</v>
      </c>
      <c r="O114" s="127">
        <v>7.86</v>
      </c>
      <c r="P114" s="129">
        <v>6.49</v>
      </c>
      <c r="Q114" s="146">
        <v>6.57</v>
      </c>
      <c r="R114" s="167">
        <f>_xlfn.IFNA(VLOOKUP(YEAR(E114), MOEX_annualized!$N$2:$O$10, 2,FALSE), MOEX_annualized!$O$10)</f>
        <v>-0.12706808638599779</v>
      </c>
      <c r="S114" s="78">
        <v>0</v>
      </c>
      <c r="T114" s="78">
        <f>VLOOKUP(YEAR(D114)&amp;ROUNDUP(MONTH(D114)/3, 0), Business_index!$C$4:$E$39, 3, FALSE)</f>
        <v>0</v>
      </c>
      <c r="U114" s="167">
        <f>_xlfn.IFNA(VLOOKUP(YEAR(E114), MOEX_by2quarters!$N$2:$O$10, 2,FALSE), MOEX_by2quarters!$O$10)</f>
        <v>-0.18115835772283623</v>
      </c>
    </row>
    <row r="115" spans="1:21" x14ac:dyDescent="0.15">
      <c r="A115" s="54">
        <v>25</v>
      </c>
      <c r="B115" s="16" t="s">
        <v>1844</v>
      </c>
      <c r="C115" s="19">
        <v>12.5</v>
      </c>
      <c r="D115" s="18">
        <v>42004</v>
      </c>
      <c r="E115" s="18">
        <v>42369</v>
      </c>
      <c r="F115" s="16" t="s">
        <v>2354</v>
      </c>
      <c r="G115" s="19">
        <v>18.0586839784944</v>
      </c>
      <c r="H115" s="16">
        <v>1</v>
      </c>
      <c r="I115" s="16">
        <v>36</v>
      </c>
      <c r="J115" s="16">
        <v>7</v>
      </c>
      <c r="K115" s="16">
        <v>1</v>
      </c>
      <c r="L115" s="68">
        <v>35.901369863013699</v>
      </c>
      <c r="M115" s="122">
        <v>0.17</v>
      </c>
      <c r="N115" s="124">
        <v>2.5999999999999999E-2</v>
      </c>
      <c r="O115" s="127">
        <v>7.12</v>
      </c>
      <c r="P115" s="129">
        <v>4.22</v>
      </c>
      <c r="Q115" s="146">
        <v>-0.24000000000000021</v>
      </c>
      <c r="R115" s="167">
        <f>_xlfn.IFNA(VLOOKUP(YEAR(E115), MOEX_annualized!$N$2:$O$10, 2,FALSE), MOEX_annualized!$O$10)</f>
        <v>0.28547615277078203</v>
      </c>
      <c r="S115" s="78">
        <v>0</v>
      </c>
      <c r="T115" s="78">
        <f>VLOOKUP(YEAR(D115)&amp;ROUNDUP(MONTH(D115)/3, 0), Business_index!$C$4:$E$39, 3, FALSE)</f>
        <v>0</v>
      </c>
      <c r="U115" s="167">
        <f>_xlfn.IFNA(VLOOKUP(YEAR(E115), MOEX_by2quarters!$N$2:$O$10, 2,FALSE), MOEX_by2quarters!$O$10)</f>
        <v>0.15663555192941619</v>
      </c>
    </row>
    <row r="116" spans="1:21" x14ac:dyDescent="0.15">
      <c r="A116" s="55">
        <v>25</v>
      </c>
      <c r="B116" s="24" t="s">
        <v>1844</v>
      </c>
      <c r="C116" s="25">
        <v>12.5</v>
      </c>
      <c r="D116" s="26">
        <v>42369</v>
      </c>
      <c r="E116" s="26">
        <v>42485</v>
      </c>
      <c r="F116" s="24" t="s">
        <v>2354</v>
      </c>
      <c r="G116" s="25">
        <v>18.0586839784944</v>
      </c>
      <c r="H116" s="24">
        <v>1</v>
      </c>
      <c r="I116" s="24">
        <v>36</v>
      </c>
      <c r="J116" s="24">
        <v>7</v>
      </c>
      <c r="K116" s="24">
        <v>1</v>
      </c>
      <c r="L116" s="68">
        <v>35.901369863013699</v>
      </c>
      <c r="M116" s="123">
        <v>3.6999999999999998E-2</v>
      </c>
      <c r="N116" s="125">
        <v>2E-3</v>
      </c>
      <c r="O116" s="112">
        <v>6.52</v>
      </c>
      <c r="P116" s="130">
        <v>3.47</v>
      </c>
      <c r="Q116" s="146">
        <v>3.4499999999999993</v>
      </c>
      <c r="R116" s="167">
        <f>_xlfn.IFNA(VLOOKUP(YEAR(E116), MOEX_annualized!$N$2:$O$10, 2,FALSE), MOEX_annualized!$O$10)</f>
        <v>0.27779550275773196</v>
      </c>
      <c r="S116" s="78">
        <v>0</v>
      </c>
      <c r="T116" s="78">
        <f>VLOOKUP(YEAR(D116)&amp;ROUNDUP(MONTH(D116)/3, 0), Business_index!$C$4:$E$39, 3, FALSE)</f>
        <v>0</v>
      </c>
      <c r="U116" s="167">
        <f>_xlfn.IFNA(VLOOKUP(YEAR(E116), MOEX_by2quarters!$N$2:$O$10, 2,FALSE), MOEX_by2quarters!$O$10)</f>
        <v>0.36326211149690607</v>
      </c>
    </row>
    <row r="117" spans="1:21" x14ac:dyDescent="0.15">
      <c r="A117" s="53">
        <v>26</v>
      </c>
      <c r="B117" s="21" t="s">
        <v>1360</v>
      </c>
      <c r="C117" s="22">
        <v>15</v>
      </c>
      <c r="D117" s="23">
        <v>41409</v>
      </c>
      <c r="E117" s="23">
        <v>41639</v>
      </c>
      <c r="F117" s="21" t="s">
        <v>2359</v>
      </c>
      <c r="G117" s="22">
        <v>16.805920995637088</v>
      </c>
      <c r="H117" s="21">
        <v>1</v>
      </c>
      <c r="I117" s="21">
        <v>36</v>
      </c>
      <c r="J117" s="21">
        <v>5</v>
      </c>
      <c r="K117" s="21">
        <v>0</v>
      </c>
      <c r="L117" s="68">
        <v>35.901369863013699</v>
      </c>
      <c r="M117" s="139">
        <v>9.5000000000000001E-2</v>
      </c>
      <c r="N117" s="139">
        <v>6.0999999999999999E-2</v>
      </c>
      <c r="O117" s="140">
        <v>2.66</v>
      </c>
      <c r="P117" s="141">
        <v>1.21</v>
      </c>
      <c r="Q117" s="146">
        <v>9.27</v>
      </c>
      <c r="R117" s="167">
        <f>_xlfn.IFNA(VLOOKUP(YEAR(E117), MOEX_annualized!$N$2:$O$10, 2,FALSE), MOEX_annualized!$O$10)</f>
        <v>3.9211240017564895E-2</v>
      </c>
      <c r="S117" s="78">
        <v>0</v>
      </c>
      <c r="T117" s="78">
        <f>VLOOKUP(YEAR(D117)&amp;ROUNDUP(MONTH(D117)/3, 0), Business_index!$C$4:$E$39, 3, FALSE)</f>
        <v>1</v>
      </c>
      <c r="U117" s="167">
        <f>_xlfn.IFNA(VLOOKUP(YEAR(E117), MOEX_by2quarters!$N$2:$O$10, 2,FALSE), MOEX_by2quarters!$O$10)</f>
        <v>0.27143134371630923</v>
      </c>
    </row>
    <row r="118" spans="1:21" x14ac:dyDescent="0.15">
      <c r="A118" s="54">
        <v>26</v>
      </c>
      <c r="B118" s="16" t="s">
        <v>1360</v>
      </c>
      <c r="C118" s="19">
        <v>15</v>
      </c>
      <c r="D118" s="18">
        <v>41639</v>
      </c>
      <c r="E118" s="18">
        <v>42004</v>
      </c>
      <c r="F118" s="16" t="s">
        <v>2359</v>
      </c>
      <c r="G118" s="19">
        <v>16.805920995637088</v>
      </c>
      <c r="H118" s="16">
        <v>1</v>
      </c>
      <c r="I118" s="16">
        <v>36</v>
      </c>
      <c r="J118" s="16">
        <v>5</v>
      </c>
      <c r="K118" s="16">
        <v>0</v>
      </c>
      <c r="L118" s="68">
        <v>35.901369863013699</v>
      </c>
      <c r="M118" s="124">
        <v>-1E-3</v>
      </c>
      <c r="N118" s="124">
        <v>1E-3</v>
      </c>
      <c r="O118" s="127">
        <v>2.81</v>
      </c>
      <c r="P118" s="129">
        <v>0.86</v>
      </c>
      <c r="Q118" s="146">
        <v>9.07</v>
      </c>
      <c r="R118" s="167">
        <f>_xlfn.IFNA(VLOOKUP(YEAR(E118), MOEX_annualized!$N$2:$O$10, 2,FALSE), MOEX_annualized!$O$10)</f>
        <v>-0.12706808638599779</v>
      </c>
      <c r="S118" s="78">
        <v>0</v>
      </c>
      <c r="T118" s="78">
        <f>VLOOKUP(YEAR(D118)&amp;ROUNDUP(MONTH(D118)/3, 0), Business_index!$C$4:$E$39, 3, FALSE)</f>
        <v>0</v>
      </c>
      <c r="U118" s="167">
        <f>_xlfn.IFNA(VLOOKUP(YEAR(E118), MOEX_by2quarters!$N$2:$O$10, 2,FALSE), MOEX_by2quarters!$O$10)</f>
        <v>-0.18115835772283623</v>
      </c>
    </row>
    <row r="119" spans="1:21" x14ac:dyDescent="0.15">
      <c r="A119" s="54">
        <v>26</v>
      </c>
      <c r="B119" s="16" t="s">
        <v>1360</v>
      </c>
      <c r="C119" s="19">
        <v>15</v>
      </c>
      <c r="D119" s="18">
        <v>42004</v>
      </c>
      <c r="E119" s="18">
        <v>42369</v>
      </c>
      <c r="F119" s="16" t="s">
        <v>2359</v>
      </c>
      <c r="G119" s="19">
        <v>16.805920995637088</v>
      </c>
      <c r="H119" s="16">
        <v>1</v>
      </c>
      <c r="I119" s="16">
        <v>36</v>
      </c>
      <c r="J119" s="16">
        <v>5</v>
      </c>
      <c r="K119" s="16">
        <v>0</v>
      </c>
      <c r="L119" s="68">
        <v>35.901369863013699</v>
      </c>
      <c r="M119" s="124">
        <v>1.0999999999999999E-2</v>
      </c>
      <c r="N119" s="124">
        <v>2E-3</v>
      </c>
      <c r="O119" s="127">
        <v>3.45</v>
      </c>
      <c r="P119" s="129">
        <v>1.03</v>
      </c>
      <c r="Q119" s="146">
        <v>2.2599999999999998</v>
      </c>
      <c r="R119" s="167">
        <f>_xlfn.IFNA(VLOOKUP(YEAR(E119), MOEX_annualized!$N$2:$O$10, 2,FALSE), MOEX_annualized!$O$10)</f>
        <v>0.28547615277078203</v>
      </c>
      <c r="S119" s="78">
        <v>0</v>
      </c>
      <c r="T119" s="78">
        <f>VLOOKUP(YEAR(D119)&amp;ROUNDUP(MONTH(D119)/3, 0), Business_index!$C$4:$E$39, 3, FALSE)</f>
        <v>0</v>
      </c>
      <c r="U119" s="167">
        <f>_xlfn.IFNA(VLOOKUP(YEAR(E119), MOEX_by2quarters!$N$2:$O$10, 2,FALSE), MOEX_by2quarters!$O$10)</f>
        <v>0.15663555192941619</v>
      </c>
    </row>
    <row r="120" spans="1:21" x14ac:dyDescent="0.15">
      <c r="A120" s="55">
        <v>26</v>
      </c>
      <c r="B120" s="24" t="s">
        <v>1360</v>
      </c>
      <c r="C120" s="25">
        <v>15</v>
      </c>
      <c r="D120" s="26">
        <v>42369</v>
      </c>
      <c r="E120" s="26">
        <v>42501</v>
      </c>
      <c r="F120" s="24" t="s">
        <v>2359</v>
      </c>
      <c r="G120" s="25">
        <v>16.805920995637088</v>
      </c>
      <c r="H120" s="24">
        <v>1</v>
      </c>
      <c r="I120" s="24">
        <v>36</v>
      </c>
      <c r="J120" s="24">
        <v>5</v>
      </c>
      <c r="K120" s="24">
        <v>0</v>
      </c>
      <c r="L120" s="68">
        <v>35.901369863013699</v>
      </c>
      <c r="M120" s="124">
        <v>0.106</v>
      </c>
      <c r="N120" s="124">
        <v>1E-3</v>
      </c>
      <c r="O120" s="127">
        <v>3.39</v>
      </c>
      <c r="P120" s="129">
        <v>1.07</v>
      </c>
      <c r="Q120" s="146">
        <v>5.9499999999999993</v>
      </c>
      <c r="R120" s="167">
        <f>_xlfn.IFNA(VLOOKUP(YEAR(E120), MOEX_annualized!$N$2:$O$10, 2,FALSE), MOEX_annualized!$O$10)</f>
        <v>0.27779550275773196</v>
      </c>
      <c r="S120" s="78">
        <v>0</v>
      </c>
      <c r="T120" s="78">
        <f>VLOOKUP(YEAR(D120)&amp;ROUNDUP(MONTH(D120)/3, 0), Business_index!$C$4:$E$39, 3, FALSE)</f>
        <v>0</v>
      </c>
      <c r="U120" s="167">
        <f>_xlfn.IFNA(VLOOKUP(YEAR(E120), MOEX_by2quarters!$N$2:$O$10, 2,FALSE), MOEX_by2quarters!$O$10)</f>
        <v>0.36326211149690607</v>
      </c>
    </row>
    <row r="121" spans="1:21" x14ac:dyDescent="0.15">
      <c r="A121" s="56">
        <v>27</v>
      </c>
      <c r="B121" s="21" t="s">
        <v>1360</v>
      </c>
      <c r="C121" s="22">
        <v>15</v>
      </c>
      <c r="D121" s="23">
        <v>41409</v>
      </c>
      <c r="E121" s="23">
        <v>41639</v>
      </c>
      <c r="F121" s="21" t="s">
        <v>2360</v>
      </c>
      <c r="G121" s="22">
        <v>16.400455887528924</v>
      </c>
      <c r="H121" s="21">
        <v>1</v>
      </c>
      <c r="I121" s="21">
        <v>36</v>
      </c>
      <c r="J121" s="21">
        <v>5</v>
      </c>
      <c r="K121" s="21">
        <v>0</v>
      </c>
      <c r="L121" s="68">
        <v>35.901369863013699</v>
      </c>
      <c r="M121" s="139">
        <v>9.5000000000000001E-2</v>
      </c>
      <c r="N121" s="139">
        <v>6.0999999999999999E-2</v>
      </c>
      <c r="O121" s="140">
        <v>2.66</v>
      </c>
      <c r="P121" s="141">
        <v>1.21</v>
      </c>
      <c r="Q121" s="146">
        <v>9.27</v>
      </c>
      <c r="R121" s="167">
        <f>_xlfn.IFNA(VLOOKUP(YEAR(E121), MOEX_annualized!$N$2:$O$10, 2,FALSE), MOEX_annualized!$O$10)</f>
        <v>3.9211240017564895E-2</v>
      </c>
      <c r="S121" s="78">
        <v>0</v>
      </c>
      <c r="T121" s="78">
        <f>VLOOKUP(YEAR(D121)&amp;ROUNDUP(MONTH(D121)/3, 0), Business_index!$C$4:$E$39, 3, FALSE)</f>
        <v>1</v>
      </c>
      <c r="U121" s="167">
        <f>_xlfn.IFNA(VLOOKUP(YEAR(E121), MOEX_by2quarters!$N$2:$O$10, 2,FALSE), MOEX_by2quarters!$O$10)</f>
        <v>0.27143134371630923</v>
      </c>
    </row>
    <row r="122" spans="1:21" x14ac:dyDescent="0.15">
      <c r="A122" s="57">
        <v>27</v>
      </c>
      <c r="B122" s="16" t="s">
        <v>1360</v>
      </c>
      <c r="C122" s="19">
        <v>15</v>
      </c>
      <c r="D122" s="18">
        <v>41639</v>
      </c>
      <c r="E122" s="18">
        <v>42004</v>
      </c>
      <c r="F122" s="16" t="s">
        <v>2360</v>
      </c>
      <c r="G122" s="19">
        <v>16.400455887528924</v>
      </c>
      <c r="H122" s="16">
        <v>1</v>
      </c>
      <c r="I122" s="16">
        <v>36</v>
      </c>
      <c r="J122" s="16">
        <v>5</v>
      </c>
      <c r="K122" s="16">
        <v>0</v>
      </c>
      <c r="L122" s="68">
        <v>35.901369863013699</v>
      </c>
      <c r="M122" s="124">
        <v>-1E-3</v>
      </c>
      <c r="N122" s="124">
        <v>1E-3</v>
      </c>
      <c r="O122" s="127">
        <v>2.81</v>
      </c>
      <c r="P122" s="129">
        <v>0.86</v>
      </c>
      <c r="Q122" s="146">
        <v>9.07</v>
      </c>
      <c r="R122" s="167">
        <f>_xlfn.IFNA(VLOOKUP(YEAR(E122), MOEX_annualized!$N$2:$O$10, 2,FALSE), MOEX_annualized!$O$10)</f>
        <v>-0.12706808638599779</v>
      </c>
      <c r="S122" s="78">
        <v>0</v>
      </c>
      <c r="T122" s="78">
        <f>VLOOKUP(YEAR(D122)&amp;ROUNDUP(MONTH(D122)/3, 0), Business_index!$C$4:$E$39, 3, FALSE)</f>
        <v>0</v>
      </c>
      <c r="U122" s="167">
        <f>_xlfn.IFNA(VLOOKUP(YEAR(E122), MOEX_by2quarters!$N$2:$O$10, 2,FALSE), MOEX_by2quarters!$O$10)</f>
        <v>-0.18115835772283623</v>
      </c>
    </row>
    <row r="123" spans="1:21" x14ac:dyDescent="0.15">
      <c r="A123" s="57">
        <v>27</v>
      </c>
      <c r="B123" s="16" t="s">
        <v>1360</v>
      </c>
      <c r="C123" s="19">
        <v>15</v>
      </c>
      <c r="D123" s="18">
        <v>42004</v>
      </c>
      <c r="E123" s="18">
        <v>42369</v>
      </c>
      <c r="F123" s="16" t="s">
        <v>2360</v>
      </c>
      <c r="G123" s="19">
        <v>16.400455887528924</v>
      </c>
      <c r="H123" s="16">
        <v>1</v>
      </c>
      <c r="I123" s="16">
        <v>36</v>
      </c>
      <c r="J123" s="16">
        <v>5</v>
      </c>
      <c r="K123" s="16">
        <v>0</v>
      </c>
      <c r="L123" s="68">
        <v>35.901369863013699</v>
      </c>
      <c r="M123" s="124">
        <v>1.0999999999999999E-2</v>
      </c>
      <c r="N123" s="124">
        <v>2E-3</v>
      </c>
      <c r="O123" s="127">
        <v>3.45</v>
      </c>
      <c r="P123" s="129">
        <v>1.03</v>
      </c>
      <c r="Q123" s="146">
        <v>2.2599999999999998</v>
      </c>
      <c r="R123" s="167">
        <f>_xlfn.IFNA(VLOOKUP(YEAR(E123), MOEX_annualized!$N$2:$O$10, 2,FALSE), MOEX_annualized!$O$10)</f>
        <v>0.28547615277078203</v>
      </c>
      <c r="S123" s="78">
        <v>0</v>
      </c>
      <c r="T123" s="78">
        <f>VLOOKUP(YEAR(D123)&amp;ROUNDUP(MONTH(D123)/3, 0), Business_index!$C$4:$E$39, 3, FALSE)</f>
        <v>0</v>
      </c>
      <c r="U123" s="167">
        <f>_xlfn.IFNA(VLOOKUP(YEAR(E123), MOEX_by2quarters!$N$2:$O$10, 2,FALSE), MOEX_by2quarters!$O$10)</f>
        <v>0.15663555192941619</v>
      </c>
    </row>
    <row r="124" spans="1:21" x14ac:dyDescent="0.15">
      <c r="A124" s="57">
        <v>27</v>
      </c>
      <c r="B124" s="16" t="s">
        <v>1360</v>
      </c>
      <c r="C124" s="19">
        <v>15</v>
      </c>
      <c r="D124" s="18">
        <v>42369</v>
      </c>
      <c r="E124" s="18">
        <v>42501</v>
      </c>
      <c r="F124" s="16" t="s">
        <v>2360</v>
      </c>
      <c r="G124" s="19">
        <v>16.400455887528924</v>
      </c>
      <c r="H124" s="16">
        <v>1</v>
      </c>
      <c r="I124" s="16">
        <v>36</v>
      </c>
      <c r="J124" s="16">
        <v>5</v>
      </c>
      <c r="K124" s="16">
        <v>0</v>
      </c>
      <c r="L124" s="68">
        <v>35.901369863013699</v>
      </c>
      <c r="M124" s="124">
        <v>0.106</v>
      </c>
      <c r="N124" s="124">
        <v>1E-3</v>
      </c>
      <c r="O124" s="127">
        <v>3.39</v>
      </c>
      <c r="P124" s="129">
        <v>1.07</v>
      </c>
      <c r="Q124" s="146">
        <v>5.9499999999999993</v>
      </c>
      <c r="R124" s="167">
        <f>_xlfn.IFNA(VLOOKUP(YEAR(E124), MOEX_annualized!$N$2:$O$10, 2,FALSE), MOEX_annualized!$O$10)</f>
        <v>0.27779550275773196</v>
      </c>
      <c r="S124" s="78">
        <v>0</v>
      </c>
      <c r="T124" s="78">
        <f>VLOOKUP(YEAR(D124)&amp;ROUNDUP(MONTH(D124)/3, 0), Business_index!$C$4:$E$39, 3, FALSE)</f>
        <v>0</v>
      </c>
      <c r="U124" s="167">
        <f>_xlfn.IFNA(VLOOKUP(YEAR(E124), MOEX_by2quarters!$N$2:$O$10, 2,FALSE), MOEX_by2quarters!$O$10)</f>
        <v>0.36326211149690607</v>
      </c>
    </row>
    <row r="125" spans="1:21" x14ac:dyDescent="0.15">
      <c r="A125" s="56">
        <v>28</v>
      </c>
      <c r="B125" s="21" t="s">
        <v>2362</v>
      </c>
      <c r="C125" s="22">
        <v>13.5</v>
      </c>
      <c r="D125" s="23">
        <v>41410</v>
      </c>
      <c r="E125" s="23">
        <v>41639</v>
      </c>
      <c r="F125" s="21" t="s">
        <v>2363</v>
      </c>
      <c r="G125" s="22">
        <v>15.489420176803891</v>
      </c>
      <c r="H125" s="21">
        <v>1</v>
      </c>
      <c r="I125" s="21">
        <v>60</v>
      </c>
      <c r="J125" s="21">
        <v>5</v>
      </c>
      <c r="K125" s="21">
        <v>1</v>
      </c>
      <c r="L125" s="68">
        <v>59.835616438356162</v>
      </c>
      <c r="M125" s="139">
        <v>0.13</v>
      </c>
      <c r="N125" s="139">
        <v>0.01</v>
      </c>
      <c r="O125" s="140">
        <v>2.5</v>
      </c>
      <c r="P125" s="141">
        <v>0.93</v>
      </c>
      <c r="Q125" s="146">
        <v>7.74</v>
      </c>
      <c r="R125" s="167">
        <f>_xlfn.IFNA(VLOOKUP(YEAR(E125), MOEX_annualized!$N$2:$O$10, 2,FALSE), MOEX_annualized!$O$10)</f>
        <v>3.9211240017564895E-2</v>
      </c>
      <c r="S125" s="78">
        <v>0</v>
      </c>
      <c r="T125" s="78">
        <f>VLOOKUP(YEAR(D125)&amp;ROUNDUP(MONTH(D125)/3, 0), Business_index!$C$4:$E$39, 3, FALSE)</f>
        <v>1</v>
      </c>
      <c r="U125" s="167">
        <f>_xlfn.IFNA(VLOOKUP(YEAR(E125), MOEX_by2quarters!$N$2:$O$10, 2,FALSE), MOEX_by2quarters!$O$10)</f>
        <v>0.27143134371630923</v>
      </c>
    </row>
    <row r="126" spans="1:21" x14ac:dyDescent="0.15">
      <c r="A126" s="57">
        <v>28</v>
      </c>
      <c r="B126" s="16" t="s">
        <v>2362</v>
      </c>
      <c r="C126" s="19">
        <v>13.5</v>
      </c>
      <c r="D126" s="18">
        <v>41639</v>
      </c>
      <c r="E126" s="18">
        <v>42004</v>
      </c>
      <c r="F126" s="16" t="s">
        <v>2363</v>
      </c>
      <c r="G126" s="19">
        <v>15.489420176803891</v>
      </c>
      <c r="H126" s="16">
        <v>1</v>
      </c>
      <c r="I126" s="16">
        <v>60</v>
      </c>
      <c r="J126" s="16">
        <v>5</v>
      </c>
      <c r="K126" s="16">
        <v>1</v>
      </c>
      <c r="L126" s="68">
        <v>59.835616438356162</v>
      </c>
      <c r="M126" s="124">
        <v>0.13800000000000001</v>
      </c>
      <c r="N126" s="124">
        <v>-1E-3</v>
      </c>
      <c r="O126" s="127">
        <v>2.64</v>
      </c>
      <c r="P126" s="129">
        <v>1.07</v>
      </c>
      <c r="Q126" s="146">
        <v>7.57</v>
      </c>
      <c r="R126" s="167">
        <f>_xlfn.IFNA(VLOOKUP(YEAR(E126), MOEX_annualized!$N$2:$O$10, 2,FALSE), MOEX_annualized!$O$10)</f>
        <v>-0.12706808638599779</v>
      </c>
      <c r="S126" s="78">
        <v>0</v>
      </c>
      <c r="T126" s="78">
        <f>VLOOKUP(YEAR(D126)&amp;ROUNDUP(MONTH(D126)/3, 0), Business_index!$C$4:$E$39, 3, FALSE)</f>
        <v>0</v>
      </c>
      <c r="U126" s="167">
        <f>_xlfn.IFNA(VLOOKUP(YEAR(E126), MOEX_by2quarters!$N$2:$O$10, 2,FALSE), MOEX_by2quarters!$O$10)</f>
        <v>-0.18115835772283623</v>
      </c>
    </row>
    <row r="127" spans="1:21" x14ac:dyDescent="0.15">
      <c r="A127" s="57">
        <v>28</v>
      </c>
      <c r="B127" s="16" t="s">
        <v>2362</v>
      </c>
      <c r="C127" s="19">
        <v>13.5</v>
      </c>
      <c r="D127" s="18">
        <v>42004</v>
      </c>
      <c r="E127" s="18">
        <v>42369</v>
      </c>
      <c r="F127" s="16" t="s">
        <v>2363</v>
      </c>
      <c r="G127" s="19">
        <v>15.489420176803891</v>
      </c>
      <c r="H127" s="16">
        <v>1</v>
      </c>
      <c r="I127" s="16">
        <v>60</v>
      </c>
      <c r="J127" s="16">
        <v>5</v>
      </c>
      <c r="K127" s="16">
        <v>1</v>
      </c>
      <c r="L127" s="68">
        <v>59.835616438356162</v>
      </c>
      <c r="M127" s="124">
        <v>0.19400000000000001</v>
      </c>
      <c r="N127" s="124">
        <v>0.03</v>
      </c>
      <c r="O127" s="127">
        <v>2.84</v>
      </c>
      <c r="P127" s="129">
        <v>1.18</v>
      </c>
      <c r="Q127" s="146">
        <v>0.75999999999999979</v>
      </c>
      <c r="R127" s="167">
        <f>_xlfn.IFNA(VLOOKUP(YEAR(E127), MOEX_annualized!$N$2:$O$10, 2,FALSE), MOEX_annualized!$O$10)</f>
        <v>0.28547615277078203</v>
      </c>
      <c r="S127" s="78">
        <v>0</v>
      </c>
      <c r="T127" s="78">
        <f>VLOOKUP(YEAR(D127)&amp;ROUNDUP(MONTH(D127)/3, 0), Business_index!$C$4:$E$39, 3, FALSE)</f>
        <v>0</v>
      </c>
      <c r="U127" s="167">
        <f>_xlfn.IFNA(VLOOKUP(YEAR(E127), MOEX_by2quarters!$N$2:$O$10, 2,FALSE), MOEX_by2quarters!$O$10)</f>
        <v>0.15663555192941619</v>
      </c>
    </row>
    <row r="128" spans="1:21" x14ac:dyDescent="0.15">
      <c r="A128" s="57">
        <v>28</v>
      </c>
      <c r="B128" s="16" t="s">
        <v>2362</v>
      </c>
      <c r="C128" s="19">
        <v>13.5</v>
      </c>
      <c r="D128" s="18">
        <v>42369</v>
      </c>
      <c r="E128" s="18">
        <v>42735</v>
      </c>
      <c r="F128" s="16" t="s">
        <v>2363</v>
      </c>
      <c r="G128" s="19">
        <v>15.489420176803891</v>
      </c>
      <c r="H128" s="16">
        <v>1</v>
      </c>
      <c r="I128" s="16">
        <v>60</v>
      </c>
      <c r="J128" s="16">
        <v>5</v>
      </c>
      <c r="K128" s="16">
        <v>1</v>
      </c>
      <c r="L128" s="68">
        <v>59.835616438356162</v>
      </c>
      <c r="M128" s="124">
        <v>0.218</v>
      </c>
      <c r="N128" s="124">
        <v>2.9000000000000001E-2</v>
      </c>
      <c r="O128" s="127">
        <v>2.68</v>
      </c>
      <c r="P128" s="129">
        <v>1.07</v>
      </c>
      <c r="Q128" s="146">
        <v>4.4499999999999993</v>
      </c>
      <c r="R128" s="167">
        <f>_xlfn.IFNA(VLOOKUP(YEAR(E128), MOEX_annualized!$N$2:$O$10, 2,FALSE), MOEX_annualized!$O$10)</f>
        <v>0.27779550275773196</v>
      </c>
      <c r="S128" s="78">
        <v>0</v>
      </c>
      <c r="T128" s="78">
        <f>VLOOKUP(YEAR(D128)&amp;ROUNDUP(MONTH(D128)/3, 0), Business_index!$C$4:$E$39, 3, FALSE)</f>
        <v>0</v>
      </c>
      <c r="U128" s="167">
        <f>_xlfn.IFNA(VLOOKUP(YEAR(E128), MOEX_by2quarters!$N$2:$O$10, 2,FALSE), MOEX_by2quarters!$O$10)</f>
        <v>0.36326211149690607</v>
      </c>
    </row>
    <row r="129" spans="1:25" x14ac:dyDescent="0.15">
      <c r="A129" s="57">
        <v>28</v>
      </c>
      <c r="B129" s="16" t="s">
        <v>2362</v>
      </c>
      <c r="C129" s="19">
        <v>13.5</v>
      </c>
      <c r="D129" s="18">
        <v>42735</v>
      </c>
      <c r="E129" s="18">
        <v>43100</v>
      </c>
      <c r="F129" s="16" t="s">
        <v>2363</v>
      </c>
      <c r="G129" s="19">
        <v>15.489420176803891</v>
      </c>
      <c r="H129" s="16">
        <v>1</v>
      </c>
      <c r="I129" s="16">
        <v>60</v>
      </c>
      <c r="J129" s="16">
        <v>5</v>
      </c>
      <c r="K129" s="16">
        <v>1</v>
      </c>
      <c r="L129" s="68">
        <v>59.835616438356162</v>
      </c>
      <c r="M129" s="124">
        <v>0.224</v>
      </c>
      <c r="N129" s="124">
        <v>1.9E-2</v>
      </c>
      <c r="O129" s="127">
        <v>2.68</v>
      </c>
      <c r="P129" s="129">
        <v>1.1299999999999999</v>
      </c>
      <c r="Q129" s="146">
        <v>5.16</v>
      </c>
      <c r="R129" s="167">
        <f>_xlfn.IFNA(VLOOKUP(YEAR(E129), MOEX_annualized!$N$2:$O$10, 2,FALSE), MOEX_annualized!$O$10)</f>
        <v>-5.4849413820347394E-2</v>
      </c>
      <c r="S129" s="78">
        <v>0</v>
      </c>
      <c r="T129" s="78">
        <f>VLOOKUP(YEAR(D129)&amp;ROUNDUP(MONTH(D129)/3, 0), Business_index!$C$4:$E$39, 3, FALSE)</f>
        <v>0</v>
      </c>
      <c r="U129" s="167">
        <f>_xlfn.IFNA(VLOOKUP(YEAR(E129), MOEX_by2quarters!$N$2:$O$10, 2,FALSE), MOEX_by2quarters!$O$10)</f>
        <v>0.21714415782437937</v>
      </c>
    </row>
    <row r="130" spans="1:25" x14ac:dyDescent="0.15">
      <c r="A130" s="58">
        <v>28</v>
      </c>
      <c r="B130" s="24" t="s">
        <v>2362</v>
      </c>
      <c r="C130" s="25">
        <v>13.5</v>
      </c>
      <c r="D130" s="26">
        <v>43100</v>
      </c>
      <c r="E130" s="26">
        <v>43230</v>
      </c>
      <c r="F130" s="24" t="s">
        <v>2363</v>
      </c>
      <c r="G130" s="25">
        <v>15.489420176803891</v>
      </c>
      <c r="H130" s="24">
        <v>1</v>
      </c>
      <c r="I130" s="24">
        <v>60</v>
      </c>
      <c r="J130" s="24">
        <v>5</v>
      </c>
      <c r="K130" s="24">
        <v>1</v>
      </c>
      <c r="L130" s="68">
        <v>59.835616438356162</v>
      </c>
      <c r="M130" s="125">
        <v>0.22800000000000001</v>
      </c>
      <c r="N130" s="125">
        <v>0.01</v>
      </c>
      <c r="O130" s="112">
        <v>2.8</v>
      </c>
      <c r="P130" s="130">
        <v>1.2</v>
      </c>
      <c r="Q130" s="146">
        <v>7.04</v>
      </c>
      <c r="R130" s="167">
        <f>_xlfn.IFNA(VLOOKUP(YEAR(E130), MOEX_annualized!$N$2:$O$10, 2,FALSE), MOEX_annualized!$O$10)</f>
        <v>0.11866885948640538</v>
      </c>
      <c r="S130" s="78">
        <v>0</v>
      </c>
      <c r="T130" s="78">
        <f>VLOOKUP(YEAR(D130)&amp;ROUNDUP(MONTH(D130)/3, 0), Business_index!$C$4:$E$39, 3, FALSE)</f>
        <v>0</v>
      </c>
      <c r="U130" s="167">
        <f>_xlfn.IFNA(VLOOKUP(YEAR(E130), MOEX_by2quarters!$N$2:$O$10, 2,FALSE), MOEX_by2quarters!$O$10)</f>
        <v>4.7760412903606803E-2</v>
      </c>
    </row>
    <row r="131" spans="1:25" x14ac:dyDescent="0.15">
      <c r="A131" s="56">
        <v>29</v>
      </c>
      <c r="B131" s="21" t="s">
        <v>177</v>
      </c>
      <c r="C131" s="22">
        <v>11</v>
      </c>
      <c r="D131" s="23">
        <v>41422</v>
      </c>
      <c r="E131" s="23">
        <v>41639</v>
      </c>
      <c r="F131" s="21" t="s">
        <v>2364</v>
      </c>
      <c r="G131" s="22">
        <v>18.009893815043064</v>
      </c>
      <c r="H131" s="21">
        <v>1</v>
      </c>
      <c r="I131" s="21">
        <v>61</v>
      </c>
      <c r="J131" s="21">
        <v>5</v>
      </c>
      <c r="K131" s="21">
        <v>0</v>
      </c>
      <c r="L131" s="68">
        <v>60.032876712328765</v>
      </c>
      <c r="M131" s="139">
        <v>0.19678020725388601</v>
      </c>
      <c r="N131" s="139">
        <v>7.0000000000000001E-3</v>
      </c>
      <c r="O131" s="140">
        <v>6</v>
      </c>
      <c r="P131" s="143">
        <v>0.75967769200428237</v>
      </c>
      <c r="Q131" s="146">
        <v>5.12</v>
      </c>
      <c r="R131" s="167">
        <f>_xlfn.IFNA(VLOOKUP(YEAR(E131), MOEX_annualized!$N$2:$O$10, 2,FALSE), MOEX_annualized!$O$10)</f>
        <v>3.9211240017564895E-2</v>
      </c>
      <c r="S131" s="78">
        <v>0</v>
      </c>
      <c r="T131" s="78">
        <f>VLOOKUP(YEAR(D131)&amp;ROUNDUP(MONTH(D131)/3, 0), Business_index!$C$4:$E$39, 3, FALSE)</f>
        <v>1</v>
      </c>
      <c r="U131" s="167">
        <f>_xlfn.IFNA(VLOOKUP(YEAR(E131), MOEX_by2quarters!$N$2:$O$10, 2,FALSE), MOEX_by2quarters!$O$10)</f>
        <v>0.27143134371630923</v>
      </c>
      <c r="X131" s="186"/>
      <c r="Y131" s="186"/>
    </row>
    <row r="132" spans="1:25" x14ac:dyDescent="0.15">
      <c r="A132" s="57">
        <v>29</v>
      </c>
      <c r="B132" s="16" t="s">
        <v>177</v>
      </c>
      <c r="C132" s="19">
        <v>11</v>
      </c>
      <c r="D132" s="18">
        <v>41639</v>
      </c>
      <c r="E132" s="18">
        <v>42004</v>
      </c>
      <c r="F132" s="16" t="s">
        <v>2364</v>
      </c>
      <c r="G132" s="19">
        <v>18.009893815043064</v>
      </c>
      <c r="H132" s="16">
        <v>1</v>
      </c>
      <c r="I132" s="16">
        <v>61</v>
      </c>
      <c r="J132" s="16">
        <v>5</v>
      </c>
      <c r="K132" s="16">
        <v>0</v>
      </c>
      <c r="L132" s="68">
        <v>60.032876712328765</v>
      </c>
      <c r="M132" s="124">
        <v>0.11351704160246533</v>
      </c>
      <c r="N132" s="124">
        <v>4.0000000000000001E-3</v>
      </c>
      <c r="O132" s="127">
        <v>7.17</v>
      </c>
      <c r="P132" s="131">
        <v>1.8423879935758987</v>
      </c>
      <c r="Q132" s="146">
        <v>5.07</v>
      </c>
      <c r="R132" s="167">
        <f>_xlfn.IFNA(VLOOKUP(YEAR(E132), MOEX_annualized!$N$2:$O$10, 2,FALSE), MOEX_annualized!$O$10)</f>
        <v>-0.12706808638599779</v>
      </c>
      <c r="S132" s="78">
        <v>0</v>
      </c>
      <c r="T132" s="78">
        <f>VLOOKUP(YEAR(D132)&amp;ROUNDUP(MONTH(D132)/3, 0), Business_index!$C$4:$E$39, 3, FALSE)</f>
        <v>0</v>
      </c>
      <c r="U132" s="167">
        <f>_xlfn.IFNA(VLOOKUP(YEAR(E132), MOEX_by2quarters!$N$2:$O$10, 2,FALSE), MOEX_by2quarters!$O$10)</f>
        <v>-0.18115835772283623</v>
      </c>
    </row>
    <row r="133" spans="1:25" x14ac:dyDescent="0.15">
      <c r="A133" s="57">
        <v>29</v>
      </c>
      <c r="B133" s="16" t="s">
        <v>177</v>
      </c>
      <c r="C133" s="19">
        <v>11</v>
      </c>
      <c r="D133" s="18">
        <v>42004</v>
      </c>
      <c r="E133" s="18">
        <v>42369</v>
      </c>
      <c r="F133" s="16" t="s">
        <v>2364</v>
      </c>
      <c r="G133" s="19">
        <v>18.009893815043064</v>
      </c>
      <c r="H133" s="16">
        <v>1</v>
      </c>
      <c r="I133" s="16">
        <v>61</v>
      </c>
      <c r="J133" s="16">
        <v>5</v>
      </c>
      <c r="K133" s="16">
        <v>0</v>
      </c>
      <c r="L133" s="68">
        <v>60.032876712328765</v>
      </c>
      <c r="M133" s="124">
        <v>0.23049232480533924</v>
      </c>
      <c r="N133" s="124">
        <v>1.0999999999999999E-2</v>
      </c>
      <c r="O133" s="127">
        <v>9.3800000000000008</v>
      </c>
      <c r="P133" s="131">
        <v>1.1593241503102198</v>
      </c>
      <c r="Q133" s="146">
        <v>-1.7400000000000002</v>
      </c>
      <c r="R133" s="167">
        <f>_xlfn.IFNA(VLOOKUP(YEAR(E133), MOEX_annualized!$N$2:$O$10, 2,FALSE), MOEX_annualized!$O$10)</f>
        <v>0.28547615277078203</v>
      </c>
      <c r="S133" s="78">
        <v>0</v>
      </c>
      <c r="T133" s="78">
        <f>VLOOKUP(YEAR(D133)&amp;ROUNDUP(MONTH(D133)/3, 0), Business_index!$C$4:$E$39, 3, FALSE)</f>
        <v>0</v>
      </c>
      <c r="U133" s="167">
        <f>_xlfn.IFNA(VLOOKUP(YEAR(E133), MOEX_by2quarters!$N$2:$O$10, 2,FALSE), MOEX_by2quarters!$O$10)</f>
        <v>0.15663555192941619</v>
      </c>
    </row>
    <row r="134" spans="1:25" x14ac:dyDescent="0.15">
      <c r="A134" s="57">
        <v>29</v>
      </c>
      <c r="B134" s="16" t="s">
        <v>177</v>
      </c>
      <c r="C134" s="19">
        <v>11</v>
      </c>
      <c r="D134" s="18">
        <v>42369</v>
      </c>
      <c r="E134" s="18">
        <v>42735</v>
      </c>
      <c r="F134" s="16" t="s">
        <v>2364</v>
      </c>
      <c r="G134" s="19">
        <v>18.009893815043064</v>
      </c>
      <c r="H134" s="16">
        <v>1</v>
      </c>
      <c r="I134" s="16">
        <v>61</v>
      </c>
      <c r="J134" s="16">
        <v>5</v>
      </c>
      <c r="K134" s="16">
        <v>0</v>
      </c>
      <c r="L134" s="68">
        <v>60.032876712328765</v>
      </c>
      <c r="M134" s="124">
        <v>-0.33595673703414131</v>
      </c>
      <c r="N134" s="124">
        <v>-1.7000000000000001E-2</v>
      </c>
      <c r="O134" s="127">
        <v>11.98</v>
      </c>
      <c r="P134" s="131">
        <v>1.1597730449798536</v>
      </c>
      <c r="Q134" s="146">
        <v>1.9499999999999993</v>
      </c>
      <c r="R134" s="167">
        <f>_xlfn.IFNA(VLOOKUP(YEAR(E134), MOEX_annualized!$N$2:$O$10, 2,FALSE), MOEX_annualized!$O$10)</f>
        <v>0.27779550275773196</v>
      </c>
      <c r="S134" s="78">
        <v>0</v>
      </c>
      <c r="T134" s="78">
        <f>VLOOKUP(YEAR(D134)&amp;ROUNDUP(MONTH(D134)/3, 0), Business_index!$C$4:$E$39, 3, FALSE)</f>
        <v>0</v>
      </c>
      <c r="U134" s="167">
        <f>_xlfn.IFNA(VLOOKUP(YEAR(E134), MOEX_by2quarters!$N$2:$O$10, 2,FALSE), MOEX_by2quarters!$O$10)</f>
        <v>0.36326211149690607</v>
      </c>
    </row>
    <row r="135" spans="1:25" x14ac:dyDescent="0.15">
      <c r="A135" s="57">
        <v>29</v>
      </c>
      <c r="B135" s="16" t="s">
        <v>177</v>
      </c>
      <c r="C135" s="19">
        <v>11</v>
      </c>
      <c r="D135" s="18">
        <v>42735</v>
      </c>
      <c r="E135" s="18">
        <v>43100</v>
      </c>
      <c r="F135" s="16" t="s">
        <v>2364</v>
      </c>
      <c r="G135" s="19">
        <v>18.009893815043064</v>
      </c>
      <c r="H135" s="16">
        <v>1</v>
      </c>
      <c r="I135" s="16">
        <v>61</v>
      </c>
      <c r="J135" s="16">
        <v>5</v>
      </c>
      <c r="K135" s="16">
        <v>0</v>
      </c>
      <c r="L135" s="68">
        <v>60.032876712328765</v>
      </c>
      <c r="M135" s="124">
        <v>-0.1009147999741485</v>
      </c>
      <c r="N135" s="124">
        <v>-7.0000000000000001E-3</v>
      </c>
      <c r="O135" s="127">
        <v>9.66</v>
      </c>
      <c r="P135" s="131">
        <v>0.57745319156553176</v>
      </c>
      <c r="Q135" s="146">
        <v>2.66</v>
      </c>
      <c r="R135" s="167">
        <f>_xlfn.IFNA(VLOOKUP(YEAR(E135), MOEX_annualized!$N$2:$O$10, 2,FALSE), MOEX_annualized!$O$10)</f>
        <v>-5.4849413820347394E-2</v>
      </c>
      <c r="S135" s="78">
        <v>0</v>
      </c>
      <c r="T135" s="78">
        <f>VLOOKUP(YEAR(D135)&amp;ROUNDUP(MONTH(D135)/3, 0), Business_index!$C$4:$E$39, 3, FALSE)</f>
        <v>0</v>
      </c>
      <c r="U135" s="167">
        <f>_xlfn.IFNA(VLOOKUP(YEAR(E135), MOEX_by2quarters!$N$2:$O$10, 2,FALSE), MOEX_by2quarters!$O$10)</f>
        <v>0.21714415782437937</v>
      </c>
      <c r="X135" s="186"/>
      <c r="Y135" s="186"/>
    </row>
    <row r="136" spans="1:25" x14ac:dyDescent="0.15">
      <c r="A136" s="58">
        <v>29</v>
      </c>
      <c r="B136" s="24" t="s">
        <v>177</v>
      </c>
      <c r="C136" s="25">
        <v>11</v>
      </c>
      <c r="D136" s="26">
        <v>43100</v>
      </c>
      <c r="E136" s="26">
        <v>43248</v>
      </c>
      <c r="F136" s="24" t="s">
        <v>2364</v>
      </c>
      <c r="G136" s="25">
        <v>18.009893815043064</v>
      </c>
      <c r="H136" s="24">
        <v>1</v>
      </c>
      <c r="I136" s="24">
        <v>61</v>
      </c>
      <c r="J136" s="24">
        <v>5</v>
      </c>
      <c r="K136" s="24">
        <v>0</v>
      </c>
      <c r="L136" s="68">
        <v>60.032876712328765</v>
      </c>
      <c r="M136" s="125">
        <v>0.13129515274949083</v>
      </c>
      <c r="N136" s="125">
        <v>3.0000000000000001E-3</v>
      </c>
      <c r="O136" s="112">
        <v>16.25</v>
      </c>
      <c r="P136" s="132">
        <v>0.2908923040266857</v>
      </c>
      <c r="Q136" s="146">
        <v>4.54</v>
      </c>
      <c r="R136" s="167">
        <f>_xlfn.IFNA(VLOOKUP(YEAR(E136), MOEX_annualized!$N$2:$O$10, 2,FALSE), MOEX_annualized!$O$10)</f>
        <v>0.11866885948640538</v>
      </c>
      <c r="S136" s="78">
        <v>0</v>
      </c>
      <c r="T136" s="78">
        <f>VLOOKUP(YEAR(D136)&amp;ROUNDUP(MONTH(D136)/3, 0), Business_index!$C$4:$E$39, 3, FALSE)</f>
        <v>0</v>
      </c>
      <c r="U136" s="167">
        <f>_xlfn.IFNA(VLOOKUP(YEAR(E136), MOEX_by2quarters!$N$2:$O$10, 2,FALSE), MOEX_by2quarters!$O$10)</f>
        <v>4.7760412903606803E-2</v>
      </c>
    </row>
    <row r="137" spans="1:25" x14ac:dyDescent="0.15">
      <c r="A137" s="56">
        <v>30</v>
      </c>
      <c r="B137" s="21" t="s">
        <v>131</v>
      </c>
      <c r="C137" s="22">
        <v>12.5</v>
      </c>
      <c r="D137" s="23">
        <v>41422</v>
      </c>
      <c r="E137" s="23">
        <v>41639</v>
      </c>
      <c r="F137" s="21" t="s">
        <v>2365</v>
      </c>
      <c r="G137" s="22">
        <v>17.510381253693833</v>
      </c>
      <c r="H137" s="21">
        <v>1</v>
      </c>
      <c r="I137" s="21">
        <v>36</v>
      </c>
      <c r="J137" s="21">
        <v>3</v>
      </c>
      <c r="K137" s="21">
        <v>0</v>
      </c>
      <c r="L137" s="68">
        <v>35.901369863013699</v>
      </c>
      <c r="M137" s="139">
        <v>0.94180580310880846</v>
      </c>
      <c r="N137" s="152">
        <v>7.4999999999999997E-2</v>
      </c>
      <c r="O137" s="140">
        <v>8.0299999999999994</v>
      </c>
      <c r="P137" s="143">
        <v>1.4606605148130158</v>
      </c>
      <c r="Q137" s="146">
        <v>6.62</v>
      </c>
      <c r="R137" s="167">
        <f>_xlfn.IFNA(VLOOKUP(YEAR(E137), MOEX_annualized!$N$2:$O$10, 2,FALSE), MOEX_annualized!$O$10)</f>
        <v>3.9211240017564895E-2</v>
      </c>
      <c r="S137" s="78">
        <v>0</v>
      </c>
      <c r="T137" s="78">
        <f>VLOOKUP(YEAR(D137)&amp;ROUNDUP(MONTH(D137)/3, 0), Business_index!$C$4:$E$39, 3, FALSE)</f>
        <v>1</v>
      </c>
      <c r="U137" s="167">
        <f>_xlfn.IFNA(VLOOKUP(YEAR(E137), MOEX_by2quarters!$N$2:$O$10, 2,FALSE), MOEX_by2quarters!$O$10)</f>
        <v>0.27143134371630923</v>
      </c>
    </row>
    <row r="138" spans="1:25" x14ac:dyDescent="0.15">
      <c r="A138" s="57">
        <v>30</v>
      </c>
      <c r="B138" s="16" t="s">
        <v>131</v>
      </c>
      <c r="C138" s="19">
        <v>12.5</v>
      </c>
      <c r="D138" s="18">
        <v>41639</v>
      </c>
      <c r="E138" s="18">
        <v>42004</v>
      </c>
      <c r="F138" s="16" t="s">
        <v>2365</v>
      </c>
      <c r="G138" s="19">
        <v>17.510381253693833</v>
      </c>
      <c r="H138" s="16">
        <v>1</v>
      </c>
      <c r="I138" s="16">
        <v>36</v>
      </c>
      <c r="J138" s="16">
        <v>3</v>
      </c>
      <c r="K138" s="16">
        <v>0</v>
      </c>
      <c r="L138" s="68">
        <v>35.901369863013699</v>
      </c>
      <c r="M138" s="124">
        <v>1.3859211864406782</v>
      </c>
      <c r="N138" s="126">
        <v>8.3000000000000004E-2</v>
      </c>
      <c r="O138" s="127">
        <v>7.26</v>
      </c>
      <c r="P138" s="131">
        <v>2.1076923076923073</v>
      </c>
      <c r="Q138" s="146">
        <v>6.57</v>
      </c>
      <c r="R138" s="167">
        <f>_xlfn.IFNA(VLOOKUP(YEAR(E138), MOEX_annualized!$N$2:$O$10, 2,FALSE), MOEX_annualized!$O$10)</f>
        <v>-0.12706808638599779</v>
      </c>
      <c r="S138" s="78">
        <v>0</v>
      </c>
      <c r="T138" s="78">
        <f>VLOOKUP(YEAR(D138)&amp;ROUNDUP(MONTH(D138)/3, 0), Business_index!$C$4:$E$39, 3, FALSE)</f>
        <v>0</v>
      </c>
      <c r="U138" s="167">
        <f>_xlfn.IFNA(VLOOKUP(YEAR(E138), MOEX_by2quarters!$N$2:$O$10, 2,FALSE), MOEX_by2quarters!$O$10)</f>
        <v>-0.18115835772283623</v>
      </c>
    </row>
    <row r="139" spans="1:25" x14ac:dyDescent="0.15">
      <c r="A139" s="57">
        <v>30</v>
      </c>
      <c r="B139" s="16" t="s">
        <v>131</v>
      </c>
      <c r="C139" s="19">
        <v>12.5</v>
      </c>
      <c r="D139" s="18">
        <v>42004</v>
      </c>
      <c r="E139" s="18">
        <v>42369</v>
      </c>
      <c r="F139" s="16" t="s">
        <v>2365</v>
      </c>
      <c r="G139" s="19">
        <v>17.510381253693833</v>
      </c>
      <c r="H139" s="16">
        <v>1</v>
      </c>
      <c r="I139" s="16">
        <v>36</v>
      </c>
      <c r="J139" s="16">
        <v>3</v>
      </c>
      <c r="K139" s="16">
        <v>0</v>
      </c>
      <c r="L139" s="68">
        <v>35.901369863013699</v>
      </c>
      <c r="M139" s="124">
        <v>0.49755855712696651</v>
      </c>
      <c r="N139" s="126">
        <v>4.7E-2</v>
      </c>
      <c r="O139" s="127">
        <v>5.61</v>
      </c>
      <c r="P139" s="131">
        <v>1.6067363410596027</v>
      </c>
      <c r="Q139" s="146">
        <v>-0.24000000000000021</v>
      </c>
      <c r="R139" s="167">
        <f>_xlfn.IFNA(VLOOKUP(YEAR(E139), MOEX_annualized!$N$2:$O$10, 2,FALSE), MOEX_annualized!$O$10)</f>
        <v>0.28547615277078203</v>
      </c>
      <c r="S139" s="78">
        <v>0</v>
      </c>
      <c r="T139" s="78">
        <f>VLOOKUP(YEAR(D139)&amp;ROUNDUP(MONTH(D139)/3, 0), Business_index!$C$4:$E$39, 3, FALSE)</f>
        <v>0</v>
      </c>
      <c r="U139" s="167">
        <f>_xlfn.IFNA(VLOOKUP(YEAR(E139), MOEX_by2quarters!$N$2:$O$10, 2,FALSE), MOEX_by2quarters!$O$10)</f>
        <v>0.15663555192941619</v>
      </c>
    </row>
    <row r="140" spans="1:25" x14ac:dyDescent="0.15">
      <c r="A140" s="58">
        <v>30</v>
      </c>
      <c r="B140" s="24" t="s">
        <v>131</v>
      </c>
      <c r="C140" s="25">
        <v>12.5</v>
      </c>
      <c r="D140" s="26">
        <v>42369</v>
      </c>
      <c r="E140" s="26">
        <v>42514</v>
      </c>
      <c r="F140" s="24" t="s">
        <v>2365</v>
      </c>
      <c r="G140" s="25">
        <v>17.510381253693833</v>
      </c>
      <c r="H140" s="24">
        <v>1</v>
      </c>
      <c r="I140" s="24">
        <v>36</v>
      </c>
      <c r="J140" s="24">
        <v>3</v>
      </c>
      <c r="K140" s="24">
        <v>0</v>
      </c>
      <c r="L140" s="68">
        <v>35.901369863013699</v>
      </c>
      <c r="M140" s="125">
        <v>0.25498811571540264</v>
      </c>
      <c r="N140" s="151">
        <v>1.9E-2</v>
      </c>
      <c r="O140" s="112">
        <v>6.41</v>
      </c>
      <c r="P140" s="132">
        <v>0.69853690156495973</v>
      </c>
      <c r="Q140" s="146">
        <v>3.4499999999999993</v>
      </c>
      <c r="R140" s="167">
        <f>_xlfn.IFNA(VLOOKUP(YEAR(E140), MOEX_annualized!$N$2:$O$10, 2,FALSE), MOEX_annualized!$O$10)</f>
        <v>0.27779550275773196</v>
      </c>
      <c r="S140" s="78">
        <v>0</v>
      </c>
      <c r="T140" s="78">
        <f>VLOOKUP(YEAR(D140)&amp;ROUNDUP(MONTH(D140)/3, 0), Business_index!$C$4:$E$39, 3, FALSE)</f>
        <v>0</v>
      </c>
      <c r="U140" s="167">
        <f>_xlfn.IFNA(VLOOKUP(YEAR(E140), MOEX_by2quarters!$N$2:$O$10, 2,FALSE), MOEX_by2quarters!$O$10)</f>
        <v>0.36326211149690607</v>
      </c>
    </row>
    <row r="141" spans="1:25" x14ac:dyDescent="0.15">
      <c r="A141" s="56">
        <v>31</v>
      </c>
      <c r="B141" s="21" t="s">
        <v>2367</v>
      </c>
      <c r="C141" s="22">
        <v>14</v>
      </c>
      <c r="D141" s="23">
        <v>41428</v>
      </c>
      <c r="E141" s="23">
        <v>41639</v>
      </c>
      <c r="F141" s="21" t="s">
        <v>2368</v>
      </c>
      <c r="G141" s="22">
        <v>16.805920995637088</v>
      </c>
      <c r="H141" s="21">
        <v>1</v>
      </c>
      <c r="I141" s="21">
        <v>36</v>
      </c>
      <c r="J141" s="21">
        <v>3</v>
      </c>
      <c r="K141" s="21">
        <v>1</v>
      </c>
      <c r="L141" s="68">
        <v>35.901369863013699</v>
      </c>
      <c r="M141" s="139">
        <v>-6.0999999999999999E-2</v>
      </c>
      <c r="N141" s="139">
        <v>-0.06</v>
      </c>
      <c r="O141" s="140">
        <v>19.61</v>
      </c>
      <c r="P141" s="141">
        <v>4.3899999999999997</v>
      </c>
      <c r="Q141" s="146">
        <v>7.95</v>
      </c>
      <c r="R141" s="167">
        <f>_xlfn.IFNA(VLOOKUP(YEAR(E141), MOEX_annualized!$N$2:$O$10, 2,FALSE), MOEX_annualized!$O$10)</f>
        <v>3.9211240017564895E-2</v>
      </c>
      <c r="S141" s="78">
        <v>0</v>
      </c>
      <c r="T141" s="78">
        <f>VLOOKUP(YEAR(D141)&amp;ROUNDUP(MONTH(D141)/3, 0), Business_index!$C$4:$E$39, 3, FALSE)</f>
        <v>1</v>
      </c>
      <c r="U141" s="167">
        <f>_xlfn.IFNA(VLOOKUP(YEAR(E141), MOEX_by2quarters!$N$2:$O$10, 2,FALSE), MOEX_by2quarters!$O$10)</f>
        <v>0.27143134371630923</v>
      </c>
    </row>
    <row r="142" spans="1:25" x14ac:dyDescent="0.15">
      <c r="A142" s="57">
        <v>31</v>
      </c>
      <c r="B142" s="16" t="s">
        <v>2367</v>
      </c>
      <c r="C142" s="19">
        <v>14</v>
      </c>
      <c r="D142" s="18">
        <v>41639</v>
      </c>
      <c r="E142" s="18">
        <v>42004</v>
      </c>
      <c r="F142" s="16" t="s">
        <v>2368</v>
      </c>
      <c r="G142" s="19">
        <v>16.805920995637088</v>
      </c>
      <c r="H142" s="16">
        <v>1</v>
      </c>
      <c r="I142" s="16">
        <v>36</v>
      </c>
      <c r="J142" s="16">
        <v>3</v>
      </c>
      <c r="K142" s="16">
        <v>1</v>
      </c>
      <c r="L142" s="68">
        <v>35.901369863013699</v>
      </c>
      <c r="M142" s="124">
        <v>0.112</v>
      </c>
      <c r="N142" s="124">
        <v>1.6E-2</v>
      </c>
      <c r="O142" s="127">
        <v>17.53</v>
      </c>
      <c r="P142" s="129">
        <v>4.91</v>
      </c>
      <c r="Q142" s="146">
        <v>8.07</v>
      </c>
      <c r="R142" s="167">
        <f>_xlfn.IFNA(VLOOKUP(YEAR(E142), MOEX_annualized!$N$2:$O$10, 2,FALSE), MOEX_annualized!$O$10)</f>
        <v>-0.12706808638599779</v>
      </c>
      <c r="S142" s="78">
        <v>0</v>
      </c>
      <c r="T142" s="78">
        <f>VLOOKUP(YEAR(D142)&amp;ROUNDUP(MONTH(D142)/3, 0), Business_index!$C$4:$E$39, 3, FALSE)</f>
        <v>0</v>
      </c>
      <c r="U142" s="167">
        <f>_xlfn.IFNA(VLOOKUP(YEAR(E142), MOEX_by2quarters!$N$2:$O$10, 2,FALSE), MOEX_by2quarters!$O$10)</f>
        <v>-0.18115835772283623</v>
      </c>
    </row>
    <row r="143" spans="1:25" x14ac:dyDescent="0.15">
      <c r="A143" s="57">
        <v>31</v>
      </c>
      <c r="B143" s="16" t="s">
        <v>2367</v>
      </c>
      <c r="C143" s="19">
        <v>14</v>
      </c>
      <c r="D143" s="18">
        <v>42004</v>
      </c>
      <c r="E143" s="18">
        <v>42369</v>
      </c>
      <c r="F143" s="16" t="s">
        <v>2368</v>
      </c>
      <c r="G143" s="19">
        <v>16.805920995637088</v>
      </c>
      <c r="H143" s="16">
        <v>1</v>
      </c>
      <c r="I143" s="16">
        <v>36</v>
      </c>
      <c r="J143" s="16">
        <v>3</v>
      </c>
      <c r="K143" s="16">
        <v>1</v>
      </c>
      <c r="L143" s="68">
        <v>35.901369863013699</v>
      </c>
      <c r="M143" s="124">
        <v>9.1999999999999998E-2</v>
      </c>
      <c r="N143" s="124">
        <v>1.2E-2</v>
      </c>
      <c r="O143" s="127">
        <v>17.72</v>
      </c>
      <c r="P143" s="129">
        <v>8.3800000000000008</v>
      </c>
      <c r="Q143" s="146">
        <v>1.2599999999999998</v>
      </c>
      <c r="R143" s="167">
        <f>_xlfn.IFNA(VLOOKUP(YEAR(E143), MOEX_annualized!$N$2:$O$10, 2,FALSE), MOEX_annualized!$O$10)</f>
        <v>0.28547615277078203</v>
      </c>
      <c r="S143" s="78">
        <v>0</v>
      </c>
      <c r="T143" s="78">
        <f>VLOOKUP(YEAR(D143)&amp;ROUNDUP(MONTH(D143)/3, 0), Business_index!$C$4:$E$39, 3, FALSE)</f>
        <v>0</v>
      </c>
      <c r="U143" s="167">
        <f>_xlfn.IFNA(VLOOKUP(YEAR(E143), MOEX_by2quarters!$N$2:$O$10, 2,FALSE), MOEX_by2quarters!$O$10)</f>
        <v>0.15663555192941619</v>
      </c>
    </row>
    <row r="144" spans="1:25" x14ac:dyDescent="0.15">
      <c r="A144" s="58">
        <v>31</v>
      </c>
      <c r="B144" s="24" t="s">
        <v>2367</v>
      </c>
      <c r="C144" s="25">
        <v>14</v>
      </c>
      <c r="D144" s="26">
        <v>42369</v>
      </c>
      <c r="E144" s="26">
        <v>42520</v>
      </c>
      <c r="F144" s="24" t="s">
        <v>2368</v>
      </c>
      <c r="G144" s="25">
        <v>16.805920995637088</v>
      </c>
      <c r="H144" s="24">
        <v>1</v>
      </c>
      <c r="I144" s="24">
        <v>36</v>
      </c>
      <c r="J144" s="24">
        <v>3</v>
      </c>
      <c r="K144" s="24">
        <v>1</v>
      </c>
      <c r="L144" s="68">
        <v>35.901369863013699</v>
      </c>
      <c r="M144" s="125">
        <v>0.28499999999999998</v>
      </c>
      <c r="N144" s="125">
        <v>4.0000000000000001E-3</v>
      </c>
      <c r="O144" s="112">
        <v>35.49</v>
      </c>
      <c r="P144" s="130">
        <v>16.600000000000001</v>
      </c>
      <c r="Q144" s="146">
        <v>4.9499999999999993</v>
      </c>
      <c r="R144" s="167">
        <f>_xlfn.IFNA(VLOOKUP(YEAR(E144), MOEX_annualized!$N$2:$O$10, 2,FALSE), MOEX_annualized!$O$10)</f>
        <v>0.27779550275773196</v>
      </c>
      <c r="S144" s="78">
        <v>0</v>
      </c>
      <c r="T144" s="78">
        <f>VLOOKUP(YEAR(D144)&amp;ROUNDUP(MONTH(D144)/3, 0), Business_index!$C$4:$E$39, 3, FALSE)</f>
        <v>0</v>
      </c>
      <c r="U144" s="167">
        <f>_xlfn.IFNA(VLOOKUP(YEAR(E144), MOEX_by2quarters!$N$2:$O$10, 2,FALSE), MOEX_by2quarters!$O$10)</f>
        <v>0.36326211149690607</v>
      </c>
    </row>
    <row r="145" spans="1:21" x14ac:dyDescent="0.15">
      <c r="A145" s="56">
        <v>32</v>
      </c>
      <c r="B145" s="21" t="s">
        <v>2370</v>
      </c>
      <c r="C145" s="22">
        <v>13</v>
      </c>
      <c r="D145" s="23">
        <v>41429</v>
      </c>
      <c r="E145" s="23">
        <v>41639</v>
      </c>
      <c r="F145" s="21" t="s">
        <v>2371</v>
      </c>
      <c r="G145" s="22">
        <v>18.005265294991034</v>
      </c>
      <c r="H145" s="21">
        <v>1</v>
      </c>
      <c r="I145" s="21">
        <v>54</v>
      </c>
      <c r="J145" s="21">
        <v>3</v>
      </c>
      <c r="K145" s="21">
        <v>1</v>
      </c>
      <c r="L145" s="68">
        <v>35.901369863013699</v>
      </c>
      <c r="M145" s="139">
        <v>0.185</v>
      </c>
      <c r="N145" s="150">
        <v>8.0000000000000002E-3</v>
      </c>
      <c r="O145" s="147">
        <v>1.7597085813758571</v>
      </c>
      <c r="P145" s="143">
        <v>0.60407040467645223</v>
      </c>
      <c r="Q145" s="146">
        <v>6.88</v>
      </c>
      <c r="R145" s="167">
        <f>_xlfn.IFNA(VLOOKUP(YEAR(E145), MOEX_annualized!$N$2:$O$10, 2,FALSE), MOEX_annualized!$O$10)</f>
        <v>3.9211240017564895E-2</v>
      </c>
      <c r="S145" s="224">
        <v>1</v>
      </c>
      <c r="T145" s="78">
        <f>VLOOKUP(YEAR(D145)&amp;ROUNDUP(MONTH(D145)/3, 0), Business_index!$C$4:$E$39, 3, FALSE)</f>
        <v>1</v>
      </c>
      <c r="U145" s="167">
        <f>_xlfn.IFNA(VLOOKUP(YEAR(E145), MOEX_by2quarters!$N$2:$O$10, 2,FALSE), MOEX_by2quarters!$O$10)</f>
        <v>0.27143134371630923</v>
      </c>
    </row>
    <row r="146" spans="1:21" x14ac:dyDescent="0.15">
      <c r="A146" s="57">
        <v>32</v>
      </c>
      <c r="B146" s="16" t="s">
        <v>2370</v>
      </c>
      <c r="C146" s="19">
        <v>13</v>
      </c>
      <c r="D146" s="18">
        <v>41639</v>
      </c>
      <c r="E146" s="18">
        <v>42004</v>
      </c>
      <c r="F146" s="16" t="s">
        <v>2371</v>
      </c>
      <c r="G146" s="19">
        <v>18.005265294991034</v>
      </c>
      <c r="H146" s="16">
        <v>1</v>
      </c>
      <c r="I146" s="16">
        <v>54</v>
      </c>
      <c r="J146" s="16">
        <v>3</v>
      </c>
      <c r="K146" s="16">
        <v>1</v>
      </c>
      <c r="L146" s="68">
        <v>35.901369863013699</v>
      </c>
      <c r="M146" s="124">
        <v>0.16300000000000001</v>
      </c>
      <c r="N146" s="126">
        <v>1.7999999999999999E-2</v>
      </c>
      <c r="O146" s="148">
        <v>3.3196863273357065</v>
      </c>
      <c r="P146" s="131">
        <v>2.006398537477148</v>
      </c>
      <c r="Q146" s="146">
        <v>7.07</v>
      </c>
      <c r="R146" s="167">
        <f>_xlfn.IFNA(VLOOKUP(YEAR(E146), MOEX_annualized!$N$2:$O$10, 2,FALSE), MOEX_annualized!$O$10)</f>
        <v>-0.12706808638599779</v>
      </c>
      <c r="S146" s="224">
        <v>1</v>
      </c>
      <c r="T146" s="78">
        <f>VLOOKUP(YEAR(D146)&amp;ROUNDUP(MONTH(D146)/3, 0), Business_index!$C$4:$E$39, 3, FALSE)</f>
        <v>0</v>
      </c>
      <c r="U146" s="167">
        <f>_xlfn.IFNA(VLOOKUP(YEAR(E146), MOEX_by2quarters!$N$2:$O$10, 2,FALSE), MOEX_by2quarters!$O$10)</f>
        <v>-0.18115835772283623</v>
      </c>
    </row>
    <row r="147" spans="1:21" x14ac:dyDescent="0.15">
      <c r="A147" s="57">
        <v>32</v>
      </c>
      <c r="B147" s="16" t="s">
        <v>2370</v>
      </c>
      <c r="C147" s="19">
        <v>13</v>
      </c>
      <c r="D147" s="18">
        <v>42004</v>
      </c>
      <c r="E147" s="18">
        <v>42369</v>
      </c>
      <c r="F147" s="16" t="s">
        <v>2371</v>
      </c>
      <c r="G147" s="19">
        <v>18.005265294991034</v>
      </c>
      <c r="H147" s="16">
        <v>1</v>
      </c>
      <c r="I147" s="16">
        <v>54</v>
      </c>
      <c r="J147" s="16">
        <v>3</v>
      </c>
      <c r="K147" s="16">
        <v>1</v>
      </c>
      <c r="L147" s="68">
        <v>35.901369863013699</v>
      </c>
      <c r="M147" s="124">
        <v>0.154</v>
      </c>
      <c r="N147" s="126">
        <v>-5.8999999999999997E-2</v>
      </c>
      <c r="O147" s="148">
        <v>-0.25740689655172411</v>
      </c>
      <c r="P147" s="131">
        <v>-0.22337931034482758</v>
      </c>
      <c r="Q147" s="146">
        <v>0.25999999999999979</v>
      </c>
      <c r="R147" s="167">
        <f>_xlfn.IFNA(VLOOKUP(YEAR(E147), MOEX_annualized!$N$2:$O$10, 2,FALSE), MOEX_annualized!$O$10)</f>
        <v>0.28547615277078203</v>
      </c>
      <c r="S147" s="224">
        <v>1</v>
      </c>
      <c r="T147" s="78">
        <f>VLOOKUP(YEAR(D147)&amp;ROUNDUP(MONTH(D147)/3, 0), Business_index!$C$4:$E$39, 3, FALSE)</f>
        <v>0</v>
      </c>
      <c r="U147" s="167">
        <f>_xlfn.IFNA(VLOOKUP(YEAR(E147), MOEX_by2quarters!$N$2:$O$10, 2,FALSE), MOEX_by2quarters!$O$10)</f>
        <v>0.15663555192941619</v>
      </c>
    </row>
    <row r="148" spans="1:21" x14ac:dyDescent="0.15">
      <c r="A148" s="58">
        <v>32</v>
      </c>
      <c r="B148" s="24" t="s">
        <v>2370</v>
      </c>
      <c r="C148" s="25">
        <v>13</v>
      </c>
      <c r="D148" s="26">
        <v>42369</v>
      </c>
      <c r="E148" s="26">
        <v>42521</v>
      </c>
      <c r="F148" s="24" t="s">
        <v>2371</v>
      </c>
      <c r="G148" s="25">
        <v>18.005265294991034</v>
      </c>
      <c r="H148" s="24">
        <v>1</v>
      </c>
      <c r="I148" s="24">
        <v>54</v>
      </c>
      <c r="J148" s="24">
        <v>3</v>
      </c>
      <c r="K148" s="24">
        <v>1</v>
      </c>
      <c r="L148" s="68">
        <v>35.901369863013699</v>
      </c>
      <c r="M148" s="125">
        <v>0.40100000000000002</v>
      </c>
      <c r="N148" s="151">
        <v>1.2E-2</v>
      </c>
      <c r="O148" s="149">
        <v>-2.4618093401525951</v>
      </c>
      <c r="P148" s="132">
        <v>-2.7829294877169448</v>
      </c>
      <c r="Q148" s="146">
        <v>3.9499999999999993</v>
      </c>
      <c r="R148" s="167">
        <f>_xlfn.IFNA(VLOOKUP(YEAR(E148), MOEX_annualized!$N$2:$O$10, 2,FALSE), MOEX_annualized!$O$10)</f>
        <v>0.27779550275773196</v>
      </c>
      <c r="S148" s="224">
        <v>1</v>
      </c>
      <c r="T148" s="78">
        <f>VLOOKUP(YEAR(D148)&amp;ROUNDUP(MONTH(D148)/3, 0), Business_index!$C$4:$E$39, 3, FALSE)</f>
        <v>0</v>
      </c>
      <c r="U148" s="167">
        <f>_xlfn.IFNA(VLOOKUP(YEAR(E148), MOEX_by2quarters!$N$2:$O$10, 2,FALSE), MOEX_by2quarters!$O$10)</f>
        <v>0.36326211149690607</v>
      </c>
    </row>
    <row r="149" spans="1:21" x14ac:dyDescent="0.15">
      <c r="A149" s="56">
        <v>33</v>
      </c>
      <c r="B149" s="21" t="s">
        <v>2382</v>
      </c>
      <c r="C149" s="22">
        <v>16</v>
      </c>
      <c r="D149" s="23">
        <v>41438</v>
      </c>
      <c r="E149" s="23">
        <v>41639</v>
      </c>
      <c r="F149" s="21" t="s">
        <v>2383</v>
      </c>
      <c r="G149" s="22">
        <v>17.493129626227599</v>
      </c>
      <c r="H149" s="21">
        <v>1</v>
      </c>
      <c r="I149" s="21">
        <v>36</v>
      </c>
      <c r="J149" s="21">
        <v>3</v>
      </c>
      <c r="K149" s="21">
        <v>1</v>
      </c>
      <c r="L149" s="68">
        <v>35.901369863013699</v>
      </c>
      <c r="M149" s="139">
        <v>0.32100000000000001</v>
      </c>
      <c r="N149" s="139">
        <v>4.2000000000000003E-2</v>
      </c>
      <c r="O149" s="140">
        <v>2.31</v>
      </c>
      <c r="P149" s="141">
        <v>1.21</v>
      </c>
      <c r="Q149" s="146">
        <v>9.870000000000001</v>
      </c>
      <c r="R149" s="167">
        <f>_xlfn.IFNA(VLOOKUP(YEAR(E149), MOEX_annualized!$N$2:$O$10, 2,FALSE), MOEX_annualized!$O$10)</f>
        <v>3.9211240017564895E-2</v>
      </c>
      <c r="S149" s="78">
        <v>0</v>
      </c>
      <c r="T149" s="78">
        <f>VLOOKUP(YEAR(D149)&amp;ROUNDUP(MONTH(D149)/3, 0), Business_index!$C$4:$E$39, 3, FALSE)</f>
        <v>1</v>
      </c>
      <c r="U149" s="167">
        <f>_xlfn.IFNA(VLOOKUP(YEAR(E149), MOEX_by2quarters!$N$2:$O$10, 2,FALSE), MOEX_by2quarters!$O$10)</f>
        <v>0.27143134371630923</v>
      </c>
    </row>
    <row r="150" spans="1:21" x14ac:dyDescent="0.15">
      <c r="A150" s="57">
        <v>33</v>
      </c>
      <c r="B150" s="16" t="s">
        <v>2382</v>
      </c>
      <c r="C150" s="19">
        <v>16</v>
      </c>
      <c r="D150" s="18">
        <v>41639</v>
      </c>
      <c r="E150" s="18">
        <v>42004</v>
      </c>
      <c r="F150" s="16" t="s">
        <v>2383</v>
      </c>
      <c r="G150" s="19">
        <v>17.493129626227599</v>
      </c>
      <c r="H150" s="16">
        <v>1</v>
      </c>
      <c r="I150" s="16">
        <v>36</v>
      </c>
      <c r="J150" s="16">
        <v>3</v>
      </c>
      <c r="K150" s="16">
        <v>1</v>
      </c>
      <c r="L150" s="68">
        <v>35.901369863013699</v>
      </c>
      <c r="M150" s="124">
        <v>0.27700000000000002</v>
      </c>
      <c r="N150" s="124">
        <v>4.0000000000000001E-3</v>
      </c>
      <c r="O150" s="127">
        <v>2.5299999999999998</v>
      </c>
      <c r="P150" s="129">
        <v>1.42</v>
      </c>
      <c r="Q150" s="146">
        <v>10.07</v>
      </c>
      <c r="R150" s="167">
        <f>_xlfn.IFNA(VLOOKUP(YEAR(E150), MOEX_annualized!$N$2:$O$10, 2,FALSE), MOEX_annualized!$O$10)</f>
        <v>-0.12706808638599779</v>
      </c>
      <c r="S150" s="78">
        <v>0</v>
      </c>
      <c r="T150" s="78">
        <f>VLOOKUP(YEAR(D150)&amp;ROUNDUP(MONTH(D150)/3, 0), Business_index!$C$4:$E$39, 3, FALSE)</f>
        <v>0</v>
      </c>
      <c r="U150" s="167">
        <f>_xlfn.IFNA(VLOOKUP(YEAR(E150), MOEX_by2quarters!$N$2:$O$10, 2,FALSE), MOEX_by2quarters!$O$10)</f>
        <v>-0.18115835772283623</v>
      </c>
    </row>
    <row r="151" spans="1:21" x14ac:dyDescent="0.15">
      <c r="A151" s="57">
        <v>33</v>
      </c>
      <c r="B151" s="16" t="s">
        <v>2382</v>
      </c>
      <c r="C151" s="19">
        <v>16</v>
      </c>
      <c r="D151" s="18">
        <v>42004</v>
      </c>
      <c r="E151" s="18">
        <v>42369</v>
      </c>
      <c r="F151" s="16" t="s">
        <v>2383</v>
      </c>
      <c r="G151" s="19">
        <v>17.493129626227599</v>
      </c>
      <c r="H151" s="16">
        <v>1</v>
      </c>
      <c r="I151" s="16">
        <v>36</v>
      </c>
      <c r="J151" s="16">
        <v>3</v>
      </c>
      <c r="K151" s="16">
        <v>1</v>
      </c>
      <c r="L151" s="68">
        <v>35.901369863013699</v>
      </c>
      <c r="M151" s="124">
        <v>0.191</v>
      </c>
      <c r="N151" s="124">
        <v>-1.9E-2</v>
      </c>
      <c r="O151" s="127">
        <v>3.24</v>
      </c>
      <c r="P151" s="129">
        <v>1.96</v>
      </c>
      <c r="Q151" s="146">
        <v>3.26</v>
      </c>
      <c r="R151" s="167">
        <f>_xlfn.IFNA(VLOOKUP(YEAR(E151), MOEX_annualized!$N$2:$O$10, 2,FALSE), MOEX_annualized!$O$10)</f>
        <v>0.28547615277078203</v>
      </c>
      <c r="S151" s="78">
        <v>0</v>
      </c>
      <c r="T151" s="78">
        <f>VLOOKUP(YEAR(D151)&amp;ROUNDUP(MONTH(D151)/3, 0), Business_index!$C$4:$E$39, 3, FALSE)</f>
        <v>0</v>
      </c>
      <c r="U151" s="167">
        <f>_xlfn.IFNA(VLOOKUP(YEAR(E151), MOEX_by2quarters!$N$2:$O$10, 2,FALSE), MOEX_by2quarters!$O$10)</f>
        <v>0.15663555192941619</v>
      </c>
    </row>
    <row r="152" spans="1:21" x14ac:dyDescent="0.15">
      <c r="A152" s="57">
        <v>33</v>
      </c>
      <c r="B152" s="16" t="s">
        <v>2382</v>
      </c>
      <c r="C152" s="19">
        <v>16</v>
      </c>
      <c r="D152" s="18">
        <v>42369</v>
      </c>
      <c r="E152" s="18">
        <v>42530</v>
      </c>
      <c r="F152" s="16" t="s">
        <v>2383</v>
      </c>
      <c r="G152" s="19">
        <v>17.493129626227599</v>
      </c>
      <c r="H152" s="16">
        <v>1</v>
      </c>
      <c r="I152" s="16">
        <v>36</v>
      </c>
      <c r="J152" s="16">
        <v>3</v>
      </c>
      <c r="K152" s="16">
        <v>1</v>
      </c>
      <c r="L152" s="68">
        <v>35.901369863013699</v>
      </c>
      <c r="M152" s="124">
        <v>9.1999999999999998E-2</v>
      </c>
      <c r="N152" s="124">
        <v>-6.9000000000000006E-2</v>
      </c>
      <c r="O152" s="127">
        <v>3.77</v>
      </c>
      <c r="P152" s="129">
        <v>2.4900000000000002</v>
      </c>
      <c r="Q152" s="146">
        <v>6.9499999999999993</v>
      </c>
      <c r="R152" s="167">
        <f>_xlfn.IFNA(VLOOKUP(YEAR(E152), MOEX_annualized!$N$2:$O$10, 2,FALSE), MOEX_annualized!$O$10)</f>
        <v>0.27779550275773196</v>
      </c>
      <c r="S152" s="78">
        <v>0</v>
      </c>
      <c r="T152" s="78">
        <f>VLOOKUP(YEAR(D152)&amp;ROUNDUP(MONTH(D152)/3, 0), Business_index!$C$4:$E$39, 3, FALSE)</f>
        <v>0</v>
      </c>
      <c r="U152" s="167">
        <f>_xlfn.IFNA(VLOOKUP(YEAR(E152), MOEX_by2quarters!$N$2:$O$10, 2,FALSE), MOEX_by2quarters!$O$10)</f>
        <v>0.36326211149690607</v>
      </c>
    </row>
    <row r="153" spans="1:21" x14ac:dyDescent="0.15">
      <c r="A153" s="53">
        <v>34</v>
      </c>
      <c r="B153" s="21" t="s">
        <v>2387</v>
      </c>
      <c r="C153" s="22">
        <v>13.25</v>
      </c>
      <c r="D153" s="23">
        <v>41443</v>
      </c>
      <c r="E153" s="23">
        <v>41639</v>
      </c>
      <c r="F153" s="21" t="s">
        <v>2388</v>
      </c>
      <c r="G153" s="22">
        <v>14.829879634736027</v>
      </c>
      <c r="H153" s="21">
        <v>1</v>
      </c>
      <c r="I153" s="21">
        <v>36</v>
      </c>
      <c r="J153" s="21">
        <v>5</v>
      </c>
      <c r="K153" s="21">
        <v>1</v>
      </c>
      <c r="L153" s="68">
        <v>26.926027397260274</v>
      </c>
      <c r="M153" s="150">
        <v>0.31671720207253889</v>
      </c>
      <c r="N153" s="150">
        <v>1.4400000000000001E-2</v>
      </c>
      <c r="O153" s="147">
        <v>12.35</v>
      </c>
      <c r="P153" s="141">
        <v>0.04</v>
      </c>
      <c r="Q153" s="146">
        <v>7.29</v>
      </c>
      <c r="R153" s="167">
        <f>_xlfn.IFNA(VLOOKUP(YEAR(E153), MOEX_annualized!$N$2:$O$10, 2,FALSE), MOEX_annualized!$O$10)</f>
        <v>3.9211240017564895E-2</v>
      </c>
      <c r="S153" s="224">
        <v>1</v>
      </c>
      <c r="T153" s="78">
        <f>VLOOKUP(YEAR(D153)&amp;ROUNDUP(MONTH(D153)/3, 0), Business_index!$C$4:$E$39, 3, FALSE)</f>
        <v>1</v>
      </c>
      <c r="U153" s="167">
        <f>_xlfn.IFNA(VLOOKUP(YEAR(E153), MOEX_by2quarters!$N$2:$O$10, 2,FALSE), MOEX_by2quarters!$O$10)</f>
        <v>0.27143134371630923</v>
      </c>
    </row>
    <row r="154" spans="1:21" x14ac:dyDescent="0.15">
      <c r="A154" s="54">
        <v>34</v>
      </c>
      <c r="B154" s="16" t="s">
        <v>2387</v>
      </c>
      <c r="C154" s="19">
        <v>13.25</v>
      </c>
      <c r="D154" s="18">
        <v>41639</v>
      </c>
      <c r="E154" s="18">
        <v>42004</v>
      </c>
      <c r="F154" s="16" t="s">
        <v>2388</v>
      </c>
      <c r="G154" s="19">
        <v>14.829879634736027</v>
      </c>
      <c r="H154" s="16">
        <v>1</v>
      </c>
      <c r="I154" s="16">
        <v>36</v>
      </c>
      <c r="J154" s="16">
        <v>5</v>
      </c>
      <c r="K154" s="16">
        <v>1</v>
      </c>
      <c r="L154" s="68">
        <v>26.926027397260274</v>
      </c>
      <c r="M154" s="126">
        <v>0.41028764560862874</v>
      </c>
      <c r="N154" s="126">
        <v>2.5000000000000001E-2</v>
      </c>
      <c r="O154" s="148">
        <v>16.760000000000002</v>
      </c>
      <c r="P154" s="129">
        <v>6.52</v>
      </c>
      <c r="Q154" s="146">
        <v>7.32</v>
      </c>
      <c r="R154" s="167">
        <f>_xlfn.IFNA(VLOOKUP(YEAR(E154), MOEX_annualized!$N$2:$O$10, 2,FALSE), MOEX_annualized!$O$10)</f>
        <v>-0.12706808638599779</v>
      </c>
      <c r="S154" s="224">
        <v>1</v>
      </c>
      <c r="T154" s="78">
        <f>VLOOKUP(YEAR(D154)&amp;ROUNDUP(MONTH(D154)/3, 0), Business_index!$C$4:$E$39, 3, FALSE)</f>
        <v>0</v>
      </c>
      <c r="U154" s="167">
        <f>_xlfn.IFNA(VLOOKUP(YEAR(E154), MOEX_by2quarters!$N$2:$O$10, 2,FALSE), MOEX_by2quarters!$O$10)</f>
        <v>-0.18115835772283623</v>
      </c>
    </row>
    <row r="155" spans="1:21" x14ac:dyDescent="0.15">
      <c r="A155" s="55">
        <v>34</v>
      </c>
      <c r="B155" s="24" t="s">
        <v>2387</v>
      </c>
      <c r="C155" s="25">
        <v>13.25</v>
      </c>
      <c r="D155" s="26">
        <v>42004</v>
      </c>
      <c r="E155" s="26">
        <v>42262</v>
      </c>
      <c r="F155" s="24" t="s">
        <v>2388</v>
      </c>
      <c r="G155" s="25">
        <v>14.829879634736027</v>
      </c>
      <c r="H155" s="24">
        <v>1</v>
      </c>
      <c r="I155" s="24">
        <v>36</v>
      </c>
      <c r="J155" s="24">
        <v>5</v>
      </c>
      <c r="K155" s="24">
        <v>1</v>
      </c>
      <c r="L155" s="68">
        <v>26.926027397260274</v>
      </c>
      <c r="M155" s="151">
        <v>0.23301017638646115</v>
      </c>
      <c r="N155" s="151">
        <v>-1.6000000000000007E-3</v>
      </c>
      <c r="O155" s="149">
        <v>20.00874927565285</v>
      </c>
      <c r="P155" s="130">
        <v>9.8699999999999992</v>
      </c>
      <c r="Q155" s="146">
        <v>0.50999999999999979</v>
      </c>
      <c r="R155" s="167">
        <f>_xlfn.IFNA(VLOOKUP(YEAR(E155), MOEX_annualized!$N$2:$O$10, 2,FALSE), MOEX_annualized!$O$10)</f>
        <v>0.28547615277078203</v>
      </c>
      <c r="S155" s="224">
        <v>1</v>
      </c>
      <c r="T155" s="78">
        <f>VLOOKUP(YEAR(D155)&amp;ROUNDUP(MONTH(D155)/3, 0), Business_index!$C$4:$E$39, 3, FALSE)</f>
        <v>0</v>
      </c>
      <c r="U155" s="167">
        <f>_xlfn.IFNA(VLOOKUP(YEAR(E155), MOEX_by2quarters!$N$2:$O$10, 2,FALSE), MOEX_by2quarters!$O$10)</f>
        <v>0.15663555192941619</v>
      </c>
    </row>
    <row r="156" spans="1:21" x14ac:dyDescent="0.15">
      <c r="A156" s="63">
        <v>35</v>
      </c>
      <c r="B156" s="48" t="s">
        <v>1313</v>
      </c>
      <c r="C156" s="49">
        <v>12</v>
      </c>
      <c r="D156" s="69">
        <v>41446</v>
      </c>
      <c r="E156" s="69">
        <v>41639</v>
      </c>
      <c r="F156" s="48" t="s">
        <v>2396</v>
      </c>
      <c r="G156" s="49">
        <v>16.805920995637088</v>
      </c>
      <c r="H156" s="48">
        <v>1</v>
      </c>
      <c r="I156" s="48">
        <v>36</v>
      </c>
      <c r="J156" s="48">
        <v>5</v>
      </c>
      <c r="K156" s="48">
        <v>0</v>
      </c>
      <c r="L156" s="68">
        <v>31.758904109589039</v>
      </c>
      <c r="M156" s="124">
        <v>0.78600000000000003</v>
      </c>
      <c r="N156" s="124">
        <v>0</v>
      </c>
      <c r="O156" s="127">
        <v>21108.720000000001</v>
      </c>
      <c r="P156" s="129">
        <v>21107.19</v>
      </c>
      <c r="Q156" s="146">
        <v>6.1</v>
      </c>
      <c r="R156" s="167">
        <f>_xlfn.IFNA(VLOOKUP(YEAR(E156), MOEX_annualized!$N$2:$O$10, 2,FALSE), MOEX_annualized!$O$10)</f>
        <v>3.9211240017564895E-2</v>
      </c>
      <c r="S156" s="78">
        <v>0</v>
      </c>
      <c r="T156" s="78">
        <f>VLOOKUP(YEAR(D156)&amp;ROUNDUP(MONTH(D156)/3, 0), Business_index!$C$4:$E$39, 3, FALSE)</f>
        <v>1</v>
      </c>
      <c r="U156" s="167">
        <f>_xlfn.IFNA(VLOOKUP(YEAR(E156), MOEX_by2quarters!$N$2:$O$10, 2,FALSE), MOEX_by2quarters!$O$10)</f>
        <v>0.27143134371630923</v>
      </c>
    </row>
    <row r="157" spans="1:21" x14ac:dyDescent="0.15">
      <c r="A157" s="63">
        <v>35</v>
      </c>
      <c r="B157" s="48" t="s">
        <v>1313</v>
      </c>
      <c r="C157" s="49">
        <v>12</v>
      </c>
      <c r="D157" s="18">
        <v>41639</v>
      </c>
      <c r="E157" s="18">
        <v>42004</v>
      </c>
      <c r="F157" s="48" t="s">
        <v>2396</v>
      </c>
      <c r="G157" s="49">
        <v>16.805920995637088</v>
      </c>
      <c r="H157" s="48">
        <v>1</v>
      </c>
      <c r="I157" s="48">
        <v>36</v>
      </c>
      <c r="J157" s="48">
        <v>5</v>
      </c>
      <c r="K157" s="48">
        <v>0</v>
      </c>
      <c r="L157" s="68">
        <v>31.758904109589039</v>
      </c>
      <c r="M157" s="124">
        <v>4.069</v>
      </c>
      <c r="N157" s="124">
        <v>0</v>
      </c>
      <c r="O157" s="127">
        <v>14786.44</v>
      </c>
      <c r="P157" s="129">
        <v>14785.08</v>
      </c>
      <c r="Q157" s="146">
        <v>6.07</v>
      </c>
      <c r="R157" s="167">
        <f>_xlfn.IFNA(VLOOKUP(YEAR(E157), MOEX_annualized!$N$2:$O$10, 2,FALSE), MOEX_annualized!$O$10)</f>
        <v>-0.12706808638599779</v>
      </c>
      <c r="S157" s="78">
        <v>0</v>
      </c>
      <c r="T157" s="78">
        <f>VLOOKUP(YEAR(D157)&amp;ROUNDUP(MONTH(D157)/3, 0), Business_index!$C$4:$E$39, 3, FALSE)</f>
        <v>0</v>
      </c>
      <c r="U157" s="167">
        <f>_xlfn.IFNA(VLOOKUP(YEAR(E157), MOEX_by2quarters!$N$2:$O$10, 2,FALSE), MOEX_by2quarters!$O$10)</f>
        <v>-0.18115835772283623</v>
      </c>
    </row>
    <row r="158" spans="1:21" x14ac:dyDescent="0.15">
      <c r="A158" s="63">
        <v>35</v>
      </c>
      <c r="B158" s="48" t="s">
        <v>1313</v>
      </c>
      <c r="C158" s="49">
        <v>12</v>
      </c>
      <c r="D158" s="18">
        <v>42004</v>
      </c>
      <c r="E158" s="18">
        <v>42369</v>
      </c>
      <c r="F158" s="48" t="s">
        <v>2396</v>
      </c>
      <c r="G158" s="49">
        <v>16.805920995637088</v>
      </c>
      <c r="H158" s="48">
        <v>1</v>
      </c>
      <c r="I158" s="48">
        <v>36</v>
      </c>
      <c r="J158" s="48">
        <v>5</v>
      </c>
      <c r="K158" s="48">
        <v>0</v>
      </c>
      <c r="L158" s="68">
        <v>31.758904109589039</v>
      </c>
      <c r="M158" s="124">
        <v>70.813000000000002</v>
      </c>
      <c r="N158" s="124">
        <v>0</v>
      </c>
      <c r="O158" s="127">
        <v>13128.52</v>
      </c>
      <c r="P158" s="129">
        <v>13127.4</v>
      </c>
      <c r="Q158" s="146">
        <v>-0.74000000000000021</v>
      </c>
      <c r="R158" s="167">
        <f>_xlfn.IFNA(VLOOKUP(YEAR(E158), MOEX_annualized!$N$2:$O$10, 2,FALSE), MOEX_annualized!$O$10)</f>
        <v>0.28547615277078203</v>
      </c>
      <c r="S158" s="78">
        <v>0</v>
      </c>
      <c r="T158" s="78">
        <f>VLOOKUP(YEAR(D158)&amp;ROUNDUP(MONTH(D158)/3, 0), Business_index!$C$4:$E$39, 3, FALSE)</f>
        <v>0</v>
      </c>
      <c r="U158" s="167">
        <f>_xlfn.IFNA(VLOOKUP(YEAR(E158), MOEX_by2quarters!$N$2:$O$10, 2,FALSE), MOEX_by2quarters!$O$10)</f>
        <v>0.15663555192941619</v>
      </c>
    </row>
    <row r="159" spans="1:21" x14ac:dyDescent="0.15">
      <c r="A159" s="64">
        <v>35</v>
      </c>
      <c r="B159" s="50" t="s">
        <v>1313</v>
      </c>
      <c r="C159" s="51">
        <v>12</v>
      </c>
      <c r="D159" s="26">
        <v>42369</v>
      </c>
      <c r="E159" s="26">
        <v>42412</v>
      </c>
      <c r="F159" s="50" t="s">
        <v>2396</v>
      </c>
      <c r="G159" s="51">
        <v>16.805920995637088</v>
      </c>
      <c r="H159" s="50">
        <v>1</v>
      </c>
      <c r="I159" s="50">
        <v>36</v>
      </c>
      <c r="J159" s="50">
        <v>5</v>
      </c>
      <c r="K159" s="50">
        <v>0</v>
      </c>
      <c r="L159" s="68">
        <v>31.758904109589039</v>
      </c>
      <c r="M159" s="153">
        <v>83.676699999999997</v>
      </c>
      <c r="N159" s="125">
        <v>0</v>
      </c>
      <c r="O159" s="112">
        <v>10353.73</v>
      </c>
      <c r="P159" s="130">
        <v>11462.68</v>
      </c>
      <c r="Q159" s="146">
        <v>2.9499999999999993</v>
      </c>
      <c r="R159" s="167">
        <f>_xlfn.IFNA(VLOOKUP(YEAR(E159), MOEX_annualized!$N$2:$O$10, 2,FALSE), MOEX_annualized!$O$10)</f>
        <v>0.27779550275773196</v>
      </c>
      <c r="S159" s="78">
        <v>0</v>
      </c>
      <c r="T159" s="78">
        <f>VLOOKUP(YEAR(D159)&amp;ROUNDUP(MONTH(D159)/3, 0), Business_index!$C$4:$E$39, 3, FALSE)</f>
        <v>0</v>
      </c>
      <c r="U159" s="167">
        <f>_xlfn.IFNA(VLOOKUP(YEAR(E159), MOEX_by2quarters!$N$2:$O$10, 2,FALSE), MOEX_by2quarters!$O$10)</f>
        <v>0.36326211149690607</v>
      </c>
    </row>
    <row r="160" spans="1:21" x14ac:dyDescent="0.15">
      <c r="A160" s="62">
        <v>36</v>
      </c>
      <c r="B160" s="45" t="s">
        <v>1313</v>
      </c>
      <c r="C160" s="46">
        <v>12</v>
      </c>
      <c r="D160" s="47">
        <v>41446</v>
      </c>
      <c r="E160" s="47">
        <v>41639</v>
      </c>
      <c r="F160" s="45" t="s">
        <v>2397</v>
      </c>
      <c r="G160" s="46">
        <v>19.108506108737856</v>
      </c>
      <c r="H160" s="45">
        <v>1</v>
      </c>
      <c r="I160" s="45">
        <v>36</v>
      </c>
      <c r="J160" s="45">
        <v>5</v>
      </c>
      <c r="K160" s="45">
        <v>0</v>
      </c>
      <c r="L160" s="68">
        <v>31.956164383561642</v>
      </c>
      <c r="M160" s="124">
        <v>0.78600000000000003</v>
      </c>
      <c r="N160" s="124">
        <v>0</v>
      </c>
      <c r="O160" s="127">
        <v>21108.720000000001</v>
      </c>
      <c r="P160" s="129">
        <v>21107.19</v>
      </c>
      <c r="Q160" s="146">
        <v>6.1</v>
      </c>
      <c r="R160" s="167">
        <f>_xlfn.IFNA(VLOOKUP(YEAR(E160), MOEX_annualized!$N$2:$O$10, 2,FALSE), MOEX_annualized!$O$10)</f>
        <v>3.9211240017564895E-2</v>
      </c>
      <c r="S160" s="78">
        <v>0</v>
      </c>
      <c r="T160" s="78">
        <f>VLOOKUP(YEAR(D160)&amp;ROUNDUP(MONTH(D160)/3, 0), Business_index!$C$4:$E$39, 3, FALSE)</f>
        <v>1</v>
      </c>
      <c r="U160" s="167">
        <f>_xlfn.IFNA(VLOOKUP(YEAR(E160), MOEX_by2quarters!$N$2:$O$10, 2,FALSE), MOEX_by2quarters!$O$10)</f>
        <v>0.27143134371630923</v>
      </c>
    </row>
    <row r="161" spans="1:21" x14ac:dyDescent="0.15">
      <c r="A161" s="63">
        <v>36</v>
      </c>
      <c r="B161" s="48" t="s">
        <v>1313</v>
      </c>
      <c r="C161" s="49">
        <v>13</v>
      </c>
      <c r="D161" s="18">
        <v>41639</v>
      </c>
      <c r="E161" s="18">
        <v>42004</v>
      </c>
      <c r="F161" s="48" t="s">
        <v>2397</v>
      </c>
      <c r="G161" s="49">
        <v>19.108506108737856</v>
      </c>
      <c r="H161" s="48">
        <v>1</v>
      </c>
      <c r="I161" s="48">
        <v>36</v>
      </c>
      <c r="J161" s="48">
        <v>5</v>
      </c>
      <c r="K161" s="48">
        <v>0</v>
      </c>
      <c r="L161" s="68">
        <v>31.956164383561642</v>
      </c>
      <c r="M161" s="124">
        <v>4.069</v>
      </c>
      <c r="N161" s="124">
        <v>0</v>
      </c>
      <c r="O161" s="127">
        <v>14786.44</v>
      </c>
      <c r="P161" s="129">
        <v>14785.08</v>
      </c>
      <c r="Q161" s="146">
        <v>7.07</v>
      </c>
      <c r="R161" s="167">
        <f>_xlfn.IFNA(VLOOKUP(YEAR(E161), MOEX_annualized!$N$2:$O$10, 2,FALSE), MOEX_annualized!$O$10)</f>
        <v>-0.12706808638599779</v>
      </c>
      <c r="S161" s="78">
        <v>0</v>
      </c>
      <c r="T161" s="78">
        <f>VLOOKUP(YEAR(D161)&amp;ROUNDUP(MONTH(D161)/3, 0), Business_index!$C$4:$E$39, 3, FALSE)</f>
        <v>0</v>
      </c>
      <c r="U161" s="167">
        <f>_xlfn.IFNA(VLOOKUP(YEAR(E161), MOEX_by2quarters!$N$2:$O$10, 2,FALSE), MOEX_by2quarters!$O$10)</f>
        <v>-0.18115835772283623</v>
      </c>
    </row>
    <row r="162" spans="1:21" x14ac:dyDescent="0.15">
      <c r="A162" s="63">
        <v>36</v>
      </c>
      <c r="B162" s="48" t="s">
        <v>1313</v>
      </c>
      <c r="C162" s="49">
        <v>12</v>
      </c>
      <c r="D162" s="18">
        <v>42004</v>
      </c>
      <c r="E162" s="18">
        <v>42369</v>
      </c>
      <c r="F162" s="48" t="s">
        <v>2397</v>
      </c>
      <c r="G162" s="49">
        <v>19.108506108737856</v>
      </c>
      <c r="H162" s="48">
        <v>1</v>
      </c>
      <c r="I162" s="48">
        <v>36</v>
      </c>
      <c r="J162" s="48">
        <v>5</v>
      </c>
      <c r="K162" s="48">
        <v>0</v>
      </c>
      <c r="L162" s="68">
        <v>31.956164383561642</v>
      </c>
      <c r="M162" s="124">
        <v>70.813000000000002</v>
      </c>
      <c r="N162" s="124">
        <v>0</v>
      </c>
      <c r="O162" s="127">
        <v>13128.52</v>
      </c>
      <c r="P162" s="129">
        <v>13127.4</v>
      </c>
      <c r="Q162" s="146">
        <v>-0.74000000000000021</v>
      </c>
      <c r="R162" s="167">
        <f>_xlfn.IFNA(VLOOKUP(YEAR(E162), MOEX_annualized!$N$2:$O$10, 2,FALSE), MOEX_annualized!$O$10)</f>
        <v>0.28547615277078203</v>
      </c>
      <c r="S162" s="78">
        <v>0</v>
      </c>
      <c r="T162" s="78">
        <f>VLOOKUP(YEAR(D162)&amp;ROUNDUP(MONTH(D162)/3, 0), Business_index!$C$4:$E$39, 3, FALSE)</f>
        <v>0</v>
      </c>
      <c r="U162" s="167">
        <f>_xlfn.IFNA(VLOOKUP(YEAR(E162), MOEX_by2quarters!$N$2:$O$10, 2,FALSE), MOEX_by2quarters!$O$10)</f>
        <v>0.15663555192941619</v>
      </c>
    </row>
    <row r="163" spans="1:21" x14ac:dyDescent="0.15">
      <c r="A163" s="63">
        <v>36</v>
      </c>
      <c r="B163" s="48" t="s">
        <v>1313</v>
      </c>
      <c r="C163" s="49">
        <v>12</v>
      </c>
      <c r="D163" s="18">
        <v>42369</v>
      </c>
      <c r="E163" s="18">
        <v>42418</v>
      </c>
      <c r="F163" s="48" t="s">
        <v>2397</v>
      </c>
      <c r="G163" s="49">
        <v>19.108506108737856</v>
      </c>
      <c r="H163" s="48">
        <v>1</v>
      </c>
      <c r="I163" s="48">
        <v>36</v>
      </c>
      <c r="J163" s="48">
        <v>5</v>
      </c>
      <c r="K163" s="48">
        <v>0</v>
      </c>
      <c r="L163" s="68">
        <v>31.956164383561642</v>
      </c>
      <c r="M163" s="153">
        <v>83.676699999999997</v>
      </c>
      <c r="N163" s="125">
        <v>0</v>
      </c>
      <c r="O163" s="112">
        <v>10353.73</v>
      </c>
      <c r="P163" s="130">
        <v>11462.68</v>
      </c>
      <c r="Q163" s="146">
        <v>2.9499999999999993</v>
      </c>
      <c r="R163" s="167">
        <f>_xlfn.IFNA(VLOOKUP(YEAR(E163), MOEX_annualized!$N$2:$O$10, 2,FALSE), MOEX_annualized!$O$10)</f>
        <v>0.27779550275773196</v>
      </c>
      <c r="S163" s="78">
        <v>0</v>
      </c>
      <c r="T163" s="78">
        <f>VLOOKUP(YEAR(D163)&amp;ROUNDUP(MONTH(D163)/3, 0), Business_index!$C$4:$E$39, 3, FALSE)</f>
        <v>0</v>
      </c>
      <c r="U163" s="167">
        <f>_xlfn.IFNA(VLOOKUP(YEAR(E163), MOEX_by2quarters!$N$2:$O$10, 2,FALSE), MOEX_by2quarters!$O$10)</f>
        <v>0.36326211149690607</v>
      </c>
    </row>
    <row r="164" spans="1:21" x14ac:dyDescent="0.15">
      <c r="A164" s="62">
        <v>37</v>
      </c>
      <c r="B164" s="45" t="s">
        <v>1313</v>
      </c>
      <c r="C164" s="46">
        <v>12</v>
      </c>
      <c r="D164" s="47">
        <v>41446</v>
      </c>
      <c r="E164" s="47">
        <v>41639</v>
      </c>
      <c r="F164" s="45" t="s">
        <v>2398</v>
      </c>
      <c r="G164" s="46">
        <v>19.108506108737856</v>
      </c>
      <c r="H164" s="45">
        <v>1</v>
      </c>
      <c r="I164" s="45">
        <v>36</v>
      </c>
      <c r="J164" s="45">
        <v>5</v>
      </c>
      <c r="K164" s="45">
        <v>0</v>
      </c>
      <c r="L164" s="68">
        <v>31.758904109589039</v>
      </c>
      <c r="M164" s="124">
        <v>0.78600000000000003</v>
      </c>
      <c r="N164" s="124">
        <v>0</v>
      </c>
      <c r="O164" s="127">
        <v>21108.720000000001</v>
      </c>
      <c r="P164" s="129">
        <v>21107.19</v>
      </c>
      <c r="Q164" s="146">
        <v>6.1</v>
      </c>
      <c r="R164" s="167">
        <f>_xlfn.IFNA(VLOOKUP(YEAR(E164), MOEX_annualized!$N$2:$O$10, 2,FALSE), MOEX_annualized!$O$10)</f>
        <v>3.9211240017564895E-2</v>
      </c>
      <c r="S164" s="78">
        <v>0</v>
      </c>
      <c r="T164" s="78">
        <f>VLOOKUP(YEAR(D164)&amp;ROUNDUP(MONTH(D164)/3, 0), Business_index!$C$4:$E$39, 3, FALSE)</f>
        <v>1</v>
      </c>
      <c r="U164" s="167">
        <f>_xlfn.IFNA(VLOOKUP(YEAR(E164), MOEX_by2quarters!$N$2:$O$10, 2,FALSE), MOEX_by2quarters!$O$10)</f>
        <v>0.27143134371630923</v>
      </c>
    </row>
    <row r="165" spans="1:21" x14ac:dyDescent="0.15">
      <c r="A165" s="63">
        <v>37</v>
      </c>
      <c r="B165" s="48" t="s">
        <v>1313</v>
      </c>
      <c r="C165" s="49">
        <v>12</v>
      </c>
      <c r="D165" s="69">
        <v>41639</v>
      </c>
      <c r="E165" s="69">
        <v>42004</v>
      </c>
      <c r="F165" s="48" t="s">
        <v>2398</v>
      </c>
      <c r="G165" s="49">
        <v>19.108506108737856</v>
      </c>
      <c r="H165" s="48">
        <v>1</v>
      </c>
      <c r="I165" s="48">
        <v>36</v>
      </c>
      <c r="J165" s="48">
        <v>5</v>
      </c>
      <c r="K165" s="48">
        <v>0</v>
      </c>
      <c r="L165" s="68">
        <v>31.758904109589039</v>
      </c>
      <c r="M165" s="124">
        <v>4.069</v>
      </c>
      <c r="N165" s="124">
        <v>0</v>
      </c>
      <c r="O165" s="127">
        <v>14786.44</v>
      </c>
      <c r="P165" s="129">
        <v>14785.08</v>
      </c>
      <c r="Q165" s="146">
        <v>6.07</v>
      </c>
      <c r="R165" s="167">
        <f>_xlfn.IFNA(VLOOKUP(YEAR(E165), MOEX_annualized!$N$2:$O$10, 2,FALSE), MOEX_annualized!$O$10)</f>
        <v>-0.12706808638599779</v>
      </c>
      <c r="S165" s="78">
        <v>0</v>
      </c>
      <c r="T165" s="78">
        <f>VLOOKUP(YEAR(D165)&amp;ROUNDUP(MONTH(D165)/3, 0), Business_index!$C$4:$E$39, 3, FALSE)</f>
        <v>0</v>
      </c>
      <c r="U165" s="167">
        <f>_xlfn.IFNA(VLOOKUP(YEAR(E165), MOEX_by2quarters!$N$2:$O$10, 2,FALSE), MOEX_by2quarters!$O$10)</f>
        <v>-0.18115835772283623</v>
      </c>
    </row>
    <row r="166" spans="1:21" x14ac:dyDescent="0.15">
      <c r="A166" s="63">
        <v>37</v>
      </c>
      <c r="B166" s="48" t="s">
        <v>1313</v>
      </c>
      <c r="C166" s="49">
        <v>12</v>
      </c>
      <c r="D166" s="69">
        <v>42004</v>
      </c>
      <c r="E166" s="69">
        <v>42369</v>
      </c>
      <c r="F166" s="48" t="s">
        <v>2398</v>
      </c>
      <c r="G166" s="49">
        <v>19.108506108737856</v>
      </c>
      <c r="H166" s="48">
        <v>1</v>
      </c>
      <c r="I166" s="48">
        <v>36</v>
      </c>
      <c r="J166" s="48">
        <v>5</v>
      </c>
      <c r="K166" s="48">
        <v>0</v>
      </c>
      <c r="L166" s="68">
        <v>31.758904109589039</v>
      </c>
      <c r="M166" s="124">
        <v>70.813000000000002</v>
      </c>
      <c r="N166" s="124">
        <v>0</v>
      </c>
      <c r="O166" s="127">
        <v>13128.52</v>
      </c>
      <c r="P166" s="129">
        <v>13127.4</v>
      </c>
      <c r="Q166" s="146">
        <v>-0.74000000000000021</v>
      </c>
      <c r="R166" s="167">
        <f>_xlfn.IFNA(VLOOKUP(YEAR(E166), MOEX_annualized!$N$2:$O$10, 2,FALSE), MOEX_annualized!$O$10)</f>
        <v>0.28547615277078203</v>
      </c>
      <c r="S166" s="78">
        <v>0</v>
      </c>
      <c r="T166" s="78">
        <f>VLOOKUP(YEAR(D166)&amp;ROUNDUP(MONTH(D166)/3, 0), Business_index!$C$4:$E$39, 3, FALSE)</f>
        <v>0</v>
      </c>
      <c r="U166" s="167">
        <f>_xlfn.IFNA(VLOOKUP(YEAR(E166), MOEX_by2quarters!$N$2:$O$10, 2,FALSE), MOEX_by2quarters!$O$10)</f>
        <v>0.15663555192941619</v>
      </c>
    </row>
    <row r="167" spans="1:21" x14ac:dyDescent="0.15">
      <c r="A167" s="63">
        <v>37</v>
      </c>
      <c r="B167" s="48" t="s">
        <v>1313</v>
      </c>
      <c r="C167" s="49">
        <v>12</v>
      </c>
      <c r="D167" s="69">
        <v>42369</v>
      </c>
      <c r="E167" s="69">
        <v>42412</v>
      </c>
      <c r="F167" s="48" t="s">
        <v>2398</v>
      </c>
      <c r="G167" s="49">
        <v>19.108506108737856</v>
      </c>
      <c r="H167" s="48">
        <v>1</v>
      </c>
      <c r="I167" s="48">
        <v>36</v>
      </c>
      <c r="J167" s="48">
        <v>5</v>
      </c>
      <c r="K167" s="48">
        <v>0</v>
      </c>
      <c r="L167" s="68">
        <v>31.758904109589039</v>
      </c>
      <c r="M167" s="153">
        <v>83.676699999999997</v>
      </c>
      <c r="N167" s="125">
        <v>0</v>
      </c>
      <c r="O167" s="112">
        <v>10353.73</v>
      </c>
      <c r="P167" s="130">
        <v>11462.68</v>
      </c>
      <c r="Q167" s="146">
        <v>2.9499999999999993</v>
      </c>
      <c r="R167" s="167">
        <f>_xlfn.IFNA(VLOOKUP(YEAR(E167), MOEX_annualized!$N$2:$O$10, 2,FALSE), MOEX_annualized!$O$10)</f>
        <v>0.27779550275773196</v>
      </c>
      <c r="S167" s="78">
        <v>0</v>
      </c>
      <c r="T167" s="78">
        <f>VLOOKUP(YEAR(D167)&amp;ROUNDUP(MONTH(D167)/3, 0), Business_index!$C$4:$E$39, 3, FALSE)</f>
        <v>0</v>
      </c>
      <c r="U167" s="167">
        <f>_xlfn.IFNA(VLOOKUP(YEAR(E167), MOEX_by2quarters!$N$2:$O$10, 2,FALSE), MOEX_by2quarters!$O$10)</f>
        <v>0.36326211149690607</v>
      </c>
    </row>
    <row r="168" spans="1:21" x14ac:dyDescent="0.15">
      <c r="A168" s="56">
        <v>38</v>
      </c>
      <c r="B168" s="21" t="s">
        <v>1027</v>
      </c>
      <c r="C168" s="22">
        <v>15</v>
      </c>
      <c r="D168" s="23">
        <v>41450</v>
      </c>
      <c r="E168" s="23">
        <v>41639</v>
      </c>
      <c r="F168" s="21" t="s">
        <v>2399</v>
      </c>
      <c r="G168" s="22">
        <v>16.400455887528924</v>
      </c>
      <c r="H168" s="21">
        <v>1</v>
      </c>
      <c r="I168" s="21">
        <v>36</v>
      </c>
      <c r="J168" s="21">
        <v>5</v>
      </c>
      <c r="K168" s="21">
        <v>1</v>
      </c>
      <c r="L168" s="68">
        <v>35.901369863013699</v>
      </c>
      <c r="M168" s="139">
        <v>-3.2000000000000001E-2</v>
      </c>
      <c r="N168" s="139">
        <v>-1.2E-2</v>
      </c>
      <c r="O168" s="147">
        <v>4.3589595375722545E-2</v>
      </c>
      <c r="P168" s="143">
        <v>5.4157996146435454E-2</v>
      </c>
      <c r="Q168" s="146">
        <v>9.0300000000000011</v>
      </c>
      <c r="R168" s="167">
        <f>_xlfn.IFNA(VLOOKUP(YEAR(E168), MOEX_annualized!$N$2:$O$10, 2,FALSE), MOEX_annualized!$O$10)</f>
        <v>3.9211240017564895E-2</v>
      </c>
      <c r="S168" s="78">
        <v>0</v>
      </c>
      <c r="T168" s="78">
        <f>VLOOKUP(YEAR(D168)&amp;ROUNDUP(MONTH(D168)/3, 0), Business_index!$C$4:$E$39, 3, FALSE)</f>
        <v>1</v>
      </c>
      <c r="U168" s="167">
        <f>_xlfn.IFNA(VLOOKUP(YEAR(E168), MOEX_by2quarters!$N$2:$O$10, 2,FALSE), MOEX_by2quarters!$O$10)</f>
        <v>0.27143134371630923</v>
      </c>
    </row>
    <row r="169" spans="1:21" x14ac:dyDescent="0.15">
      <c r="A169" s="57">
        <v>38</v>
      </c>
      <c r="B169" s="16" t="s">
        <v>1027</v>
      </c>
      <c r="C169" s="19">
        <v>15</v>
      </c>
      <c r="D169" s="18">
        <v>41639</v>
      </c>
      <c r="E169" s="18">
        <v>42004</v>
      </c>
      <c r="F169" s="16" t="s">
        <v>2399</v>
      </c>
      <c r="G169" s="19">
        <v>16.400455887528924</v>
      </c>
      <c r="H169" s="16">
        <v>1</v>
      </c>
      <c r="I169" s="16">
        <v>36</v>
      </c>
      <c r="J169" s="16">
        <v>5</v>
      </c>
      <c r="K169" s="16">
        <v>1</v>
      </c>
      <c r="L169" s="68">
        <v>35.901369863013699</v>
      </c>
      <c r="M169" s="124">
        <v>-0.42899999999999999</v>
      </c>
      <c r="N169" s="124">
        <v>-0.70599999999999996</v>
      </c>
      <c r="O169" s="148">
        <v>-0.40650956152211704</v>
      </c>
      <c r="P169" s="131">
        <v>-4.0279119180992851</v>
      </c>
      <c r="Q169" s="146">
        <v>9.07</v>
      </c>
      <c r="R169" s="167">
        <f>_xlfn.IFNA(VLOOKUP(YEAR(E169), MOEX_annualized!$N$2:$O$10, 2,FALSE), MOEX_annualized!$O$10)</f>
        <v>-0.12706808638599779</v>
      </c>
      <c r="S169" s="78">
        <v>0</v>
      </c>
      <c r="T169" s="78">
        <f>VLOOKUP(YEAR(D169)&amp;ROUNDUP(MONTH(D169)/3, 0), Business_index!$C$4:$E$39, 3, FALSE)</f>
        <v>0</v>
      </c>
      <c r="U169" s="167">
        <f>_xlfn.IFNA(VLOOKUP(YEAR(E169), MOEX_by2quarters!$N$2:$O$10, 2,FALSE), MOEX_by2quarters!$O$10)</f>
        <v>-0.18115835772283623</v>
      </c>
    </row>
    <row r="170" spans="1:21" x14ac:dyDescent="0.15">
      <c r="A170" s="57">
        <v>38</v>
      </c>
      <c r="B170" s="16" t="s">
        <v>1027</v>
      </c>
      <c r="C170" s="19">
        <v>15</v>
      </c>
      <c r="D170" s="18">
        <v>42004</v>
      </c>
      <c r="E170" s="18">
        <v>42369</v>
      </c>
      <c r="F170" s="16" t="s">
        <v>2399</v>
      </c>
      <c r="G170" s="19">
        <v>16.400455887528924</v>
      </c>
      <c r="H170" s="16">
        <v>1</v>
      </c>
      <c r="I170" s="16">
        <v>36</v>
      </c>
      <c r="J170" s="16">
        <v>5</v>
      </c>
      <c r="K170" s="16">
        <v>1</v>
      </c>
      <c r="L170" s="68">
        <v>35.901369863013699</v>
      </c>
      <c r="M170" s="124">
        <v>4.0000000000000001E-3</v>
      </c>
      <c r="N170" s="124">
        <v>-3.2000000000000001E-2</v>
      </c>
      <c r="O170" s="148">
        <v>-4.3986486486486481E-2</v>
      </c>
      <c r="P170" s="131">
        <v>-8.7540540540540543E-2</v>
      </c>
      <c r="Q170" s="146">
        <v>2.2599999999999998</v>
      </c>
      <c r="R170" s="167">
        <f>_xlfn.IFNA(VLOOKUP(YEAR(E170), MOEX_annualized!$N$2:$O$10, 2,FALSE), MOEX_annualized!$O$10)</f>
        <v>0.28547615277078203</v>
      </c>
      <c r="S170" s="78">
        <v>0</v>
      </c>
      <c r="T170" s="78">
        <f>VLOOKUP(YEAR(D170)&amp;ROUNDUP(MONTH(D170)/3, 0), Business_index!$C$4:$E$39, 3, FALSE)</f>
        <v>0</v>
      </c>
      <c r="U170" s="167">
        <f>_xlfn.IFNA(VLOOKUP(YEAR(E170), MOEX_by2quarters!$N$2:$O$10, 2,FALSE), MOEX_by2quarters!$O$10)</f>
        <v>0.15663555192941619</v>
      </c>
    </row>
    <row r="171" spans="1:21" x14ac:dyDescent="0.15">
      <c r="A171" s="57">
        <v>38</v>
      </c>
      <c r="B171" s="16" t="s">
        <v>1027</v>
      </c>
      <c r="C171" s="19">
        <v>15</v>
      </c>
      <c r="D171" s="18">
        <v>42369</v>
      </c>
      <c r="E171" s="18">
        <v>42542</v>
      </c>
      <c r="F171" s="16" t="s">
        <v>2399</v>
      </c>
      <c r="G171" s="19">
        <v>16.400455887528924</v>
      </c>
      <c r="H171" s="16">
        <v>1</v>
      </c>
      <c r="I171" s="16">
        <v>36</v>
      </c>
      <c r="J171" s="16">
        <v>5</v>
      </c>
      <c r="K171" s="16">
        <v>1</v>
      </c>
      <c r="L171" s="68">
        <v>35.901369863013699</v>
      </c>
      <c r="M171" s="124">
        <v>3.7999999999999999E-2</v>
      </c>
      <c r="N171" s="124">
        <v>-4.3999999999999997E-2</v>
      </c>
      <c r="O171" s="148">
        <v>19.692862292718097</v>
      </c>
      <c r="P171" s="131">
        <v>47.861571737563082</v>
      </c>
      <c r="Q171" s="146">
        <v>5.9499999999999993</v>
      </c>
      <c r="R171" s="167">
        <f>_xlfn.IFNA(VLOOKUP(YEAR(E171), MOEX_annualized!$N$2:$O$10, 2,FALSE), MOEX_annualized!$O$10)</f>
        <v>0.27779550275773196</v>
      </c>
      <c r="S171" s="78">
        <v>0</v>
      </c>
      <c r="T171" s="78">
        <f>VLOOKUP(YEAR(D171)&amp;ROUNDUP(MONTH(D171)/3, 0), Business_index!$C$4:$E$39, 3, FALSE)</f>
        <v>0</v>
      </c>
      <c r="U171" s="167">
        <f>_xlfn.IFNA(VLOOKUP(YEAR(E171), MOEX_by2quarters!$N$2:$O$10, 2,FALSE), MOEX_by2quarters!$O$10)</f>
        <v>0.36326211149690607</v>
      </c>
    </row>
    <row r="172" spans="1:21" x14ac:dyDescent="0.15">
      <c r="A172" s="56">
        <v>39</v>
      </c>
      <c r="B172" s="21" t="s">
        <v>1204</v>
      </c>
      <c r="C172" s="22">
        <v>14</v>
      </c>
      <c r="D172" s="23">
        <v>41453</v>
      </c>
      <c r="E172" s="23">
        <v>41639</v>
      </c>
      <c r="F172" s="21" t="s">
        <v>2403</v>
      </c>
      <c r="G172" s="22">
        <v>18.597680481620745</v>
      </c>
      <c r="H172" s="21">
        <v>1</v>
      </c>
      <c r="I172" s="21">
        <v>60</v>
      </c>
      <c r="J172" s="21">
        <v>5</v>
      </c>
      <c r="K172" s="21">
        <v>0</v>
      </c>
      <c r="L172" s="68">
        <v>29.917808219178081</v>
      </c>
      <c r="M172" s="150">
        <v>0.31885860103626945</v>
      </c>
      <c r="N172" s="142">
        <v>1.9846920510114961E-2</v>
      </c>
      <c r="O172" s="147">
        <v>12.094396652409401</v>
      </c>
      <c r="P172" s="143">
        <v>1.0354699236258935</v>
      </c>
      <c r="Q172" s="146">
        <v>8.1</v>
      </c>
      <c r="R172" s="167">
        <f>_xlfn.IFNA(VLOOKUP(YEAR(E172), MOEX_annualized!$N$2:$O$10, 2,FALSE), MOEX_annualized!$O$10)</f>
        <v>3.9211240017564895E-2</v>
      </c>
      <c r="S172" s="224">
        <v>1</v>
      </c>
      <c r="T172" s="78">
        <f>VLOOKUP(YEAR(D172)&amp;ROUNDUP(MONTH(D172)/3, 0), Business_index!$C$4:$E$39, 3, FALSE)</f>
        <v>1</v>
      </c>
      <c r="U172" s="167">
        <f>_xlfn.IFNA(VLOOKUP(YEAR(E172), MOEX_by2quarters!$N$2:$O$10, 2,FALSE), MOEX_by2quarters!$O$10)</f>
        <v>0.27143134371630923</v>
      </c>
    </row>
    <row r="173" spans="1:21" x14ac:dyDescent="0.15">
      <c r="A173" s="57">
        <v>39</v>
      </c>
      <c r="B173" s="16" t="s">
        <v>1204</v>
      </c>
      <c r="C173" s="19">
        <v>14</v>
      </c>
      <c r="D173" s="18">
        <v>41639</v>
      </c>
      <c r="E173" s="18">
        <v>42004</v>
      </c>
      <c r="F173" s="16" t="s">
        <v>2403</v>
      </c>
      <c r="G173" s="19">
        <v>18.597680481620745</v>
      </c>
      <c r="H173" s="16">
        <v>1</v>
      </c>
      <c r="I173" s="16">
        <v>60</v>
      </c>
      <c r="J173" s="16">
        <v>5</v>
      </c>
      <c r="K173" s="16">
        <v>0</v>
      </c>
      <c r="L173" s="68">
        <v>29.917808219178081</v>
      </c>
      <c r="M173" s="126">
        <v>0.34364382280431438</v>
      </c>
      <c r="N173" s="133">
        <v>1.3807105957907267E-2</v>
      </c>
      <c r="O173" s="148">
        <v>12.14605221536431</v>
      </c>
      <c r="P173" s="131">
        <v>1.03338325955735</v>
      </c>
      <c r="Q173" s="146">
        <v>8.07</v>
      </c>
      <c r="R173" s="167">
        <f>_xlfn.IFNA(VLOOKUP(YEAR(E173), MOEX_annualized!$N$2:$O$10, 2,FALSE), MOEX_annualized!$O$10)</f>
        <v>-0.12706808638599779</v>
      </c>
      <c r="S173" s="224">
        <v>1</v>
      </c>
      <c r="T173" s="78">
        <f>VLOOKUP(YEAR(D173)&amp;ROUNDUP(MONTH(D173)/3, 0), Business_index!$C$4:$E$39, 3, FALSE)</f>
        <v>0</v>
      </c>
      <c r="U173" s="167">
        <f>_xlfn.IFNA(VLOOKUP(YEAR(E173), MOEX_by2quarters!$N$2:$O$10, 2,FALSE), MOEX_by2quarters!$O$10)</f>
        <v>-0.18115835772283623</v>
      </c>
    </row>
    <row r="174" spans="1:21" x14ac:dyDescent="0.15">
      <c r="A174" s="58">
        <v>39</v>
      </c>
      <c r="B174" s="24" t="s">
        <v>1204</v>
      </c>
      <c r="C174" s="25">
        <v>14</v>
      </c>
      <c r="D174" s="26">
        <v>42004</v>
      </c>
      <c r="E174" s="26">
        <v>42363</v>
      </c>
      <c r="F174" s="24" t="s">
        <v>2403</v>
      </c>
      <c r="G174" s="25">
        <v>18.597680481620745</v>
      </c>
      <c r="H174" s="24">
        <v>1</v>
      </c>
      <c r="I174" s="24">
        <v>60</v>
      </c>
      <c r="J174" s="24">
        <v>5</v>
      </c>
      <c r="K174" s="24">
        <v>0</v>
      </c>
      <c r="L174" s="68">
        <v>29.917808219178081</v>
      </c>
      <c r="M174" s="151">
        <v>0.23175125059590018</v>
      </c>
      <c r="N174" s="134">
        <v>6.7676622160706039E-3</v>
      </c>
      <c r="O174" s="149">
        <v>15.331021079570093</v>
      </c>
      <c r="P174" s="132">
        <v>0.68865087860868657</v>
      </c>
      <c r="Q174" s="146">
        <v>1.2599999999999998</v>
      </c>
      <c r="R174" s="167">
        <f>_xlfn.IFNA(VLOOKUP(YEAR(E174), MOEX_annualized!$N$2:$O$10, 2,FALSE), MOEX_annualized!$O$10)</f>
        <v>0.28547615277078203</v>
      </c>
      <c r="S174" s="224">
        <v>1</v>
      </c>
      <c r="T174" s="78">
        <f>VLOOKUP(YEAR(D174)&amp;ROUNDUP(MONTH(D174)/3, 0), Business_index!$C$4:$E$39, 3, FALSE)</f>
        <v>0</v>
      </c>
      <c r="U174" s="167">
        <f>_xlfn.IFNA(VLOOKUP(YEAR(E174), MOEX_by2quarters!$N$2:$O$10, 2,FALSE), MOEX_by2quarters!$O$10)</f>
        <v>0.15663555192941619</v>
      </c>
    </row>
    <row r="175" spans="1:21" x14ac:dyDescent="0.15">
      <c r="A175" s="57">
        <v>40</v>
      </c>
      <c r="B175" s="16" t="s">
        <v>47</v>
      </c>
      <c r="C175" s="19">
        <v>11.95</v>
      </c>
      <c r="D175" s="18">
        <v>41457</v>
      </c>
      <c r="E175" s="18">
        <v>41639</v>
      </c>
      <c r="F175" s="16" t="s">
        <v>2405</v>
      </c>
      <c r="G175" s="19">
        <v>18.896675614813724</v>
      </c>
      <c r="H175" s="16">
        <v>1</v>
      </c>
      <c r="I175" s="16">
        <v>37</v>
      </c>
      <c r="J175" s="16">
        <v>3</v>
      </c>
      <c r="K175" s="16">
        <v>0</v>
      </c>
      <c r="L175" s="68">
        <v>36.032876712328765</v>
      </c>
      <c r="M175" s="124">
        <v>0.42876124772506036</v>
      </c>
      <c r="N175" s="124">
        <v>2.3E-2</v>
      </c>
      <c r="O175" s="127">
        <v>12.05</v>
      </c>
      <c r="P175" s="131">
        <v>1.5350294590251738</v>
      </c>
      <c r="Q175" s="146">
        <v>6.0499999999999989</v>
      </c>
      <c r="R175" s="167">
        <f>_xlfn.IFNA(VLOOKUP(YEAR(E175), MOEX_annualized!$N$2:$O$10, 2,FALSE), MOEX_annualized!$O$10)</f>
        <v>3.9211240017564895E-2</v>
      </c>
      <c r="S175" s="78">
        <v>0</v>
      </c>
      <c r="T175" s="78">
        <f>VLOOKUP(YEAR(D175)&amp;ROUNDUP(MONTH(D175)/3, 0), Business_index!$C$4:$E$39, 3, FALSE)</f>
        <v>1</v>
      </c>
      <c r="U175" s="167">
        <f>_xlfn.IFNA(VLOOKUP(YEAR(E175), MOEX_by2quarters!$N$2:$O$10, 2,FALSE), MOEX_by2quarters!$O$10)</f>
        <v>0.27143134371630923</v>
      </c>
    </row>
    <row r="176" spans="1:21" x14ac:dyDescent="0.15">
      <c r="A176" s="57">
        <v>40</v>
      </c>
      <c r="B176" s="16" t="s">
        <v>47</v>
      </c>
      <c r="C176" s="19">
        <v>11.95</v>
      </c>
      <c r="D176" s="18">
        <v>41639</v>
      </c>
      <c r="E176" s="18">
        <v>42004</v>
      </c>
      <c r="F176" s="16" t="s">
        <v>2405</v>
      </c>
      <c r="G176" s="19">
        <v>18.896675614813724</v>
      </c>
      <c r="H176" s="16">
        <v>1</v>
      </c>
      <c r="I176" s="16">
        <v>37</v>
      </c>
      <c r="J176" s="16">
        <v>3</v>
      </c>
      <c r="K176" s="16">
        <v>0</v>
      </c>
      <c r="L176" s="68">
        <v>36.032876712328765</v>
      </c>
      <c r="M176" s="124">
        <v>0.85800677872215203</v>
      </c>
      <c r="N176" s="124">
        <v>1.9E-2</v>
      </c>
      <c r="O176" s="127">
        <v>12.98</v>
      </c>
      <c r="P176" s="131">
        <v>2.7811412010463519</v>
      </c>
      <c r="Q176" s="146">
        <v>6.02</v>
      </c>
      <c r="R176" s="167">
        <f>_xlfn.IFNA(VLOOKUP(YEAR(E176), MOEX_annualized!$N$2:$O$10, 2,FALSE), MOEX_annualized!$O$10)</f>
        <v>-0.12706808638599779</v>
      </c>
      <c r="S176" s="78">
        <v>0</v>
      </c>
      <c r="T176" s="78">
        <f>VLOOKUP(YEAR(D176)&amp;ROUNDUP(MONTH(D176)/3, 0), Business_index!$C$4:$E$39, 3, FALSE)</f>
        <v>0</v>
      </c>
      <c r="U176" s="167">
        <f>_xlfn.IFNA(VLOOKUP(YEAR(E176), MOEX_by2quarters!$N$2:$O$10, 2,FALSE), MOEX_by2quarters!$O$10)</f>
        <v>-0.18115835772283623</v>
      </c>
    </row>
    <row r="177" spans="1:22" x14ac:dyDescent="0.15">
      <c r="A177" s="57">
        <v>40</v>
      </c>
      <c r="B177" s="16" t="s">
        <v>47</v>
      </c>
      <c r="C177" s="19">
        <v>11.95</v>
      </c>
      <c r="D177" s="18">
        <v>42004</v>
      </c>
      <c r="E177" s="18">
        <v>42369</v>
      </c>
      <c r="F177" s="16" t="s">
        <v>2405</v>
      </c>
      <c r="G177" s="19">
        <v>18.896675614813724</v>
      </c>
      <c r="H177" s="16">
        <v>1</v>
      </c>
      <c r="I177" s="16">
        <v>37</v>
      </c>
      <c r="J177" s="16">
        <v>3</v>
      </c>
      <c r="K177" s="16">
        <v>0</v>
      </c>
      <c r="L177" s="68">
        <v>36.032876712328765</v>
      </c>
      <c r="M177" s="124">
        <v>0.53956509114654194</v>
      </c>
      <c r="N177" s="124">
        <v>4.0000000000000001E-3</v>
      </c>
      <c r="O177" s="127">
        <v>19.78</v>
      </c>
      <c r="P177" s="131">
        <v>7.7558524095467423</v>
      </c>
      <c r="Q177" s="146">
        <v>-0.79000000000000092</v>
      </c>
      <c r="R177" s="167">
        <f>_xlfn.IFNA(VLOOKUP(YEAR(E177), MOEX_annualized!$N$2:$O$10, 2,FALSE), MOEX_annualized!$O$10)</f>
        <v>0.28547615277078203</v>
      </c>
      <c r="S177" s="78">
        <v>0</v>
      </c>
      <c r="T177" s="78">
        <f>VLOOKUP(YEAR(D177)&amp;ROUNDUP(MONTH(D177)/3, 0), Business_index!$C$4:$E$39, 3, FALSE)</f>
        <v>0</v>
      </c>
      <c r="U177" s="167">
        <f>_xlfn.IFNA(VLOOKUP(YEAR(E177), MOEX_by2quarters!$N$2:$O$10, 2,FALSE), MOEX_by2quarters!$O$10)</f>
        <v>0.15663555192941619</v>
      </c>
    </row>
    <row r="178" spans="1:22" x14ac:dyDescent="0.15">
      <c r="A178" s="57">
        <v>40</v>
      </c>
      <c r="B178" s="16" t="s">
        <v>47</v>
      </c>
      <c r="C178" s="19">
        <v>11.95</v>
      </c>
      <c r="D178" s="18">
        <v>42369</v>
      </c>
      <c r="E178" s="18">
        <v>42553</v>
      </c>
      <c r="F178" s="16" t="s">
        <v>2405</v>
      </c>
      <c r="G178" s="19">
        <v>18.896675614813724</v>
      </c>
      <c r="H178" s="16">
        <v>1</v>
      </c>
      <c r="I178" s="16">
        <v>37</v>
      </c>
      <c r="J178" s="16">
        <v>3</v>
      </c>
      <c r="K178" s="16">
        <v>0</v>
      </c>
      <c r="L178" s="68">
        <v>36.032876712328765</v>
      </c>
      <c r="M178" s="124">
        <v>1.060337156145035</v>
      </c>
      <c r="N178" s="124">
        <v>3.0000000000000001E-3</v>
      </c>
      <c r="O178" s="127">
        <v>18.23</v>
      </c>
      <c r="P178" s="131">
        <v>0.91609854437856997</v>
      </c>
      <c r="Q178" s="146">
        <v>2.8999999999999986</v>
      </c>
      <c r="R178" s="167">
        <f>_xlfn.IFNA(VLOOKUP(YEAR(E178), MOEX_annualized!$N$2:$O$10, 2,FALSE), MOEX_annualized!$O$10)</f>
        <v>0.27779550275773196</v>
      </c>
      <c r="S178" s="78">
        <v>0</v>
      </c>
      <c r="T178" s="78">
        <f>VLOOKUP(YEAR(D178)&amp;ROUNDUP(MONTH(D178)/3, 0), Business_index!$C$4:$E$39, 3, FALSE)</f>
        <v>0</v>
      </c>
      <c r="U178" s="167">
        <f>_xlfn.IFNA(VLOOKUP(YEAR(E178), MOEX_by2quarters!$N$2:$O$10, 2,FALSE), MOEX_by2quarters!$O$10)</f>
        <v>0.36326211149690607</v>
      </c>
      <c r="V178" s="186"/>
    </row>
    <row r="179" spans="1:22" x14ac:dyDescent="0.15">
      <c r="A179" s="56">
        <v>41</v>
      </c>
      <c r="B179" s="21" t="s">
        <v>124</v>
      </c>
      <c r="C179" s="22">
        <v>10.5</v>
      </c>
      <c r="D179" s="23">
        <v>41472</v>
      </c>
      <c r="E179" s="23">
        <v>41639</v>
      </c>
      <c r="F179" s="21" t="s">
        <v>2408</v>
      </c>
      <c r="G179" s="22">
        <v>16.395101509917865</v>
      </c>
      <c r="H179" s="21">
        <v>1</v>
      </c>
      <c r="I179" s="21">
        <v>36</v>
      </c>
      <c r="J179" s="21">
        <v>3</v>
      </c>
      <c r="K179" s="21">
        <v>0</v>
      </c>
      <c r="L179" s="68">
        <v>35.901369863013699</v>
      </c>
      <c r="M179" s="139">
        <v>0.65500000000000003</v>
      </c>
      <c r="N179" s="139">
        <v>2.7E-2</v>
      </c>
      <c r="O179" s="147">
        <v>-204.34224598930479</v>
      </c>
      <c r="P179" s="143">
        <v>-60.459893048128336</v>
      </c>
      <c r="Q179" s="146">
        <v>4.79</v>
      </c>
      <c r="R179" s="167">
        <f>_xlfn.IFNA(VLOOKUP(YEAR(E179), MOEX_annualized!$N$2:$O$10, 2,FALSE), MOEX_annualized!$O$10)</f>
        <v>3.9211240017564895E-2</v>
      </c>
      <c r="S179" s="78">
        <v>0</v>
      </c>
      <c r="T179" s="78">
        <f>VLOOKUP(YEAR(D179)&amp;ROUNDUP(MONTH(D179)/3, 0), Business_index!$C$4:$E$39, 3, FALSE)</f>
        <v>1</v>
      </c>
      <c r="U179" s="167">
        <f>_xlfn.IFNA(VLOOKUP(YEAR(E179), MOEX_by2quarters!$N$2:$O$10, 2,FALSE), MOEX_by2quarters!$O$10)</f>
        <v>0.27143134371630923</v>
      </c>
    </row>
    <row r="180" spans="1:22" x14ac:dyDescent="0.15">
      <c r="A180" s="57">
        <v>41</v>
      </c>
      <c r="B180" s="16" t="s">
        <v>124</v>
      </c>
      <c r="C180" s="19">
        <v>10.5</v>
      </c>
      <c r="D180" s="18">
        <v>41639</v>
      </c>
      <c r="E180" s="18">
        <v>42004</v>
      </c>
      <c r="F180" s="16" t="s">
        <v>2408</v>
      </c>
      <c r="G180" s="19">
        <v>16.395101509917865</v>
      </c>
      <c r="H180" s="16">
        <v>1</v>
      </c>
      <c r="I180" s="16">
        <v>36</v>
      </c>
      <c r="J180" s="16">
        <v>3</v>
      </c>
      <c r="K180" s="16">
        <v>0</v>
      </c>
      <c r="L180" s="68">
        <v>35.901369863013699</v>
      </c>
      <c r="M180" s="124">
        <v>2.4980000000000002</v>
      </c>
      <c r="N180" s="124">
        <v>4.1000000000000002E-2</v>
      </c>
      <c r="O180" s="127">
        <v>11.41</v>
      </c>
      <c r="P180" s="129">
        <v>10.29</v>
      </c>
      <c r="Q180" s="146">
        <v>4.57</v>
      </c>
      <c r="R180" s="167">
        <f>_xlfn.IFNA(VLOOKUP(YEAR(E180), MOEX_annualized!$N$2:$O$10, 2,FALSE), MOEX_annualized!$O$10)</f>
        <v>-0.12706808638599779</v>
      </c>
      <c r="S180" s="78">
        <v>0</v>
      </c>
      <c r="T180" s="78">
        <f>VLOOKUP(YEAR(D180)&amp;ROUNDUP(MONTH(D180)/3, 0), Business_index!$C$4:$E$39, 3, FALSE)</f>
        <v>0</v>
      </c>
      <c r="U180" s="167">
        <f>_xlfn.IFNA(VLOOKUP(YEAR(E180), MOEX_by2quarters!$N$2:$O$10, 2,FALSE), MOEX_by2quarters!$O$10)</f>
        <v>-0.18115835772283623</v>
      </c>
    </row>
    <row r="181" spans="1:22" x14ac:dyDescent="0.15">
      <c r="A181" s="57">
        <v>41</v>
      </c>
      <c r="B181" s="16" t="s">
        <v>124</v>
      </c>
      <c r="C181" s="19">
        <v>10.5</v>
      </c>
      <c r="D181" s="18">
        <v>42004</v>
      </c>
      <c r="E181" s="18">
        <v>42369</v>
      </c>
      <c r="F181" s="16" t="s">
        <v>2408</v>
      </c>
      <c r="G181" s="19">
        <v>16.395101509917865</v>
      </c>
      <c r="H181" s="16">
        <v>1</v>
      </c>
      <c r="I181" s="16">
        <v>36</v>
      </c>
      <c r="J181" s="16">
        <v>3</v>
      </c>
      <c r="K181" s="16">
        <v>0</v>
      </c>
      <c r="L181" s="68">
        <v>35.901369863013699</v>
      </c>
      <c r="M181" s="124">
        <v>0.76400000000000001</v>
      </c>
      <c r="N181" s="124">
        <v>0.02</v>
      </c>
      <c r="O181" s="127">
        <v>9.5500000000000007</v>
      </c>
      <c r="P181" s="129">
        <v>8.15</v>
      </c>
      <c r="Q181" s="146">
        <v>-2.2400000000000002</v>
      </c>
      <c r="R181" s="167">
        <f>_xlfn.IFNA(VLOOKUP(YEAR(E181), MOEX_annualized!$N$2:$O$10, 2,FALSE), MOEX_annualized!$O$10)</f>
        <v>0.28547615277078203</v>
      </c>
      <c r="S181" s="78">
        <v>0</v>
      </c>
      <c r="T181" s="78">
        <f>VLOOKUP(YEAR(D181)&amp;ROUNDUP(MONTH(D181)/3, 0), Business_index!$C$4:$E$39, 3, FALSE)</f>
        <v>0</v>
      </c>
      <c r="U181" s="167">
        <f>_xlfn.IFNA(VLOOKUP(YEAR(E181), MOEX_by2quarters!$N$2:$O$10, 2,FALSE), MOEX_by2quarters!$O$10)</f>
        <v>0.15663555192941619</v>
      </c>
    </row>
    <row r="182" spans="1:22" x14ac:dyDescent="0.15">
      <c r="A182" s="58">
        <v>41</v>
      </c>
      <c r="B182" s="24" t="s">
        <v>124</v>
      </c>
      <c r="C182" s="25">
        <v>10.5</v>
      </c>
      <c r="D182" s="26">
        <v>42369</v>
      </c>
      <c r="E182" s="26">
        <v>42564</v>
      </c>
      <c r="F182" s="24" t="s">
        <v>2408</v>
      </c>
      <c r="G182" s="25">
        <v>16.395101509917865</v>
      </c>
      <c r="H182" s="24">
        <v>1</v>
      </c>
      <c r="I182" s="24">
        <v>36</v>
      </c>
      <c r="J182" s="24">
        <v>3</v>
      </c>
      <c r="K182" s="24">
        <v>0</v>
      </c>
      <c r="L182" s="68">
        <v>35.901369863013699</v>
      </c>
      <c r="M182" s="125">
        <v>0.53700000000000003</v>
      </c>
      <c r="N182" s="125">
        <v>1.4999999999999999E-2</v>
      </c>
      <c r="O182" s="112">
        <v>8.2899999999999991</v>
      </c>
      <c r="P182" s="130">
        <v>6.85</v>
      </c>
      <c r="Q182" s="146">
        <v>1.4499999999999993</v>
      </c>
      <c r="R182" s="167">
        <f>_xlfn.IFNA(VLOOKUP(YEAR(E182), MOEX_annualized!$N$2:$O$10, 2,FALSE), MOEX_annualized!$O$10)</f>
        <v>0.27779550275773196</v>
      </c>
      <c r="S182" s="78">
        <v>0</v>
      </c>
      <c r="T182" s="78">
        <f>VLOOKUP(YEAR(D182)&amp;ROUNDUP(MONTH(D182)/3, 0), Business_index!$C$4:$E$39, 3, FALSE)</f>
        <v>0</v>
      </c>
      <c r="U182" s="167">
        <f>_xlfn.IFNA(VLOOKUP(YEAR(E182), MOEX_by2quarters!$N$2:$O$10, 2,FALSE), MOEX_by2quarters!$O$10)</f>
        <v>0.36326211149690607</v>
      </c>
    </row>
    <row r="183" spans="1:22" x14ac:dyDescent="0.15">
      <c r="A183" s="62">
        <v>42</v>
      </c>
      <c r="B183" s="45" t="s">
        <v>2414</v>
      </c>
      <c r="C183" s="46">
        <v>15.076090000000001</v>
      </c>
      <c r="D183" s="47">
        <v>41474</v>
      </c>
      <c r="E183" s="47">
        <v>41639</v>
      </c>
      <c r="F183" s="45" t="s">
        <v>2416</v>
      </c>
      <c r="G183" s="46">
        <v>16.841163412970012</v>
      </c>
      <c r="H183" s="45">
        <v>1</v>
      </c>
      <c r="I183" s="45">
        <v>386</v>
      </c>
      <c r="J183" s="45">
        <v>3</v>
      </c>
      <c r="K183" s="45">
        <v>0</v>
      </c>
      <c r="L183" s="68">
        <v>58.224657534246575</v>
      </c>
      <c r="M183" s="155">
        <v>0.18229999999999999</v>
      </c>
      <c r="N183" s="155">
        <v>6.6000000000000003E-2</v>
      </c>
      <c r="O183" s="111">
        <v>53.54</v>
      </c>
      <c r="P183" s="115">
        <v>51.23</v>
      </c>
      <c r="Q183" s="146">
        <v>9.3760900000000014</v>
      </c>
      <c r="R183" s="167">
        <f>_xlfn.IFNA(VLOOKUP(YEAR(E183), MOEX_annualized!$N$2:$O$10, 2,FALSE), MOEX_annualized!$O$10)</f>
        <v>3.9211240017564895E-2</v>
      </c>
      <c r="S183" s="78">
        <v>0</v>
      </c>
      <c r="T183" s="78">
        <f>VLOOKUP(YEAR(D183)&amp;ROUNDUP(MONTH(D183)/3, 0), Business_index!$C$4:$E$39, 3, FALSE)</f>
        <v>1</v>
      </c>
      <c r="U183" s="167">
        <f>_xlfn.IFNA(VLOOKUP(YEAR(E183), MOEX_by2quarters!$N$2:$O$10, 2,FALSE), MOEX_by2quarters!$O$10)</f>
        <v>0.27143134371630923</v>
      </c>
    </row>
    <row r="184" spans="1:22" x14ac:dyDescent="0.15">
      <c r="A184" s="63">
        <v>42</v>
      </c>
      <c r="B184" s="48" t="s">
        <v>2414</v>
      </c>
      <c r="C184" s="49">
        <v>15.076090000000001</v>
      </c>
      <c r="D184" s="69">
        <v>41639</v>
      </c>
      <c r="E184" s="69">
        <v>42004</v>
      </c>
      <c r="F184" s="48" t="s">
        <v>2416</v>
      </c>
      <c r="G184" s="49">
        <v>16.841163412970012</v>
      </c>
      <c r="H184" s="48">
        <v>1</v>
      </c>
      <c r="I184" s="48">
        <v>386</v>
      </c>
      <c r="J184" s="48">
        <v>3</v>
      </c>
      <c r="K184" s="48">
        <v>0</v>
      </c>
      <c r="L184" s="68">
        <v>58.224657534246575</v>
      </c>
      <c r="M184" s="156">
        <v>0.151</v>
      </c>
      <c r="N184" s="156">
        <v>4.2000000000000003E-2</v>
      </c>
      <c r="O184" s="154">
        <v>50.67</v>
      </c>
      <c r="P184" s="113">
        <v>49.28</v>
      </c>
      <c r="Q184" s="146">
        <v>9.1460900000000009</v>
      </c>
      <c r="R184" s="167">
        <f>_xlfn.IFNA(VLOOKUP(YEAR(E184), MOEX_annualized!$N$2:$O$10, 2,FALSE), MOEX_annualized!$O$10)</f>
        <v>-0.12706808638599779</v>
      </c>
      <c r="S184" s="78">
        <v>0</v>
      </c>
      <c r="T184" s="78">
        <f>VLOOKUP(YEAR(D184)&amp;ROUNDUP(MONTH(D184)/3, 0), Business_index!$C$4:$E$39, 3, FALSE)</f>
        <v>0</v>
      </c>
      <c r="U184" s="167">
        <f>_xlfn.IFNA(VLOOKUP(YEAR(E184), MOEX_by2quarters!$N$2:$O$10, 2,FALSE), MOEX_by2quarters!$O$10)</f>
        <v>-0.18115835772283623</v>
      </c>
    </row>
    <row r="185" spans="1:22" x14ac:dyDescent="0.15">
      <c r="A185" s="63">
        <v>42</v>
      </c>
      <c r="B185" s="48" t="s">
        <v>2414</v>
      </c>
      <c r="C185" s="49">
        <v>15.076090000000001</v>
      </c>
      <c r="D185" s="69">
        <v>42004</v>
      </c>
      <c r="E185" s="69">
        <v>42369</v>
      </c>
      <c r="F185" s="48" t="s">
        <v>2416</v>
      </c>
      <c r="G185" s="49">
        <v>16.841163412970012</v>
      </c>
      <c r="H185" s="48">
        <v>1</v>
      </c>
      <c r="I185" s="48">
        <v>386</v>
      </c>
      <c r="J185" s="48">
        <v>3</v>
      </c>
      <c r="K185" s="48">
        <v>0</v>
      </c>
      <c r="L185" s="68">
        <v>58.224657534246575</v>
      </c>
      <c r="M185" s="116">
        <v>0.13100000000000001</v>
      </c>
      <c r="N185" s="116">
        <v>3.5000000000000003E-2</v>
      </c>
      <c r="O185" s="154">
        <v>16.47</v>
      </c>
      <c r="P185" s="113">
        <v>15.36</v>
      </c>
      <c r="Q185" s="146">
        <v>2.3360900000000004</v>
      </c>
      <c r="R185" s="167">
        <f>_xlfn.IFNA(VLOOKUP(YEAR(E185), MOEX_annualized!$N$2:$O$10, 2,FALSE), MOEX_annualized!$O$10)</f>
        <v>0.28547615277078203</v>
      </c>
      <c r="S185" s="78">
        <v>0</v>
      </c>
      <c r="T185" s="78">
        <f>VLOOKUP(YEAR(D185)&amp;ROUNDUP(MONTH(D185)/3, 0), Business_index!$C$4:$E$39, 3, FALSE)</f>
        <v>0</v>
      </c>
      <c r="U185" s="167">
        <f>_xlfn.IFNA(VLOOKUP(YEAR(E185), MOEX_by2quarters!$N$2:$O$10, 2,FALSE), MOEX_by2quarters!$O$10)</f>
        <v>0.15663555192941619</v>
      </c>
    </row>
    <row r="186" spans="1:22" x14ac:dyDescent="0.15">
      <c r="A186" s="63">
        <v>42</v>
      </c>
      <c r="B186" s="48" t="s">
        <v>2414</v>
      </c>
      <c r="C186" s="49">
        <v>15.076090000000001</v>
      </c>
      <c r="D186" s="69">
        <v>42369</v>
      </c>
      <c r="E186" s="69">
        <v>42735</v>
      </c>
      <c r="F186" s="48" t="s">
        <v>2416</v>
      </c>
      <c r="G186" s="49">
        <v>16.841163412970012</v>
      </c>
      <c r="H186" s="48">
        <v>1</v>
      </c>
      <c r="I186" s="48">
        <v>386</v>
      </c>
      <c r="J186" s="48">
        <v>3</v>
      </c>
      <c r="K186" s="48">
        <v>0</v>
      </c>
      <c r="L186" s="68">
        <v>58.224657534246575</v>
      </c>
      <c r="M186" s="116">
        <v>-8.0000000000000002E-3</v>
      </c>
      <c r="N186" s="116">
        <v>-2E-3</v>
      </c>
      <c r="O186" s="154">
        <v>14.63</v>
      </c>
      <c r="P186" s="113">
        <v>13.55</v>
      </c>
      <c r="Q186" s="146">
        <v>6.0260899999999999</v>
      </c>
      <c r="R186" s="167">
        <f>_xlfn.IFNA(VLOOKUP(YEAR(E186), MOEX_annualized!$N$2:$O$10, 2,FALSE), MOEX_annualized!$O$10)</f>
        <v>0.27779550275773196</v>
      </c>
      <c r="S186" s="78">
        <v>0</v>
      </c>
      <c r="T186" s="78">
        <f>VLOOKUP(YEAR(D186)&amp;ROUNDUP(MONTH(D186)/3, 0), Business_index!$C$4:$E$39, 3, FALSE)</f>
        <v>0</v>
      </c>
      <c r="U186" s="167">
        <f>_xlfn.IFNA(VLOOKUP(YEAR(E186), MOEX_by2quarters!$N$2:$O$10, 2,FALSE), MOEX_by2quarters!$O$10)</f>
        <v>0.36326211149690607</v>
      </c>
    </row>
    <row r="187" spans="1:22" x14ac:dyDescent="0.15">
      <c r="A187" s="63">
        <v>42</v>
      </c>
      <c r="B187" s="48" t="s">
        <v>2414</v>
      </c>
      <c r="C187" s="49">
        <v>15.076090000000001</v>
      </c>
      <c r="D187" s="69">
        <v>42735</v>
      </c>
      <c r="E187" s="69">
        <v>43100</v>
      </c>
      <c r="F187" s="48" t="s">
        <v>2416</v>
      </c>
      <c r="G187" s="49">
        <v>16.841163412970012</v>
      </c>
      <c r="H187" s="48">
        <v>1</v>
      </c>
      <c r="I187" s="48">
        <v>386</v>
      </c>
      <c r="J187" s="48">
        <v>3</v>
      </c>
      <c r="K187" s="48">
        <v>0</v>
      </c>
      <c r="L187" s="68">
        <v>58.224657534246575</v>
      </c>
      <c r="M187" s="116">
        <v>-3.4000000000000002E-2</v>
      </c>
      <c r="N187" s="116">
        <v>-4.0000000000000001E-3</v>
      </c>
      <c r="O187" s="154">
        <v>13.31</v>
      </c>
      <c r="P187" s="113">
        <v>12.3</v>
      </c>
      <c r="Q187" s="146">
        <v>6.7360900000000008</v>
      </c>
      <c r="R187" s="167">
        <f>_xlfn.IFNA(VLOOKUP(YEAR(E187), MOEX_annualized!$N$2:$O$10, 2,FALSE), MOEX_annualized!$O$10)</f>
        <v>-5.4849413820347394E-2</v>
      </c>
      <c r="S187" s="78">
        <v>0</v>
      </c>
      <c r="T187" s="78">
        <f>VLOOKUP(YEAR(D187)&amp;ROUNDUP(MONTH(D187)/3, 0), Business_index!$C$4:$E$39, 3, FALSE)</f>
        <v>0</v>
      </c>
      <c r="U187" s="167">
        <f>_xlfn.IFNA(VLOOKUP(YEAR(E187), MOEX_by2quarters!$N$2:$O$10, 2,FALSE), MOEX_by2quarters!$O$10)</f>
        <v>0.21714415782437937</v>
      </c>
    </row>
    <row r="188" spans="1:22" x14ac:dyDescent="0.15">
      <c r="A188" s="63">
        <v>42</v>
      </c>
      <c r="B188" s="48" t="s">
        <v>2414</v>
      </c>
      <c r="C188" s="49">
        <v>15.076090000000001</v>
      </c>
      <c r="D188" s="69">
        <v>43100</v>
      </c>
      <c r="E188" s="69">
        <v>43245</v>
      </c>
      <c r="F188" s="48" t="s">
        <v>2416</v>
      </c>
      <c r="G188" s="49">
        <v>16.841163412970012</v>
      </c>
      <c r="H188" s="48">
        <v>1</v>
      </c>
      <c r="I188" s="48">
        <v>386</v>
      </c>
      <c r="J188" s="48">
        <v>3</v>
      </c>
      <c r="K188" s="48">
        <v>0</v>
      </c>
      <c r="L188" s="68">
        <v>58.224657534246575</v>
      </c>
      <c r="M188" s="116">
        <v>7.0000000000000001E-3</v>
      </c>
      <c r="N188" s="116">
        <v>2E-3</v>
      </c>
      <c r="O188" s="154">
        <v>11.01</v>
      </c>
      <c r="P188" s="113">
        <v>10.01</v>
      </c>
      <c r="Q188" s="146">
        <v>8.6160899999999998</v>
      </c>
      <c r="R188" s="167">
        <f>_xlfn.IFNA(VLOOKUP(YEAR(E188), MOEX_annualized!$N$2:$O$10, 2,FALSE), MOEX_annualized!$O$10)</f>
        <v>0.11866885948640538</v>
      </c>
      <c r="S188" s="78">
        <v>0</v>
      </c>
      <c r="T188" s="78">
        <f>VLOOKUP(YEAR(D188)&amp;ROUNDUP(MONTH(D188)/3, 0), Business_index!$C$4:$E$39, 3, FALSE)</f>
        <v>0</v>
      </c>
      <c r="U188" s="167">
        <f>_xlfn.IFNA(VLOOKUP(YEAR(E188), MOEX_by2quarters!$N$2:$O$10, 2,FALSE), MOEX_by2quarters!$O$10)</f>
        <v>4.7760412903606803E-2</v>
      </c>
    </row>
    <row r="189" spans="1:22" x14ac:dyDescent="0.15">
      <c r="A189" s="56">
        <v>43</v>
      </c>
      <c r="B189" s="21" t="s">
        <v>2420</v>
      </c>
      <c r="C189" s="22">
        <v>10.59</v>
      </c>
      <c r="D189" s="23">
        <v>41478</v>
      </c>
      <c r="E189" s="23">
        <v>41639</v>
      </c>
      <c r="F189" s="21" t="s">
        <v>2421</v>
      </c>
      <c r="G189" s="22">
        <v>18.85968062959391</v>
      </c>
      <c r="H189" s="21">
        <v>1</v>
      </c>
      <c r="I189" s="21">
        <v>96</v>
      </c>
      <c r="J189" s="21">
        <v>3</v>
      </c>
      <c r="K189" s="21">
        <v>2</v>
      </c>
      <c r="L189" s="68">
        <v>53.852054794520548</v>
      </c>
      <c r="M189" s="139">
        <v>0</v>
      </c>
      <c r="N189" s="139">
        <v>2.1999999999999999E-2</v>
      </c>
      <c r="O189" s="140">
        <v>1.01</v>
      </c>
      <c r="P189" s="141">
        <v>0</v>
      </c>
      <c r="Q189" s="146">
        <v>4.8999999999999995</v>
      </c>
      <c r="R189" s="167">
        <f>_xlfn.IFNA(VLOOKUP(YEAR(E189), MOEX_annualized!$N$2:$O$10, 2,FALSE), MOEX_annualized!$O$10)</f>
        <v>3.9211240017564895E-2</v>
      </c>
      <c r="S189" s="224">
        <v>1</v>
      </c>
      <c r="T189" s="78">
        <f>VLOOKUP(YEAR(D189)&amp;ROUNDUP(MONTH(D189)/3, 0), Business_index!$C$4:$E$39, 3, FALSE)</f>
        <v>1</v>
      </c>
      <c r="U189" s="167">
        <f>_xlfn.IFNA(VLOOKUP(YEAR(E189), MOEX_by2quarters!$N$2:$O$10, 2,FALSE), MOEX_by2quarters!$O$10)</f>
        <v>0.27143134371630923</v>
      </c>
    </row>
    <row r="190" spans="1:22" x14ac:dyDescent="0.15">
      <c r="A190" s="57">
        <v>43</v>
      </c>
      <c r="B190" s="16" t="s">
        <v>2420</v>
      </c>
      <c r="C190" s="19">
        <v>10.59</v>
      </c>
      <c r="D190" s="18">
        <v>41639</v>
      </c>
      <c r="E190" s="18">
        <v>42004</v>
      </c>
      <c r="F190" s="16" t="s">
        <v>2421</v>
      </c>
      <c r="G190" s="19">
        <v>18.85968062959391</v>
      </c>
      <c r="H190" s="16">
        <v>1</v>
      </c>
      <c r="I190" s="16">
        <v>96</v>
      </c>
      <c r="J190" s="16">
        <v>3</v>
      </c>
      <c r="K190" s="16">
        <v>2</v>
      </c>
      <c r="L190" s="68">
        <v>53.852054794520548</v>
      </c>
      <c r="M190" s="124">
        <v>0.01</v>
      </c>
      <c r="N190" s="124">
        <v>1E-3</v>
      </c>
      <c r="O190" s="127">
        <v>1176.47</v>
      </c>
      <c r="P190" s="129">
        <v>1175.3700000000001</v>
      </c>
      <c r="Q190" s="146">
        <v>4.66</v>
      </c>
      <c r="R190" s="167">
        <f>_xlfn.IFNA(VLOOKUP(YEAR(E190), MOEX_annualized!$N$2:$O$10, 2,FALSE), MOEX_annualized!$O$10)</f>
        <v>-0.12706808638599779</v>
      </c>
      <c r="S190" s="224">
        <v>1</v>
      </c>
      <c r="T190" s="78">
        <f>VLOOKUP(YEAR(D190)&amp;ROUNDUP(MONTH(D190)/3, 0), Business_index!$C$4:$E$39, 3, FALSE)</f>
        <v>0</v>
      </c>
      <c r="U190" s="167">
        <f>_xlfn.IFNA(VLOOKUP(YEAR(E190), MOEX_by2quarters!$N$2:$O$10, 2,FALSE), MOEX_by2quarters!$O$10)</f>
        <v>-0.18115835772283623</v>
      </c>
    </row>
    <row r="191" spans="1:22" x14ac:dyDescent="0.15">
      <c r="A191" s="57">
        <v>43</v>
      </c>
      <c r="B191" s="16" t="s">
        <v>2420</v>
      </c>
      <c r="C191" s="19">
        <v>10.59</v>
      </c>
      <c r="D191" s="18">
        <v>42004</v>
      </c>
      <c r="E191" s="18">
        <v>42369</v>
      </c>
      <c r="F191" s="16" t="s">
        <v>2421</v>
      </c>
      <c r="G191" s="19">
        <v>18.85968062959391</v>
      </c>
      <c r="H191" s="16">
        <v>1</v>
      </c>
      <c r="I191" s="16">
        <v>96</v>
      </c>
      <c r="J191" s="16">
        <v>3</v>
      </c>
      <c r="K191" s="16">
        <v>2</v>
      </c>
      <c r="L191" s="68">
        <v>53.852054794520548</v>
      </c>
      <c r="M191" s="124">
        <v>2E-3</v>
      </c>
      <c r="N191" s="124">
        <v>0</v>
      </c>
      <c r="O191" s="127">
        <v>977.8</v>
      </c>
      <c r="P191" s="129">
        <v>976.78</v>
      </c>
      <c r="Q191" s="146">
        <v>-2.1500000000000004</v>
      </c>
      <c r="R191" s="167">
        <f>_xlfn.IFNA(VLOOKUP(YEAR(E191), MOEX_annualized!$N$2:$O$10, 2,FALSE), MOEX_annualized!$O$10)</f>
        <v>0.28547615277078203</v>
      </c>
      <c r="S191" s="224">
        <v>1</v>
      </c>
      <c r="T191" s="78">
        <f>VLOOKUP(YEAR(D191)&amp;ROUNDUP(MONTH(D191)/3, 0), Business_index!$C$4:$E$39, 3, FALSE)</f>
        <v>0</v>
      </c>
      <c r="U191" s="167">
        <f>_xlfn.IFNA(VLOOKUP(YEAR(E191), MOEX_by2quarters!$N$2:$O$10, 2,FALSE), MOEX_by2quarters!$O$10)</f>
        <v>0.15663555192941619</v>
      </c>
    </row>
    <row r="192" spans="1:22" x14ac:dyDescent="0.15">
      <c r="A192" s="57">
        <v>43</v>
      </c>
      <c r="B192" s="16" t="s">
        <v>2420</v>
      </c>
      <c r="C192" s="19">
        <v>10.59</v>
      </c>
      <c r="D192" s="18">
        <v>42369</v>
      </c>
      <c r="E192" s="18">
        <v>42735</v>
      </c>
      <c r="F192" s="16" t="s">
        <v>2421</v>
      </c>
      <c r="G192" s="19">
        <v>18.85968062959391</v>
      </c>
      <c r="H192" s="16">
        <v>1</v>
      </c>
      <c r="I192" s="16">
        <v>96</v>
      </c>
      <c r="J192" s="16">
        <v>3</v>
      </c>
      <c r="K192" s="16">
        <v>2</v>
      </c>
      <c r="L192" s="68">
        <v>53.852054794520548</v>
      </c>
      <c r="M192" s="124">
        <v>2E-3</v>
      </c>
      <c r="N192" s="124">
        <v>0</v>
      </c>
      <c r="O192" s="127">
        <v>1187.9000000000001</v>
      </c>
      <c r="P192" s="129">
        <v>1186.8899999999999</v>
      </c>
      <c r="Q192" s="146">
        <v>1.5399999999999991</v>
      </c>
      <c r="R192" s="167">
        <f>_xlfn.IFNA(VLOOKUP(YEAR(E192), MOEX_annualized!$N$2:$O$10, 2,FALSE), MOEX_annualized!$O$10)</f>
        <v>0.27779550275773196</v>
      </c>
      <c r="S192" s="224">
        <v>1</v>
      </c>
      <c r="T192" s="78">
        <f>VLOOKUP(YEAR(D192)&amp;ROUNDUP(MONTH(D192)/3, 0), Business_index!$C$4:$E$39, 3, FALSE)</f>
        <v>0</v>
      </c>
      <c r="U192" s="167">
        <f>_xlfn.IFNA(VLOOKUP(YEAR(E192), MOEX_by2quarters!$N$2:$O$10, 2,FALSE), MOEX_by2quarters!$O$10)</f>
        <v>0.36326211149690607</v>
      </c>
    </row>
    <row r="193" spans="1:21" x14ac:dyDescent="0.15">
      <c r="A193" s="57">
        <v>43</v>
      </c>
      <c r="B193" s="16" t="s">
        <v>2420</v>
      </c>
      <c r="C193" s="19">
        <v>10.59</v>
      </c>
      <c r="D193" s="18">
        <v>42735</v>
      </c>
      <c r="E193" s="18">
        <v>43100</v>
      </c>
      <c r="F193" s="16" t="s">
        <v>2421</v>
      </c>
      <c r="G193" s="19">
        <v>18.85968062959391</v>
      </c>
      <c r="H193" s="16">
        <v>1</v>
      </c>
      <c r="I193" s="16">
        <v>96</v>
      </c>
      <c r="J193" s="16">
        <v>3</v>
      </c>
      <c r="K193" s="16">
        <v>2</v>
      </c>
      <c r="L193" s="68">
        <v>53.852054794520548</v>
      </c>
      <c r="M193" s="124">
        <v>1E-3</v>
      </c>
      <c r="N193" s="124">
        <v>0</v>
      </c>
      <c r="O193" s="127">
        <v>1332.96</v>
      </c>
      <c r="P193" s="129">
        <v>1331.9499999999998</v>
      </c>
      <c r="Q193" s="146">
        <v>2.25</v>
      </c>
      <c r="R193" s="167">
        <f>_xlfn.IFNA(VLOOKUP(YEAR(E193), MOEX_annualized!$N$2:$O$10, 2,FALSE), MOEX_annualized!$O$10)</f>
        <v>-5.4849413820347394E-2</v>
      </c>
      <c r="S193" s="224">
        <v>1</v>
      </c>
      <c r="T193" s="78">
        <f>VLOOKUP(YEAR(D193)&amp;ROUNDUP(MONTH(D193)/3, 0), Business_index!$C$4:$E$39, 3, FALSE)</f>
        <v>0</v>
      </c>
      <c r="U193" s="167">
        <f>_xlfn.IFNA(VLOOKUP(YEAR(E193), MOEX_by2quarters!$N$2:$O$10, 2,FALSE), MOEX_by2quarters!$O$10)</f>
        <v>0.21714415782437937</v>
      </c>
    </row>
    <row r="194" spans="1:21" x14ac:dyDescent="0.15">
      <c r="A194" s="58">
        <v>43</v>
      </c>
      <c r="B194" s="24" t="s">
        <v>2420</v>
      </c>
      <c r="C194" s="25">
        <v>10.59</v>
      </c>
      <c r="D194" s="26">
        <v>43100</v>
      </c>
      <c r="E194" s="26">
        <v>43116</v>
      </c>
      <c r="F194" s="24" t="s">
        <v>2421</v>
      </c>
      <c r="G194" s="25">
        <v>18.85968062959391</v>
      </c>
      <c r="H194" s="24">
        <v>1</v>
      </c>
      <c r="I194" s="24">
        <v>96</v>
      </c>
      <c r="J194" s="24">
        <v>3</v>
      </c>
      <c r="K194" s="24">
        <v>2</v>
      </c>
      <c r="L194" s="68">
        <v>53.852054794520548</v>
      </c>
      <c r="M194" s="125">
        <v>-6.8000000000000005E-2</v>
      </c>
      <c r="N194" s="125">
        <v>-7.0000000000000001E-3</v>
      </c>
      <c r="O194" s="149">
        <v>-151.58783783783784</v>
      </c>
      <c r="P194" s="132">
        <v>-152.58108108108109</v>
      </c>
      <c r="Q194" s="146">
        <v>4.13</v>
      </c>
      <c r="R194" s="167">
        <f>_xlfn.IFNA(VLOOKUP(YEAR(E194), MOEX_annualized!$N$2:$O$10, 2,FALSE), MOEX_annualized!$O$10)</f>
        <v>0.11866885948640538</v>
      </c>
      <c r="S194" s="224">
        <v>1</v>
      </c>
      <c r="T194" s="78">
        <f>VLOOKUP(YEAR(D194)&amp;ROUNDUP(MONTH(D194)/3, 0), Business_index!$C$4:$E$39, 3, FALSE)</f>
        <v>0</v>
      </c>
      <c r="U194" s="167">
        <f>_xlfn.IFNA(VLOOKUP(YEAR(E194), MOEX_by2quarters!$N$2:$O$10, 2,FALSE), MOEX_by2quarters!$O$10)</f>
        <v>4.7760412903606803E-2</v>
      </c>
    </row>
    <row r="195" spans="1:21" x14ac:dyDescent="0.15">
      <c r="A195" s="57">
        <v>44</v>
      </c>
      <c r="B195" s="16" t="s">
        <v>1297</v>
      </c>
      <c r="C195" s="19">
        <v>11.7</v>
      </c>
      <c r="D195" s="18">
        <v>41478</v>
      </c>
      <c r="E195" s="18">
        <v>41639</v>
      </c>
      <c r="F195" s="16" t="s">
        <v>2417</v>
      </c>
      <c r="G195" s="19">
        <v>18.021206867519556</v>
      </c>
      <c r="H195" s="16">
        <v>1</v>
      </c>
      <c r="I195" s="16">
        <v>60</v>
      </c>
      <c r="J195" s="16">
        <v>7</v>
      </c>
      <c r="K195" s="16">
        <v>2</v>
      </c>
      <c r="L195" s="68">
        <v>59.835616438356162</v>
      </c>
      <c r="M195" s="124">
        <v>0.32007716575042217</v>
      </c>
      <c r="N195" s="124">
        <v>3.6999999999999998E-2</v>
      </c>
      <c r="O195" s="127">
        <v>8.0500000000000007</v>
      </c>
      <c r="P195" s="131">
        <v>0.43176071093129109</v>
      </c>
      <c r="Q195" s="146">
        <v>6.0099999999999989</v>
      </c>
      <c r="R195" s="167">
        <f>_xlfn.IFNA(VLOOKUP(YEAR(E195), MOEX_annualized!$N$2:$O$10, 2,FALSE), MOEX_annualized!$O$10)</f>
        <v>3.9211240017564895E-2</v>
      </c>
      <c r="S195" s="78">
        <v>0</v>
      </c>
      <c r="T195" s="78">
        <f>VLOOKUP(YEAR(D195)&amp;ROUNDUP(MONTH(D195)/3, 0), Business_index!$C$4:$E$39, 3, FALSE)</f>
        <v>1</v>
      </c>
      <c r="U195" s="167">
        <f>_xlfn.IFNA(VLOOKUP(YEAR(E195), MOEX_by2quarters!$N$2:$O$10, 2,FALSE), MOEX_by2quarters!$O$10)</f>
        <v>0.27143134371630923</v>
      </c>
    </row>
    <row r="196" spans="1:21" x14ac:dyDescent="0.15">
      <c r="A196" s="57">
        <v>44</v>
      </c>
      <c r="B196" s="16" t="s">
        <v>1297</v>
      </c>
      <c r="C196" s="19">
        <v>11.7</v>
      </c>
      <c r="D196" s="18">
        <v>41639</v>
      </c>
      <c r="E196" s="18">
        <v>42004</v>
      </c>
      <c r="F196" s="16" t="s">
        <v>2417</v>
      </c>
      <c r="G196" s="19">
        <v>18.021206867519556</v>
      </c>
      <c r="H196" s="16">
        <v>1</v>
      </c>
      <c r="I196" s="16">
        <v>60</v>
      </c>
      <c r="J196" s="16">
        <v>7</v>
      </c>
      <c r="K196" s="16">
        <v>2</v>
      </c>
      <c r="L196" s="68">
        <v>59.835616438356162</v>
      </c>
      <c r="M196" s="124">
        <v>4.1490814933383545E-2</v>
      </c>
      <c r="N196" s="124">
        <v>5.0000000000000001E-3</v>
      </c>
      <c r="O196" s="127">
        <v>8.08</v>
      </c>
      <c r="P196" s="131">
        <v>0.81884801925868234</v>
      </c>
      <c r="Q196" s="146">
        <v>5.77</v>
      </c>
      <c r="R196" s="167">
        <f>_xlfn.IFNA(VLOOKUP(YEAR(E196), MOEX_annualized!$N$2:$O$10, 2,FALSE), MOEX_annualized!$O$10)</f>
        <v>-0.12706808638599779</v>
      </c>
      <c r="S196" s="78">
        <v>0</v>
      </c>
      <c r="T196" s="78">
        <f>VLOOKUP(YEAR(D196)&amp;ROUNDUP(MONTH(D196)/3, 0), Business_index!$C$4:$E$39, 3, FALSE)</f>
        <v>0</v>
      </c>
      <c r="U196" s="167">
        <f>_xlfn.IFNA(VLOOKUP(YEAR(E196), MOEX_by2quarters!$N$2:$O$10, 2,FALSE), MOEX_by2quarters!$O$10)</f>
        <v>-0.18115835772283623</v>
      </c>
    </row>
    <row r="197" spans="1:21" x14ac:dyDescent="0.15">
      <c r="A197" s="57">
        <v>44</v>
      </c>
      <c r="B197" s="16" t="s">
        <v>1297</v>
      </c>
      <c r="C197" s="19">
        <v>11.7</v>
      </c>
      <c r="D197" s="18">
        <v>42004</v>
      </c>
      <c r="E197" s="18">
        <v>42369</v>
      </c>
      <c r="F197" s="16" t="s">
        <v>2417</v>
      </c>
      <c r="G197" s="19">
        <v>18.021206867519556</v>
      </c>
      <c r="H197" s="16">
        <v>1</v>
      </c>
      <c r="I197" s="16">
        <v>60</v>
      </c>
      <c r="J197" s="16">
        <v>7</v>
      </c>
      <c r="K197" s="16">
        <v>2</v>
      </c>
      <c r="L197" s="68">
        <v>59.835616438356162</v>
      </c>
      <c r="M197" s="124">
        <v>-0.22365308147389015</v>
      </c>
      <c r="N197" s="124">
        <v>-6.3E-2</v>
      </c>
      <c r="O197" s="127">
        <v>10.86</v>
      </c>
      <c r="P197" s="131">
        <v>1.4149974609264797</v>
      </c>
      <c r="Q197" s="146">
        <v>-1.0400000000000009</v>
      </c>
      <c r="R197" s="167">
        <f>_xlfn.IFNA(VLOOKUP(YEAR(E197), MOEX_annualized!$N$2:$O$10, 2,FALSE), MOEX_annualized!$O$10)</f>
        <v>0.28547615277078203</v>
      </c>
      <c r="S197" s="78">
        <v>0</v>
      </c>
      <c r="T197" s="78">
        <f>VLOOKUP(YEAR(D197)&amp;ROUNDUP(MONTH(D197)/3, 0), Business_index!$C$4:$E$39, 3, FALSE)</f>
        <v>0</v>
      </c>
      <c r="U197" s="167">
        <f>_xlfn.IFNA(VLOOKUP(YEAR(E197), MOEX_by2quarters!$N$2:$O$10, 2,FALSE), MOEX_by2quarters!$O$10)</f>
        <v>0.15663555192941619</v>
      </c>
    </row>
    <row r="198" spans="1:21" x14ac:dyDescent="0.15">
      <c r="A198" s="57">
        <v>44</v>
      </c>
      <c r="B198" s="16" t="s">
        <v>1297</v>
      </c>
      <c r="C198" s="19">
        <v>11.7</v>
      </c>
      <c r="D198" s="18">
        <v>42369</v>
      </c>
      <c r="E198" s="18">
        <v>42735</v>
      </c>
      <c r="F198" s="16" t="s">
        <v>2417</v>
      </c>
      <c r="G198" s="19">
        <v>18.021206867519556</v>
      </c>
      <c r="H198" s="16">
        <v>1</v>
      </c>
      <c r="I198" s="16">
        <v>60</v>
      </c>
      <c r="J198" s="16">
        <v>7</v>
      </c>
      <c r="K198" s="16">
        <v>2</v>
      </c>
      <c r="L198" s="68">
        <v>59.835616438356162</v>
      </c>
      <c r="M198" s="124">
        <v>-0.32136640607632455</v>
      </c>
      <c r="N198" s="124">
        <v>-7.0999999999999994E-2</v>
      </c>
      <c r="O198" s="127">
        <v>18.3</v>
      </c>
      <c r="P198" s="131">
        <v>1.6402254461955956</v>
      </c>
      <c r="Q198" s="146">
        <v>2.6499999999999986</v>
      </c>
      <c r="R198" s="167">
        <f>_xlfn.IFNA(VLOOKUP(YEAR(E198), MOEX_annualized!$N$2:$O$10, 2,FALSE), MOEX_annualized!$O$10)</f>
        <v>0.27779550275773196</v>
      </c>
      <c r="S198" s="78">
        <v>0</v>
      </c>
      <c r="T198" s="78">
        <f>VLOOKUP(YEAR(D198)&amp;ROUNDUP(MONTH(D198)/3, 0), Business_index!$C$4:$E$39, 3, FALSE)</f>
        <v>0</v>
      </c>
      <c r="U198" s="167">
        <f>_xlfn.IFNA(VLOOKUP(YEAR(E198), MOEX_by2quarters!$N$2:$O$10, 2,FALSE), MOEX_by2quarters!$O$10)</f>
        <v>0.36326211149690607</v>
      </c>
    </row>
    <row r="199" spans="1:21" x14ac:dyDescent="0.15">
      <c r="A199" s="57">
        <v>44</v>
      </c>
      <c r="B199" s="16" t="s">
        <v>1297</v>
      </c>
      <c r="C199" s="19">
        <v>11.7</v>
      </c>
      <c r="D199" s="18">
        <v>42735</v>
      </c>
      <c r="E199" s="18">
        <v>43100</v>
      </c>
      <c r="F199" s="16" t="s">
        <v>2417</v>
      </c>
      <c r="G199" s="19">
        <v>18.021206867519556</v>
      </c>
      <c r="H199" s="16">
        <v>1</v>
      </c>
      <c r="I199" s="16">
        <v>60</v>
      </c>
      <c r="J199" s="16">
        <v>7</v>
      </c>
      <c r="K199" s="16">
        <v>2</v>
      </c>
      <c r="L199" s="68">
        <v>59.835616438356162</v>
      </c>
      <c r="M199" s="124">
        <v>0.24073153861269406</v>
      </c>
      <c r="N199" s="124">
        <v>2.5999999999999999E-2</v>
      </c>
      <c r="O199" s="127">
        <v>9.2100000000000009</v>
      </c>
      <c r="P199" s="131">
        <v>0.80181989331659864</v>
      </c>
      <c r="Q199" s="146">
        <v>3.3599999999999994</v>
      </c>
      <c r="R199" s="167">
        <f>_xlfn.IFNA(VLOOKUP(YEAR(E199), MOEX_annualized!$N$2:$O$10, 2,FALSE), MOEX_annualized!$O$10)</f>
        <v>-5.4849413820347394E-2</v>
      </c>
      <c r="S199" s="78">
        <v>0</v>
      </c>
      <c r="T199" s="78">
        <f>VLOOKUP(YEAR(D199)&amp;ROUNDUP(MONTH(D199)/3, 0), Business_index!$C$4:$E$39, 3, FALSE)</f>
        <v>0</v>
      </c>
      <c r="U199" s="167">
        <f>_xlfn.IFNA(VLOOKUP(YEAR(E199), MOEX_by2quarters!$N$2:$O$10, 2,FALSE), MOEX_by2quarters!$O$10)</f>
        <v>0.21714415782437937</v>
      </c>
    </row>
    <row r="200" spans="1:21" x14ac:dyDescent="0.15">
      <c r="A200" s="57">
        <v>44</v>
      </c>
      <c r="B200" s="16" t="s">
        <v>1297</v>
      </c>
      <c r="C200" s="19">
        <v>11.7</v>
      </c>
      <c r="D200" s="18">
        <v>43100</v>
      </c>
      <c r="E200" s="18">
        <v>43298</v>
      </c>
      <c r="F200" s="16" t="s">
        <v>2417</v>
      </c>
      <c r="G200" s="19">
        <v>18.021206867519556</v>
      </c>
      <c r="H200" s="16">
        <v>1</v>
      </c>
      <c r="I200" s="16">
        <v>60</v>
      </c>
      <c r="J200" s="16">
        <v>7</v>
      </c>
      <c r="K200" s="16">
        <v>2</v>
      </c>
      <c r="L200" s="68">
        <v>59.835616438356162</v>
      </c>
      <c r="M200" s="124">
        <v>0.26579079233409608</v>
      </c>
      <c r="N200" s="124">
        <v>0.03</v>
      </c>
      <c r="O200" s="127">
        <v>9.02</v>
      </c>
      <c r="P200" s="131">
        <v>0.13541177975860452</v>
      </c>
      <c r="Q200" s="146">
        <v>5.2399999999999993</v>
      </c>
      <c r="R200" s="167">
        <f>_xlfn.IFNA(VLOOKUP(YEAR(E200), MOEX_annualized!$N$2:$O$10, 2,FALSE), MOEX_annualized!$O$10)</f>
        <v>0.11866885948640538</v>
      </c>
      <c r="S200" s="78">
        <v>0</v>
      </c>
      <c r="T200" s="78">
        <f>VLOOKUP(YEAR(D200)&amp;ROUNDUP(MONTH(D200)/3, 0), Business_index!$C$4:$E$39, 3, FALSE)</f>
        <v>0</v>
      </c>
      <c r="U200" s="167">
        <f>_xlfn.IFNA(VLOOKUP(YEAR(E200), MOEX_by2quarters!$N$2:$O$10, 2,FALSE), MOEX_by2quarters!$O$10)</f>
        <v>4.7760412903606803E-2</v>
      </c>
    </row>
    <row r="201" spans="1:21" x14ac:dyDescent="0.15">
      <c r="A201" s="56">
        <v>45</v>
      </c>
      <c r="B201" s="21" t="s">
        <v>2423</v>
      </c>
      <c r="C201" s="22">
        <v>13</v>
      </c>
      <c r="D201" s="23">
        <v>41479</v>
      </c>
      <c r="E201" s="23">
        <v>41639</v>
      </c>
      <c r="F201" s="21" t="s">
        <v>2424</v>
      </c>
      <c r="G201" s="22">
        <v>18.005265294991034</v>
      </c>
      <c r="H201" s="21">
        <v>1</v>
      </c>
      <c r="I201" s="21">
        <v>60</v>
      </c>
      <c r="J201" s="21">
        <v>3</v>
      </c>
      <c r="K201" s="21">
        <v>0</v>
      </c>
      <c r="L201" s="68">
        <v>53.852054794520548</v>
      </c>
      <c r="M201" s="139">
        <v>0.11700000000000001</v>
      </c>
      <c r="N201" s="139">
        <v>5.2999999999999999E-2</v>
      </c>
      <c r="O201" s="157">
        <v>1.02</v>
      </c>
      <c r="P201" s="141">
        <v>0</v>
      </c>
      <c r="Q201" s="146">
        <v>7.24</v>
      </c>
      <c r="R201" s="167">
        <f>_xlfn.IFNA(VLOOKUP(YEAR(E201), MOEX_annualized!$N$2:$O$10, 2,FALSE), MOEX_annualized!$O$10)</f>
        <v>3.9211240017564895E-2</v>
      </c>
      <c r="S201" s="224">
        <v>1</v>
      </c>
      <c r="T201" s="78">
        <f>VLOOKUP(YEAR(D201)&amp;ROUNDUP(MONTH(D201)/3, 0), Business_index!$C$4:$E$39, 3, FALSE)</f>
        <v>1</v>
      </c>
      <c r="U201" s="167">
        <f>_xlfn.IFNA(VLOOKUP(YEAR(E201), MOEX_by2quarters!$N$2:$O$10, 2,FALSE), MOEX_by2quarters!$O$10)</f>
        <v>0.27143134371630923</v>
      </c>
    </row>
    <row r="202" spans="1:21" x14ac:dyDescent="0.15">
      <c r="A202" s="57">
        <v>45</v>
      </c>
      <c r="B202" s="16" t="s">
        <v>2423</v>
      </c>
      <c r="C202" s="19">
        <v>13</v>
      </c>
      <c r="D202" s="18">
        <v>41639</v>
      </c>
      <c r="E202" s="18">
        <v>42004</v>
      </c>
      <c r="F202" s="16" t="s">
        <v>2424</v>
      </c>
      <c r="G202" s="19">
        <v>18.005265294991034</v>
      </c>
      <c r="H202" s="16">
        <v>1</v>
      </c>
      <c r="I202" s="16">
        <v>60</v>
      </c>
      <c r="J202" s="16">
        <v>3</v>
      </c>
      <c r="K202" s="16">
        <v>0</v>
      </c>
      <c r="L202" s="68">
        <v>53.852054794520548</v>
      </c>
      <c r="M202" s="124">
        <v>-7.5999999999999998E-2</v>
      </c>
      <c r="N202" s="124">
        <v>1E-3</v>
      </c>
      <c r="O202" s="158">
        <v>112.85</v>
      </c>
      <c r="P202" s="129">
        <v>111.8</v>
      </c>
      <c r="Q202" s="146">
        <v>7.07</v>
      </c>
      <c r="R202" s="167">
        <f>_xlfn.IFNA(VLOOKUP(YEAR(E202), MOEX_annualized!$N$2:$O$10, 2,FALSE), MOEX_annualized!$O$10)</f>
        <v>-0.12706808638599779</v>
      </c>
      <c r="S202" s="224">
        <v>1</v>
      </c>
      <c r="T202" s="78">
        <f>VLOOKUP(YEAR(D202)&amp;ROUNDUP(MONTH(D202)/3, 0), Business_index!$C$4:$E$39, 3, FALSE)</f>
        <v>0</v>
      </c>
      <c r="U202" s="167">
        <f>_xlfn.IFNA(VLOOKUP(YEAR(E202), MOEX_by2quarters!$N$2:$O$10, 2,FALSE), MOEX_by2quarters!$O$10)</f>
        <v>-0.18115835772283623</v>
      </c>
    </row>
    <row r="203" spans="1:21" x14ac:dyDescent="0.15">
      <c r="A203" s="57">
        <v>45</v>
      </c>
      <c r="B203" s="16" t="s">
        <v>2423</v>
      </c>
      <c r="C203" s="19">
        <v>13</v>
      </c>
      <c r="D203" s="18">
        <v>42004</v>
      </c>
      <c r="E203" s="18">
        <v>42369</v>
      </c>
      <c r="F203" s="16" t="s">
        <v>2424</v>
      </c>
      <c r="G203" s="19">
        <v>18.005265294991034</v>
      </c>
      <c r="H203" s="16">
        <v>1</v>
      </c>
      <c r="I203" s="16">
        <v>60</v>
      </c>
      <c r="J203" s="16">
        <v>3</v>
      </c>
      <c r="K203" s="16">
        <v>0</v>
      </c>
      <c r="L203" s="68">
        <v>53.852054794520548</v>
      </c>
      <c r="M203" s="124">
        <v>-4.3999999999999997E-2</v>
      </c>
      <c r="N203" s="124">
        <v>1E-3</v>
      </c>
      <c r="O203" s="158">
        <v>101.38</v>
      </c>
      <c r="P203" s="129">
        <v>100.36</v>
      </c>
      <c r="Q203" s="146">
        <v>0.25999999999999979</v>
      </c>
      <c r="R203" s="167">
        <f>_xlfn.IFNA(VLOOKUP(YEAR(E203), MOEX_annualized!$N$2:$O$10, 2,FALSE), MOEX_annualized!$O$10)</f>
        <v>0.28547615277078203</v>
      </c>
      <c r="S203" s="224">
        <v>1</v>
      </c>
      <c r="T203" s="78">
        <f>VLOOKUP(YEAR(D203)&amp;ROUNDUP(MONTH(D203)/3, 0), Business_index!$C$4:$E$39, 3, FALSE)</f>
        <v>0</v>
      </c>
      <c r="U203" s="167">
        <f>_xlfn.IFNA(VLOOKUP(YEAR(E203), MOEX_by2quarters!$N$2:$O$10, 2,FALSE), MOEX_by2quarters!$O$10)</f>
        <v>0.15663555192941619</v>
      </c>
    </row>
    <row r="204" spans="1:21" x14ac:dyDescent="0.15">
      <c r="A204" s="57">
        <v>45</v>
      </c>
      <c r="B204" s="16" t="s">
        <v>2423</v>
      </c>
      <c r="C204" s="19">
        <v>13</v>
      </c>
      <c r="D204" s="18">
        <v>42369</v>
      </c>
      <c r="E204" s="18">
        <v>42735</v>
      </c>
      <c r="F204" s="16" t="s">
        <v>2424</v>
      </c>
      <c r="G204" s="19">
        <v>18.005265294991034</v>
      </c>
      <c r="H204" s="16">
        <v>1</v>
      </c>
      <c r="I204" s="16">
        <v>60</v>
      </c>
      <c r="J204" s="16">
        <v>3</v>
      </c>
      <c r="K204" s="16">
        <v>0</v>
      </c>
      <c r="L204" s="68">
        <v>53.852054794520548</v>
      </c>
      <c r="M204" s="124">
        <v>2E-3</v>
      </c>
      <c r="N204" s="124">
        <v>1E-3</v>
      </c>
      <c r="O204" s="158">
        <v>94.54</v>
      </c>
      <c r="P204" s="129">
        <v>93.5</v>
      </c>
      <c r="Q204" s="146">
        <v>3.9499999999999993</v>
      </c>
      <c r="R204" s="167">
        <f>_xlfn.IFNA(VLOOKUP(YEAR(E204), MOEX_annualized!$N$2:$O$10, 2,FALSE), MOEX_annualized!$O$10)</f>
        <v>0.27779550275773196</v>
      </c>
      <c r="S204" s="224">
        <v>1</v>
      </c>
      <c r="T204" s="78">
        <f>VLOOKUP(YEAR(D204)&amp;ROUNDUP(MONTH(D204)/3, 0), Business_index!$C$4:$E$39, 3, FALSE)</f>
        <v>0</v>
      </c>
      <c r="U204" s="167">
        <f>_xlfn.IFNA(VLOOKUP(YEAR(E204), MOEX_by2quarters!$N$2:$O$10, 2,FALSE), MOEX_by2quarters!$O$10)</f>
        <v>0.36326211149690607</v>
      </c>
    </row>
    <row r="205" spans="1:21" x14ac:dyDescent="0.15">
      <c r="A205" s="57">
        <v>45</v>
      </c>
      <c r="B205" s="16" t="s">
        <v>2423</v>
      </c>
      <c r="C205" s="19">
        <v>13</v>
      </c>
      <c r="D205" s="18">
        <v>42735</v>
      </c>
      <c r="E205" s="18">
        <v>43100</v>
      </c>
      <c r="F205" s="16" t="s">
        <v>2424</v>
      </c>
      <c r="G205" s="19">
        <v>18.005265294991034</v>
      </c>
      <c r="H205" s="16">
        <v>1</v>
      </c>
      <c r="I205" s="16">
        <v>60</v>
      </c>
      <c r="J205" s="16">
        <v>3</v>
      </c>
      <c r="K205" s="16">
        <v>0</v>
      </c>
      <c r="L205" s="68">
        <v>53.852054794520548</v>
      </c>
      <c r="M205" s="124">
        <v>4.2000000000000003E-2</v>
      </c>
      <c r="N205" s="124">
        <v>3.0000000000000001E-3</v>
      </c>
      <c r="O205" s="158">
        <v>70.150000000000006</v>
      </c>
      <c r="P205" s="129">
        <v>69.14</v>
      </c>
      <c r="Q205" s="146">
        <v>4.66</v>
      </c>
      <c r="R205" s="167">
        <f>_xlfn.IFNA(VLOOKUP(YEAR(E205), MOEX_annualized!$N$2:$O$10, 2,FALSE), MOEX_annualized!$O$10)</f>
        <v>-5.4849413820347394E-2</v>
      </c>
      <c r="S205" s="224">
        <v>1</v>
      </c>
      <c r="T205" s="78">
        <f>VLOOKUP(YEAR(D205)&amp;ROUNDUP(MONTH(D205)/3, 0), Business_index!$C$4:$E$39, 3, FALSE)</f>
        <v>0</v>
      </c>
      <c r="U205" s="167">
        <f>_xlfn.IFNA(VLOOKUP(YEAR(E205), MOEX_by2quarters!$N$2:$O$10, 2,FALSE), MOEX_by2quarters!$O$10)</f>
        <v>0.21714415782437937</v>
      </c>
    </row>
    <row r="206" spans="1:21" x14ac:dyDescent="0.15">
      <c r="A206" s="57">
        <v>45</v>
      </c>
      <c r="B206" s="16" t="s">
        <v>2423</v>
      </c>
      <c r="C206" s="19">
        <v>13</v>
      </c>
      <c r="D206" s="18">
        <v>43100</v>
      </c>
      <c r="E206" s="18">
        <v>43117</v>
      </c>
      <c r="F206" s="16" t="s">
        <v>2424</v>
      </c>
      <c r="G206" s="19">
        <v>18.005265294991034</v>
      </c>
      <c r="H206" s="16">
        <v>1</v>
      </c>
      <c r="I206" s="16">
        <v>60</v>
      </c>
      <c r="J206" s="16">
        <v>3</v>
      </c>
      <c r="K206" s="16">
        <v>0</v>
      </c>
      <c r="L206" s="68">
        <v>53.852054794520548</v>
      </c>
      <c r="M206" s="124">
        <v>3.9350610222936733E-2</v>
      </c>
      <c r="N206" s="124">
        <v>2.1847824370942086E-3</v>
      </c>
      <c r="O206" s="127">
        <v>94.72999999999999</v>
      </c>
      <c r="P206" s="127">
        <v>93.699999999999989</v>
      </c>
      <c r="Q206" s="146">
        <v>6.54</v>
      </c>
      <c r="R206" s="167">
        <f>_xlfn.IFNA(VLOOKUP(YEAR(E206), MOEX_annualized!$N$2:$O$10, 2,FALSE), MOEX_annualized!$O$10)</f>
        <v>0.11866885948640538</v>
      </c>
      <c r="S206" s="224">
        <v>1</v>
      </c>
      <c r="T206" s="78">
        <f>VLOOKUP(YEAR(D206)&amp;ROUNDUP(MONTH(D206)/3, 0), Business_index!$C$4:$E$39, 3, FALSE)</f>
        <v>0</v>
      </c>
      <c r="U206" s="167">
        <f>_xlfn.IFNA(VLOOKUP(YEAR(E206), MOEX_by2quarters!$N$2:$O$10, 2,FALSE), MOEX_by2quarters!$O$10)</f>
        <v>4.7760412903606803E-2</v>
      </c>
    </row>
    <row r="207" spans="1:21" s="220" customFormat="1" x14ac:dyDescent="0.15">
      <c r="A207" s="62">
        <v>46</v>
      </c>
      <c r="B207" s="45" t="s">
        <v>1191</v>
      </c>
      <c r="C207" s="46">
        <v>8</v>
      </c>
      <c r="D207" s="47">
        <v>41492</v>
      </c>
      <c r="E207" s="47">
        <v>41639</v>
      </c>
      <c r="F207" s="45" t="s">
        <v>2440</v>
      </c>
      <c r="G207" s="46">
        <v>18.004130628539119</v>
      </c>
      <c r="H207" s="45">
        <v>1</v>
      </c>
      <c r="I207" s="45">
        <v>120</v>
      </c>
      <c r="J207" s="45">
        <v>3</v>
      </c>
      <c r="K207" s="45">
        <v>0</v>
      </c>
      <c r="L207" s="68">
        <v>0</v>
      </c>
      <c r="M207" s="108">
        <v>0.156</v>
      </c>
      <c r="N207" s="108">
        <v>5.0999999999999997E-2</v>
      </c>
      <c r="O207" s="105">
        <v>1.66</v>
      </c>
      <c r="P207" s="107">
        <v>0.42</v>
      </c>
      <c r="Q207" s="219">
        <v>-1.8100000000000005</v>
      </c>
      <c r="R207" s="167">
        <f>_xlfn.IFNA(VLOOKUP(YEAR(E207), MOEX_annualized!$N$2:$O$10, 2,FALSE), MOEX_annualized!$O$10)</f>
        <v>3.9211240017564895E-2</v>
      </c>
      <c r="S207" s="78">
        <v>0</v>
      </c>
      <c r="T207" s="78">
        <f>VLOOKUP(YEAR(D207)&amp;ROUNDUP(MONTH(D207)/3, 0), Business_index!$C$4:$E$39, 3, FALSE)</f>
        <v>1</v>
      </c>
      <c r="U207" s="167">
        <f>_xlfn.IFNA(VLOOKUP(YEAR(E207), MOEX_by2quarters!$N$2:$O$10, 2,FALSE), MOEX_by2quarters!$O$10)</f>
        <v>0.27143134371630923</v>
      </c>
    </row>
    <row r="208" spans="1:21" s="220" customFormat="1" x14ac:dyDescent="0.15">
      <c r="A208" s="63">
        <v>46</v>
      </c>
      <c r="B208" s="48" t="s">
        <v>1191</v>
      </c>
      <c r="C208" s="49">
        <v>8</v>
      </c>
      <c r="D208" s="69">
        <f>E207</f>
        <v>41639</v>
      </c>
      <c r="E208" s="69">
        <v>42004</v>
      </c>
      <c r="F208" s="48" t="s">
        <v>2440</v>
      </c>
      <c r="G208" s="49">
        <v>18.004130628539119</v>
      </c>
      <c r="H208" s="48">
        <v>1</v>
      </c>
      <c r="I208" s="48">
        <v>120</v>
      </c>
      <c r="J208" s="48">
        <v>3</v>
      </c>
      <c r="K208" s="48">
        <v>0</v>
      </c>
      <c r="L208" s="68">
        <v>0</v>
      </c>
      <c r="M208" s="109">
        <v>0.13900000000000001</v>
      </c>
      <c r="N208" s="109">
        <v>2.4E-2</v>
      </c>
      <c r="O208" s="104">
        <v>1.59</v>
      </c>
      <c r="P208" s="106">
        <v>0.4</v>
      </c>
      <c r="Q208" s="219">
        <v>2.0700000000000003</v>
      </c>
      <c r="R208" s="167">
        <f>_xlfn.IFNA(VLOOKUP(YEAR(E208), MOEX_annualized!$N$2:$O$10, 2,FALSE), MOEX_annualized!$O$10)</f>
        <v>-0.12706808638599779</v>
      </c>
      <c r="S208" s="78">
        <v>0</v>
      </c>
      <c r="T208" s="78">
        <f>VLOOKUP(YEAR(D208)&amp;ROUNDUP(MONTH(D208)/3, 0), Business_index!$C$4:$E$39, 3, FALSE)</f>
        <v>0</v>
      </c>
      <c r="U208" s="167">
        <f>_xlfn.IFNA(VLOOKUP(YEAR(E208), MOEX_by2quarters!$N$2:$O$10, 2,FALSE), MOEX_by2quarters!$O$10)</f>
        <v>-0.18115835772283623</v>
      </c>
    </row>
    <row r="209" spans="1:21" s="220" customFormat="1" x14ac:dyDescent="0.15">
      <c r="A209" s="63">
        <v>46</v>
      </c>
      <c r="B209" s="48" t="s">
        <v>1191</v>
      </c>
      <c r="C209" s="49">
        <v>8</v>
      </c>
      <c r="D209" s="69">
        <f>E208</f>
        <v>42004</v>
      </c>
      <c r="E209" s="69">
        <v>42369</v>
      </c>
      <c r="F209" s="48" t="s">
        <v>2440</v>
      </c>
      <c r="G209" s="49">
        <v>18.004130628539119</v>
      </c>
      <c r="H209" s="48">
        <v>1</v>
      </c>
      <c r="I209" s="48">
        <v>120</v>
      </c>
      <c r="J209" s="48">
        <v>3</v>
      </c>
      <c r="K209" s="48">
        <v>0</v>
      </c>
      <c r="L209" s="68">
        <v>0</v>
      </c>
      <c r="M209" s="109">
        <v>0.26100000000000001</v>
      </c>
      <c r="N209" s="109">
        <v>8.5000000000000006E-2</v>
      </c>
      <c r="O209" s="104">
        <v>1.66</v>
      </c>
      <c r="P209" s="106">
        <v>0.44</v>
      </c>
      <c r="Q209" s="219">
        <v>-4.74</v>
      </c>
      <c r="R209" s="167">
        <f>_xlfn.IFNA(VLOOKUP(YEAR(E209), MOEX_annualized!$N$2:$O$10, 2,FALSE), MOEX_annualized!$O$10)</f>
        <v>0.28547615277078203</v>
      </c>
      <c r="S209" s="78">
        <v>0</v>
      </c>
      <c r="T209" s="78">
        <f>VLOOKUP(YEAR(D209)&amp;ROUNDUP(MONTH(D209)/3, 0), Business_index!$C$4:$E$39, 3, FALSE)</f>
        <v>0</v>
      </c>
      <c r="U209" s="167">
        <f>_xlfn.IFNA(VLOOKUP(YEAR(E209), MOEX_by2quarters!$N$2:$O$10, 2,FALSE), MOEX_by2quarters!$O$10)</f>
        <v>0.15663555192941619</v>
      </c>
    </row>
    <row r="210" spans="1:21" s="220" customFormat="1" x14ac:dyDescent="0.15">
      <c r="A210" s="64">
        <v>46</v>
      </c>
      <c r="B210" s="50" t="s">
        <v>1191</v>
      </c>
      <c r="C210" s="51">
        <v>8</v>
      </c>
      <c r="D210" s="52">
        <f>E209</f>
        <v>42369</v>
      </c>
      <c r="E210" s="52">
        <v>42584</v>
      </c>
      <c r="F210" s="50" t="s">
        <v>2440</v>
      </c>
      <c r="G210" s="51">
        <v>18.004130628539119</v>
      </c>
      <c r="H210" s="50">
        <v>1</v>
      </c>
      <c r="I210" s="50">
        <v>120</v>
      </c>
      <c r="J210" s="50">
        <v>3</v>
      </c>
      <c r="K210" s="50">
        <v>0</v>
      </c>
      <c r="L210" s="68">
        <v>0</v>
      </c>
      <c r="M210" s="221">
        <v>0.251</v>
      </c>
      <c r="N210" s="221">
        <v>0.13700000000000001</v>
      </c>
      <c r="O210" s="173">
        <v>1.74</v>
      </c>
      <c r="P210" s="176">
        <v>0.52</v>
      </c>
      <c r="Q210" s="219">
        <v>-1.0500000000000007</v>
      </c>
      <c r="R210" s="167">
        <f>_xlfn.IFNA(VLOOKUP(YEAR(E210), MOEX_annualized!$N$2:$O$10, 2,FALSE), MOEX_annualized!$O$10)</f>
        <v>0.27779550275773196</v>
      </c>
      <c r="S210" s="78">
        <v>0</v>
      </c>
      <c r="T210" s="78">
        <f>VLOOKUP(YEAR(D210)&amp;ROUNDUP(MONTH(D210)/3, 0), Business_index!$C$4:$E$39, 3, FALSE)</f>
        <v>0</v>
      </c>
      <c r="U210" s="167">
        <f>_xlfn.IFNA(VLOOKUP(YEAR(E210), MOEX_by2quarters!$N$2:$O$10, 2,FALSE), MOEX_by2quarters!$O$10)</f>
        <v>0.36326211149690607</v>
      </c>
    </row>
    <row r="211" spans="1:21" x14ac:dyDescent="0.15">
      <c r="A211" s="57">
        <v>47</v>
      </c>
      <c r="B211" s="16" t="s">
        <v>2151</v>
      </c>
      <c r="C211" s="19">
        <v>12</v>
      </c>
      <c r="D211" s="18">
        <v>41508</v>
      </c>
      <c r="E211" s="18">
        <v>41639</v>
      </c>
      <c r="F211" s="16" t="s">
        <v>2447</v>
      </c>
      <c r="G211" s="19">
        <v>18.021206867519556</v>
      </c>
      <c r="H211" s="16">
        <v>1</v>
      </c>
      <c r="I211" s="16">
        <v>36</v>
      </c>
      <c r="J211" s="16">
        <v>3</v>
      </c>
      <c r="K211" s="16">
        <v>0</v>
      </c>
      <c r="L211" s="68">
        <v>35.901369863013699</v>
      </c>
      <c r="M211" s="74">
        <v>0.40170017989206475</v>
      </c>
      <c r="N211" s="99">
        <v>8.0000000000000002E-3</v>
      </c>
      <c r="O211" s="71">
        <v>11.41</v>
      </c>
      <c r="P211" s="76">
        <v>2.6634670693126261</v>
      </c>
      <c r="Q211" s="146">
        <v>6.05</v>
      </c>
      <c r="R211" s="167">
        <f>_xlfn.IFNA(VLOOKUP(YEAR(E211), MOEX_annualized!$N$2:$O$10, 2,FALSE), MOEX_annualized!$O$10)</f>
        <v>3.9211240017564895E-2</v>
      </c>
      <c r="S211" s="78">
        <v>0</v>
      </c>
      <c r="T211" s="78">
        <f>VLOOKUP(YEAR(D211)&amp;ROUNDUP(MONTH(D211)/3, 0), Business_index!$C$4:$E$39, 3, FALSE)</f>
        <v>1</v>
      </c>
      <c r="U211" s="167">
        <f>_xlfn.IFNA(VLOOKUP(YEAR(E211), MOEX_by2quarters!$N$2:$O$10, 2,FALSE), MOEX_by2quarters!$O$10)</f>
        <v>0.27143134371630923</v>
      </c>
    </row>
    <row r="212" spans="1:21" x14ac:dyDescent="0.15">
      <c r="A212" s="57">
        <v>47</v>
      </c>
      <c r="B212" s="16" t="s">
        <v>2151</v>
      </c>
      <c r="C212" s="19">
        <v>12</v>
      </c>
      <c r="D212" s="18">
        <v>41639</v>
      </c>
      <c r="E212" s="18">
        <v>42004</v>
      </c>
      <c r="F212" s="16" t="s">
        <v>2447</v>
      </c>
      <c r="G212" s="19">
        <v>18.021206867519556</v>
      </c>
      <c r="H212" s="16">
        <v>1</v>
      </c>
      <c r="I212" s="16">
        <v>36</v>
      </c>
      <c r="J212" s="16">
        <v>3</v>
      </c>
      <c r="K212" s="16">
        <v>0</v>
      </c>
      <c r="L212" s="68">
        <v>35.901369863013699</v>
      </c>
      <c r="M212" s="74">
        <v>0.20202048652651966</v>
      </c>
      <c r="N212" s="99">
        <v>8.0000000000000002E-3</v>
      </c>
      <c r="O212" s="71">
        <v>11.52</v>
      </c>
      <c r="P212" s="76">
        <v>2.7943109399893786</v>
      </c>
      <c r="Q212" s="146">
        <v>6.07</v>
      </c>
      <c r="R212" s="167">
        <f>_xlfn.IFNA(VLOOKUP(YEAR(E212), MOEX_annualized!$N$2:$O$10, 2,FALSE), MOEX_annualized!$O$10)</f>
        <v>-0.12706808638599779</v>
      </c>
      <c r="S212" s="78">
        <v>0</v>
      </c>
      <c r="T212" s="78">
        <f>VLOOKUP(YEAR(D212)&amp;ROUNDUP(MONTH(D212)/3, 0), Business_index!$C$4:$E$39, 3, FALSE)</f>
        <v>0</v>
      </c>
      <c r="U212" s="167">
        <f>_xlfn.IFNA(VLOOKUP(YEAR(E212), MOEX_by2quarters!$N$2:$O$10, 2,FALSE), MOEX_by2quarters!$O$10)</f>
        <v>-0.18115835772283623</v>
      </c>
    </row>
    <row r="213" spans="1:21" x14ac:dyDescent="0.15">
      <c r="A213" s="57">
        <v>47</v>
      </c>
      <c r="B213" s="16" t="s">
        <v>2151</v>
      </c>
      <c r="C213" s="19">
        <v>12</v>
      </c>
      <c r="D213" s="18">
        <v>42004</v>
      </c>
      <c r="E213" s="18">
        <v>42369</v>
      </c>
      <c r="F213" s="16" t="s">
        <v>2447</v>
      </c>
      <c r="G213" s="19">
        <v>18.021206867519556</v>
      </c>
      <c r="H213" s="16">
        <v>1</v>
      </c>
      <c r="I213" s="16">
        <v>36</v>
      </c>
      <c r="J213" s="16">
        <v>3</v>
      </c>
      <c r="K213" s="16">
        <v>0</v>
      </c>
      <c r="L213" s="68">
        <v>35.901369863013699</v>
      </c>
      <c r="M213" s="74">
        <v>-2.3528762531025371E-2</v>
      </c>
      <c r="N213" s="99">
        <v>-3.0000000000000001E-3</v>
      </c>
      <c r="O213" s="71">
        <v>15.2</v>
      </c>
      <c r="P213" s="76">
        <v>4.7543927331392704</v>
      </c>
      <c r="Q213" s="146">
        <v>-0.74000000000000021</v>
      </c>
      <c r="R213" s="167">
        <f>_xlfn.IFNA(VLOOKUP(YEAR(E213), MOEX_annualized!$N$2:$O$10, 2,FALSE), MOEX_annualized!$O$10)</f>
        <v>0.28547615277078203</v>
      </c>
      <c r="S213" s="78">
        <v>0</v>
      </c>
      <c r="T213" s="78">
        <f>VLOOKUP(YEAR(D213)&amp;ROUNDUP(MONTH(D213)/3, 0), Business_index!$C$4:$E$39, 3, FALSE)</f>
        <v>0</v>
      </c>
      <c r="U213" s="167">
        <f>_xlfn.IFNA(VLOOKUP(YEAR(E213), MOEX_by2quarters!$N$2:$O$10, 2,FALSE), MOEX_by2quarters!$O$10)</f>
        <v>0.15663555192941619</v>
      </c>
    </row>
    <row r="214" spans="1:21" x14ac:dyDescent="0.15">
      <c r="A214" s="57">
        <v>47</v>
      </c>
      <c r="B214" s="16" t="s">
        <v>2151</v>
      </c>
      <c r="C214" s="19">
        <v>12</v>
      </c>
      <c r="D214" s="18">
        <v>42369</v>
      </c>
      <c r="E214" s="18">
        <v>42600</v>
      </c>
      <c r="F214" s="16" t="s">
        <v>2447</v>
      </c>
      <c r="G214" s="19">
        <v>18.021206867519556</v>
      </c>
      <c r="H214" s="16">
        <v>1</v>
      </c>
      <c r="I214" s="16">
        <v>36</v>
      </c>
      <c r="J214" s="16">
        <v>3</v>
      </c>
      <c r="K214" s="16">
        <v>0</v>
      </c>
      <c r="L214" s="68">
        <v>35.901369863013699</v>
      </c>
      <c r="M214" s="93">
        <v>-7.7633020500532474E-2</v>
      </c>
      <c r="N214" s="100">
        <v>-7.0000000000000001E-3</v>
      </c>
      <c r="O214" s="87">
        <v>12.44</v>
      </c>
      <c r="P214" s="102">
        <v>3.6418262481046777</v>
      </c>
      <c r="Q214" s="146">
        <v>2.9499999999999993</v>
      </c>
      <c r="R214" s="167">
        <f>_xlfn.IFNA(VLOOKUP(YEAR(E214), MOEX_annualized!$N$2:$O$10, 2,FALSE), MOEX_annualized!$O$10)</f>
        <v>0.27779550275773196</v>
      </c>
      <c r="S214" s="78">
        <v>0</v>
      </c>
      <c r="T214" s="78">
        <f>VLOOKUP(YEAR(D214)&amp;ROUNDUP(MONTH(D214)/3, 0), Business_index!$C$4:$E$39, 3, FALSE)</f>
        <v>0</v>
      </c>
      <c r="U214" s="167">
        <f>_xlfn.IFNA(VLOOKUP(YEAR(E214), MOEX_by2quarters!$N$2:$O$10, 2,FALSE), MOEX_by2quarters!$O$10)</f>
        <v>0.36326211149690607</v>
      </c>
    </row>
    <row r="215" spans="1:21" x14ac:dyDescent="0.15">
      <c r="A215" s="56">
        <v>48</v>
      </c>
      <c r="B215" s="21" t="s">
        <v>1614</v>
      </c>
      <c r="C215" s="22">
        <v>13.75</v>
      </c>
      <c r="D215" s="23">
        <v>41522</v>
      </c>
      <c r="E215" s="23">
        <v>41639</v>
      </c>
      <c r="F215" s="21" t="s">
        <v>2453</v>
      </c>
      <c r="G215" s="22">
        <v>18.19221536932368</v>
      </c>
      <c r="H215" s="21">
        <v>1</v>
      </c>
      <c r="I215" s="21">
        <v>37</v>
      </c>
      <c r="J215" s="21">
        <v>10</v>
      </c>
      <c r="K215" s="21">
        <v>0</v>
      </c>
      <c r="L215" s="68">
        <v>36.032876712328765</v>
      </c>
      <c r="M215" s="142">
        <v>0.23612836298131051</v>
      </c>
      <c r="N215" s="142">
        <v>3.2000000000000001E-2</v>
      </c>
      <c r="O215" s="140">
        <v>6.61</v>
      </c>
      <c r="P215" s="143">
        <v>2.1240458015267176</v>
      </c>
      <c r="Q215" s="146">
        <v>7.81</v>
      </c>
      <c r="R215" s="167">
        <f>_xlfn.IFNA(VLOOKUP(YEAR(E215), MOEX_annualized!$N$2:$O$10, 2,FALSE), MOEX_annualized!$O$10)</f>
        <v>3.9211240017564895E-2</v>
      </c>
      <c r="S215" s="78">
        <v>0</v>
      </c>
      <c r="T215" s="78">
        <f>VLOOKUP(YEAR(D215)&amp;ROUNDUP(MONTH(D215)/3, 0), Business_index!$C$4:$E$39, 3, FALSE)</f>
        <v>1</v>
      </c>
      <c r="U215" s="167">
        <f>_xlfn.IFNA(VLOOKUP(YEAR(E215), MOEX_by2quarters!$N$2:$O$10, 2,FALSE), MOEX_by2quarters!$O$10)</f>
        <v>0.27143134371630923</v>
      </c>
    </row>
    <row r="216" spans="1:21" x14ac:dyDescent="0.15">
      <c r="A216" s="57">
        <v>48</v>
      </c>
      <c r="B216" s="16" t="s">
        <v>1614</v>
      </c>
      <c r="C216" s="19">
        <v>13.75</v>
      </c>
      <c r="D216" s="18">
        <v>41639</v>
      </c>
      <c r="E216" s="18">
        <v>42004</v>
      </c>
      <c r="F216" s="16" t="s">
        <v>2453</v>
      </c>
      <c r="G216" s="19">
        <v>18.19221536932368</v>
      </c>
      <c r="H216" s="16">
        <v>1</v>
      </c>
      <c r="I216" s="16">
        <v>37</v>
      </c>
      <c r="J216" s="16">
        <v>10</v>
      </c>
      <c r="K216" s="16">
        <v>0</v>
      </c>
      <c r="L216" s="68">
        <v>36.032876712328765</v>
      </c>
      <c r="M216" s="133">
        <v>0.25937539100825296</v>
      </c>
      <c r="N216" s="124">
        <v>2.8000000000000001E-2</v>
      </c>
      <c r="O216" s="127">
        <v>7.4</v>
      </c>
      <c r="P216" s="131">
        <v>2.4329490733985115</v>
      </c>
      <c r="Q216" s="146">
        <v>7.82</v>
      </c>
      <c r="R216" s="167">
        <f>_xlfn.IFNA(VLOOKUP(YEAR(E216), MOEX_annualized!$N$2:$O$10, 2,FALSE), MOEX_annualized!$O$10)</f>
        <v>-0.12706808638599779</v>
      </c>
      <c r="S216" s="78">
        <v>0</v>
      </c>
      <c r="T216" s="78">
        <f>VLOOKUP(YEAR(D216)&amp;ROUNDUP(MONTH(D216)/3, 0), Business_index!$C$4:$E$39, 3, FALSE)</f>
        <v>0</v>
      </c>
      <c r="U216" s="167">
        <f>_xlfn.IFNA(VLOOKUP(YEAR(E216), MOEX_by2quarters!$N$2:$O$10, 2,FALSE), MOEX_by2quarters!$O$10)</f>
        <v>-0.18115835772283623</v>
      </c>
    </row>
    <row r="217" spans="1:21" x14ac:dyDescent="0.15">
      <c r="A217" s="57">
        <v>48</v>
      </c>
      <c r="B217" s="16" t="s">
        <v>1614</v>
      </c>
      <c r="C217" s="19">
        <v>13.75</v>
      </c>
      <c r="D217" s="18">
        <v>42004</v>
      </c>
      <c r="E217" s="18">
        <v>42369</v>
      </c>
      <c r="F217" s="16" t="s">
        <v>2453</v>
      </c>
      <c r="G217" s="19">
        <v>18.19221536932368</v>
      </c>
      <c r="H217" s="16">
        <v>1</v>
      </c>
      <c r="I217" s="16">
        <v>37</v>
      </c>
      <c r="J217" s="16">
        <v>10</v>
      </c>
      <c r="K217" s="16">
        <v>0</v>
      </c>
      <c r="L217" s="68">
        <v>36.032876712328765</v>
      </c>
      <c r="M217" s="133">
        <v>0.11268077805645976</v>
      </c>
      <c r="N217" s="124">
        <v>1.0999999999999999E-2</v>
      </c>
      <c r="O217" s="127">
        <v>7.21</v>
      </c>
      <c r="P217" s="131">
        <v>2.3394881263784173</v>
      </c>
      <c r="Q217" s="146">
        <v>1.0099999999999998</v>
      </c>
      <c r="R217" s="167">
        <f>_xlfn.IFNA(VLOOKUP(YEAR(E217), MOEX_annualized!$N$2:$O$10, 2,FALSE), MOEX_annualized!$O$10)</f>
        <v>0.28547615277078203</v>
      </c>
      <c r="S217" s="78">
        <v>0</v>
      </c>
      <c r="T217" s="78">
        <f>VLOOKUP(YEAR(D217)&amp;ROUNDUP(MONTH(D217)/3, 0), Business_index!$C$4:$E$39, 3, FALSE)</f>
        <v>0</v>
      </c>
      <c r="U217" s="167">
        <f>_xlfn.IFNA(VLOOKUP(YEAR(E217), MOEX_by2quarters!$N$2:$O$10, 2,FALSE), MOEX_by2quarters!$O$10)</f>
        <v>0.15663555192941619</v>
      </c>
    </row>
    <row r="218" spans="1:21" x14ac:dyDescent="0.15">
      <c r="A218" s="57">
        <v>48</v>
      </c>
      <c r="B218" s="16" t="s">
        <v>1614</v>
      </c>
      <c r="C218" s="19">
        <v>13.75</v>
      </c>
      <c r="D218" s="18">
        <v>42369</v>
      </c>
      <c r="E218" s="18">
        <v>42618</v>
      </c>
      <c r="F218" s="16" t="s">
        <v>2453</v>
      </c>
      <c r="G218" s="19">
        <v>18.19221536932368</v>
      </c>
      <c r="H218" s="16">
        <v>1</v>
      </c>
      <c r="I218" s="16">
        <v>37</v>
      </c>
      <c r="J218" s="16">
        <v>10</v>
      </c>
      <c r="K218" s="16">
        <v>0</v>
      </c>
      <c r="L218" s="68">
        <v>36.032876712328765</v>
      </c>
      <c r="M218" s="134">
        <v>5.7335279589639666E-2</v>
      </c>
      <c r="N218" s="125">
        <v>2E-3</v>
      </c>
      <c r="O218" s="127">
        <v>6.51</v>
      </c>
      <c r="P218" s="131">
        <v>2.6089197326121343</v>
      </c>
      <c r="Q218" s="146">
        <v>4.6999999999999993</v>
      </c>
      <c r="R218" s="167">
        <f>_xlfn.IFNA(VLOOKUP(YEAR(E218), MOEX_annualized!$N$2:$O$10, 2,FALSE), MOEX_annualized!$O$10)</f>
        <v>0.27779550275773196</v>
      </c>
      <c r="S218" s="78">
        <v>0</v>
      </c>
      <c r="T218" s="78">
        <f>VLOOKUP(YEAR(D218)&amp;ROUNDUP(MONTH(D218)/3, 0), Business_index!$C$4:$E$39, 3, FALSE)</f>
        <v>0</v>
      </c>
      <c r="U218" s="167">
        <f>_xlfn.IFNA(VLOOKUP(YEAR(E218), MOEX_by2quarters!$N$2:$O$10, 2,FALSE), MOEX_by2quarters!$O$10)</f>
        <v>0.36326211149690607</v>
      </c>
    </row>
    <row r="219" spans="1:21" x14ac:dyDescent="0.15">
      <c r="A219" s="56">
        <v>49</v>
      </c>
      <c r="B219" s="21" t="s">
        <v>2423</v>
      </c>
      <c r="C219" s="22">
        <v>12.75</v>
      </c>
      <c r="D219" s="23">
        <v>41529</v>
      </c>
      <c r="E219" s="23">
        <v>41639</v>
      </c>
      <c r="F219" s="21" t="s">
        <v>2463</v>
      </c>
      <c r="G219" s="22">
        <v>18.005265294991034</v>
      </c>
      <c r="H219" s="21">
        <v>1</v>
      </c>
      <c r="I219" s="21">
        <v>60</v>
      </c>
      <c r="J219" s="21">
        <v>3</v>
      </c>
      <c r="K219" s="21">
        <v>1</v>
      </c>
      <c r="L219" s="68">
        <v>53.852054794520548</v>
      </c>
      <c r="M219" s="77">
        <v>0.11700000000000001</v>
      </c>
      <c r="N219" s="77">
        <v>5.2999999999999999E-2</v>
      </c>
      <c r="O219" s="83">
        <v>1.02</v>
      </c>
      <c r="P219" s="84">
        <v>0</v>
      </c>
      <c r="Q219" s="146">
        <v>6.87</v>
      </c>
      <c r="R219" s="167">
        <f>_xlfn.IFNA(VLOOKUP(YEAR(E219), MOEX_annualized!$N$2:$O$10, 2,FALSE), MOEX_annualized!$O$10)</f>
        <v>3.9211240017564895E-2</v>
      </c>
      <c r="S219" s="224">
        <v>1</v>
      </c>
      <c r="T219" s="78">
        <f>VLOOKUP(YEAR(D219)&amp;ROUNDUP(MONTH(D219)/3, 0), Business_index!$C$4:$E$39, 3, FALSE)</f>
        <v>1</v>
      </c>
      <c r="U219" s="167">
        <f>_xlfn.IFNA(VLOOKUP(YEAR(E219), MOEX_by2quarters!$N$2:$O$10, 2,FALSE), MOEX_by2quarters!$O$10)</f>
        <v>0.27143134371630923</v>
      </c>
    </row>
    <row r="220" spans="1:21" x14ac:dyDescent="0.15">
      <c r="A220" s="57">
        <v>49</v>
      </c>
      <c r="B220" s="16" t="s">
        <v>2423</v>
      </c>
      <c r="C220" s="19">
        <v>12.75</v>
      </c>
      <c r="D220" s="18">
        <v>41639</v>
      </c>
      <c r="E220" s="18">
        <v>42004</v>
      </c>
      <c r="F220" s="16" t="s">
        <v>2463</v>
      </c>
      <c r="G220" s="19">
        <v>18.005265294991034</v>
      </c>
      <c r="H220" s="16">
        <v>1</v>
      </c>
      <c r="I220" s="16">
        <v>60</v>
      </c>
      <c r="J220" s="16">
        <v>3</v>
      </c>
      <c r="K220" s="16">
        <v>1</v>
      </c>
      <c r="L220" s="68">
        <v>53.852054794520548</v>
      </c>
      <c r="M220" s="77">
        <v>-7.5999999999999998E-2</v>
      </c>
      <c r="N220" s="77">
        <v>1E-3</v>
      </c>
      <c r="O220" s="71">
        <v>112.85</v>
      </c>
      <c r="P220" s="75">
        <v>111.8</v>
      </c>
      <c r="Q220" s="146">
        <v>6.82</v>
      </c>
      <c r="R220" s="167">
        <f>_xlfn.IFNA(VLOOKUP(YEAR(E220), MOEX_annualized!$N$2:$O$10, 2,FALSE), MOEX_annualized!$O$10)</f>
        <v>-0.12706808638599779</v>
      </c>
      <c r="S220" s="224">
        <v>1</v>
      </c>
      <c r="T220" s="78">
        <f>VLOOKUP(YEAR(D220)&amp;ROUNDUP(MONTH(D220)/3, 0), Business_index!$C$4:$E$39, 3, FALSE)</f>
        <v>0</v>
      </c>
      <c r="U220" s="167">
        <f>_xlfn.IFNA(VLOOKUP(YEAR(E220), MOEX_by2quarters!$N$2:$O$10, 2,FALSE), MOEX_by2quarters!$O$10)</f>
        <v>-0.18115835772283623</v>
      </c>
    </row>
    <row r="221" spans="1:21" x14ac:dyDescent="0.15">
      <c r="A221" s="57">
        <v>49</v>
      </c>
      <c r="B221" s="16" t="s">
        <v>2423</v>
      </c>
      <c r="C221" s="19">
        <v>12.75</v>
      </c>
      <c r="D221" s="18">
        <v>42004</v>
      </c>
      <c r="E221" s="18">
        <v>42369</v>
      </c>
      <c r="F221" s="16" t="s">
        <v>2463</v>
      </c>
      <c r="G221" s="19">
        <v>18.005265294991034</v>
      </c>
      <c r="H221" s="16">
        <v>1</v>
      </c>
      <c r="I221" s="16">
        <v>60</v>
      </c>
      <c r="J221" s="16">
        <v>3</v>
      </c>
      <c r="K221" s="16">
        <v>1</v>
      </c>
      <c r="L221" s="68">
        <v>53.852054794520548</v>
      </c>
      <c r="M221" s="77">
        <v>-4.3999999999999997E-2</v>
      </c>
      <c r="N221" s="77">
        <v>1E-3</v>
      </c>
      <c r="O221" s="71">
        <v>101.38</v>
      </c>
      <c r="P221" s="75">
        <v>100.36</v>
      </c>
      <c r="Q221" s="146">
        <v>9.9999999999997868E-3</v>
      </c>
      <c r="R221" s="167">
        <f>_xlfn.IFNA(VLOOKUP(YEAR(E221), MOEX_annualized!$N$2:$O$10, 2,FALSE), MOEX_annualized!$O$10)</f>
        <v>0.28547615277078203</v>
      </c>
      <c r="S221" s="224">
        <v>1</v>
      </c>
      <c r="T221" s="78">
        <f>VLOOKUP(YEAR(D221)&amp;ROUNDUP(MONTH(D221)/3, 0), Business_index!$C$4:$E$39, 3, FALSE)</f>
        <v>0</v>
      </c>
      <c r="U221" s="167">
        <f>_xlfn.IFNA(VLOOKUP(YEAR(E221), MOEX_by2quarters!$N$2:$O$10, 2,FALSE), MOEX_by2quarters!$O$10)</f>
        <v>0.15663555192941619</v>
      </c>
    </row>
    <row r="222" spans="1:21" x14ac:dyDescent="0.15">
      <c r="A222" s="57">
        <v>49</v>
      </c>
      <c r="B222" s="16" t="s">
        <v>2423</v>
      </c>
      <c r="C222" s="19">
        <v>12.75</v>
      </c>
      <c r="D222" s="18">
        <v>42369</v>
      </c>
      <c r="E222" s="18">
        <v>42735</v>
      </c>
      <c r="F222" s="16" t="s">
        <v>2463</v>
      </c>
      <c r="G222" s="19">
        <v>18.005265294991034</v>
      </c>
      <c r="H222" s="16">
        <v>1</v>
      </c>
      <c r="I222" s="16">
        <v>60</v>
      </c>
      <c r="J222" s="16">
        <v>3</v>
      </c>
      <c r="K222" s="16">
        <v>1</v>
      </c>
      <c r="L222" s="68">
        <v>53.852054794520548</v>
      </c>
      <c r="M222" s="77">
        <v>2E-3</v>
      </c>
      <c r="N222" s="77">
        <v>1E-3</v>
      </c>
      <c r="O222" s="71">
        <v>94.54</v>
      </c>
      <c r="P222" s="75">
        <v>93.5</v>
      </c>
      <c r="Q222" s="146">
        <v>3.6999999999999993</v>
      </c>
      <c r="R222" s="167">
        <f>_xlfn.IFNA(VLOOKUP(YEAR(E222), MOEX_annualized!$N$2:$O$10, 2,FALSE), MOEX_annualized!$O$10)</f>
        <v>0.27779550275773196</v>
      </c>
      <c r="S222" s="224">
        <v>1</v>
      </c>
      <c r="T222" s="78">
        <f>VLOOKUP(YEAR(D222)&amp;ROUNDUP(MONTH(D222)/3, 0), Business_index!$C$4:$E$39, 3, FALSE)</f>
        <v>0</v>
      </c>
      <c r="U222" s="167">
        <f>_xlfn.IFNA(VLOOKUP(YEAR(E222), MOEX_by2quarters!$N$2:$O$10, 2,FALSE), MOEX_by2quarters!$O$10)</f>
        <v>0.36326211149690607</v>
      </c>
    </row>
    <row r="223" spans="1:21" x14ac:dyDescent="0.15">
      <c r="A223" s="57">
        <v>49</v>
      </c>
      <c r="B223" s="16" t="s">
        <v>2423</v>
      </c>
      <c r="C223" s="19">
        <v>12.75</v>
      </c>
      <c r="D223" s="18">
        <v>42735</v>
      </c>
      <c r="E223" s="18">
        <v>43100</v>
      </c>
      <c r="F223" s="16" t="s">
        <v>2463</v>
      </c>
      <c r="G223" s="19">
        <v>18.005265294991034</v>
      </c>
      <c r="H223" s="16">
        <v>1</v>
      </c>
      <c r="I223" s="16">
        <v>60</v>
      </c>
      <c r="J223" s="16">
        <v>3</v>
      </c>
      <c r="K223" s="16">
        <v>1</v>
      </c>
      <c r="L223" s="68">
        <v>53.852054794520548</v>
      </c>
      <c r="M223" s="77">
        <v>4.2000000000000003E-2</v>
      </c>
      <c r="N223" s="77">
        <v>3.0000000000000001E-3</v>
      </c>
      <c r="O223" s="71">
        <v>70.150000000000006</v>
      </c>
      <c r="P223" s="75">
        <v>69.14</v>
      </c>
      <c r="Q223" s="146">
        <v>4.41</v>
      </c>
      <c r="R223" s="167">
        <f>_xlfn.IFNA(VLOOKUP(YEAR(E223), MOEX_annualized!$N$2:$O$10, 2,FALSE), MOEX_annualized!$O$10)</f>
        <v>-5.4849413820347394E-2</v>
      </c>
      <c r="S223" s="224">
        <v>1</v>
      </c>
      <c r="T223" s="78">
        <f>VLOOKUP(YEAR(D223)&amp;ROUNDUP(MONTH(D223)/3, 0), Business_index!$C$4:$E$39, 3, FALSE)</f>
        <v>0</v>
      </c>
      <c r="U223" s="167">
        <f>_xlfn.IFNA(VLOOKUP(YEAR(E223), MOEX_by2quarters!$N$2:$O$10, 2,FALSE), MOEX_by2quarters!$O$10)</f>
        <v>0.21714415782437937</v>
      </c>
    </row>
    <row r="224" spans="1:21" x14ac:dyDescent="0.15">
      <c r="A224" s="57">
        <v>49</v>
      </c>
      <c r="B224" s="16" t="s">
        <v>2423</v>
      </c>
      <c r="C224" s="19">
        <v>12.75</v>
      </c>
      <c r="D224" s="18">
        <v>43100</v>
      </c>
      <c r="E224" s="18">
        <v>43167</v>
      </c>
      <c r="F224" s="16" t="s">
        <v>2463</v>
      </c>
      <c r="G224" s="19">
        <v>18.005265294991034</v>
      </c>
      <c r="H224" s="16">
        <v>1</v>
      </c>
      <c r="I224" s="16">
        <v>60</v>
      </c>
      <c r="J224" s="16">
        <v>3</v>
      </c>
      <c r="K224" s="16">
        <v>1</v>
      </c>
      <c r="L224" s="68">
        <v>53.852054794520548</v>
      </c>
      <c r="M224" s="94">
        <v>8.9999999999999993E-3</v>
      </c>
      <c r="N224" s="86">
        <v>4.0000000000000001E-3</v>
      </c>
      <c r="O224" s="87">
        <v>86.45</v>
      </c>
      <c r="P224" s="75">
        <v>78.47</v>
      </c>
      <c r="Q224" s="146">
        <v>6.29</v>
      </c>
      <c r="R224" s="167">
        <f>_xlfn.IFNA(VLOOKUP(YEAR(E224), MOEX_annualized!$N$2:$O$10, 2,FALSE), MOEX_annualized!$O$10)</f>
        <v>0.11866885948640538</v>
      </c>
      <c r="S224" s="224">
        <v>1</v>
      </c>
      <c r="T224" s="78">
        <f>VLOOKUP(YEAR(D224)&amp;ROUNDUP(MONTH(D224)/3, 0), Business_index!$C$4:$E$39, 3, FALSE)</f>
        <v>0</v>
      </c>
      <c r="U224" s="167">
        <f>_xlfn.IFNA(VLOOKUP(YEAR(E224), MOEX_by2quarters!$N$2:$O$10, 2,FALSE), MOEX_by2quarters!$O$10)</f>
        <v>4.7760412903606803E-2</v>
      </c>
    </row>
    <row r="225" spans="1:26" x14ac:dyDescent="0.15">
      <c r="A225" s="56">
        <v>50</v>
      </c>
      <c r="B225" s="21" t="s">
        <v>1327</v>
      </c>
      <c r="C225" s="22">
        <v>10.7</v>
      </c>
      <c r="D225" s="23">
        <v>41529</v>
      </c>
      <c r="E225" s="23">
        <v>41639</v>
      </c>
      <c r="F225" s="21" t="s">
        <v>2466</v>
      </c>
      <c r="G225" s="22">
        <v>18.009893815043064</v>
      </c>
      <c r="H225" s="21">
        <v>1</v>
      </c>
      <c r="I225" s="21">
        <v>36</v>
      </c>
      <c r="J225" s="21">
        <v>3</v>
      </c>
      <c r="K225" s="21">
        <v>0</v>
      </c>
      <c r="L225" s="68">
        <v>35.901369863013699</v>
      </c>
      <c r="M225" s="95">
        <v>0.23024238578680201</v>
      </c>
      <c r="N225" s="77">
        <v>5.0000000000000001E-3</v>
      </c>
      <c r="O225" s="78">
        <v>8.77</v>
      </c>
      <c r="P225" s="101">
        <v>0.83186169948906208</v>
      </c>
      <c r="Q225" s="146">
        <v>4.8199999999999994</v>
      </c>
      <c r="R225" s="167">
        <f>_xlfn.IFNA(VLOOKUP(YEAR(E225), MOEX_annualized!$N$2:$O$10, 2,FALSE), MOEX_annualized!$O$10)</f>
        <v>3.9211240017564895E-2</v>
      </c>
      <c r="S225" s="78">
        <v>0</v>
      </c>
      <c r="T225" s="78">
        <f>VLOOKUP(YEAR(D225)&amp;ROUNDUP(MONTH(D225)/3, 0), Business_index!$C$4:$E$39, 3, FALSE)</f>
        <v>1</v>
      </c>
      <c r="U225" s="167">
        <f>_xlfn.IFNA(VLOOKUP(YEAR(E225), MOEX_by2quarters!$N$2:$O$10, 2,FALSE), MOEX_by2quarters!$O$10)</f>
        <v>0.27143134371630923</v>
      </c>
    </row>
    <row r="226" spans="1:26" x14ac:dyDescent="0.15">
      <c r="A226" s="57">
        <v>50</v>
      </c>
      <c r="B226" s="16" t="s">
        <v>1327</v>
      </c>
      <c r="C226" s="19">
        <v>10.7</v>
      </c>
      <c r="D226" s="18">
        <v>41639</v>
      </c>
      <c r="E226" s="18">
        <v>42004</v>
      </c>
      <c r="F226" s="16" t="s">
        <v>2466</v>
      </c>
      <c r="G226" s="19">
        <v>18.009893815043064</v>
      </c>
      <c r="H226" s="16">
        <v>1</v>
      </c>
      <c r="I226" s="16">
        <v>36</v>
      </c>
      <c r="J226" s="16">
        <v>3</v>
      </c>
      <c r="K226" s="16">
        <v>0</v>
      </c>
      <c r="L226" s="68">
        <v>35.901369863013699</v>
      </c>
      <c r="M226" s="74">
        <v>0.79114473278159625</v>
      </c>
      <c r="N226" s="77">
        <v>2.1999999999999999E-2</v>
      </c>
      <c r="O226" s="78">
        <v>8.6199999999999992</v>
      </c>
      <c r="P226" s="76">
        <v>1.8856028190284417</v>
      </c>
      <c r="Q226" s="146">
        <v>4.7699999999999996</v>
      </c>
      <c r="R226" s="167">
        <f>_xlfn.IFNA(VLOOKUP(YEAR(E226), MOEX_annualized!$N$2:$O$10, 2,FALSE), MOEX_annualized!$O$10)</f>
        <v>-0.12706808638599779</v>
      </c>
      <c r="S226" s="78">
        <v>0</v>
      </c>
      <c r="T226" s="78">
        <f>VLOOKUP(YEAR(D226)&amp;ROUNDUP(MONTH(D226)/3, 0), Business_index!$C$4:$E$39, 3, FALSE)</f>
        <v>0</v>
      </c>
      <c r="U226" s="167">
        <f>_xlfn.IFNA(VLOOKUP(YEAR(E226), MOEX_by2quarters!$N$2:$O$10, 2,FALSE), MOEX_by2quarters!$O$10)</f>
        <v>-0.18115835772283623</v>
      </c>
    </row>
    <row r="227" spans="1:26" x14ac:dyDescent="0.15">
      <c r="A227" s="57">
        <v>50</v>
      </c>
      <c r="B227" s="16" t="s">
        <v>1327</v>
      </c>
      <c r="C227" s="19">
        <v>10.7</v>
      </c>
      <c r="D227" s="18">
        <v>42004</v>
      </c>
      <c r="E227" s="18">
        <v>42369</v>
      </c>
      <c r="F227" s="16" t="s">
        <v>2466</v>
      </c>
      <c r="G227" s="19">
        <v>18.009893815043064</v>
      </c>
      <c r="H227" s="16">
        <v>1</v>
      </c>
      <c r="I227" s="16">
        <v>36</v>
      </c>
      <c r="J227" s="16">
        <v>3</v>
      </c>
      <c r="K227" s="16">
        <v>0</v>
      </c>
      <c r="L227" s="68">
        <v>35.901369863013699</v>
      </c>
      <c r="M227" s="74">
        <v>0.57510231014066182</v>
      </c>
      <c r="N227" s="77">
        <v>1.2999999999999999E-2</v>
      </c>
      <c r="O227" s="78">
        <v>10.199999999999999</v>
      </c>
      <c r="P227" s="76">
        <v>2.2664444184505013</v>
      </c>
      <c r="Q227" s="146">
        <v>-2.0400000000000009</v>
      </c>
      <c r="R227" s="167">
        <f>_xlfn.IFNA(VLOOKUP(YEAR(E227), MOEX_annualized!$N$2:$O$10, 2,FALSE), MOEX_annualized!$O$10)</f>
        <v>0.28547615277078203</v>
      </c>
      <c r="S227" s="78">
        <v>0</v>
      </c>
      <c r="T227" s="78">
        <f>VLOOKUP(YEAR(D227)&amp;ROUNDUP(MONTH(D227)/3, 0), Business_index!$C$4:$E$39, 3, FALSE)</f>
        <v>0</v>
      </c>
      <c r="U227" s="167">
        <f>_xlfn.IFNA(VLOOKUP(YEAR(E227), MOEX_by2quarters!$N$2:$O$10, 2,FALSE), MOEX_by2quarters!$O$10)</f>
        <v>0.15663555192941619</v>
      </c>
    </row>
    <row r="228" spans="1:26" x14ac:dyDescent="0.15">
      <c r="A228" s="58">
        <v>50</v>
      </c>
      <c r="B228" s="24" t="s">
        <v>1327</v>
      </c>
      <c r="C228" s="25">
        <v>10.7</v>
      </c>
      <c r="D228" s="26">
        <v>42369</v>
      </c>
      <c r="E228" s="26">
        <v>42621</v>
      </c>
      <c r="F228" s="24" t="s">
        <v>2466</v>
      </c>
      <c r="G228" s="25">
        <v>18.009893815043064</v>
      </c>
      <c r="H228" s="24">
        <v>1</v>
      </c>
      <c r="I228" s="24">
        <v>36</v>
      </c>
      <c r="J228" s="24">
        <v>3</v>
      </c>
      <c r="K228" s="24">
        <v>0</v>
      </c>
      <c r="L228" s="68">
        <v>35.901369863013699</v>
      </c>
      <c r="M228" s="93">
        <v>0.63786006682867558</v>
      </c>
      <c r="N228" s="77">
        <v>8.9999999999999993E-3</v>
      </c>
      <c r="O228" s="78">
        <v>9.94</v>
      </c>
      <c r="P228" s="102">
        <v>2.4018104010002994</v>
      </c>
      <c r="Q228" s="146">
        <v>1.6499999999999986</v>
      </c>
      <c r="R228" s="167">
        <f>_xlfn.IFNA(VLOOKUP(YEAR(E228), MOEX_annualized!$N$2:$O$10, 2,FALSE), MOEX_annualized!$O$10)</f>
        <v>0.27779550275773196</v>
      </c>
      <c r="S228" s="78">
        <v>0</v>
      </c>
      <c r="T228" s="78">
        <f>VLOOKUP(YEAR(D228)&amp;ROUNDUP(MONTH(D228)/3, 0), Business_index!$C$4:$E$39, 3, FALSE)</f>
        <v>0</v>
      </c>
      <c r="U228" s="167">
        <f>_xlfn.IFNA(VLOOKUP(YEAR(E228), MOEX_by2quarters!$N$2:$O$10, 2,FALSE), MOEX_by2quarters!$O$10)</f>
        <v>0.36326211149690607</v>
      </c>
    </row>
    <row r="229" spans="1:26" x14ac:dyDescent="0.15">
      <c r="A229" s="78">
        <v>51</v>
      </c>
      <c r="B229" s="21" t="s">
        <v>986</v>
      </c>
      <c r="C229" s="22">
        <v>13</v>
      </c>
      <c r="D229" s="23">
        <v>41534</v>
      </c>
      <c r="E229" s="23">
        <v>41639</v>
      </c>
      <c r="F229" s="21" t="s">
        <v>2467</v>
      </c>
      <c r="G229" s="22">
        <v>17.536698549747243</v>
      </c>
      <c r="H229" s="21">
        <v>1</v>
      </c>
      <c r="I229" s="21">
        <v>96</v>
      </c>
      <c r="J229" s="21">
        <v>3</v>
      </c>
      <c r="K229" s="21">
        <v>0</v>
      </c>
      <c r="L229" s="68">
        <v>41.884931506849313</v>
      </c>
      <c r="M229" s="73">
        <v>-1.5577385725741779</v>
      </c>
      <c r="N229" s="36">
        <v>4.4999999999999998E-2</v>
      </c>
      <c r="O229" s="37">
        <v>14.28</v>
      </c>
      <c r="P229" s="41">
        <v>2.4922171353826035</v>
      </c>
      <c r="Q229" s="146">
        <v>7.1</v>
      </c>
      <c r="R229" s="167">
        <f>_xlfn.IFNA(VLOOKUP(YEAR(E229), MOEX_annualized!$N$2:$O$10, 2,FALSE), MOEX_annualized!$O$10)</f>
        <v>3.9211240017564895E-2</v>
      </c>
      <c r="S229" s="224">
        <v>1</v>
      </c>
      <c r="T229" s="78">
        <f>VLOOKUP(YEAR(D229)&amp;ROUNDUP(MONTH(D229)/3, 0), Business_index!$C$4:$E$39, 3, FALSE)</f>
        <v>1</v>
      </c>
      <c r="U229" s="167">
        <f>_xlfn.IFNA(VLOOKUP(YEAR(E229), MOEX_by2quarters!$N$2:$O$10, 2,FALSE), MOEX_by2quarters!$O$10)</f>
        <v>0.27143134371630923</v>
      </c>
    </row>
    <row r="230" spans="1:26" x14ac:dyDescent="0.15">
      <c r="A230" s="78">
        <v>51</v>
      </c>
      <c r="B230" s="16" t="s">
        <v>986</v>
      </c>
      <c r="C230" s="19">
        <v>13</v>
      </c>
      <c r="D230" s="18">
        <v>41639</v>
      </c>
      <c r="E230" s="18">
        <v>42004</v>
      </c>
      <c r="F230" s="16" t="s">
        <v>2467</v>
      </c>
      <c r="G230" s="19">
        <v>17.536698549747243</v>
      </c>
      <c r="H230" s="16">
        <v>1</v>
      </c>
      <c r="I230" s="16">
        <v>96</v>
      </c>
      <c r="J230" s="16">
        <v>3</v>
      </c>
      <c r="K230" s="16">
        <v>0</v>
      </c>
      <c r="L230" s="68">
        <v>41.884931506849313</v>
      </c>
      <c r="M230" s="73">
        <v>-0.27836204967554262</v>
      </c>
      <c r="N230" s="36">
        <v>1E-3</v>
      </c>
      <c r="O230" s="37">
        <v>10.25</v>
      </c>
      <c r="P230" s="41">
        <v>2.1747725392886683</v>
      </c>
      <c r="Q230" s="146">
        <v>7.07</v>
      </c>
      <c r="R230" s="167">
        <f>_xlfn.IFNA(VLOOKUP(YEAR(E230), MOEX_annualized!$N$2:$O$10, 2,FALSE), MOEX_annualized!$O$10)</f>
        <v>-0.12706808638599779</v>
      </c>
      <c r="S230" s="224">
        <v>1</v>
      </c>
      <c r="T230" s="78">
        <f>VLOOKUP(YEAR(D230)&amp;ROUNDUP(MONTH(D230)/3, 0), Business_index!$C$4:$E$39, 3, FALSE)</f>
        <v>0</v>
      </c>
      <c r="U230" s="167">
        <f>_xlfn.IFNA(VLOOKUP(YEAR(E230), MOEX_by2quarters!$N$2:$O$10, 2,FALSE), MOEX_by2quarters!$O$10)</f>
        <v>-0.18115835772283623</v>
      </c>
    </row>
    <row r="231" spans="1:26" x14ac:dyDescent="0.15">
      <c r="A231" s="78">
        <v>51</v>
      </c>
      <c r="B231" s="16" t="s">
        <v>986</v>
      </c>
      <c r="C231" s="19">
        <v>13</v>
      </c>
      <c r="D231" s="18">
        <v>42004</v>
      </c>
      <c r="E231" s="18">
        <v>42369</v>
      </c>
      <c r="F231" s="16" t="s">
        <v>2467</v>
      </c>
      <c r="G231" s="19">
        <v>17.536698549747243</v>
      </c>
      <c r="H231" s="16">
        <v>1</v>
      </c>
      <c r="I231" s="16">
        <v>96</v>
      </c>
      <c r="J231" s="16">
        <v>3</v>
      </c>
      <c r="K231" s="16">
        <v>0</v>
      </c>
      <c r="L231" s="68">
        <v>41.884931506849313</v>
      </c>
      <c r="M231" s="74">
        <v>-0.54749172396231216</v>
      </c>
      <c r="N231" s="36">
        <v>-5.0000000000000001E-3</v>
      </c>
      <c r="O231" s="37">
        <v>15.89</v>
      </c>
      <c r="P231" s="76">
        <v>2.4883040935672516</v>
      </c>
      <c r="Q231" s="146">
        <v>0.25999999999999979</v>
      </c>
      <c r="R231" s="167">
        <f>_xlfn.IFNA(VLOOKUP(YEAR(E231), MOEX_annualized!$N$2:$O$10, 2,FALSE), MOEX_annualized!$O$10)</f>
        <v>0.28547615277078203</v>
      </c>
      <c r="S231" s="224">
        <v>1</v>
      </c>
      <c r="T231" s="78">
        <f>VLOOKUP(YEAR(D231)&amp;ROUNDUP(MONTH(D231)/3, 0), Business_index!$C$4:$E$39, 3, FALSE)</f>
        <v>0</v>
      </c>
      <c r="U231" s="167">
        <f>_xlfn.IFNA(VLOOKUP(YEAR(E231), MOEX_by2quarters!$N$2:$O$10, 2,FALSE), MOEX_by2quarters!$O$10)</f>
        <v>0.15663555192941619</v>
      </c>
    </row>
    <row r="232" spans="1:26" x14ac:dyDescent="0.15">
      <c r="A232" s="78">
        <v>51</v>
      </c>
      <c r="B232" s="16" t="s">
        <v>986</v>
      </c>
      <c r="C232" s="19">
        <v>13</v>
      </c>
      <c r="D232" s="18">
        <v>42369</v>
      </c>
      <c r="E232" s="18">
        <v>42735</v>
      </c>
      <c r="F232" s="16" t="s">
        <v>2467</v>
      </c>
      <c r="G232" s="19">
        <v>17.536698549747243</v>
      </c>
      <c r="H232" s="16">
        <v>1</v>
      </c>
      <c r="I232" s="16">
        <v>96</v>
      </c>
      <c r="J232" s="16">
        <v>3</v>
      </c>
      <c r="K232" s="16">
        <v>0</v>
      </c>
      <c r="L232" s="68">
        <v>41.884931506849313</v>
      </c>
      <c r="M232" s="73">
        <v>-2.3151853066579209</v>
      </c>
      <c r="N232" s="36">
        <v>-3.5000000000000003E-2</v>
      </c>
      <c r="O232" s="37">
        <v>30.67</v>
      </c>
      <c r="P232" s="41">
        <v>2.8356614626129826</v>
      </c>
      <c r="Q232" s="146">
        <v>3.9499999999999993</v>
      </c>
      <c r="R232" s="167">
        <f>_xlfn.IFNA(VLOOKUP(YEAR(E232), MOEX_annualized!$N$2:$O$10, 2,FALSE), MOEX_annualized!$O$10)</f>
        <v>0.27779550275773196</v>
      </c>
      <c r="S232" s="224">
        <v>1</v>
      </c>
      <c r="T232" s="78">
        <f>VLOOKUP(YEAR(D232)&amp;ROUNDUP(MONTH(D232)/3, 0), Business_index!$C$4:$E$39, 3, FALSE)</f>
        <v>0</v>
      </c>
      <c r="U232" s="167">
        <f>_xlfn.IFNA(VLOOKUP(YEAR(E232), MOEX_by2quarters!$N$2:$O$10, 2,FALSE), MOEX_by2quarters!$O$10)</f>
        <v>0.36326211149690607</v>
      </c>
    </row>
    <row r="233" spans="1:26" x14ac:dyDescent="0.15">
      <c r="A233" s="78">
        <v>51</v>
      </c>
      <c r="B233" s="16" t="s">
        <v>986</v>
      </c>
      <c r="C233" s="19">
        <v>13</v>
      </c>
      <c r="D233" s="18">
        <v>42735</v>
      </c>
      <c r="E233" s="18">
        <v>42808</v>
      </c>
      <c r="F233" s="16" t="s">
        <v>2467</v>
      </c>
      <c r="G233" s="19">
        <v>17.536698549747243</v>
      </c>
      <c r="H233" s="16">
        <v>1</v>
      </c>
      <c r="I233" s="16">
        <v>96</v>
      </c>
      <c r="J233" s="16">
        <v>3</v>
      </c>
      <c r="K233" s="16">
        <v>0</v>
      </c>
      <c r="L233" s="68">
        <v>41.884931506849313</v>
      </c>
      <c r="M233" s="93">
        <v>-2.7845</v>
      </c>
      <c r="N233" s="94">
        <v>-4.3400000000000001E-2</v>
      </c>
      <c r="O233" s="169">
        <v>43.68</v>
      </c>
      <c r="P233" s="85">
        <v>3.67</v>
      </c>
      <c r="Q233" s="146">
        <v>4.66</v>
      </c>
      <c r="R233" s="167">
        <f>_xlfn.IFNA(VLOOKUP(YEAR(E233), MOEX_annualized!$N$2:$O$10, 2,FALSE), MOEX_annualized!$O$10)</f>
        <v>-5.4849413820347394E-2</v>
      </c>
      <c r="S233" s="224">
        <v>1</v>
      </c>
      <c r="T233" s="78">
        <f>VLOOKUP(YEAR(D233)&amp;ROUNDUP(MONTH(D233)/3, 0), Business_index!$C$4:$E$39, 3, FALSE)</f>
        <v>0</v>
      </c>
      <c r="U233" s="167">
        <f>_xlfn.IFNA(VLOOKUP(YEAR(E233), MOEX_by2quarters!$N$2:$O$10, 2,FALSE), MOEX_by2quarters!$O$10)</f>
        <v>0.21714415782437937</v>
      </c>
    </row>
    <row r="234" spans="1:26" x14ac:dyDescent="0.15">
      <c r="A234" s="78">
        <v>52</v>
      </c>
      <c r="B234" s="21" t="s">
        <v>2470</v>
      </c>
      <c r="C234" s="22">
        <v>12.75</v>
      </c>
      <c r="D234" s="23">
        <v>41536</v>
      </c>
      <c r="E234" s="23">
        <v>41639</v>
      </c>
      <c r="F234" s="21" t="s">
        <v>2471</v>
      </c>
      <c r="G234" s="22">
        <v>18.005265294991034</v>
      </c>
      <c r="H234" s="21">
        <v>1</v>
      </c>
      <c r="I234" s="21">
        <v>60</v>
      </c>
      <c r="J234" s="21">
        <v>5</v>
      </c>
      <c r="K234" s="21">
        <v>1</v>
      </c>
      <c r="L234" s="68">
        <v>47.868493150684934</v>
      </c>
      <c r="M234" s="77">
        <v>0.51100000000000001</v>
      </c>
      <c r="N234" s="95">
        <v>7.6470588235294124E-2</v>
      </c>
      <c r="O234" s="78">
        <v>13.45</v>
      </c>
      <c r="P234" s="78">
        <v>9.3000000000000007</v>
      </c>
      <c r="Q234" s="146">
        <v>6.85</v>
      </c>
      <c r="R234" s="167">
        <f>_xlfn.IFNA(VLOOKUP(YEAR(E234), MOEX_annualized!$N$2:$O$10, 2,FALSE), MOEX_annualized!$O$10)</f>
        <v>3.9211240017564895E-2</v>
      </c>
      <c r="S234" s="224">
        <v>1</v>
      </c>
      <c r="T234" s="78">
        <f>VLOOKUP(YEAR(D234)&amp;ROUNDUP(MONTH(D234)/3, 0), Business_index!$C$4:$E$39, 3, FALSE)</f>
        <v>1</v>
      </c>
      <c r="U234" s="167">
        <f>_xlfn.IFNA(VLOOKUP(YEAR(E234), MOEX_by2quarters!$N$2:$O$10, 2,FALSE), MOEX_by2quarters!$O$10)</f>
        <v>0.27143134371630923</v>
      </c>
    </row>
    <row r="235" spans="1:26" x14ac:dyDescent="0.15">
      <c r="A235" s="78">
        <v>52</v>
      </c>
      <c r="B235" s="16" t="s">
        <v>2470</v>
      </c>
      <c r="C235" s="19">
        <v>12.75</v>
      </c>
      <c r="D235" s="18">
        <v>41639</v>
      </c>
      <c r="E235" s="18">
        <v>42004</v>
      </c>
      <c r="F235" s="16" t="s">
        <v>2471</v>
      </c>
      <c r="G235" s="19">
        <v>18.005265294991034</v>
      </c>
      <c r="H235" s="16">
        <v>1</v>
      </c>
      <c r="I235" s="16">
        <v>60</v>
      </c>
      <c r="J235" s="16">
        <v>5</v>
      </c>
      <c r="K235" s="16">
        <v>1</v>
      </c>
      <c r="L235" s="68">
        <v>47.868493150684934</v>
      </c>
      <c r="M235" s="77">
        <v>5.327</v>
      </c>
      <c r="N235" s="74">
        <v>2.5077160493827162E-4</v>
      </c>
      <c r="O235" s="78">
        <v>1341.69</v>
      </c>
      <c r="P235" s="78">
        <v>1340.55</v>
      </c>
      <c r="Q235" s="146">
        <v>6.82</v>
      </c>
      <c r="R235" s="167">
        <f>_xlfn.IFNA(VLOOKUP(YEAR(E235), MOEX_annualized!$N$2:$O$10, 2,FALSE), MOEX_annualized!$O$10)</f>
        <v>-0.12706808638599779</v>
      </c>
      <c r="S235" s="224">
        <v>1</v>
      </c>
      <c r="T235" s="78">
        <f>VLOOKUP(YEAR(D235)&amp;ROUNDUP(MONTH(D235)/3, 0), Business_index!$C$4:$E$39, 3, FALSE)</f>
        <v>0</v>
      </c>
      <c r="U235" s="167">
        <f>_xlfn.IFNA(VLOOKUP(YEAR(E235), MOEX_by2quarters!$N$2:$O$10, 2,FALSE), MOEX_by2quarters!$O$10)</f>
        <v>-0.18115835772283623</v>
      </c>
      <c r="Y235" s="186"/>
    </row>
    <row r="236" spans="1:26" x14ac:dyDescent="0.15">
      <c r="A236" s="78">
        <v>52</v>
      </c>
      <c r="B236" s="16" t="s">
        <v>2470</v>
      </c>
      <c r="C236" s="19">
        <v>12.75</v>
      </c>
      <c r="D236" s="18">
        <v>42004</v>
      </c>
      <c r="E236" s="18">
        <v>42369</v>
      </c>
      <c r="F236" s="16" t="s">
        <v>2471</v>
      </c>
      <c r="G236" s="19">
        <v>18.005265294991034</v>
      </c>
      <c r="H236" s="16">
        <v>1</v>
      </c>
      <c r="I236" s="16">
        <v>60</v>
      </c>
      <c r="J236" s="16">
        <v>5</v>
      </c>
      <c r="K236" s="16">
        <v>1</v>
      </c>
      <c r="L236" s="68">
        <v>47.868493150684934</v>
      </c>
      <c r="M236" s="77">
        <v>0.16200000000000001</v>
      </c>
      <c r="N236" s="74">
        <v>1.4085865894838399E-3</v>
      </c>
      <c r="O236" s="78">
        <v>627.76</v>
      </c>
      <c r="P236" s="78">
        <v>626.55999999999995</v>
      </c>
      <c r="Q236" s="146">
        <v>9.9999999999997868E-3</v>
      </c>
      <c r="R236" s="167">
        <f>_xlfn.IFNA(VLOOKUP(YEAR(E236), MOEX_annualized!$N$2:$O$10, 2,FALSE), MOEX_annualized!$O$10)</f>
        <v>0.28547615277078203</v>
      </c>
      <c r="S236" s="224">
        <v>1</v>
      </c>
      <c r="T236" s="78">
        <f>VLOOKUP(YEAR(D236)&amp;ROUNDUP(MONTH(D236)/3, 0), Business_index!$C$4:$E$39, 3, FALSE)</f>
        <v>0</v>
      </c>
      <c r="U236" s="167">
        <f>_xlfn.IFNA(VLOOKUP(YEAR(E236), MOEX_by2quarters!$N$2:$O$10, 2,FALSE), MOEX_by2quarters!$O$10)</f>
        <v>0.15663555192941619</v>
      </c>
    </row>
    <row r="237" spans="1:26" x14ac:dyDescent="0.15">
      <c r="A237" s="78">
        <v>52</v>
      </c>
      <c r="B237" s="16" t="s">
        <v>2470</v>
      </c>
      <c r="C237" s="19">
        <v>12.75</v>
      </c>
      <c r="D237" s="18">
        <v>42369</v>
      </c>
      <c r="E237" s="18">
        <v>42735</v>
      </c>
      <c r="F237" s="16" t="s">
        <v>2471</v>
      </c>
      <c r="G237" s="19">
        <v>18.005265294991034</v>
      </c>
      <c r="H237" s="16">
        <v>1</v>
      </c>
      <c r="I237" s="16">
        <v>60</v>
      </c>
      <c r="J237" s="16">
        <v>5</v>
      </c>
      <c r="K237" s="16">
        <v>1</v>
      </c>
      <c r="L237" s="68">
        <v>47.868493150684934</v>
      </c>
      <c r="M237" s="77">
        <v>-0.05</v>
      </c>
      <c r="N237" s="74">
        <v>3.5683286720030865E-4</v>
      </c>
      <c r="O237" s="78">
        <v>513.01</v>
      </c>
      <c r="P237" s="78">
        <v>512</v>
      </c>
      <c r="Q237" s="146">
        <v>3.6999999999999993</v>
      </c>
      <c r="R237" s="167">
        <f>_xlfn.IFNA(VLOOKUP(YEAR(E237), MOEX_annualized!$N$2:$O$10, 2,FALSE), MOEX_annualized!$O$10)</f>
        <v>0.27779550275773196</v>
      </c>
      <c r="S237" s="224">
        <v>1</v>
      </c>
      <c r="T237" s="78">
        <f>VLOOKUP(YEAR(D237)&amp;ROUNDUP(MONTH(D237)/3, 0), Business_index!$C$4:$E$39, 3, FALSE)</f>
        <v>0</v>
      </c>
      <c r="U237" s="167">
        <f>_xlfn.IFNA(VLOOKUP(YEAR(E237), MOEX_by2quarters!$N$2:$O$10, 2,FALSE), MOEX_by2quarters!$O$10)</f>
        <v>0.36326211149690607</v>
      </c>
    </row>
    <row r="238" spans="1:26" x14ac:dyDescent="0.15">
      <c r="A238" s="78">
        <v>52</v>
      </c>
      <c r="B238" s="16" t="s">
        <v>2470</v>
      </c>
      <c r="C238" s="19">
        <v>12.75</v>
      </c>
      <c r="D238" s="18">
        <v>42735</v>
      </c>
      <c r="E238" s="18">
        <v>42992</v>
      </c>
      <c r="F238" s="16" t="s">
        <v>2471</v>
      </c>
      <c r="G238" s="19">
        <v>18.005265294991034</v>
      </c>
      <c r="H238" s="16">
        <v>1</v>
      </c>
      <c r="I238" s="16">
        <v>60</v>
      </c>
      <c r="J238" s="16">
        <v>5</v>
      </c>
      <c r="K238" s="16">
        <v>1</v>
      </c>
      <c r="L238" s="68">
        <v>47.868493150684934</v>
      </c>
      <c r="M238" s="170">
        <v>0</v>
      </c>
      <c r="N238" s="74">
        <v>4.3444680440239431E-5</v>
      </c>
      <c r="O238" s="78">
        <v>501.79</v>
      </c>
      <c r="P238" s="78">
        <v>500.78</v>
      </c>
      <c r="Q238" s="146">
        <v>4.41</v>
      </c>
      <c r="R238" s="167">
        <f>_xlfn.IFNA(VLOOKUP(YEAR(E238), MOEX_annualized!$N$2:$O$10, 2,FALSE), MOEX_annualized!$O$10)</f>
        <v>-5.4849413820347394E-2</v>
      </c>
      <c r="S238" s="224">
        <v>1</v>
      </c>
      <c r="T238" s="78">
        <f>VLOOKUP(YEAR(D238)&amp;ROUNDUP(MONTH(D238)/3, 0), Business_index!$C$4:$E$39, 3, FALSE)</f>
        <v>0</v>
      </c>
      <c r="U238" s="167">
        <f>_xlfn.IFNA(VLOOKUP(YEAR(E238), MOEX_by2quarters!$N$2:$O$10, 2,FALSE), MOEX_by2quarters!$O$10)</f>
        <v>0.21714415782437937</v>
      </c>
    </row>
    <row r="239" spans="1:26" x14ac:dyDescent="0.15">
      <c r="A239" s="78">
        <v>53</v>
      </c>
      <c r="B239" s="21" t="s">
        <v>1716</v>
      </c>
      <c r="C239" s="22">
        <v>13</v>
      </c>
      <c r="D239" s="23">
        <v>41536</v>
      </c>
      <c r="E239" s="23">
        <v>41639</v>
      </c>
      <c r="F239" s="21" t="s">
        <v>2465</v>
      </c>
      <c r="G239" s="22">
        <v>17.499068176197035</v>
      </c>
      <c r="H239" s="21">
        <v>1</v>
      </c>
      <c r="I239" s="21">
        <v>37</v>
      </c>
      <c r="J239" s="21">
        <v>30</v>
      </c>
      <c r="K239" s="21">
        <v>0</v>
      </c>
      <c r="L239" s="68">
        <v>36.032876712328765</v>
      </c>
      <c r="M239" s="95">
        <v>0.2003901944411309</v>
      </c>
      <c r="N239" s="95">
        <v>8.0000000000000002E-3</v>
      </c>
      <c r="O239" s="83">
        <v>15.33</v>
      </c>
      <c r="P239" s="101">
        <v>1.2150159744408946</v>
      </c>
      <c r="Q239" s="146">
        <v>7.1</v>
      </c>
      <c r="R239" s="167">
        <f>_xlfn.IFNA(VLOOKUP(YEAR(E239), MOEX_annualized!$N$2:$O$10, 2,FALSE), MOEX_annualized!$O$10)</f>
        <v>3.9211240017564895E-2</v>
      </c>
      <c r="S239" s="78">
        <v>0</v>
      </c>
      <c r="T239" s="78">
        <f>VLOOKUP(YEAR(D239)&amp;ROUNDUP(MONTH(D239)/3, 0), Business_index!$C$4:$E$39, 3, FALSE)</f>
        <v>1</v>
      </c>
      <c r="U239" s="167">
        <f>_xlfn.IFNA(VLOOKUP(YEAR(E239), MOEX_by2quarters!$N$2:$O$10, 2,FALSE), MOEX_by2quarters!$O$10)</f>
        <v>0.27143134371630923</v>
      </c>
      <c r="Y239" s="186"/>
      <c r="Z239" s="186"/>
    </row>
    <row r="240" spans="1:26" x14ac:dyDescent="0.15">
      <c r="A240" s="78">
        <v>53</v>
      </c>
      <c r="B240" s="16" t="s">
        <v>1716</v>
      </c>
      <c r="C240" s="19">
        <v>13</v>
      </c>
      <c r="D240" s="18">
        <v>41639</v>
      </c>
      <c r="E240" s="18">
        <v>42004</v>
      </c>
      <c r="F240" s="16" t="s">
        <v>2465</v>
      </c>
      <c r="G240" s="19">
        <v>17.499068176197035</v>
      </c>
      <c r="H240" s="16">
        <v>1</v>
      </c>
      <c r="I240" s="16">
        <v>37</v>
      </c>
      <c r="J240" s="16">
        <v>30</v>
      </c>
      <c r="K240" s="16">
        <v>0</v>
      </c>
      <c r="L240" s="68">
        <v>36.032876712328765</v>
      </c>
      <c r="M240" s="74">
        <v>0.30224866468842726</v>
      </c>
      <c r="N240" s="74">
        <v>1.4999999999999999E-2</v>
      </c>
      <c r="O240" s="71">
        <v>18.190000000000001</v>
      </c>
      <c r="P240" s="76">
        <v>2.1122888968738773</v>
      </c>
      <c r="Q240" s="146">
        <v>7.07</v>
      </c>
      <c r="R240" s="167">
        <f>_xlfn.IFNA(VLOOKUP(YEAR(E240), MOEX_annualized!$N$2:$O$10, 2,FALSE), MOEX_annualized!$O$10)</f>
        <v>-0.12706808638599779</v>
      </c>
      <c r="S240" s="78">
        <v>0</v>
      </c>
      <c r="T240" s="78">
        <f>VLOOKUP(YEAR(D240)&amp;ROUNDUP(MONTH(D240)/3, 0), Business_index!$C$4:$E$39, 3, FALSE)</f>
        <v>0</v>
      </c>
      <c r="U240" s="167">
        <f>_xlfn.IFNA(VLOOKUP(YEAR(E240), MOEX_by2quarters!$N$2:$O$10, 2,FALSE), MOEX_by2quarters!$O$10)</f>
        <v>-0.18115835772283623</v>
      </c>
    </row>
    <row r="241" spans="1:21" x14ac:dyDescent="0.15">
      <c r="A241" s="78">
        <v>53</v>
      </c>
      <c r="B241" s="16" t="s">
        <v>1716</v>
      </c>
      <c r="C241" s="19">
        <v>13</v>
      </c>
      <c r="D241" s="18">
        <v>42004</v>
      </c>
      <c r="E241" s="18">
        <v>42369</v>
      </c>
      <c r="F241" s="16" t="s">
        <v>2465</v>
      </c>
      <c r="G241" s="19">
        <v>17.499068176197035</v>
      </c>
      <c r="H241" s="16">
        <v>1</v>
      </c>
      <c r="I241" s="16">
        <v>37</v>
      </c>
      <c r="J241" s="16">
        <v>30</v>
      </c>
      <c r="K241" s="16">
        <v>0</v>
      </c>
      <c r="L241" s="68">
        <v>36.032876712328765</v>
      </c>
      <c r="M241" s="74">
        <v>6.1148489610616377E-2</v>
      </c>
      <c r="N241" s="74">
        <v>4.0000000000000001E-3</v>
      </c>
      <c r="O241" s="71">
        <v>20.29</v>
      </c>
      <c r="P241" s="76">
        <v>2.6213735453204392</v>
      </c>
      <c r="Q241" s="146">
        <v>0.25999999999999979</v>
      </c>
      <c r="R241" s="167">
        <f>_xlfn.IFNA(VLOOKUP(YEAR(E241), MOEX_annualized!$N$2:$O$10, 2,FALSE), MOEX_annualized!$O$10)</f>
        <v>0.28547615277078203</v>
      </c>
      <c r="S241" s="78">
        <v>0</v>
      </c>
      <c r="T241" s="78">
        <f>VLOOKUP(YEAR(D241)&amp;ROUNDUP(MONTH(D241)/3, 0), Business_index!$C$4:$E$39, 3, FALSE)</f>
        <v>0</v>
      </c>
      <c r="U241" s="167">
        <f>_xlfn.IFNA(VLOOKUP(YEAR(E241), MOEX_by2quarters!$N$2:$O$10, 2,FALSE), MOEX_by2quarters!$O$10)</f>
        <v>0.15663555192941619</v>
      </c>
    </row>
    <row r="242" spans="1:21" x14ac:dyDescent="0.15">
      <c r="A242" s="78">
        <v>53</v>
      </c>
      <c r="B242" s="16" t="s">
        <v>1716</v>
      </c>
      <c r="C242" s="19">
        <v>13</v>
      </c>
      <c r="D242" s="18">
        <v>42369</v>
      </c>
      <c r="E242" s="18">
        <v>42632</v>
      </c>
      <c r="F242" s="16" t="s">
        <v>2465</v>
      </c>
      <c r="G242" s="19">
        <v>17.499068176197035</v>
      </c>
      <c r="H242" s="16">
        <v>1</v>
      </c>
      <c r="I242" s="16">
        <v>37</v>
      </c>
      <c r="J242" s="16">
        <v>30</v>
      </c>
      <c r="K242" s="16">
        <v>0</v>
      </c>
      <c r="L242" s="68">
        <v>36.032876712328765</v>
      </c>
      <c r="M242" s="74">
        <v>0.18319791649907491</v>
      </c>
      <c r="N242" s="74">
        <v>1.2E-2</v>
      </c>
      <c r="O242" s="71">
        <v>22.73</v>
      </c>
      <c r="P242" s="76">
        <v>1.9592045222366001</v>
      </c>
      <c r="Q242" s="146">
        <v>3.9499999999999993</v>
      </c>
      <c r="R242" s="167">
        <f>_xlfn.IFNA(VLOOKUP(YEAR(E242), MOEX_annualized!$N$2:$O$10, 2,FALSE), MOEX_annualized!$O$10)</f>
        <v>0.27779550275773196</v>
      </c>
      <c r="S242" s="78">
        <v>0</v>
      </c>
      <c r="T242" s="78">
        <f>VLOOKUP(YEAR(D242)&amp;ROUNDUP(MONTH(D242)/3, 0), Business_index!$C$4:$E$39, 3, FALSE)</f>
        <v>0</v>
      </c>
      <c r="U242" s="167">
        <f>_xlfn.IFNA(VLOOKUP(YEAR(E242), MOEX_by2quarters!$N$2:$O$10, 2,FALSE), MOEX_by2quarters!$O$10)</f>
        <v>0.36326211149690607</v>
      </c>
    </row>
    <row r="243" spans="1:21" x14ac:dyDescent="0.15">
      <c r="A243" s="78">
        <v>54</v>
      </c>
      <c r="B243" s="45" t="s">
        <v>155</v>
      </c>
      <c r="C243" s="46">
        <v>12.5</v>
      </c>
      <c r="D243" s="47">
        <v>41549</v>
      </c>
      <c r="E243" s="47">
        <v>41639</v>
      </c>
      <c r="F243" s="45" t="s">
        <v>2480</v>
      </c>
      <c r="G243" s="46">
        <v>17.088248728380311</v>
      </c>
      <c r="H243" s="45">
        <v>1</v>
      </c>
      <c r="I243" s="45">
        <v>72</v>
      </c>
      <c r="J243" s="45">
        <v>3</v>
      </c>
      <c r="K243" s="45">
        <v>0</v>
      </c>
      <c r="L243" s="68">
        <v>0</v>
      </c>
      <c r="M243" s="82">
        <v>0.28299999999999997</v>
      </c>
      <c r="N243" s="82">
        <v>5.1999999999999998E-2</v>
      </c>
      <c r="O243" s="105">
        <v>5.46</v>
      </c>
      <c r="P243" s="107">
        <v>4.22</v>
      </c>
      <c r="Q243" s="146">
        <v>6.56</v>
      </c>
      <c r="R243" s="167">
        <f>_xlfn.IFNA(VLOOKUP(YEAR(E243), MOEX_annualized!$N$2:$O$10, 2,FALSE), MOEX_annualized!$O$10)</f>
        <v>3.9211240017564895E-2</v>
      </c>
      <c r="S243" s="78">
        <v>0</v>
      </c>
      <c r="T243" s="78">
        <f>VLOOKUP(YEAR(D243)&amp;ROUNDUP(MONTH(D243)/3, 0), Business_index!$C$4:$E$39, 3, FALSE)</f>
        <v>0</v>
      </c>
      <c r="U243" s="167">
        <f>_xlfn.IFNA(VLOOKUP(YEAR(E243), MOEX_by2quarters!$N$2:$O$10, 2,FALSE), MOEX_by2quarters!$O$10)</f>
        <v>0.27143134371630923</v>
      </c>
    </row>
    <row r="244" spans="1:21" x14ac:dyDescent="0.15">
      <c r="A244" s="78">
        <v>54</v>
      </c>
      <c r="B244" s="48" t="s">
        <v>155</v>
      </c>
      <c r="C244" s="49">
        <v>13.5</v>
      </c>
      <c r="D244" s="69">
        <f>E243</f>
        <v>41639</v>
      </c>
      <c r="E244" s="69">
        <v>42004</v>
      </c>
      <c r="F244" s="48" t="s">
        <v>2480</v>
      </c>
      <c r="G244" s="49">
        <v>17.088248728380311</v>
      </c>
      <c r="H244" s="48">
        <v>1</v>
      </c>
      <c r="I244" s="48">
        <v>72</v>
      </c>
      <c r="J244" s="48">
        <v>3</v>
      </c>
      <c r="K244" s="48">
        <v>0</v>
      </c>
      <c r="L244" s="68">
        <v>0</v>
      </c>
      <c r="M244" s="94">
        <v>0.311</v>
      </c>
      <c r="N244" s="94">
        <v>4.9000000000000002E-2</v>
      </c>
      <c r="O244" s="104">
        <v>6.17</v>
      </c>
      <c r="P244" s="106">
        <v>4.71</v>
      </c>
      <c r="Q244" s="146">
        <v>7.57</v>
      </c>
      <c r="R244" s="167">
        <f>_xlfn.IFNA(VLOOKUP(YEAR(E244), MOEX_annualized!$N$2:$O$10, 2,FALSE), MOEX_annualized!$O$10)</f>
        <v>-0.12706808638599779</v>
      </c>
      <c r="S244" s="78">
        <v>0</v>
      </c>
      <c r="T244" s="78">
        <f>VLOOKUP(YEAR(D244)&amp;ROUNDUP(MONTH(D244)/3, 0), Business_index!$C$4:$E$39, 3, FALSE)</f>
        <v>0</v>
      </c>
      <c r="U244" s="167">
        <f>_xlfn.IFNA(VLOOKUP(YEAR(E244), MOEX_by2quarters!$N$2:$O$10, 2,FALSE), MOEX_by2quarters!$O$10)</f>
        <v>-0.18115835772283623</v>
      </c>
    </row>
    <row r="245" spans="1:21" x14ac:dyDescent="0.15">
      <c r="A245" s="78">
        <v>54</v>
      </c>
      <c r="B245" s="48" t="s">
        <v>155</v>
      </c>
      <c r="C245" s="49">
        <v>12.5</v>
      </c>
      <c r="D245" s="69">
        <v>42004</v>
      </c>
      <c r="E245" s="69">
        <v>42369</v>
      </c>
      <c r="F245" s="48" t="s">
        <v>2480</v>
      </c>
      <c r="G245" s="49">
        <v>17.088248728380311</v>
      </c>
      <c r="H245" s="48">
        <v>1</v>
      </c>
      <c r="I245" s="48">
        <v>72</v>
      </c>
      <c r="J245" s="48">
        <v>3</v>
      </c>
      <c r="K245" s="48">
        <v>0</v>
      </c>
      <c r="L245" s="68">
        <v>0</v>
      </c>
      <c r="M245" s="94">
        <v>0.34200000000000003</v>
      </c>
      <c r="N245" s="94">
        <v>4.9000000000000002E-2</v>
      </c>
      <c r="O245" s="104">
        <v>4.75</v>
      </c>
      <c r="P245" s="106">
        <v>3.24</v>
      </c>
      <c r="Q245" s="146">
        <v>-0.24000000000000021</v>
      </c>
      <c r="R245" s="167">
        <f>_xlfn.IFNA(VLOOKUP(YEAR(E245), MOEX_annualized!$N$2:$O$10, 2,FALSE), MOEX_annualized!$O$10)</f>
        <v>0.28547615277078203</v>
      </c>
      <c r="S245" s="78">
        <v>0</v>
      </c>
      <c r="T245" s="78">
        <f>VLOOKUP(YEAR(D245)&amp;ROUNDUP(MONTH(D245)/3, 0), Business_index!$C$4:$E$39, 3, FALSE)</f>
        <v>0</v>
      </c>
      <c r="U245" s="167">
        <f>_xlfn.IFNA(VLOOKUP(YEAR(E245), MOEX_by2quarters!$N$2:$O$10, 2,FALSE), MOEX_by2quarters!$O$10)</f>
        <v>0.15663555192941619</v>
      </c>
    </row>
    <row r="246" spans="1:21" x14ac:dyDescent="0.15">
      <c r="A246" s="78">
        <v>54</v>
      </c>
      <c r="B246" s="48" t="s">
        <v>155</v>
      </c>
      <c r="C246" s="49">
        <v>13.5</v>
      </c>
      <c r="D246" s="69">
        <v>42369</v>
      </c>
      <c r="E246" s="69">
        <v>42640</v>
      </c>
      <c r="F246" s="48" t="s">
        <v>2480</v>
      </c>
      <c r="G246" s="49">
        <v>17.088248728380311</v>
      </c>
      <c r="H246" s="48">
        <v>1</v>
      </c>
      <c r="I246" s="48">
        <v>72</v>
      </c>
      <c r="J246" s="48">
        <v>3</v>
      </c>
      <c r="K246" s="48">
        <v>0</v>
      </c>
      <c r="L246" s="68">
        <v>0</v>
      </c>
      <c r="M246" s="94">
        <v>0.34899999999999998</v>
      </c>
      <c r="N246" s="94">
        <v>5.8999999999999997E-2</v>
      </c>
      <c r="O246" s="104">
        <v>3.52</v>
      </c>
      <c r="P246" s="106">
        <v>2.2000000000000002</v>
      </c>
      <c r="Q246" s="146">
        <v>4.4499999999999993</v>
      </c>
      <c r="R246" s="167">
        <f>_xlfn.IFNA(VLOOKUP(YEAR(E246), MOEX_annualized!$N$2:$O$10, 2,FALSE), MOEX_annualized!$O$10)</f>
        <v>0.27779550275773196</v>
      </c>
      <c r="S246" s="78">
        <v>0</v>
      </c>
      <c r="T246" s="78">
        <f>VLOOKUP(YEAR(D246)&amp;ROUNDUP(MONTH(D246)/3, 0), Business_index!$C$4:$E$39, 3, FALSE)</f>
        <v>0</v>
      </c>
      <c r="U246" s="167">
        <f>_xlfn.IFNA(VLOOKUP(YEAR(E246), MOEX_by2quarters!$N$2:$O$10, 2,FALSE), MOEX_by2quarters!$O$10)</f>
        <v>0.36326211149690607</v>
      </c>
    </row>
    <row r="247" spans="1:21" x14ac:dyDescent="0.15">
      <c r="A247" s="78">
        <v>54</v>
      </c>
      <c r="B247" s="48" t="s">
        <v>155</v>
      </c>
      <c r="C247" s="49">
        <v>13.5</v>
      </c>
      <c r="D247" s="69">
        <v>42735</v>
      </c>
      <c r="E247" s="69">
        <v>43005</v>
      </c>
      <c r="F247" s="48" t="s">
        <v>2480</v>
      </c>
      <c r="G247" s="49">
        <v>17.088248728380311</v>
      </c>
      <c r="H247" s="48">
        <v>1</v>
      </c>
      <c r="I247" s="48">
        <v>72</v>
      </c>
      <c r="J247" s="48">
        <v>3</v>
      </c>
      <c r="K247" s="48">
        <v>0</v>
      </c>
      <c r="L247" s="68">
        <v>0</v>
      </c>
      <c r="M247" s="94">
        <v>0.58699999999999997</v>
      </c>
      <c r="N247" s="94">
        <v>2.5000000000000001E-2</v>
      </c>
      <c r="O247" s="104">
        <v>3.75</v>
      </c>
      <c r="P247" s="106">
        <v>0.27</v>
      </c>
      <c r="Q247" s="146">
        <v>5.16</v>
      </c>
      <c r="R247" s="167">
        <f>_xlfn.IFNA(VLOOKUP(YEAR(E247), MOEX_annualized!$N$2:$O$10, 2,FALSE), MOEX_annualized!$O$10)</f>
        <v>-5.4849413820347394E-2</v>
      </c>
      <c r="S247" s="78">
        <v>0</v>
      </c>
      <c r="T247" s="78">
        <f>VLOOKUP(YEAR(D247)&amp;ROUNDUP(MONTH(D247)/3, 0), Business_index!$C$4:$E$39, 3, FALSE)</f>
        <v>0</v>
      </c>
      <c r="U247" s="167">
        <f>_xlfn.IFNA(VLOOKUP(YEAR(E247), MOEX_by2quarters!$N$2:$O$10, 2,FALSE), MOEX_by2quarters!$O$10)</f>
        <v>0.21714415782437937</v>
      </c>
    </row>
    <row r="248" spans="1:21" x14ac:dyDescent="0.15">
      <c r="A248" s="78">
        <v>54</v>
      </c>
      <c r="B248" s="48" t="s">
        <v>155</v>
      </c>
      <c r="C248" s="49">
        <v>13.5</v>
      </c>
      <c r="D248" s="69">
        <v>43100</v>
      </c>
      <c r="E248" s="69">
        <v>43370</v>
      </c>
      <c r="F248" s="48" t="s">
        <v>2480</v>
      </c>
      <c r="G248" s="49">
        <v>17.088248728380311</v>
      </c>
      <c r="H248" s="48">
        <v>1</v>
      </c>
      <c r="I248" s="48">
        <v>72</v>
      </c>
      <c r="J248" s="48">
        <v>3</v>
      </c>
      <c r="K248" s="48">
        <v>0</v>
      </c>
      <c r="L248" s="68">
        <v>0</v>
      </c>
      <c r="M248" s="94">
        <v>0.63800000000000001</v>
      </c>
      <c r="N248" s="94">
        <v>3.2000000000000001E-2</v>
      </c>
      <c r="O248" s="104">
        <v>3.75</v>
      </c>
      <c r="P248" s="106">
        <v>0.37</v>
      </c>
      <c r="Q248" s="146">
        <v>7.04</v>
      </c>
      <c r="R248" s="167">
        <f>_xlfn.IFNA(VLOOKUP(YEAR(E248), MOEX_annualized!$N$2:$O$10, 2,FALSE), MOEX_annualized!$O$10)</f>
        <v>0.11866885948640538</v>
      </c>
      <c r="S248" s="78">
        <v>0</v>
      </c>
      <c r="T248" s="78">
        <f>VLOOKUP(YEAR(D248)&amp;ROUNDUP(MONTH(D248)/3, 0), Business_index!$C$4:$E$39, 3, FALSE)</f>
        <v>0</v>
      </c>
      <c r="U248" s="167">
        <f>_xlfn.IFNA(VLOOKUP(YEAR(E248), MOEX_by2quarters!$N$2:$O$10, 2,FALSE), MOEX_by2quarters!$O$10)</f>
        <v>4.7760412903606803E-2</v>
      </c>
    </row>
    <row r="249" spans="1:21" x14ac:dyDescent="0.15">
      <c r="A249" s="78">
        <v>54</v>
      </c>
      <c r="B249" s="50" t="s">
        <v>155</v>
      </c>
      <c r="C249" s="51">
        <v>13.5</v>
      </c>
      <c r="D249" s="52">
        <v>43465</v>
      </c>
      <c r="E249" s="52">
        <v>43733</v>
      </c>
      <c r="F249" s="50" t="s">
        <v>2480</v>
      </c>
      <c r="G249" s="51">
        <v>17.088248728380311</v>
      </c>
      <c r="H249" s="50">
        <v>1</v>
      </c>
      <c r="I249" s="50">
        <v>72</v>
      </c>
      <c r="J249" s="50">
        <v>3</v>
      </c>
      <c r="K249" s="50">
        <v>0</v>
      </c>
      <c r="L249" s="68">
        <v>0</v>
      </c>
      <c r="M249" s="86">
        <v>0.872</v>
      </c>
      <c r="N249" s="86">
        <v>3.1E-2</v>
      </c>
      <c r="O249" s="173">
        <v>4.5999999999999996</v>
      </c>
      <c r="P249" s="176">
        <v>0.53</v>
      </c>
      <c r="Q249" s="146">
        <v>6.38</v>
      </c>
      <c r="R249" s="167">
        <f>_xlfn.IFNA(VLOOKUP(YEAR(E249), MOEX_annualized!$N$2:$O$10, 2,FALSE), MOEX_annualized!$O$10)</f>
        <v>0.26082232879164408</v>
      </c>
      <c r="S249" s="78">
        <v>0</v>
      </c>
      <c r="T249" s="78">
        <f>VLOOKUP(YEAR(D249)&amp;ROUNDUP(MONTH(D249)/3, 0), Business_index!$C$4:$E$39, 3, FALSE)</f>
        <v>0</v>
      </c>
      <c r="U249" s="167">
        <f>_xlfn.IFNA(VLOOKUP(YEAR(E249), MOEX_by2quarters!$N$2:$O$10, 2,FALSE), MOEX_by2quarters!$O$10)</f>
        <v>0.2042960986766986</v>
      </c>
    </row>
    <row r="250" spans="1:21" x14ac:dyDescent="0.15">
      <c r="A250" s="78">
        <v>55</v>
      </c>
      <c r="B250" s="16" t="s">
        <v>2484</v>
      </c>
      <c r="C250" s="19">
        <v>14</v>
      </c>
      <c r="D250" s="18">
        <v>41555</v>
      </c>
      <c r="E250" s="18">
        <v>41639</v>
      </c>
      <c r="F250" s="16" t="s">
        <v>2485</v>
      </c>
      <c r="G250" s="19">
        <v>16.805920995637088</v>
      </c>
      <c r="H250" s="16">
        <v>1</v>
      </c>
      <c r="I250" s="16">
        <v>60</v>
      </c>
      <c r="J250" s="16">
        <v>30</v>
      </c>
      <c r="K250" s="16">
        <v>1</v>
      </c>
      <c r="L250" s="68">
        <v>35.638356164383559</v>
      </c>
      <c r="M250" s="74">
        <v>0.1598315672058003</v>
      </c>
      <c r="N250" s="99">
        <v>5.0000000000000001E-3</v>
      </c>
      <c r="O250" s="78">
        <v>5.05</v>
      </c>
      <c r="P250" s="76">
        <v>0.77218767665347665</v>
      </c>
      <c r="Q250" s="146">
        <v>8.1</v>
      </c>
      <c r="R250" s="167">
        <f>_xlfn.IFNA(VLOOKUP(YEAR(E250), MOEX_annualized!$N$2:$O$10, 2,FALSE), MOEX_annualized!$O$10)</f>
        <v>3.9211240017564895E-2</v>
      </c>
      <c r="S250" s="224">
        <v>1</v>
      </c>
      <c r="T250" s="78">
        <f>VLOOKUP(YEAR(D250)&amp;ROUNDUP(MONTH(D250)/3, 0), Business_index!$C$4:$E$39, 3, FALSE)</f>
        <v>0</v>
      </c>
      <c r="U250" s="167">
        <f>_xlfn.IFNA(VLOOKUP(YEAR(E250), MOEX_by2quarters!$N$2:$O$10, 2,FALSE), MOEX_by2quarters!$O$10)</f>
        <v>0.27143134371630923</v>
      </c>
    </row>
    <row r="251" spans="1:21" x14ac:dyDescent="0.15">
      <c r="A251" s="78">
        <v>55</v>
      </c>
      <c r="B251" s="16" t="s">
        <v>2484</v>
      </c>
      <c r="C251" s="19">
        <v>14</v>
      </c>
      <c r="D251" s="18">
        <v>41639</v>
      </c>
      <c r="E251" s="18">
        <v>42004</v>
      </c>
      <c r="F251" s="16" t="s">
        <v>2485</v>
      </c>
      <c r="G251" s="19">
        <v>16.805920995637088</v>
      </c>
      <c r="H251" s="16">
        <v>1</v>
      </c>
      <c r="I251" s="16">
        <v>60</v>
      </c>
      <c r="J251" s="16">
        <v>30</v>
      </c>
      <c r="K251" s="16">
        <v>1</v>
      </c>
      <c r="L251" s="68">
        <v>35.638356164383559</v>
      </c>
      <c r="M251" s="74">
        <v>9.4356112852664584E-2</v>
      </c>
      <c r="N251" s="99">
        <v>4.0000000000000001E-3</v>
      </c>
      <c r="O251" s="78">
        <v>8.27</v>
      </c>
      <c r="P251" s="76">
        <v>1.1036060279870827</v>
      </c>
      <c r="Q251" s="146">
        <v>8.07</v>
      </c>
      <c r="R251" s="167">
        <f>_xlfn.IFNA(VLOOKUP(YEAR(E251), MOEX_annualized!$N$2:$O$10, 2,FALSE), MOEX_annualized!$O$10)</f>
        <v>-0.12706808638599779</v>
      </c>
      <c r="S251" s="224">
        <v>1</v>
      </c>
      <c r="T251" s="78">
        <f>VLOOKUP(YEAR(D251)&amp;ROUNDUP(MONTH(D251)/3, 0), Business_index!$C$4:$E$39, 3, FALSE)</f>
        <v>0</v>
      </c>
      <c r="U251" s="167">
        <f>_xlfn.IFNA(VLOOKUP(YEAR(E251), MOEX_by2quarters!$N$2:$O$10, 2,FALSE), MOEX_by2quarters!$O$10)</f>
        <v>-0.18115835772283623</v>
      </c>
    </row>
    <row r="252" spans="1:21" x14ac:dyDescent="0.15">
      <c r="A252" s="78">
        <v>55</v>
      </c>
      <c r="B252" s="16" t="s">
        <v>2484</v>
      </c>
      <c r="C252" s="19">
        <v>14</v>
      </c>
      <c r="D252" s="18">
        <v>42004</v>
      </c>
      <c r="E252" s="18">
        <v>42369</v>
      </c>
      <c r="F252" s="16" t="s">
        <v>2485</v>
      </c>
      <c r="G252" s="19">
        <v>16.805920995637088</v>
      </c>
      <c r="H252" s="16">
        <v>1</v>
      </c>
      <c r="I252" s="16">
        <v>60</v>
      </c>
      <c r="J252" s="16">
        <v>30</v>
      </c>
      <c r="K252" s="16">
        <v>1</v>
      </c>
      <c r="L252" s="68">
        <v>35.638356164383559</v>
      </c>
      <c r="M252" s="74">
        <v>5.242626803672934E-2</v>
      </c>
      <c r="N252" s="99">
        <v>2E-3</v>
      </c>
      <c r="O252" s="78">
        <v>18.899999999999999</v>
      </c>
      <c r="P252" s="76">
        <v>4.2720699005724621</v>
      </c>
      <c r="Q252" s="146">
        <v>1.2599999999999998</v>
      </c>
      <c r="R252" s="167">
        <f>_xlfn.IFNA(VLOOKUP(YEAR(E252), MOEX_annualized!$N$2:$O$10, 2,FALSE), MOEX_annualized!$O$10)</f>
        <v>0.28547615277078203</v>
      </c>
      <c r="S252" s="224">
        <v>1</v>
      </c>
      <c r="T252" s="78">
        <f>VLOOKUP(YEAR(D252)&amp;ROUNDUP(MONTH(D252)/3, 0), Business_index!$C$4:$E$39, 3, FALSE)</f>
        <v>0</v>
      </c>
      <c r="U252" s="167">
        <f>_xlfn.IFNA(VLOOKUP(YEAR(E252), MOEX_by2quarters!$N$2:$O$10, 2,FALSE), MOEX_by2quarters!$O$10)</f>
        <v>0.15663555192941619</v>
      </c>
    </row>
    <row r="253" spans="1:21" x14ac:dyDescent="0.15">
      <c r="A253" s="78">
        <v>55</v>
      </c>
      <c r="B253" s="16" t="s">
        <v>2484</v>
      </c>
      <c r="C253" s="19">
        <v>14</v>
      </c>
      <c r="D253" s="18">
        <v>42369</v>
      </c>
      <c r="E253" s="18">
        <v>42639</v>
      </c>
      <c r="F253" s="16" t="s">
        <v>2485</v>
      </c>
      <c r="G253" s="19">
        <v>16.805920995637088</v>
      </c>
      <c r="H253" s="16">
        <v>1</v>
      </c>
      <c r="I253" s="16">
        <v>60</v>
      </c>
      <c r="J253" s="16">
        <v>30</v>
      </c>
      <c r="K253" s="16">
        <v>1</v>
      </c>
      <c r="L253" s="68">
        <v>35.638356164383559</v>
      </c>
      <c r="M253" s="74">
        <v>-0.47548389911167505</v>
      </c>
      <c r="N253" s="99">
        <v>-2.4E-2</v>
      </c>
      <c r="O253" s="78">
        <v>9.07</v>
      </c>
      <c r="P253" s="76">
        <v>0.8329147831910263</v>
      </c>
      <c r="Q253" s="146">
        <v>4.9499999999999993</v>
      </c>
      <c r="R253" s="167">
        <f>_xlfn.IFNA(VLOOKUP(YEAR(E253), MOEX_annualized!$N$2:$O$10, 2,FALSE), MOEX_annualized!$O$10)</f>
        <v>0.27779550275773196</v>
      </c>
      <c r="S253" s="224">
        <v>1</v>
      </c>
      <c r="T253" s="78">
        <f>VLOOKUP(YEAR(D253)&amp;ROUNDUP(MONTH(D253)/3, 0), Business_index!$C$4:$E$39, 3, FALSE)</f>
        <v>0</v>
      </c>
      <c r="U253" s="167">
        <f>_xlfn.IFNA(VLOOKUP(YEAR(E253), MOEX_by2quarters!$N$2:$O$10, 2,FALSE), MOEX_by2quarters!$O$10)</f>
        <v>0.36326211149690607</v>
      </c>
    </row>
    <row r="254" spans="1:21" x14ac:dyDescent="0.15">
      <c r="A254" s="78">
        <v>56</v>
      </c>
      <c r="B254" s="21" t="s">
        <v>47</v>
      </c>
      <c r="C254" s="22">
        <v>12.3</v>
      </c>
      <c r="D254" s="23">
        <v>41555</v>
      </c>
      <c r="E254" s="23">
        <v>41639</v>
      </c>
      <c r="F254" s="21" t="s">
        <v>2481</v>
      </c>
      <c r="G254" s="22">
        <v>18.896675614813724</v>
      </c>
      <c r="H254" s="21">
        <v>1</v>
      </c>
      <c r="I254" s="21">
        <v>37</v>
      </c>
      <c r="J254" s="21">
        <v>3</v>
      </c>
      <c r="K254" s="21">
        <v>0</v>
      </c>
      <c r="L254" s="68">
        <v>36.032876712328765</v>
      </c>
      <c r="M254" s="95">
        <v>0.42876124772506036</v>
      </c>
      <c r="N254" s="95">
        <v>2.3E-2</v>
      </c>
      <c r="O254" s="83">
        <v>12.05</v>
      </c>
      <c r="P254" s="101">
        <v>1.5350294590251738</v>
      </c>
      <c r="Q254" s="146">
        <v>6.4</v>
      </c>
      <c r="R254" s="167">
        <f>_xlfn.IFNA(VLOOKUP(YEAR(E254), MOEX_annualized!$N$2:$O$10, 2,FALSE), MOEX_annualized!$O$10)</f>
        <v>3.9211240017564895E-2</v>
      </c>
      <c r="S254" s="78">
        <v>0</v>
      </c>
      <c r="T254" s="78">
        <f>VLOOKUP(YEAR(D254)&amp;ROUNDUP(MONTH(D254)/3, 0), Business_index!$C$4:$E$39, 3, FALSE)</f>
        <v>0</v>
      </c>
      <c r="U254" s="167">
        <f>_xlfn.IFNA(VLOOKUP(YEAR(E254), MOEX_by2quarters!$N$2:$O$10, 2,FALSE), MOEX_by2quarters!$O$10)</f>
        <v>0.27143134371630923</v>
      </c>
    </row>
    <row r="255" spans="1:21" x14ac:dyDescent="0.15">
      <c r="A255" s="78">
        <v>56</v>
      </c>
      <c r="B255" s="16" t="s">
        <v>47</v>
      </c>
      <c r="C255" s="19">
        <v>12.3</v>
      </c>
      <c r="D255" s="18">
        <v>41639</v>
      </c>
      <c r="E255" s="18">
        <v>42004</v>
      </c>
      <c r="F255" s="16" t="s">
        <v>2481</v>
      </c>
      <c r="G255" s="19">
        <v>18.896675614813724</v>
      </c>
      <c r="H255" s="16">
        <v>1</v>
      </c>
      <c r="I255" s="16">
        <v>37</v>
      </c>
      <c r="J255" s="16">
        <v>3</v>
      </c>
      <c r="K255" s="16">
        <v>0</v>
      </c>
      <c r="L255" s="68">
        <v>36.032876712328765</v>
      </c>
      <c r="M255" s="74">
        <v>0.85800677872215203</v>
      </c>
      <c r="N255" s="74">
        <v>1.9E-2</v>
      </c>
      <c r="O255" s="71">
        <v>12.98</v>
      </c>
      <c r="P255" s="76">
        <v>2.7811412010463519</v>
      </c>
      <c r="Q255" s="146">
        <v>6.370000000000001</v>
      </c>
      <c r="R255" s="167">
        <f>_xlfn.IFNA(VLOOKUP(YEAR(E255), MOEX_annualized!$N$2:$O$10, 2,FALSE), MOEX_annualized!$O$10)</f>
        <v>-0.12706808638599779</v>
      </c>
      <c r="S255" s="78">
        <v>0</v>
      </c>
      <c r="T255" s="78">
        <f>VLOOKUP(YEAR(D255)&amp;ROUNDUP(MONTH(D255)/3, 0), Business_index!$C$4:$E$39, 3, FALSE)</f>
        <v>0</v>
      </c>
      <c r="U255" s="167">
        <f>_xlfn.IFNA(VLOOKUP(YEAR(E255), MOEX_by2quarters!$N$2:$O$10, 2,FALSE), MOEX_by2quarters!$O$10)</f>
        <v>-0.18115835772283623</v>
      </c>
    </row>
    <row r="256" spans="1:21" x14ac:dyDescent="0.15">
      <c r="A256" s="78">
        <v>56</v>
      </c>
      <c r="B256" s="16" t="s">
        <v>47</v>
      </c>
      <c r="C256" s="19">
        <v>12.3</v>
      </c>
      <c r="D256" s="18">
        <v>42004</v>
      </c>
      <c r="E256" s="18">
        <v>42369</v>
      </c>
      <c r="F256" s="16" t="s">
        <v>2481</v>
      </c>
      <c r="G256" s="19">
        <v>18.896675614813724</v>
      </c>
      <c r="H256" s="16">
        <v>1</v>
      </c>
      <c r="I256" s="16">
        <v>37</v>
      </c>
      <c r="J256" s="16">
        <v>3</v>
      </c>
      <c r="K256" s="16">
        <v>0</v>
      </c>
      <c r="L256" s="68">
        <v>36.032876712328765</v>
      </c>
      <c r="M256" s="74">
        <v>0.53956509114654194</v>
      </c>
      <c r="N256" s="74">
        <v>4.0000000000000001E-3</v>
      </c>
      <c r="O256" s="71">
        <v>19.78</v>
      </c>
      <c r="P256" s="76">
        <v>7.7558524095467423</v>
      </c>
      <c r="Q256" s="146">
        <v>-0.4399999999999995</v>
      </c>
      <c r="R256" s="167">
        <f>_xlfn.IFNA(VLOOKUP(YEAR(E256), MOEX_annualized!$N$2:$O$10, 2,FALSE), MOEX_annualized!$O$10)</f>
        <v>0.28547615277078203</v>
      </c>
      <c r="S256" s="78">
        <v>0</v>
      </c>
      <c r="T256" s="78">
        <f>VLOOKUP(YEAR(D256)&amp;ROUNDUP(MONTH(D256)/3, 0), Business_index!$C$4:$E$39, 3, FALSE)</f>
        <v>0</v>
      </c>
      <c r="U256" s="167">
        <f>_xlfn.IFNA(VLOOKUP(YEAR(E256), MOEX_by2quarters!$N$2:$O$10, 2,FALSE), MOEX_by2quarters!$O$10)</f>
        <v>0.15663555192941619</v>
      </c>
    </row>
    <row r="257" spans="1:25" x14ac:dyDescent="0.15">
      <c r="A257" s="78">
        <v>56</v>
      </c>
      <c r="B257" s="24" t="s">
        <v>47</v>
      </c>
      <c r="C257" s="25">
        <v>12.3</v>
      </c>
      <c r="D257" s="26">
        <v>42369</v>
      </c>
      <c r="E257" s="26">
        <v>42651</v>
      </c>
      <c r="F257" s="24" t="s">
        <v>2481</v>
      </c>
      <c r="G257" s="25">
        <v>18.896675614813724</v>
      </c>
      <c r="H257" s="24">
        <v>1</v>
      </c>
      <c r="I257" s="24">
        <v>37</v>
      </c>
      <c r="J257" s="24">
        <v>3</v>
      </c>
      <c r="K257" s="24">
        <v>0</v>
      </c>
      <c r="L257" s="68">
        <v>36.032876712328765</v>
      </c>
      <c r="M257" s="93">
        <v>1.060337156145035</v>
      </c>
      <c r="N257" s="93">
        <v>3.0000000000000001E-3</v>
      </c>
      <c r="O257" s="87">
        <v>18.23</v>
      </c>
      <c r="P257" s="102">
        <v>0.91609854437856997</v>
      </c>
      <c r="Q257" s="146">
        <v>3.25</v>
      </c>
      <c r="R257" s="167">
        <f>_xlfn.IFNA(VLOOKUP(YEAR(E257), MOEX_annualized!$N$2:$O$10, 2,FALSE), MOEX_annualized!$O$10)</f>
        <v>0.27779550275773196</v>
      </c>
      <c r="S257" s="78">
        <v>0</v>
      </c>
      <c r="T257" s="78">
        <f>VLOOKUP(YEAR(D257)&amp;ROUNDUP(MONTH(D257)/3, 0), Business_index!$C$4:$E$39, 3, FALSE)</f>
        <v>0</v>
      </c>
      <c r="U257" s="167">
        <f>_xlfn.IFNA(VLOOKUP(YEAR(E257), MOEX_by2quarters!$N$2:$O$10, 2,FALSE), MOEX_by2quarters!$O$10)</f>
        <v>0.36326211149690607</v>
      </c>
    </row>
    <row r="258" spans="1:25" x14ac:dyDescent="0.15">
      <c r="A258" s="78">
        <v>57</v>
      </c>
      <c r="B258" s="21" t="s">
        <v>986</v>
      </c>
      <c r="C258" s="22">
        <v>17</v>
      </c>
      <c r="D258" s="23">
        <v>41557</v>
      </c>
      <c r="E258" s="65">
        <v>41639</v>
      </c>
      <c r="F258" s="21" t="s">
        <v>2461</v>
      </c>
      <c r="G258" s="22">
        <v>17.510381253693833</v>
      </c>
      <c r="H258" s="21">
        <v>1</v>
      </c>
      <c r="I258" s="21">
        <v>36</v>
      </c>
      <c r="J258" s="21">
        <v>5</v>
      </c>
      <c r="K258" s="21">
        <v>0</v>
      </c>
      <c r="L258" s="68">
        <v>35.901369863013699</v>
      </c>
      <c r="M258" s="137">
        <v>-1.5577385725741779</v>
      </c>
      <c r="N258" s="38">
        <v>4.4999999999999998E-2</v>
      </c>
      <c r="O258" s="39">
        <v>14.28</v>
      </c>
      <c r="P258" s="40">
        <v>2.4922171353826035</v>
      </c>
      <c r="Q258" s="146">
        <v>11.120000000000001</v>
      </c>
      <c r="R258" s="167">
        <f>_xlfn.IFNA(VLOOKUP(YEAR(E258), MOEX_annualized!$N$2:$O$10, 2,FALSE), MOEX_annualized!$O$10)</f>
        <v>3.9211240017564895E-2</v>
      </c>
      <c r="S258" s="78">
        <v>0</v>
      </c>
      <c r="T258" s="78">
        <f>VLOOKUP(YEAR(D258)&amp;ROUNDUP(MONTH(D258)/3, 0), Business_index!$C$4:$E$39, 3, FALSE)</f>
        <v>0</v>
      </c>
      <c r="U258" s="167">
        <f>_xlfn.IFNA(VLOOKUP(YEAR(E258), MOEX_by2quarters!$N$2:$O$10, 2,FALSE), MOEX_by2quarters!$O$10)</f>
        <v>0.27143134371630923</v>
      </c>
    </row>
    <row r="259" spans="1:25" x14ac:dyDescent="0.15">
      <c r="A259" s="78">
        <v>57</v>
      </c>
      <c r="B259" s="16" t="s">
        <v>986</v>
      </c>
      <c r="C259" s="19">
        <v>17</v>
      </c>
      <c r="D259" s="18">
        <v>41639</v>
      </c>
      <c r="E259" s="66">
        <v>42004</v>
      </c>
      <c r="F259" s="16" t="s">
        <v>2461</v>
      </c>
      <c r="G259" s="19">
        <v>17.510381253693833</v>
      </c>
      <c r="H259" s="16">
        <v>1</v>
      </c>
      <c r="I259" s="16">
        <v>36</v>
      </c>
      <c r="J259" s="16">
        <v>5</v>
      </c>
      <c r="K259" s="16">
        <v>0</v>
      </c>
      <c r="L259" s="68">
        <v>35.901369863013699</v>
      </c>
      <c r="M259" s="73">
        <v>-0.27836204967554262</v>
      </c>
      <c r="N259" s="36">
        <v>1E-3</v>
      </c>
      <c r="O259" s="37">
        <v>10.25</v>
      </c>
      <c r="P259" s="41">
        <v>2.1747725392886683</v>
      </c>
      <c r="Q259" s="146">
        <v>11.07</v>
      </c>
      <c r="R259" s="167">
        <f>_xlfn.IFNA(VLOOKUP(YEAR(E259), MOEX_annualized!$N$2:$O$10, 2,FALSE), MOEX_annualized!$O$10)</f>
        <v>-0.12706808638599779</v>
      </c>
      <c r="S259" s="78">
        <v>0</v>
      </c>
      <c r="T259" s="78">
        <f>VLOOKUP(YEAR(D259)&amp;ROUNDUP(MONTH(D259)/3, 0), Business_index!$C$4:$E$39, 3, FALSE)</f>
        <v>0</v>
      </c>
      <c r="U259" s="167">
        <f>_xlfn.IFNA(VLOOKUP(YEAR(E259), MOEX_by2quarters!$N$2:$O$10, 2,FALSE), MOEX_by2quarters!$O$10)</f>
        <v>-0.18115835772283623</v>
      </c>
    </row>
    <row r="260" spans="1:25" x14ac:dyDescent="0.15">
      <c r="A260" s="78">
        <v>57</v>
      </c>
      <c r="B260" s="16" t="s">
        <v>986</v>
      </c>
      <c r="C260" s="19">
        <v>17</v>
      </c>
      <c r="D260" s="18">
        <v>42004</v>
      </c>
      <c r="E260" s="66">
        <v>42369</v>
      </c>
      <c r="F260" s="16" t="s">
        <v>2461</v>
      </c>
      <c r="G260" s="19">
        <v>17.510381253693833</v>
      </c>
      <c r="H260" s="16">
        <v>1</v>
      </c>
      <c r="I260" s="16">
        <v>36</v>
      </c>
      <c r="J260" s="16">
        <v>5</v>
      </c>
      <c r="K260" s="16">
        <v>0</v>
      </c>
      <c r="L260" s="68">
        <v>35.901369863013699</v>
      </c>
      <c r="M260" s="74">
        <v>-0.54749172396231216</v>
      </c>
      <c r="N260" s="36">
        <v>-5.0000000000000001E-3</v>
      </c>
      <c r="O260" s="37">
        <v>15.89</v>
      </c>
      <c r="P260" s="76">
        <v>2.4883040935672516</v>
      </c>
      <c r="Q260" s="146">
        <v>4.26</v>
      </c>
      <c r="R260" s="167">
        <f>_xlfn.IFNA(VLOOKUP(YEAR(E260), MOEX_annualized!$N$2:$O$10, 2,FALSE), MOEX_annualized!$O$10)</f>
        <v>0.28547615277078203</v>
      </c>
      <c r="S260" s="78">
        <v>0</v>
      </c>
      <c r="T260" s="78">
        <f>VLOOKUP(YEAR(D260)&amp;ROUNDUP(MONTH(D260)/3, 0), Business_index!$C$4:$E$39, 3, FALSE)</f>
        <v>0</v>
      </c>
      <c r="U260" s="167">
        <f>_xlfn.IFNA(VLOOKUP(YEAR(E260), MOEX_by2quarters!$N$2:$O$10, 2,FALSE), MOEX_by2quarters!$O$10)</f>
        <v>0.15663555192941619</v>
      </c>
    </row>
    <row r="261" spans="1:25" x14ac:dyDescent="0.15">
      <c r="A261" s="78">
        <v>57</v>
      </c>
      <c r="B261" s="16" t="s">
        <v>986</v>
      </c>
      <c r="C261" s="19">
        <v>17</v>
      </c>
      <c r="D261" s="18">
        <v>42369</v>
      </c>
      <c r="E261" s="18">
        <v>42649</v>
      </c>
      <c r="F261" s="16" t="s">
        <v>2461</v>
      </c>
      <c r="G261" s="19">
        <v>17.510381253693833</v>
      </c>
      <c r="H261" s="16">
        <v>1</v>
      </c>
      <c r="I261" s="16">
        <v>36</v>
      </c>
      <c r="J261" s="16">
        <v>5</v>
      </c>
      <c r="K261" s="16">
        <v>0</v>
      </c>
      <c r="L261" s="68">
        <v>35.901369863013699</v>
      </c>
      <c r="M261" s="73">
        <v>-2.3151853066579209</v>
      </c>
      <c r="N261" s="36">
        <v>-3.5000000000000003E-2</v>
      </c>
      <c r="O261" s="37">
        <v>30.67</v>
      </c>
      <c r="P261" s="41">
        <v>2.8356614626129826</v>
      </c>
      <c r="Q261" s="146">
        <v>7.9499999999999993</v>
      </c>
      <c r="R261" s="167">
        <f>_xlfn.IFNA(VLOOKUP(YEAR(E261), MOEX_annualized!$N$2:$O$10, 2,FALSE), MOEX_annualized!$O$10)</f>
        <v>0.27779550275773196</v>
      </c>
      <c r="S261" s="78">
        <v>0</v>
      </c>
      <c r="T261" s="78">
        <f>VLOOKUP(YEAR(D261)&amp;ROUNDUP(MONTH(D261)/3, 0), Business_index!$C$4:$E$39, 3, FALSE)</f>
        <v>0</v>
      </c>
      <c r="U261" s="167">
        <f>_xlfn.IFNA(VLOOKUP(YEAR(E261), MOEX_by2quarters!$N$2:$O$10, 2,FALSE), MOEX_by2quarters!$O$10)</f>
        <v>0.36326211149690607</v>
      </c>
    </row>
    <row r="262" spans="1:25" x14ac:dyDescent="0.15">
      <c r="A262" s="78">
        <v>58</v>
      </c>
      <c r="B262" s="21" t="s">
        <v>1137</v>
      </c>
      <c r="C262" s="22">
        <v>13.5</v>
      </c>
      <c r="D262" s="23">
        <v>41562</v>
      </c>
      <c r="E262" s="65">
        <v>41639</v>
      </c>
      <c r="F262" s="21" t="s">
        <v>2494</v>
      </c>
      <c r="G262" s="22">
        <v>17.104916120735002</v>
      </c>
      <c r="H262" s="21">
        <v>1</v>
      </c>
      <c r="I262" s="21">
        <v>37</v>
      </c>
      <c r="J262" s="21">
        <v>5</v>
      </c>
      <c r="K262" s="21">
        <v>1</v>
      </c>
      <c r="L262" s="68">
        <v>17.983561643835618</v>
      </c>
      <c r="M262" s="95">
        <v>0.39492285150028666</v>
      </c>
      <c r="N262" s="98">
        <v>0.01</v>
      </c>
      <c r="O262" s="83">
        <v>8.69</v>
      </c>
      <c r="P262" s="90">
        <v>2.2246143958868894</v>
      </c>
      <c r="Q262" s="146">
        <v>7.64</v>
      </c>
      <c r="R262" s="167">
        <f>_xlfn.IFNA(VLOOKUP(YEAR(E262), MOEX_annualized!$N$2:$O$10, 2,FALSE), MOEX_annualized!$O$10)</f>
        <v>3.9211240017564895E-2</v>
      </c>
      <c r="S262" s="224">
        <v>1</v>
      </c>
      <c r="T262" s="78">
        <f>VLOOKUP(YEAR(D262)&amp;ROUNDUP(MONTH(D262)/3, 0), Business_index!$C$4:$E$39, 3, FALSE)</f>
        <v>0</v>
      </c>
      <c r="U262" s="167">
        <f>_xlfn.IFNA(VLOOKUP(YEAR(E262), MOEX_by2quarters!$N$2:$O$10, 2,FALSE), MOEX_by2quarters!$O$10)</f>
        <v>0.27143134371630923</v>
      </c>
    </row>
    <row r="263" spans="1:25" x14ac:dyDescent="0.15">
      <c r="A263" s="78">
        <v>58</v>
      </c>
      <c r="B263" s="16" t="s">
        <v>1137</v>
      </c>
      <c r="C263" s="19">
        <v>13.5</v>
      </c>
      <c r="D263" s="18">
        <v>41639</v>
      </c>
      <c r="E263" s="66">
        <v>42004</v>
      </c>
      <c r="F263" s="16" t="s">
        <v>2494</v>
      </c>
      <c r="G263" s="19">
        <v>17.104916120735002</v>
      </c>
      <c r="H263" s="16">
        <v>1</v>
      </c>
      <c r="I263" s="16">
        <v>37</v>
      </c>
      <c r="J263" s="16">
        <v>5</v>
      </c>
      <c r="K263" s="16">
        <v>1</v>
      </c>
      <c r="L263" s="68">
        <v>17.983561643835618</v>
      </c>
      <c r="M263" s="74">
        <v>0.17331452504217323</v>
      </c>
      <c r="N263" s="99">
        <v>8.0000000000000002E-3</v>
      </c>
      <c r="O263" s="71">
        <v>9.73</v>
      </c>
      <c r="P263" s="91">
        <v>2.1249056033831746</v>
      </c>
      <c r="Q263" s="146">
        <v>7.57</v>
      </c>
      <c r="R263" s="167">
        <f>_xlfn.IFNA(VLOOKUP(YEAR(E263), MOEX_annualized!$N$2:$O$10, 2,FALSE), MOEX_annualized!$O$10)</f>
        <v>-0.12706808638599779</v>
      </c>
      <c r="S263" s="224">
        <v>1</v>
      </c>
      <c r="T263" s="78">
        <f>VLOOKUP(YEAR(D263)&amp;ROUNDUP(MONTH(D263)/3, 0), Business_index!$C$4:$E$39, 3, FALSE)</f>
        <v>0</v>
      </c>
      <c r="U263" s="167">
        <f>_xlfn.IFNA(VLOOKUP(YEAR(E263), MOEX_by2quarters!$N$2:$O$10, 2,FALSE), MOEX_by2quarters!$O$10)</f>
        <v>-0.18115835772283623</v>
      </c>
      <c r="X263" s="186"/>
      <c r="Y263" s="186"/>
    </row>
    <row r="264" spans="1:25" x14ac:dyDescent="0.15">
      <c r="A264" s="78">
        <v>58</v>
      </c>
      <c r="B264" s="16" t="s">
        <v>1137</v>
      </c>
      <c r="C264" s="19">
        <v>13.5</v>
      </c>
      <c r="D264" s="18">
        <v>42004</v>
      </c>
      <c r="E264" s="18">
        <v>42109</v>
      </c>
      <c r="F264" s="16" t="s">
        <v>2494</v>
      </c>
      <c r="G264" s="19">
        <v>17.104916120735002</v>
      </c>
      <c r="H264" s="16">
        <v>1</v>
      </c>
      <c r="I264" s="16">
        <v>37</v>
      </c>
      <c r="J264" s="16">
        <v>5</v>
      </c>
      <c r="K264" s="16">
        <v>1</v>
      </c>
      <c r="L264" s="68">
        <v>17.983561643835618</v>
      </c>
      <c r="M264" s="74">
        <v>0.22052216573160066</v>
      </c>
      <c r="N264" s="172">
        <v>5.3E-3</v>
      </c>
      <c r="O264" s="171">
        <v>11.48</v>
      </c>
      <c r="P264" s="91">
        <v>2.2744855330341944</v>
      </c>
      <c r="Q264" s="146">
        <v>0.75999999999999979</v>
      </c>
      <c r="R264" s="167">
        <f>_xlfn.IFNA(VLOOKUP(YEAR(E264), MOEX_annualized!$N$2:$O$10, 2,FALSE), MOEX_annualized!$O$10)</f>
        <v>0.28547615277078203</v>
      </c>
      <c r="S264" s="224">
        <v>1</v>
      </c>
      <c r="T264" s="78">
        <f>VLOOKUP(YEAR(D264)&amp;ROUNDUP(MONTH(D264)/3, 0), Business_index!$C$4:$E$39, 3, FALSE)</f>
        <v>0</v>
      </c>
      <c r="U264" s="167">
        <f>_xlfn.IFNA(VLOOKUP(YEAR(E264), MOEX_by2quarters!$N$2:$O$10, 2,FALSE), MOEX_by2quarters!$O$10)</f>
        <v>0.15663555192941619</v>
      </c>
    </row>
    <row r="265" spans="1:25" x14ac:dyDescent="0.15">
      <c r="A265" s="78">
        <v>59</v>
      </c>
      <c r="B265" s="21" t="s">
        <v>1487</v>
      </c>
      <c r="C265" s="22">
        <v>12</v>
      </c>
      <c r="D265" s="23">
        <v>41563</v>
      </c>
      <c r="E265" s="65">
        <v>41639</v>
      </c>
      <c r="F265" s="21" t="s">
        <v>2496</v>
      </c>
      <c r="G265" s="22">
        <v>17.76119986006448</v>
      </c>
      <c r="H265" s="21">
        <v>1</v>
      </c>
      <c r="I265" s="21">
        <v>67</v>
      </c>
      <c r="J265" s="21">
        <v>3</v>
      </c>
      <c r="K265" s="21">
        <v>0</v>
      </c>
      <c r="L265" s="68">
        <v>66.345205479452048</v>
      </c>
      <c r="M265" s="98">
        <v>9.1999999999999998E-2</v>
      </c>
      <c r="N265" s="98">
        <v>-0.114</v>
      </c>
      <c r="O265" s="83">
        <v>2.85</v>
      </c>
      <c r="P265" s="84">
        <v>1.23</v>
      </c>
      <c r="Q265" s="146">
        <v>6.18</v>
      </c>
      <c r="R265" s="167">
        <f>_xlfn.IFNA(VLOOKUP(YEAR(E265), MOEX_annualized!$N$2:$O$10, 2,FALSE), MOEX_annualized!$O$10)</f>
        <v>3.9211240017564895E-2</v>
      </c>
      <c r="S265" s="78">
        <v>0</v>
      </c>
      <c r="T265" s="78">
        <f>VLOOKUP(YEAR(D265)&amp;ROUNDUP(MONTH(D265)/3, 0), Business_index!$C$4:$E$39, 3, FALSE)</f>
        <v>0</v>
      </c>
      <c r="U265" s="167">
        <f>_xlfn.IFNA(VLOOKUP(YEAR(E265), MOEX_by2quarters!$N$2:$O$10, 2,FALSE), MOEX_by2quarters!$O$10)</f>
        <v>0.27143134371630923</v>
      </c>
    </row>
    <row r="266" spans="1:25" x14ac:dyDescent="0.15">
      <c r="A266" s="78">
        <v>59</v>
      </c>
      <c r="B266" s="16" t="s">
        <v>1487</v>
      </c>
      <c r="C266" s="19">
        <v>12</v>
      </c>
      <c r="D266" s="18">
        <v>41639</v>
      </c>
      <c r="E266" s="66">
        <v>42004</v>
      </c>
      <c r="F266" s="16" t="s">
        <v>2496</v>
      </c>
      <c r="G266" s="19">
        <v>17.76119986006448</v>
      </c>
      <c r="H266" s="16">
        <v>1</v>
      </c>
      <c r="I266" s="16">
        <v>67</v>
      </c>
      <c r="J266" s="16">
        <v>3</v>
      </c>
      <c r="K266" s="16">
        <v>0</v>
      </c>
      <c r="L266" s="68">
        <v>66.345205479452048</v>
      </c>
      <c r="M266" s="99">
        <v>0.106</v>
      </c>
      <c r="N266" s="99">
        <v>-2.1999999999999999E-2</v>
      </c>
      <c r="O266" s="71">
        <v>3.24</v>
      </c>
      <c r="P266" s="75">
        <v>1.27</v>
      </c>
      <c r="Q266" s="146">
        <v>6.07</v>
      </c>
      <c r="R266" s="167">
        <f>_xlfn.IFNA(VLOOKUP(YEAR(E266), MOEX_annualized!$N$2:$O$10, 2,FALSE), MOEX_annualized!$O$10)</f>
        <v>-0.12706808638599779</v>
      </c>
      <c r="S266" s="78">
        <v>0</v>
      </c>
      <c r="T266" s="78">
        <f>VLOOKUP(YEAR(D266)&amp;ROUNDUP(MONTH(D266)/3, 0), Business_index!$C$4:$E$39, 3, FALSE)</f>
        <v>0</v>
      </c>
      <c r="U266" s="167">
        <f>_xlfn.IFNA(VLOOKUP(YEAR(E266), MOEX_by2quarters!$N$2:$O$10, 2,FALSE), MOEX_by2quarters!$O$10)</f>
        <v>-0.18115835772283623</v>
      </c>
    </row>
    <row r="267" spans="1:25" x14ac:dyDescent="0.15">
      <c r="A267" s="78">
        <v>59</v>
      </c>
      <c r="B267" s="16" t="s">
        <v>1487</v>
      </c>
      <c r="C267" s="19">
        <v>12</v>
      </c>
      <c r="D267" s="18">
        <v>42004</v>
      </c>
      <c r="E267" s="66">
        <v>42369</v>
      </c>
      <c r="F267" s="16" t="s">
        <v>2496</v>
      </c>
      <c r="G267" s="19">
        <v>17.76119986006448</v>
      </c>
      <c r="H267" s="16">
        <v>1</v>
      </c>
      <c r="I267" s="16">
        <v>67</v>
      </c>
      <c r="J267" s="16">
        <v>3</v>
      </c>
      <c r="K267" s="16">
        <v>0</v>
      </c>
      <c r="L267" s="68">
        <v>66.345205479452048</v>
      </c>
      <c r="M267" s="99">
        <v>0.11</v>
      </c>
      <c r="N267" s="99">
        <v>-7.9000000000000001E-2</v>
      </c>
      <c r="O267" s="71">
        <v>4.18</v>
      </c>
      <c r="P267" s="75">
        <v>1.34</v>
      </c>
      <c r="Q267" s="146">
        <v>-0.74000000000000021</v>
      </c>
      <c r="R267" s="167">
        <f>_xlfn.IFNA(VLOOKUP(YEAR(E267), MOEX_annualized!$N$2:$O$10, 2,FALSE), MOEX_annualized!$O$10)</f>
        <v>0.28547615277078203</v>
      </c>
      <c r="S267" s="78">
        <v>0</v>
      </c>
      <c r="T267" s="78">
        <f>VLOOKUP(YEAR(D267)&amp;ROUNDUP(MONTH(D267)/3, 0), Business_index!$C$4:$E$39, 3, FALSE)</f>
        <v>0</v>
      </c>
      <c r="U267" s="167">
        <f>_xlfn.IFNA(VLOOKUP(YEAR(E267), MOEX_by2quarters!$N$2:$O$10, 2,FALSE), MOEX_by2quarters!$O$10)</f>
        <v>0.15663555192941619</v>
      </c>
    </row>
    <row r="268" spans="1:25" x14ac:dyDescent="0.15">
      <c r="A268" s="78">
        <v>59</v>
      </c>
      <c r="B268" s="16" t="s">
        <v>1487</v>
      </c>
      <c r="C268" s="19">
        <v>12</v>
      </c>
      <c r="D268" s="18">
        <v>42369</v>
      </c>
      <c r="E268" s="66">
        <v>42735</v>
      </c>
      <c r="F268" s="16" t="s">
        <v>2496</v>
      </c>
      <c r="G268" s="19">
        <v>17.76119986006448</v>
      </c>
      <c r="H268" s="16">
        <v>1</v>
      </c>
      <c r="I268" s="16">
        <v>67</v>
      </c>
      <c r="J268" s="16">
        <v>3</v>
      </c>
      <c r="K268" s="16">
        <v>0</v>
      </c>
      <c r="L268" s="68">
        <v>66.345205479452048</v>
      </c>
      <c r="M268" s="99">
        <v>0.104</v>
      </c>
      <c r="N268" s="99">
        <v>-6.5000000000000002E-2</v>
      </c>
      <c r="O268" s="71">
        <v>5.13</v>
      </c>
      <c r="P268" s="75">
        <v>1.61</v>
      </c>
      <c r="Q268" s="146">
        <v>2.9499999999999993</v>
      </c>
      <c r="R268" s="167">
        <f>_xlfn.IFNA(VLOOKUP(YEAR(E268), MOEX_annualized!$N$2:$O$10, 2,FALSE), MOEX_annualized!$O$10)</f>
        <v>0.27779550275773196</v>
      </c>
      <c r="S268" s="78">
        <v>0</v>
      </c>
      <c r="T268" s="78">
        <f>VLOOKUP(YEAR(D268)&amp;ROUNDUP(MONTH(D268)/3, 0), Business_index!$C$4:$E$39, 3, FALSE)</f>
        <v>0</v>
      </c>
      <c r="U268" s="167">
        <f>_xlfn.IFNA(VLOOKUP(YEAR(E268), MOEX_by2quarters!$N$2:$O$10, 2,FALSE), MOEX_by2quarters!$O$10)</f>
        <v>0.36326211149690607</v>
      </c>
    </row>
    <row r="269" spans="1:25" x14ac:dyDescent="0.15">
      <c r="A269" s="78">
        <v>59</v>
      </c>
      <c r="B269" s="16" t="s">
        <v>1487</v>
      </c>
      <c r="C269" s="19">
        <v>12</v>
      </c>
      <c r="D269" s="18">
        <v>42735</v>
      </c>
      <c r="E269" s="66">
        <v>43100</v>
      </c>
      <c r="F269" s="16" t="s">
        <v>2496</v>
      </c>
      <c r="G269" s="19">
        <v>17.76119986006448</v>
      </c>
      <c r="H269" s="16">
        <v>1</v>
      </c>
      <c r="I269" s="16">
        <v>67</v>
      </c>
      <c r="J269" s="16">
        <v>3</v>
      </c>
      <c r="K269" s="16">
        <v>0</v>
      </c>
      <c r="L269" s="68">
        <v>66.345205479452048</v>
      </c>
      <c r="M269" s="99">
        <v>0.122</v>
      </c>
      <c r="N269" s="99">
        <v>-1.4E-2</v>
      </c>
      <c r="O269" s="71">
        <v>5.17</v>
      </c>
      <c r="P269" s="75">
        <v>1.45</v>
      </c>
      <c r="Q269" s="146">
        <v>3.66</v>
      </c>
      <c r="R269" s="167">
        <f>_xlfn.IFNA(VLOOKUP(YEAR(E269), MOEX_annualized!$N$2:$O$10, 2,FALSE), MOEX_annualized!$O$10)</f>
        <v>-5.4849413820347394E-2</v>
      </c>
      <c r="S269" s="78">
        <v>0</v>
      </c>
      <c r="T269" s="78">
        <f>VLOOKUP(YEAR(D269)&amp;ROUNDUP(MONTH(D269)/3, 0), Business_index!$C$4:$E$39, 3, FALSE)</f>
        <v>0</v>
      </c>
      <c r="U269" s="167">
        <f>_xlfn.IFNA(VLOOKUP(YEAR(E269), MOEX_by2quarters!$N$2:$O$10, 2,FALSE), MOEX_by2quarters!$O$10)</f>
        <v>0.21714415782437937</v>
      </c>
    </row>
    <row r="270" spans="1:25" x14ac:dyDescent="0.15">
      <c r="A270" s="78">
        <v>59</v>
      </c>
      <c r="B270" s="16" t="s">
        <v>1487</v>
      </c>
      <c r="C270" s="19">
        <v>12</v>
      </c>
      <c r="D270" s="18">
        <v>43100</v>
      </c>
      <c r="E270" s="66">
        <v>43465</v>
      </c>
      <c r="F270" s="16" t="s">
        <v>2496</v>
      </c>
      <c r="G270" s="19">
        <v>17.76119986006448</v>
      </c>
      <c r="H270" s="16">
        <v>1</v>
      </c>
      <c r="I270" s="16">
        <v>67</v>
      </c>
      <c r="J270" s="16">
        <v>3</v>
      </c>
      <c r="K270" s="16">
        <v>0</v>
      </c>
      <c r="L270" s="68">
        <v>66.345205479452048</v>
      </c>
      <c r="M270" s="99">
        <v>0.08</v>
      </c>
      <c r="N270" s="99">
        <v>3.5999999999999997E-2</v>
      </c>
      <c r="O270" s="71">
        <v>4.58</v>
      </c>
      <c r="P270" s="75">
        <v>1.03</v>
      </c>
      <c r="Q270" s="146">
        <v>5.54</v>
      </c>
      <c r="R270" s="167">
        <f>_xlfn.IFNA(VLOOKUP(YEAR(E270), MOEX_annualized!$N$2:$O$10, 2,FALSE), MOEX_annualized!$O$10)</f>
        <v>0.11866885948640538</v>
      </c>
      <c r="S270" s="78">
        <v>0</v>
      </c>
      <c r="T270" s="78">
        <f>VLOOKUP(YEAR(D270)&amp;ROUNDUP(MONTH(D270)/3, 0), Business_index!$C$4:$E$39, 3, FALSE)</f>
        <v>0</v>
      </c>
      <c r="U270" s="167">
        <f>_xlfn.IFNA(VLOOKUP(YEAR(E270), MOEX_by2quarters!$N$2:$O$10, 2,FALSE), MOEX_by2quarters!$O$10)</f>
        <v>4.7760412903606803E-2</v>
      </c>
    </row>
    <row r="271" spans="1:25" x14ac:dyDescent="0.15">
      <c r="A271" s="78">
        <v>59</v>
      </c>
      <c r="B271" s="16" t="s">
        <v>1487</v>
      </c>
      <c r="C271" s="19">
        <v>12</v>
      </c>
      <c r="D271" s="18">
        <v>43465</v>
      </c>
      <c r="E271" s="18">
        <v>43581</v>
      </c>
      <c r="F271" s="16" t="s">
        <v>2496</v>
      </c>
      <c r="G271" s="19">
        <v>17.76119986006448</v>
      </c>
      <c r="H271" s="16">
        <v>1</v>
      </c>
      <c r="I271" s="16">
        <v>67</v>
      </c>
      <c r="J271" s="16">
        <v>3</v>
      </c>
      <c r="K271" s="16">
        <v>0</v>
      </c>
      <c r="L271" s="68">
        <v>66.345205479452048</v>
      </c>
      <c r="M271" s="99">
        <v>0.153</v>
      </c>
      <c r="N271" s="100">
        <v>0.01</v>
      </c>
      <c r="O271" s="71">
        <v>4.88</v>
      </c>
      <c r="P271" s="75">
        <v>1.63</v>
      </c>
      <c r="Q271" s="146">
        <v>4.88</v>
      </c>
      <c r="R271" s="167">
        <f>_xlfn.IFNA(VLOOKUP(YEAR(E271), MOEX_annualized!$N$2:$O$10, 2,FALSE), MOEX_annualized!$O$10)</f>
        <v>0.26082232879164408</v>
      </c>
      <c r="S271" s="78">
        <v>0</v>
      </c>
      <c r="T271" s="78">
        <f>VLOOKUP(YEAR(D271)&amp;ROUNDUP(MONTH(D271)/3, 0), Business_index!$C$4:$E$39, 3, FALSE)</f>
        <v>0</v>
      </c>
      <c r="U271" s="167">
        <f>_xlfn.IFNA(VLOOKUP(YEAR(E271), MOEX_by2quarters!$N$2:$O$10, 2,FALSE), MOEX_by2quarters!$O$10)</f>
        <v>0.2042960986766986</v>
      </c>
    </row>
    <row r="272" spans="1:25" x14ac:dyDescent="0.15">
      <c r="A272" s="78">
        <v>60</v>
      </c>
      <c r="B272" s="21" t="s">
        <v>1697</v>
      </c>
      <c r="C272" s="22">
        <v>14</v>
      </c>
      <c r="D272" s="23">
        <v>41564</v>
      </c>
      <c r="E272" s="65">
        <v>41639</v>
      </c>
      <c r="F272" s="21" t="s">
        <v>2490</v>
      </c>
      <c r="G272" s="22">
        <v>17.093603068088871</v>
      </c>
      <c r="H272" s="21">
        <v>1</v>
      </c>
      <c r="I272" s="21">
        <v>37</v>
      </c>
      <c r="J272" s="21">
        <v>3</v>
      </c>
      <c r="K272" s="21">
        <v>0</v>
      </c>
      <c r="L272" s="68">
        <v>36.032876712328765</v>
      </c>
      <c r="M272" s="139">
        <v>0.36462983862983867</v>
      </c>
      <c r="N272" s="177">
        <v>1.2999999999999999E-2</v>
      </c>
      <c r="O272" s="140">
        <v>4.72</v>
      </c>
      <c r="P272" s="143">
        <v>0.47622427253371186</v>
      </c>
      <c r="Q272" s="146">
        <v>8.23</v>
      </c>
      <c r="R272" s="167">
        <f>_xlfn.IFNA(VLOOKUP(YEAR(E272), MOEX_annualized!$N$2:$O$10, 2,FALSE), MOEX_annualized!$O$10)</f>
        <v>3.9211240017564895E-2</v>
      </c>
      <c r="S272" s="78">
        <v>0</v>
      </c>
      <c r="T272" s="78">
        <f>VLOOKUP(YEAR(D272)&amp;ROUNDUP(MONTH(D272)/3, 0), Business_index!$C$4:$E$39, 3, FALSE)</f>
        <v>0</v>
      </c>
      <c r="U272" s="167">
        <f>_xlfn.IFNA(VLOOKUP(YEAR(E272), MOEX_by2quarters!$N$2:$O$10, 2,FALSE), MOEX_by2quarters!$O$10)</f>
        <v>0.27143134371630923</v>
      </c>
    </row>
    <row r="273" spans="1:24" x14ac:dyDescent="0.15">
      <c r="A273" s="78">
        <v>60</v>
      </c>
      <c r="B273" s="16" t="s">
        <v>1697</v>
      </c>
      <c r="C273" s="19">
        <v>14</v>
      </c>
      <c r="D273" s="18">
        <v>41639</v>
      </c>
      <c r="E273" s="66">
        <v>42004</v>
      </c>
      <c r="F273" s="16" t="s">
        <v>2490</v>
      </c>
      <c r="G273" s="19">
        <v>17.093603068088871</v>
      </c>
      <c r="H273" s="16">
        <v>1</v>
      </c>
      <c r="I273" s="16">
        <v>37</v>
      </c>
      <c r="J273" s="16">
        <v>3</v>
      </c>
      <c r="K273" s="16">
        <v>0</v>
      </c>
      <c r="L273" s="68">
        <v>36.032876712328765</v>
      </c>
      <c r="M273" s="124">
        <v>0.49795479910714291</v>
      </c>
      <c r="N273" s="177">
        <v>5.0000000000000001E-3</v>
      </c>
      <c r="O273" s="127">
        <v>5.4</v>
      </c>
      <c r="P273" s="131">
        <v>2.2458781362007167</v>
      </c>
      <c r="Q273" s="146">
        <v>8.07</v>
      </c>
      <c r="R273" s="167">
        <f>_xlfn.IFNA(VLOOKUP(YEAR(E273), MOEX_annualized!$N$2:$O$10, 2,FALSE), MOEX_annualized!$O$10)</f>
        <v>-0.12706808638599779</v>
      </c>
      <c r="S273" s="78">
        <v>0</v>
      </c>
      <c r="T273" s="78">
        <f>VLOOKUP(YEAR(D273)&amp;ROUNDUP(MONTH(D273)/3, 0), Business_index!$C$4:$E$39, 3, FALSE)</f>
        <v>0</v>
      </c>
      <c r="U273" s="167">
        <f>_xlfn.IFNA(VLOOKUP(YEAR(E273), MOEX_by2quarters!$N$2:$O$10, 2,FALSE), MOEX_by2quarters!$O$10)</f>
        <v>-0.18115835772283623</v>
      </c>
    </row>
    <row r="274" spans="1:24" x14ac:dyDescent="0.15">
      <c r="A274" s="78">
        <v>60</v>
      </c>
      <c r="B274" s="16" t="s">
        <v>1697</v>
      </c>
      <c r="C274" s="19">
        <v>14</v>
      </c>
      <c r="D274" s="18">
        <v>42004</v>
      </c>
      <c r="E274" s="66">
        <v>42369</v>
      </c>
      <c r="F274" s="16" t="s">
        <v>2490</v>
      </c>
      <c r="G274" s="19">
        <v>17.093603068088871</v>
      </c>
      <c r="H274" s="16">
        <v>1</v>
      </c>
      <c r="I274" s="16">
        <v>37</v>
      </c>
      <c r="J274" s="16">
        <v>3</v>
      </c>
      <c r="K274" s="16">
        <v>0</v>
      </c>
      <c r="L274" s="68">
        <v>36.032876712328765</v>
      </c>
      <c r="M274" s="124">
        <v>0.58333605839416058</v>
      </c>
      <c r="N274" s="177">
        <v>3.0000000000000001E-3</v>
      </c>
      <c r="O274" s="127">
        <v>4.87</v>
      </c>
      <c r="P274" s="131">
        <v>1.5030433225921949</v>
      </c>
      <c r="Q274" s="146">
        <v>1.2599999999999998</v>
      </c>
      <c r="R274" s="167">
        <f>_xlfn.IFNA(VLOOKUP(YEAR(E274), MOEX_annualized!$N$2:$O$10, 2,FALSE), MOEX_annualized!$O$10)</f>
        <v>0.28547615277078203</v>
      </c>
      <c r="S274" s="78">
        <v>0</v>
      </c>
      <c r="T274" s="78">
        <f>VLOOKUP(YEAR(D274)&amp;ROUNDUP(MONTH(D274)/3, 0), Business_index!$C$4:$E$39, 3, FALSE)</f>
        <v>0</v>
      </c>
      <c r="U274" s="167">
        <f>_xlfn.IFNA(VLOOKUP(YEAR(E274), MOEX_by2quarters!$N$2:$O$10, 2,FALSE), MOEX_by2quarters!$O$10)</f>
        <v>0.15663555192941619</v>
      </c>
    </row>
    <row r="275" spans="1:24" x14ac:dyDescent="0.15">
      <c r="A275" s="78">
        <v>60</v>
      </c>
      <c r="B275" s="24" t="s">
        <v>1697</v>
      </c>
      <c r="C275" s="25">
        <v>14</v>
      </c>
      <c r="D275" s="26">
        <v>42369</v>
      </c>
      <c r="E275" s="26">
        <v>42660</v>
      </c>
      <c r="F275" s="24" t="s">
        <v>2490</v>
      </c>
      <c r="G275" s="25">
        <v>17.093603068088871</v>
      </c>
      <c r="H275" s="24">
        <v>1</v>
      </c>
      <c r="I275" s="24">
        <v>37</v>
      </c>
      <c r="J275" s="24">
        <v>3</v>
      </c>
      <c r="K275" s="24">
        <v>0</v>
      </c>
      <c r="L275" s="68">
        <v>36.032876712328765</v>
      </c>
      <c r="M275" s="125">
        <v>0.20567810569663694</v>
      </c>
      <c r="N275" s="151">
        <v>-1.2E-2</v>
      </c>
      <c r="O275" s="112">
        <v>3.7</v>
      </c>
      <c r="P275" s="132">
        <v>1.0684624017957352</v>
      </c>
      <c r="Q275" s="146">
        <v>4.9499999999999993</v>
      </c>
      <c r="R275" s="167">
        <f>_xlfn.IFNA(VLOOKUP(YEAR(E275), MOEX_annualized!$N$2:$O$10, 2,FALSE), MOEX_annualized!$O$10)</f>
        <v>0.27779550275773196</v>
      </c>
      <c r="S275" s="78">
        <v>0</v>
      </c>
      <c r="T275" s="78">
        <f>VLOOKUP(YEAR(D275)&amp;ROUNDUP(MONTH(D275)/3, 0), Business_index!$C$4:$E$39, 3, FALSE)</f>
        <v>0</v>
      </c>
      <c r="U275" s="167">
        <f>_xlfn.IFNA(VLOOKUP(YEAR(E275), MOEX_by2quarters!$N$2:$O$10, 2,FALSE), MOEX_by2quarters!$O$10)</f>
        <v>0.36326211149690607</v>
      </c>
    </row>
    <row r="276" spans="1:24" x14ac:dyDescent="0.15">
      <c r="A276" s="78">
        <v>61</v>
      </c>
      <c r="B276" s="21" t="s">
        <v>2423</v>
      </c>
      <c r="C276" s="22">
        <v>11.5</v>
      </c>
      <c r="D276" s="23">
        <v>41569</v>
      </c>
      <c r="E276" s="65">
        <v>41639</v>
      </c>
      <c r="F276" s="21" t="s">
        <v>2504</v>
      </c>
      <c r="G276" s="22">
        <v>18.005265294991034</v>
      </c>
      <c r="H276" s="21">
        <v>1</v>
      </c>
      <c r="I276" s="21">
        <v>84</v>
      </c>
      <c r="J276" s="21">
        <v>3</v>
      </c>
      <c r="K276" s="21">
        <v>0</v>
      </c>
      <c r="L276" s="68">
        <v>47.868493150684934</v>
      </c>
      <c r="M276" s="150">
        <v>0.11700000000000001</v>
      </c>
      <c r="N276" s="178">
        <v>5.2999999999999999E-2</v>
      </c>
      <c r="O276" s="140">
        <v>1.02</v>
      </c>
      <c r="P276" s="141">
        <v>0</v>
      </c>
      <c r="Q276" s="146">
        <v>5.77</v>
      </c>
      <c r="R276" s="167">
        <f>_xlfn.IFNA(VLOOKUP(YEAR(E276), MOEX_annualized!$N$2:$O$10, 2,FALSE), MOEX_annualized!$O$10)</f>
        <v>3.9211240017564895E-2</v>
      </c>
      <c r="S276" s="224">
        <v>1</v>
      </c>
      <c r="T276" s="78">
        <f>VLOOKUP(YEAR(D276)&amp;ROUNDUP(MONTH(D276)/3, 0), Business_index!$C$4:$E$39, 3, FALSE)</f>
        <v>0</v>
      </c>
      <c r="U276" s="167">
        <f>_xlfn.IFNA(VLOOKUP(YEAR(E276), MOEX_by2quarters!$N$2:$O$10, 2,FALSE), MOEX_by2quarters!$O$10)</f>
        <v>0.27143134371630923</v>
      </c>
      <c r="V276" s="186"/>
      <c r="W276" s="186"/>
      <c r="X276" s="186"/>
    </row>
    <row r="277" spans="1:24" x14ac:dyDescent="0.15">
      <c r="A277" s="78">
        <v>61</v>
      </c>
      <c r="B277" s="16" t="s">
        <v>2423</v>
      </c>
      <c r="C277" s="19">
        <v>11.5</v>
      </c>
      <c r="D277" s="18">
        <v>41639</v>
      </c>
      <c r="E277" s="66">
        <v>42004</v>
      </c>
      <c r="F277" s="16" t="s">
        <v>2504</v>
      </c>
      <c r="G277" s="19">
        <v>18.005265294991034</v>
      </c>
      <c r="H277" s="16">
        <v>1</v>
      </c>
      <c r="I277" s="16">
        <v>84</v>
      </c>
      <c r="J277" s="16">
        <v>3</v>
      </c>
      <c r="K277" s="16">
        <v>0</v>
      </c>
      <c r="L277" s="68">
        <v>47.868493150684934</v>
      </c>
      <c r="M277" s="126">
        <v>-7.5999999999999998E-2</v>
      </c>
      <c r="N277" s="179">
        <v>1E-3</v>
      </c>
      <c r="O277" s="127">
        <v>112.85</v>
      </c>
      <c r="P277" s="129">
        <v>111.8</v>
      </c>
      <c r="Q277" s="146">
        <v>5.57</v>
      </c>
      <c r="R277" s="167">
        <f>_xlfn.IFNA(VLOOKUP(YEAR(E277), MOEX_annualized!$N$2:$O$10, 2,FALSE), MOEX_annualized!$O$10)</f>
        <v>-0.12706808638599779</v>
      </c>
      <c r="S277" s="224">
        <v>1</v>
      </c>
      <c r="T277" s="78">
        <f>VLOOKUP(YEAR(D277)&amp;ROUNDUP(MONTH(D277)/3, 0), Business_index!$C$4:$E$39, 3, FALSE)</f>
        <v>0</v>
      </c>
      <c r="U277" s="167">
        <f>_xlfn.IFNA(VLOOKUP(YEAR(E277), MOEX_by2quarters!$N$2:$O$10, 2,FALSE), MOEX_by2quarters!$O$10)</f>
        <v>-0.18115835772283623</v>
      </c>
    </row>
    <row r="278" spans="1:24" x14ac:dyDescent="0.15">
      <c r="A278" s="78">
        <v>61</v>
      </c>
      <c r="B278" s="16" t="s">
        <v>2423</v>
      </c>
      <c r="C278" s="19">
        <v>11.5</v>
      </c>
      <c r="D278" s="18">
        <v>42004</v>
      </c>
      <c r="E278" s="66">
        <v>42369</v>
      </c>
      <c r="F278" s="16" t="s">
        <v>2504</v>
      </c>
      <c r="G278" s="19">
        <v>18.005265294991034</v>
      </c>
      <c r="H278" s="16">
        <v>1</v>
      </c>
      <c r="I278" s="16">
        <v>84</v>
      </c>
      <c r="J278" s="16">
        <v>3</v>
      </c>
      <c r="K278" s="16">
        <v>0</v>
      </c>
      <c r="L278" s="68">
        <v>47.868493150684934</v>
      </c>
      <c r="M278" s="126">
        <v>-4.3999999999999997E-2</v>
      </c>
      <c r="N278" s="179">
        <v>1E-3</v>
      </c>
      <c r="O278" s="127">
        <v>101.38</v>
      </c>
      <c r="P278" s="129">
        <v>100.36</v>
      </c>
      <c r="Q278" s="146">
        <v>-1.2400000000000002</v>
      </c>
      <c r="R278" s="167">
        <f>_xlfn.IFNA(VLOOKUP(YEAR(E278), MOEX_annualized!$N$2:$O$10, 2,FALSE), MOEX_annualized!$O$10)</f>
        <v>0.28547615277078203</v>
      </c>
      <c r="S278" s="224">
        <v>1</v>
      </c>
      <c r="T278" s="78">
        <f>VLOOKUP(YEAR(D278)&amp;ROUNDUP(MONTH(D278)/3, 0), Business_index!$C$4:$E$39, 3, FALSE)</f>
        <v>0</v>
      </c>
      <c r="U278" s="167">
        <f>_xlfn.IFNA(VLOOKUP(YEAR(E278), MOEX_by2quarters!$N$2:$O$10, 2,FALSE), MOEX_by2quarters!$O$10)</f>
        <v>0.15663555192941619</v>
      </c>
    </row>
    <row r="279" spans="1:24" x14ac:dyDescent="0.15">
      <c r="A279" s="78">
        <v>61</v>
      </c>
      <c r="B279" s="16" t="s">
        <v>2423</v>
      </c>
      <c r="C279" s="19">
        <v>11.5</v>
      </c>
      <c r="D279" s="18">
        <v>42369</v>
      </c>
      <c r="E279" s="66">
        <v>42735</v>
      </c>
      <c r="F279" s="16" t="s">
        <v>2504</v>
      </c>
      <c r="G279" s="19">
        <v>18.005265294991034</v>
      </c>
      <c r="H279" s="16">
        <v>1</v>
      </c>
      <c r="I279" s="16">
        <v>84</v>
      </c>
      <c r="J279" s="16">
        <v>3</v>
      </c>
      <c r="K279" s="16">
        <v>0</v>
      </c>
      <c r="L279" s="68">
        <v>47.868493150684934</v>
      </c>
      <c r="M279" s="126">
        <v>2E-3</v>
      </c>
      <c r="N279" s="179">
        <v>1E-3</v>
      </c>
      <c r="O279" s="127">
        <v>94.54</v>
      </c>
      <c r="P279" s="129">
        <v>93.5</v>
      </c>
      <c r="Q279" s="146">
        <v>2.4499999999999993</v>
      </c>
      <c r="R279" s="167">
        <f>_xlfn.IFNA(VLOOKUP(YEAR(E279), MOEX_annualized!$N$2:$O$10, 2,FALSE), MOEX_annualized!$O$10)</f>
        <v>0.27779550275773196</v>
      </c>
      <c r="S279" s="224">
        <v>1</v>
      </c>
      <c r="T279" s="78">
        <f>VLOOKUP(YEAR(D279)&amp;ROUNDUP(MONTH(D279)/3, 0), Business_index!$C$4:$E$39, 3, FALSE)</f>
        <v>0</v>
      </c>
      <c r="U279" s="167">
        <f>_xlfn.IFNA(VLOOKUP(YEAR(E279), MOEX_by2quarters!$N$2:$O$10, 2,FALSE), MOEX_by2quarters!$O$10)</f>
        <v>0.36326211149690607</v>
      </c>
    </row>
    <row r="280" spans="1:24" x14ac:dyDescent="0.15">
      <c r="A280" s="78">
        <v>61</v>
      </c>
      <c r="B280" s="24" t="s">
        <v>2423</v>
      </c>
      <c r="C280" s="25">
        <v>11.5</v>
      </c>
      <c r="D280" s="26">
        <v>42735</v>
      </c>
      <c r="E280" s="26">
        <v>43025</v>
      </c>
      <c r="F280" s="24" t="s">
        <v>2504</v>
      </c>
      <c r="G280" s="25">
        <v>18.005265294991034</v>
      </c>
      <c r="H280" s="24">
        <v>1</v>
      </c>
      <c r="I280" s="24">
        <v>84</v>
      </c>
      <c r="J280" s="24">
        <v>3</v>
      </c>
      <c r="K280" s="24">
        <v>0</v>
      </c>
      <c r="L280" s="68">
        <v>47.868493150684934</v>
      </c>
      <c r="M280" s="151">
        <v>4.2000000000000003E-2</v>
      </c>
      <c r="N280" s="153">
        <v>3.0000000000000001E-3</v>
      </c>
      <c r="O280" s="112">
        <v>70.150000000000006</v>
      </c>
      <c r="P280" s="130">
        <v>69.14</v>
      </c>
      <c r="Q280" s="146">
        <v>3.16</v>
      </c>
      <c r="R280" s="167">
        <f>_xlfn.IFNA(VLOOKUP(YEAR(E280), MOEX_annualized!$N$2:$O$10, 2,FALSE), MOEX_annualized!$O$10)</f>
        <v>-5.4849413820347394E-2</v>
      </c>
      <c r="S280" s="224">
        <v>1</v>
      </c>
      <c r="T280" s="78">
        <f>VLOOKUP(YEAR(D280)&amp;ROUNDUP(MONTH(D280)/3, 0), Business_index!$C$4:$E$39, 3, FALSE)</f>
        <v>0</v>
      </c>
      <c r="U280" s="167">
        <f>_xlfn.IFNA(VLOOKUP(YEAR(E280), MOEX_by2quarters!$N$2:$O$10, 2,FALSE), MOEX_by2quarters!$O$10)</f>
        <v>0.21714415782437937</v>
      </c>
    </row>
    <row r="281" spans="1:24" x14ac:dyDescent="0.15">
      <c r="A281" s="78">
        <v>62</v>
      </c>
      <c r="B281" s="45" t="s">
        <v>2488</v>
      </c>
      <c r="C281" s="46">
        <v>11.3</v>
      </c>
      <c r="D281" s="47">
        <v>41570</v>
      </c>
      <c r="E281" s="47">
        <v>41639</v>
      </c>
      <c r="F281" s="45" t="s">
        <v>2506</v>
      </c>
      <c r="G281" s="46">
        <v>17.093603068088871</v>
      </c>
      <c r="H281" s="45">
        <v>1</v>
      </c>
      <c r="I281" s="45">
        <v>60</v>
      </c>
      <c r="J281" s="45">
        <v>3</v>
      </c>
      <c r="K281" s="45">
        <v>0</v>
      </c>
      <c r="L281" s="68">
        <v>24.13150684931507</v>
      </c>
      <c r="M281" s="150">
        <v>0.16700000000000001</v>
      </c>
      <c r="N281" s="150">
        <v>3.0000000000000001E-3</v>
      </c>
      <c r="O281" s="180">
        <v>-937</v>
      </c>
      <c r="P281" s="181">
        <v>-518.5</v>
      </c>
      <c r="Q281" s="146">
        <v>5.5500000000000007</v>
      </c>
      <c r="R281" s="167">
        <f>_xlfn.IFNA(VLOOKUP(YEAR(E281), MOEX_annualized!$N$2:$O$10, 2,FALSE), MOEX_annualized!$O$10)</f>
        <v>3.9211240017564895E-2</v>
      </c>
      <c r="S281" s="78">
        <v>0</v>
      </c>
      <c r="T281" s="78">
        <f>VLOOKUP(YEAR(D281)&amp;ROUNDUP(MONTH(D281)/3, 0), Business_index!$C$4:$E$39, 3, FALSE)</f>
        <v>0</v>
      </c>
      <c r="U281" s="167">
        <f>_xlfn.IFNA(VLOOKUP(YEAR(E281), MOEX_by2quarters!$N$2:$O$10, 2,FALSE), MOEX_by2quarters!$O$10)</f>
        <v>0.27143134371630923</v>
      </c>
    </row>
    <row r="282" spans="1:24" x14ac:dyDescent="0.15">
      <c r="A282" s="78">
        <v>62</v>
      </c>
      <c r="B282" s="48" t="s">
        <v>2488</v>
      </c>
      <c r="C282" s="49">
        <v>11.3</v>
      </c>
      <c r="D282" s="69">
        <v>41639</v>
      </c>
      <c r="E282" s="69">
        <v>42004</v>
      </c>
      <c r="F282" s="48" t="s">
        <v>2506</v>
      </c>
      <c r="G282" s="49">
        <v>17.093603068088871</v>
      </c>
      <c r="H282" s="48">
        <v>1</v>
      </c>
      <c r="I282" s="48">
        <v>60</v>
      </c>
      <c r="J282" s="48">
        <v>3</v>
      </c>
      <c r="K282" s="48">
        <v>0</v>
      </c>
      <c r="L282" s="68">
        <v>24.13150684931507</v>
      </c>
      <c r="M282" s="126">
        <v>0.45700000000000002</v>
      </c>
      <c r="N282" s="126">
        <v>3.0000000000000001E-3</v>
      </c>
      <c r="O282" s="182">
        <v>458.66666666666669</v>
      </c>
      <c r="P282" s="183">
        <v>454.88888888888897</v>
      </c>
      <c r="Q282" s="146">
        <v>5.370000000000001</v>
      </c>
      <c r="R282" s="167">
        <f>_xlfn.IFNA(VLOOKUP(YEAR(E282), MOEX_annualized!$N$2:$O$10, 2,FALSE), MOEX_annualized!$O$10)</f>
        <v>-0.12706808638599779</v>
      </c>
      <c r="S282" s="78">
        <v>0</v>
      </c>
      <c r="T282" s="78">
        <f>VLOOKUP(YEAR(D282)&amp;ROUNDUP(MONTH(D282)/3, 0), Business_index!$C$4:$E$39, 3, FALSE)</f>
        <v>0</v>
      </c>
      <c r="U282" s="167">
        <f>_xlfn.IFNA(VLOOKUP(YEAR(E282), MOEX_by2quarters!$N$2:$O$10, 2,FALSE), MOEX_by2quarters!$O$10)</f>
        <v>-0.18115835772283623</v>
      </c>
    </row>
    <row r="283" spans="1:24" x14ac:dyDescent="0.15">
      <c r="A283" s="78">
        <v>62</v>
      </c>
      <c r="B283" s="50" t="s">
        <v>2488</v>
      </c>
      <c r="C283" s="51">
        <v>11.3</v>
      </c>
      <c r="D283" s="52">
        <v>42004</v>
      </c>
      <c r="E283" s="52">
        <v>42304</v>
      </c>
      <c r="F283" s="50" t="s">
        <v>2506</v>
      </c>
      <c r="G283" s="51">
        <v>17.093603068088871</v>
      </c>
      <c r="H283" s="50">
        <v>1</v>
      </c>
      <c r="I283" s="50">
        <v>60</v>
      </c>
      <c r="J283" s="50">
        <v>3</v>
      </c>
      <c r="K283" s="50">
        <v>0</v>
      </c>
      <c r="L283" s="68">
        <v>24.13150684931507</v>
      </c>
      <c r="M283" s="151">
        <v>-6.4000000000000001E-2</v>
      </c>
      <c r="N283" s="151">
        <v>-2E-3</v>
      </c>
      <c r="O283" s="184">
        <v>2572</v>
      </c>
      <c r="P283" s="185">
        <v>2560.5</v>
      </c>
      <c r="Q283" s="146">
        <v>-1.4399999999999995</v>
      </c>
      <c r="R283" s="167">
        <f>_xlfn.IFNA(VLOOKUP(YEAR(E283), MOEX_annualized!$N$2:$O$10, 2,FALSE), MOEX_annualized!$O$10)</f>
        <v>0.28547615277078203</v>
      </c>
      <c r="S283" s="78">
        <v>0</v>
      </c>
      <c r="T283" s="78">
        <f>VLOOKUP(YEAR(D283)&amp;ROUNDUP(MONTH(D283)/3, 0), Business_index!$C$4:$E$39, 3, FALSE)</f>
        <v>0</v>
      </c>
      <c r="U283" s="167">
        <f>_xlfn.IFNA(VLOOKUP(YEAR(E283), MOEX_by2quarters!$N$2:$O$10, 2,FALSE), MOEX_by2quarters!$O$10)</f>
        <v>0.15663555192941619</v>
      </c>
    </row>
    <row r="284" spans="1:24" x14ac:dyDescent="0.15">
      <c r="A284" s="78">
        <v>63</v>
      </c>
      <c r="B284" s="21" t="s">
        <v>112</v>
      </c>
      <c r="C284" s="22">
        <v>18</v>
      </c>
      <c r="D284" s="23">
        <v>41577</v>
      </c>
      <c r="E284" s="65">
        <v>41639</v>
      </c>
      <c r="F284" s="21" t="s">
        <v>2517</v>
      </c>
      <c r="G284" s="22">
        <v>17.088248728380311</v>
      </c>
      <c r="H284" s="21">
        <v>1</v>
      </c>
      <c r="I284" s="21">
        <v>36</v>
      </c>
      <c r="J284" s="21">
        <v>3</v>
      </c>
      <c r="K284" s="21">
        <v>1</v>
      </c>
      <c r="L284" s="68">
        <v>35.901369863013699</v>
      </c>
      <c r="M284" s="150">
        <v>0.216</v>
      </c>
      <c r="N284" s="150">
        <v>0.10199999999999999</v>
      </c>
      <c r="O284" s="140">
        <v>94.74</v>
      </c>
      <c r="P284" s="141">
        <v>19.96</v>
      </c>
      <c r="Q284" s="146">
        <v>12.21</v>
      </c>
      <c r="R284" s="167">
        <f>_xlfn.IFNA(VLOOKUP(YEAR(E284), MOEX_annualized!$N$2:$O$10, 2,FALSE), MOEX_annualized!$O$10)</f>
        <v>3.9211240017564895E-2</v>
      </c>
      <c r="S284" s="78">
        <v>0</v>
      </c>
      <c r="T284" s="78">
        <f>VLOOKUP(YEAR(D284)&amp;ROUNDUP(MONTH(D284)/3, 0), Business_index!$C$4:$E$39, 3, FALSE)</f>
        <v>0</v>
      </c>
      <c r="U284" s="167">
        <f>_xlfn.IFNA(VLOOKUP(YEAR(E284), MOEX_by2quarters!$N$2:$O$10, 2,FALSE), MOEX_by2quarters!$O$10)</f>
        <v>0.27143134371630923</v>
      </c>
    </row>
    <row r="285" spans="1:24" x14ac:dyDescent="0.15">
      <c r="A285" s="78">
        <v>63</v>
      </c>
      <c r="B285" s="16" t="s">
        <v>112</v>
      </c>
      <c r="C285" s="19">
        <v>18</v>
      </c>
      <c r="D285" s="18">
        <v>41639</v>
      </c>
      <c r="E285" s="66">
        <v>42004</v>
      </c>
      <c r="F285" s="16" t="s">
        <v>2517</v>
      </c>
      <c r="G285" s="19">
        <v>17.088248728380311</v>
      </c>
      <c r="H285" s="16">
        <v>1</v>
      </c>
      <c r="I285" s="16">
        <v>36</v>
      </c>
      <c r="J285" s="16">
        <v>3</v>
      </c>
      <c r="K285" s="16">
        <v>1</v>
      </c>
      <c r="L285" s="68">
        <v>35.901369863013699</v>
      </c>
      <c r="M285" s="126">
        <v>7.8E-2</v>
      </c>
      <c r="N285" s="126">
        <v>0.01</v>
      </c>
      <c r="O285" s="127">
        <v>134.1</v>
      </c>
      <c r="P285" s="129">
        <v>29.57</v>
      </c>
      <c r="Q285" s="146">
        <v>12.07</v>
      </c>
      <c r="R285" s="167">
        <f>_xlfn.IFNA(VLOOKUP(YEAR(E285), MOEX_annualized!$N$2:$O$10, 2,FALSE), MOEX_annualized!$O$10)</f>
        <v>-0.12706808638599779</v>
      </c>
      <c r="S285" s="78">
        <v>0</v>
      </c>
      <c r="T285" s="78">
        <f>VLOOKUP(YEAR(D285)&amp;ROUNDUP(MONTH(D285)/3, 0), Business_index!$C$4:$E$39, 3, FALSE)</f>
        <v>0</v>
      </c>
      <c r="U285" s="167">
        <f>_xlfn.IFNA(VLOOKUP(YEAR(E285), MOEX_by2quarters!$N$2:$O$10, 2,FALSE), MOEX_by2quarters!$O$10)</f>
        <v>-0.18115835772283623</v>
      </c>
    </row>
    <row r="286" spans="1:24" x14ac:dyDescent="0.15">
      <c r="A286" s="78">
        <v>63</v>
      </c>
      <c r="B286" s="16" t="s">
        <v>112</v>
      </c>
      <c r="C286" s="19">
        <v>18</v>
      </c>
      <c r="D286" s="18">
        <v>42004</v>
      </c>
      <c r="E286" s="66">
        <v>42369</v>
      </c>
      <c r="F286" s="16" t="s">
        <v>2517</v>
      </c>
      <c r="G286" s="19">
        <v>17.088248728380311</v>
      </c>
      <c r="H286" s="16">
        <v>1</v>
      </c>
      <c r="I286" s="16">
        <v>36</v>
      </c>
      <c r="J286" s="16">
        <v>3</v>
      </c>
      <c r="K286" s="16">
        <v>1</v>
      </c>
      <c r="L286" s="68">
        <v>35.901369863013699</v>
      </c>
      <c r="M286" s="126">
        <v>0.104</v>
      </c>
      <c r="N286" s="126">
        <v>6.7000000000000004E-2</v>
      </c>
      <c r="O286" s="127">
        <v>19.72</v>
      </c>
      <c r="P286" s="129">
        <v>5.32</v>
      </c>
      <c r="Q286" s="146">
        <v>5.26</v>
      </c>
      <c r="R286" s="167">
        <f>_xlfn.IFNA(VLOOKUP(YEAR(E286), MOEX_annualized!$N$2:$O$10, 2,FALSE), MOEX_annualized!$O$10)</f>
        <v>0.28547615277078203</v>
      </c>
      <c r="S286" s="78">
        <v>0</v>
      </c>
      <c r="T286" s="78">
        <f>VLOOKUP(YEAR(D286)&amp;ROUNDUP(MONTH(D286)/3, 0), Business_index!$C$4:$E$39, 3, FALSE)</f>
        <v>0</v>
      </c>
      <c r="U286" s="167">
        <f>_xlfn.IFNA(VLOOKUP(YEAR(E286), MOEX_by2quarters!$N$2:$O$10, 2,FALSE), MOEX_by2quarters!$O$10)</f>
        <v>0.15663555192941619</v>
      </c>
    </row>
    <row r="287" spans="1:24" x14ac:dyDescent="0.15">
      <c r="A287" s="78">
        <v>63</v>
      </c>
      <c r="B287" s="24" t="s">
        <v>112</v>
      </c>
      <c r="C287" s="25">
        <v>18</v>
      </c>
      <c r="D287" s="26">
        <v>42369</v>
      </c>
      <c r="E287" s="26">
        <v>42669</v>
      </c>
      <c r="F287" s="24" t="s">
        <v>2517</v>
      </c>
      <c r="G287" s="25">
        <v>17.088248728380311</v>
      </c>
      <c r="H287" s="24">
        <v>1</v>
      </c>
      <c r="I287" s="24">
        <v>36</v>
      </c>
      <c r="J287" s="24">
        <v>3</v>
      </c>
      <c r="K287" s="24">
        <v>1</v>
      </c>
      <c r="L287" s="68">
        <v>35.901369863013699</v>
      </c>
      <c r="M287" s="151">
        <v>9.8000000000000004E-2</v>
      </c>
      <c r="N287" s="151">
        <v>0.06</v>
      </c>
      <c r="O287" s="112">
        <v>12.72</v>
      </c>
      <c r="P287" s="130">
        <v>3.43</v>
      </c>
      <c r="Q287" s="146">
        <v>8.9499999999999993</v>
      </c>
      <c r="R287" s="167">
        <f>_xlfn.IFNA(VLOOKUP(YEAR(E287), MOEX_annualized!$N$2:$O$10, 2,FALSE), MOEX_annualized!$O$10)</f>
        <v>0.27779550275773196</v>
      </c>
      <c r="S287" s="78">
        <v>0</v>
      </c>
      <c r="T287" s="78">
        <f>VLOOKUP(YEAR(D287)&amp;ROUNDUP(MONTH(D287)/3, 0), Business_index!$C$4:$E$39, 3, FALSE)</f>
        <v>0</v>
      </c>
      <c r="U287" s="167">
        <f>_xlfn.IFNA(VLOOKUP(YEAR(E287), MOEX_by2quarters!$N$2:$O$10, 2,FALSE), MOEX_by2quarters!$O$10)</f>
        <v>0.36326211149690607</v>
      </c>
    </row>
    <row r="288" spans="1:24" x14ac:dyDescent="0.15">
      <c r="A288" s="78">
        <v>64</v>
      </c>
      <c r="B288" s="21" t="s">
        <v>1181</v>
      </c>
      <c r="C288" s="22">
        <v>16</v>
      </c>
      <c r="D288" s="23">
        <v>41578</v>
      </c>
      <c r="E288" s="65">
        <v>41639</v>
      </c>
      <c r="F288" s="21" t="s">
        <v>2519</v>
      </c>
      <c r="G288" s="22">
        <v>17.494439671225042</v>
      </c>
      <c r="H288" s="21">
        <v>1</v>
      </c>
      <c r="I288" s="21">
        <v>60</v>
      </c>
      <c r="J288" s="21">
        <v>3</v>
      </c>
      <c r="K288" s="21">
        <v>0</v>
      </c>
      <c r="L288" s="68">
        <v>23.934246575342467</v>
      </c>
      <c r="M288" s="150">
        <v>5.0999999999999997E-2</v>
      </c>
      <c r="N288" s="150">
        <v>2.3E-2</v>
      </c>
      <c r="O288" s="147">
        <v>-5.0083622118426998</v>
      </c>
      <c r="P288" s="143">
        <v>-2.6686002712068708</v>
      </c>
      <c r="Q288" s="146">
        <v>10.120000000000001</v>
      </c>
      <c r="R288" s="167">
        <f>_xlfn.IFNA(VLOOKUP(YEAR(E288), MOEX_annualized!$N$2:$O$10, 2,FALSE), MOEX_annualized!$O$10)</f>
        <v>3.9211240017564895E-2</v>
      </c>
      <c r="S288" s="224">
        <v>1</v>
      </c>
      <c r="T288" s="78">
        <f>VLOOKUP(YEAR(D288)&amp;ROUNDUP(MONTH(D288)/3, 0), Business_index!$C$4:$E$39, 3, FALSE)</f>
        <v>0</v>
      </c>
      <c r="U288" s="167">
        <f>_xlfn.IFNA(VLOOKUP(YEAR(E288), MOEX_by2quarters!$N$2:$O$10, 2,FALSE), MOEX_by2quarters!$O$10)</f>
        <v>0.27143134371630923</v>
      </c>
    </row>
    <row r="289" spans="1:26" x14ac:dyDescent="0.15">
      <c r="A289" s="78">
        <v>64</v>
      </c>
      <c r="B289" s="16" t="s">
        <v>1181</v>
      </c>
      <c r="C289" s="19">
        <v>16</v>
      </c>
      <c r="D289" s="18">
        <v>41639</v>
      </c>
      <c r="E289" s="66">
        <v>42004</v>
      </c>
      <c r="F289" s="16" t="s">
        <v>2519</v>
      </c>
      <c r="G289" s="19">
        <v>17.494439671225042</v>
      </c>
      <c r="H289" s="16">
        <v>1</v>
      </c>
      <c r="I289" s="16">
        <v>60</v>
      </c>
      <c r="J289" s="16">
        <v>3</v>
      </c>
      <c r="K289" s="16">
        <v>0</v>
      </c>
      <c r="L289" s="68">
        <v>23.934246575342467</v>
      </c>
      <c r="M289" s="126">
        <v>-9.9000000000000005E-2</v>
      </c>
      <c r="N289" s="126">
        <v>-0.22800000000000001</v>
      </c>
      <c r="O289" s="148">
        <v>-2.6230487763939712</v>
      </c>
      <c r="P289" s="131">
        <v>-1.68364161267582</v>
      </c>
      <c r="Q289" s="146">
        <v>10.07</v>
      </c>
      <c r="R289" s="167">
        <f>_xlfn.IFNA(VLOOKUP(YEAR(E289), MOEX_annualized!$N$2:$O$10, 2,FALSE), MOEX_annualized!$O$10)</f>
        <v>-0.12706808638599779</v>
      </c>
      <c r="S289" s="224">
        <v>1</v>
      </c>
      <c r="T289" s="78">
        <f>VLOOKUP(YEAR(D289)&amp;ROUNDUP(MONTH(D289)/3, 0), Business_index!$C$4:$E$39, 3, FALSE)</f>
        <v>0</v>
      </c>
      <c r="U289" s="167">
        <f>_xlfn.IFNA(VLOOKUP(YEAR(E289), MOEX_by2quarters!$N$2:$O$10, 2,FALSE), MOEX_by2quarters!$O$10)</f>
        <v>-0.18115835772283623</v>
      </c>
    </row>
    <row r="290" spans="1:26" x14ac:dyDescent="0.15">
      <c r="A290" s="78">
        <v>64</v>
      </c>
      <c r="B290" s="24" t="s">
        <v>1181</v>
      </c>
      <c r="C290" s="25">
        <v>16</v>
      </c>
      <c r="D290" s="26">
        <v>42004</v>
      </c>
      <c r="E290" s="26">
        <v>42306</v>
      </c>
      <c r="F290" s="24" t="s">
        <v>2519</v>
      </c>
      <c r="G290" s="25">
        <v>17.494439671225042</v>
      </c>
      <c r="H290" s="24">
        <v>1</v>
      </c>
      <c r="I290" s="24">
        <v>60</v>
      </c>
      <c r="J290" s="24">
        <v>3</v>
      </c>
      <c r="K290" s="24">
        <v>0</v>
      </c>
      <c r="L290" s="68">
        <v>23.934246575342467</v>
      </c>
      <c r="M290" s="151">
        <v>-9.0999999999999998E-2</v>
      </c>
      <c r="N290" s="151">
        <v>-0.189</v>
      </c>
      <c r="O290" s="149">
        <v>8.7578496669838248</v>
      </c>
      <c r="P290" s="132">
        <v>4.4667663449775725</v>
      </c>
      <c r="Q290" s="146">
        <v>3.26</v>
      </c>
      <c r="R290" s="167">
        <f>_xlfn.IFNA(VLOOKUP(YEAR(E290), MOEX_annualized!$N$2:$O$10, 2,FALSE), MOEX_annualized!$O$10)</f>
        <v>0.28547615277078203</v>
      </c>
      <c r="S290" s="224">
        <v>1</v>
      </c>
      <c r="T290" s="78">
        <f>VLOOKUP(YEAR(D290)&amp;ROUNDUP(MONTH(D290)/3, 0), Business_index!$C$4:$E$39, 3, FALSE)</f>
        <v>0</v>
      </c>
      <c r="U290" s="167">
        <f>_xlfn.IFNA(VLOOKUP(YEAR(E290), MOEX_by2quarters!$N$2:$O$10, 2,FALSE), MOEX_by2quarters!$O$10)</f>
        <v>0.15663555192941619</v>
      </c>
    </row>
    <row r="291" spans="1:26" x14ac:dyDescent="0.15">
      <c r="A291" s="78">
        <v>65</v>
      </c>
      <c r="B291" s="21" t="s">
        <v>2525</v>
      </c>
      <c r="C291" s="22">
        <v>11.75</v>
      </c>
      <c r="D291" s="23">
        <v>41584</v>
      </c>
      <c r="E291" s="65">
        <v>41639</v>
      </c>
      <c r="F291" s="21" t="s">
        <v>2526</v>
      </c>
      <c r="G291" s="22">
        <v>16.805920995637088</v>
      </c>
      <c r="H291" s="21">
        <v>1</v>
      </c>
      <c r="I291" s="21">
        <v>37</v>
      </c>
      <c r="J291" s="21">
        <v>3</v>
      </c>
      <c r="K291" s="21">
        <v>0</v>
      </c>
      <c r="L291" s="68">
        <v>36.032876712328765</v>
      </c>
      <c r="M291" s="139">
        <v>1.1075175182197277</v>
      </c>
      <c r="N291" s="150">
        <v>4.2000000000000003E-2</v>
      </c>
      <c r="O291" s="140">
        <v>1.82</v>
      </c>
      <c r="P291" s="143">
        <v>0.4758693045563549</v>
      </c>
      <c r="Q291" s="146">
        <v>5.84</v>
      </c>
      <c r="R291" s="167">
        <f>_xlfn.IFNA(VLOOKUP(YEAR(E291), MOEX_annualized!$N$2:$O$10, 2,FALSE), MOEX_annualized!$O$10)</f>
        <v>3.9211240017564895E-2</v>
      </c>
      <c r="S291" s="78">
        <v>0</v>
      </c>
      <c r="T291" s="78">
        <f>VLOOKUP(YEAR(D291)&amp;ROUNDUP(MONTH(D291)/3, 0), Business_index!$C$4:$E$39, 3, FALSE)</f>
        <v>0</v>
      </c>
      <c r="U291" s="167">
        <f>_xlfn.IFNA(VLOOKUP(YEAR(E291), MOEX_by2quarters!$N$2:$O$10, 2,FALSE), MOEX_by2quarters!$O$10)</f>
        <v>0.27143134371630923</v>
      </c>
    </row>
    <row r="292" spans="1:26" x14ac:dyDescent="0.15">
      <c r="A292" s="78">
        <v>65</v>
      </c>
      <c r="B292" s="16" t="s">
        <v>2525</v>
      </c>
      <c r="C292" s="19">
        <v>11.75</v>
      </c>
      <c r="D292" s="18">
        <v>41639</v>
      </c>
      <c r="E292" s="66">
        <v>42004</v>
      </c>
      <c r="F292" s="16" t="s">
        <v>2526</v>
      </c>
      <c r="G292" s="19">
        <v>16.805920995637088</v>
      </c>
      <c r="H292" s="16">
        <v>1</v>
      </c>
      <c r="I292" s="16">
        <v>37</v>
      </c>
      <c r="J292" s="16">
        <v>3</v>
      </c>
      <c r="K292" s="16">
        <v>0</v>
      </c>
      <c r="L292" s="68">
        <v>36.032876712328765</v>
      </c>
      <c r="M292" s="124">
        <v>0.8935010348071496</v>
      </c>
      <c r="N292" s="126">
        <v>0.04</v>
      </c>
      <c r="O292" s="127">
        <v>2.35</v>
      </c>
      <c r="P292" s="131">
        <v>0.79173862982153143</v>
      </c>
      <c r="Q292" s="146">
        <v>5.82</v>
      </c>
      <c r="R292" s="167">
        <f>_xlfn.IFNA(VLOOKUP(YEAR(E292), MOEX_annualized!$N$2:$O$10, 2,FALSE), MOEX_annualized!$O$10)</f>
        <v>-0.12706808638599779</v>
      </c>
      <c r="S292" s="78">
        <v>0</v>
      </c>
      <c r="T292" s="78">
        <f>VLOOKUP(YEAR(D292)&amp;ROUNDUP(MONTH(D292)/3, 0), Business_index!$C$4:$E$39, 3, FALSE)</f>
        <v>0</v>
      </c>
      <c r="U292" s="167">
        <f>_xlfn.IFNA(VLOOKUP(YEAR(E292), MOEX_by2quarters!$N$2:$O$10, 2,FALSE), MOEX_by2quarters!$O$10)</f>
        <v>-0.18115835772283623</v>
      </c>
    </row>
    <row r="293" spans="1:26" x14ac:dyDescent="0.15">
      <c r="A293" s="78">
        <v>65</v>
      </c>
      <c r="B293" s="16" t="s">
        <v>2525</v>
      </c>
      <c r="C293" s="19">
        <v>11.75</v>
      </c>
      <c r="D293" s="18">
        <v>42004</v>
      </c>
      <c r="E293" s="66">
        <v>42369</v>
      </c>
      <c r="F293" s="16" t="s">
        <v>2526</v>
      </c>
      <c r="G293" s="19">
        <v>16.805920995637088</v>
      </c>
      <c r="H293" s="16">
        <v>1</v>
      </c>
      <c r="I293" s="16">
        <v>37</v>
      </c>
      <c r="J293" s="16">
        <v>3</v>
      </c>
      <c r="K293" s="16">
        <v>0</v>
      </c>
      <c r="L293" s="68">
        <v>36.032876712328765</v>
      </c>
      <c r="M293" s="124">
        <v>0.94699560221307988</v>
      </c>
      <c r="N293" s="126">
        <v>4.1000000000000002E-2</v>
      </c>
      <c r="O293" s="127">
        <v>2.72</v>
      </c>
      <c r="P293" s="131">
        <v>0.73344901227976511</v>
      </c>
      <c r="Q293" s="146">
        <v>-0.99000000000000021</v>
      </c>
      <c r="R293" s="167">
        <f>_xlfn.IFNA(VLOOKUP(YEAR(E293), MOEX_annualized!$N$2:$O$10, 2,FALSE), MOEX_annualized!$O$10)</f>
        <v>0.28547615277078203</v>
      </c>
      <c r="S293" s="78">
        <v>0</v>
      </c>
      <c r="T293" s="78">
        <f>VLOOKUP(YEAR(D293)&amp;ROUNDUP(MONTH(D293)/3, 0), Business_index!$C$4:$E$39, 3, FALSE)</f>
        <v>0</v>
      </c>
      <c r="U293" s="167">
        <f>_xlfn.IFNA(VLOOKUP(YEAR(E293), MOEX_by2quarters!$N$2:$O$10, 2,FALSE), MOEX_by2quarters!$O$10)</f>
        <v>0.15663555192941619</v>
      </c>
    </row>
    <row r="294" spans="1:26" x14ac:dyDescent="0.15">
      <c r="A294" s="78">
        <v>65</v>
      </c>
      <c r="B294" s="24" t="s">
        <v>2525</v>
      </c>
      <c r="C294" s="25">
        <v>11.75</v>
      </c>
      <c r="D294" s="26">
        <v>42369</v>
      </c>
      <c r="E294" s="26">
        <v>42680</v>
      </c>
      <c r="F294" s="24" t="s">
        <v>2526</v>
      </c>
      <c r="G294" s="25">
        <v>16.805920995637088</v>
      </c>
      <c r="H294" s="24">
        <v>1</v>
      </c>
      <c r="I294" s="24">
        <v>37</v>
      </c>
      <c r="J294" s="24">
        <v>3</v>
      </c>
      <c r="K294" s="24">
        <v>0</v>
      </c>
      <c r="L294" s="68">
        <v>36.032876712328765</v>
      </c>
      <c r="M294" s="125">
        <v>0.43896706495098031</v>
      </c>
      <c r="N294" s="151">
        <v>6.0000000000000001E-3</v>
      </c>
      <c r="O294" s="112">
        <v>4.55</v>
      </c>
      <c r="P294" s="132">
        <v>1.0695961057755559</v>
      </c>
      <c r="Q294" s="146">
        <v>2.6999999999999993</v>
      </c>
      <c r="R294" s="167">
        <f>_xlfn.IFNA(VLOOKUP(YEAR(E294), MOEX_annualized!$N$2:$O$10, 2,FALSE), MOEX_annualized!$O$10)</f>
        <v>0.27779550275773196</v>
      </c>
      <c r="S294" s="78">
        <v>0</v>
      </c>
      <c r="T294" s="78">
        <f>VLOOKUP(YEAR(D294)&amp;ROUNDUP(MONTH(D294)/3, 0), Business_index!$C$4:$E$39, 3, FALSE)</f>
        <v>0</v>
      </c>
      <c r="U294" s="167">
        <f>_xlfn.IFNA(VLOOKUP(YEAR(E294), MOEX_by2quarters!$N$2:$O$10, 2,FALSE), MOEX_by2quarters!$O$10)</f>
        <v>0.36326211149690607</v>
      </c>
    </row>
    <row r="295" spans="1:26" x14ac:dyDescent="0.15">
      <c r="A295" s="78">
        <v>66</v>
      </c>
      <c r="B295" s="21" t="s">
        <v>1484</v>
      </c>
      <c r="C295" s="22">
        <v>12</v>
      </c>
      <c r="D295" s="23">
        <v>41592</v>
      </c>
      <c r="E295" s="65">
        <v>41639</v>
      </c>
      <c r="F295" s="21" t="s">
        <v>2531</v>
      </c>
      <c r="G295" s="22">
        <v>17.244678069592943</v>
      </c>
      <c r="H295" s="21">
        <v>1</v>
      </c>
      <c r="I295" s="21">
        <v>97</v>
      </c>
      <c r="J295" s="21">
        <v>5</v>
      </c>
      <c r="K295" s="21">
        <v>0</v>
      </c>
      <c r="L295" s="68">
        <v>53.983561643835614</v>
      </c>
      <c r="M295" s="139">
        <v>0.93430770969479005</v>
      </c>
      <c r="N295" s="142">
        <v>9.932348129905403E-4</v>
      </c>
      <c r="O295" s="147">
        <v>8.2937146397850743</v>
      </c>
      <c r="P295" s="143">
        <v>0.92369070809120579</v>
      </c>
      <c r="Q295" s="146">
        <v>5.99</v>
      </c>
      <c r="R295" s="167">
        <f>_xlfn.IFNA(VLOOKUP(YEAR(E295), MOEX_annualized!$N$2:$O$10, 2,FALSE), MOEX_annualized!$O$10)</f>
        <v>3.9211240017564895E-2</v>
      </c>
      <c r="S295" s="224">
        <v>1</v>
      </c>
      <c r="T295" s="78">
        <f>VLOOKUP(YEAR(D295)&amp;ROUNDUP(MONTH(D295)/3, 0), Business_index!$C$4:$E$39, 3, FALSE)</f>
        <v>0</v>
      </c>
      <c r="U295" s="167">
        <f>_xlfn.IFNA(VLOOKUP(YEAR(E295), MOEX_by2quarters!$N$2:$O$10, 2,FALSE), MOEX_by2quarters!$O$10)</f>
        <v>0.27143134371630923</v>
      </c>
    </row>
    <row r="296" spans="1:26" x14ac:dyDescent="0.15">
      <c r="A296" s="78">
        <v>66</v>
      </c>
      <c r="B296" s="16" t="s">
        <v>1484</v>
      </c>
      <c r="C296" s="19">
        <v>12</v>
      </c>
      <c r="D296" s="18">
        <v>41639</v>
      </c>
      <c r="E296" s="66">
        <v>42004</v>
      </c>
      <c r="F296" s="16" t="s">
        <v>2531</v>
      </c>
      <c r="G296" s="19">
        <v>17.244678069592943</v>
      </c>
      <c r="H296" s="16">
        <v>1</v>
      </c>
      <c r="I296" s="16">
        <v>97</v>
      </c>
      <c r="J296" s="16">
        <v>5</v>
      </c>
      <c r="K296" s="16">
        <v>0</v>
      </c>
      <c r="L296" s="68">
        <v>53.983561643835614</v>
      </c>
      <c r="M296" s="124">
        <v>1.5570628851316117</v>
      </c>
      <c r="N296" s="133">
        <v>6.5137178085556682E-3</v>
      </c>
      <c r="O296" s="148">
        <v>7.2198417447359899</v>
      </c>
      <c r="P296" s="131">
        <v>0.52604645627549196</v>
      </c>
      <c r="Q296" s="146">
        <v>6.07</v>
      </c>
      <c r="R296" s="167">
        <f>_xlfn.IFNA(VLOOKUP(YEAR(E296), MOEX_annualized!$N$2:$O$10, 2,FALSE), MOEX_annualized!$O$10)</f>
        <v>-0.12706808638599779</v>
      </c>
      <c r="S296" s="224">
        <v>1</v>
      </c>
      <c r="T296" s="78">
        <f>VLOOKUP(YEAR(D296)&amp;ROUNDUP(MONTH(D296)/3, 0), Business_index!$C$4:$E$39, 3, FALSE)</f>
        <v>0</v>
      </c>
      <c r="U296" s="167">
        <f>_xlfn.IFNA(VLOOKUP(YEAR(E296), MOEX_by2quarters!$N$2:$O$10, 2,FALSE), MOEX_by2quarters!$O$10)</f>
        <v>-0.18115835772283623</v>
      </c>
    </row>
    <row r="297" spans="1:26" x14ac:dyDescent="0.15">
      <c r="A297" s="78">
        <v>66</v>
      </c>
      <c r="B297" s="16" t="s">
        <v>1484</v>
      </c>
      <c r="C297" s="19">
        <v>12</v>
      </c>
      <c r="D297" s="18">
        <v>42004</v>
      </c>
      <c r="E297" s="66">
        <v>42369</v>
      </c>
      <c r="F297" s="16" t="s">
        <v>2531</v>
      </c>
      <c r="G297" s="19">
        <v>17.244678069592943</v>
      </c>
      <c r="H297" s="16">
        <v>1</v>
      </c>
      <c r="I297" s="16">
        <v>97</v>
      </c>
      <c r="J297" s="16">
        <v>5</v>
      </c>
      <c r="K297" s="16">
        <v>0</v>
      </c>
      <c r="L297" s="68">
        <v>53.983561643835614</v>
      </c>
      <c r="M297" s="124">
        <v>1.3217655848095429</v>
      </c>
      <c r="N297" s="133">
        <v>8.3833331405072358E-3</v>
      </c>
      <c r="O297" s="148">
        <v>8.1196492876154682</v>
      </c>
      <c r="P297" s="131">
        <v>0.39051928396221491</v>
      </c>
      <c r="Q297" s="146">
        <v>-0.74000000000000021</v>
      </c>
      <c r="R297" s="167">
        <f>_xlfn.IFNA(VLOOKUP(YEAR(E297), MOEX_annualized!$N$2:$O$10, 2,FALSE), MOEX_annualized!$O$10)</f>
        <v>0.28547615277078203</v>
      </c>
      <c r="S297" s="224">
        <v>1</v>
      </c>
      <c r="T297" s="78">
        <f>VLOOKUP(YEAR(D297)&amp;ROUNDUP(MONTH(D297)/3, 0), Business_index!$C$4:$E$39, 3, FALSE)</f>
        <v>0</v>
      </c>
      <c r="U297" s="167">
        <f>_xlfn.IFNA(VLOOKUP(YEAR(E297), MOEX_by2quarters!$N$2:$O$10, 2,FALSE), MOEX_by2quarters!$O$10)</f>
        <v>0.15663555192941619</v>
      </c>
    </row>
    <row r="298" spans="1:26" x14ac:dyDescent="0.15">
      <c r="A298" s="78">
        <v>66</v>
      </c>
      <c r="B298" s="16" t="s">
        <v>1484</v>
      </c>
      <c r="C298" s="19">
        <v>12</v>
      </c>
      <c r="D298" s="18">
        <v>42369</v>
      </c>
      <c r="E298" s="66">
        <v>42735</v>
      </c>
      <c r="F298" s="16" t="s">
        <v>2531</v>
      </c>
      <c r="G298" s="19">
        <v>17.244678069592943</v>
      </c>
      <c r="H298" s="16">
        <v>1</v>
      </c>
      <c r="I298" s="16">
        <v>97</v>
      </c>
      <c r="J298" s="16">
        <v>5</v>
      </c>
      <c r="K298" s="16">
        <v>0</v>
      </c>
      <c r="L298" s="68">
        <v>53.983561643835614</v>
      </c>
      <c r="M298" s="124">
        <v>1.2501318363947305</v>
      </c>
      <c r="N298" s="133">
        <v>3.6596679342371253E-3</v>
      </c>
      <c r="O298" s="148">
        <v>6.7668944570994682</v>
      </c>
      <c r="P298" s="131">
        <v>0.14085300840811754</v>
      </c>
      <c r="Q298" s="146">
        <v>2.9499999999999993</v>
      </c>
      <c r="R298" s="167">
        <f>_xlfn.IFNA(VLOOKUP(YEAR(E298), MOEX_annualized!$N$2:$O$10, 2,FALSE), MOEX_annualized!$O$10)</f>
        <v>0.27779550275773196</v>
      </c>
      <c r="S298" s="224">
        <v>1</v>
      </c>
      <c r="T298" s="78">
        <f>VLOOKUP(YEAR(D298)&amp;ROUNDUP(MONTH(D298)/3, 0), Business_index!$C$4:$E$39, 3, FALSE)</f>
        <v>0</v>
      </c>
      <c r="U298" s="167">
        <f>_xlfn.IFNA(VLOOKUP(YEAR(E298), MOEX_by2quarters!$N$2:$O$10, 2,FALSE), MOEX_by2quarters!$O$10)</f>
        <v>0.36326211149690607</v>
      </c>
      <c r="Y298" s="186"/>
      <c r="Z298" s="186"/>
    </row>
    <row r="299" spans="1:26" x14ac:dyDescent="0.15">
      <c r="A299" s="78">
        <v>66</v>
      </c>
      <c r="B299" s="16" t="s">
        <v>1484</v>
      </c>
      <c r="C299" s="19">
        <v>12</v>
      </c>
      <c r="D299" s="18">
        <v>42735</v>
      </c>
      <c r="E299" s="66">
        <v>43100</v>
      </c>
      <c r="F299" s="16" t="s">
        <v>2531</v>
      </c>
      <c r="G299" s="19">
        <v>17.244678069592943</v>
      </c>
      <c r="H299" s="16">
        <v>1</v>
      </c>
      <c r="I299" s="16">
        <v>97</v>
      </c>
      <c r="J299" s="16">
        <v>5</v>
      </c>
      <c r="K299" s="16">
        <v>0</v>
      </c>
      <c r="L299" s="68">
        <v>53.983561643835614</v>
      </c>
      <c r="M299" s="124">
        <v>1.1403298690123578</v>
      </c>
      <c r="N299" s="133">
        <v>1.5885550032214003E-3</v>
      </c>
      <c r="O299" s="148">
        <v>6.7476195342317578</v>
      </c>
      <c r="P299" s="131">
        <v>6.517998220374685E-2</v>
      </c>
      <c r="Q299" s="146">
        <v>3.66</v>
      </c>
      <c r="R299" s="167">
        <f>_xlfn.IFNA(VLOOKUP(YEAR(E299), MOEX_annualized!$N$2:$O$10, 2,FALSE), MOEX_annualized!$O$10)</f>
        <v>-5.4849413820347394E-2</v>
      </c>
      <c r="S299" s="224">
        <v>1</v>
      </c>
      <c r="T299" s="78">
        <f>VLOOKUP(YEAR(D299)&amp;ROUNDUP(MONTH(D299)/3, 0), Business_index!$C$4:$E$39, 3, FALSE)</f>
        <v>0</v>
      </c>
      <c r="U299" s="167">
        <f>_xlfn.IFNA(VLOOKUP(YEAR(E299), MOEX_by2quarters!$N$2:$O$10, 2,FALSE), MOEX_by2quarters!$O$10)</f>
        <v>0.21714415782437937</v>
      </c>
    </row>
    <row r="300" spans="1:26" x14ac:dyDescent="0.15">
      <c r="A300" s="78">
        <v>66</v>
      </c>
      <c r="B300" s="24" t="s">
        <v>1484</v>
      </c>
      <c r="C300" s="25">
        <v>12</v>
      </c>
      <c r="D300" s="26">
        <v>43100</v>
      </c>
      <c r="E300" s="26">
        <v>43234</v>
      </c>
      <c r="F300" s="24" t="s">
        <v>2531</v>
      </c>
      <c r="G300" s="25">
        <v>17.244678069592943</v>
      </c>
      <c r="H300" s="24">
        <v>1</v>
      </c>
      <c r="I300" s="24">
        <v>97</v>
      </c>
      <c r="J300" s="24">
        <v>5</v>
      </c>
      <c r="K300" s="24">
        <v>0</v>
      </c>
      <c r="L300" s="68">
        <v>53.983561643835614</v>
      </c>
      <c r="M300" s="125">
        <v>0.84267747722965258</v>
      </c>
      <c r="N300" s="134">
        <v>-4.3223688116877108E-2</v>
      </c>
      <c r="O300" s="149">
        <v>4.8721750421073313</v>
      </c>
      <c r="P300" s="132">
        <v>6.9952808692013049E-2</v>
      </c>
      <c r="Q300" s="146">
        <v>5.54</v>
      </c>
      <c r="R300" s="167">
        <f>_xlfn.IFNA(VLOOKUP(YEAR(E300), MOEX_annualized!$N$2:$O$10, 2,FALSE), MOEX_annualized!$O$10)</f>
        <v>0.11866885948640538</v>
      </c>
      <c r="S300" s="224">
        <v>1</v>
      </c>
      <c r="T300" s="78">
        <f>VLOOKUP(YEAR(D300)&amp;ROUNDUP(MONTH(D300)/3, 0), Business_index!$C$4:$E$39, 3, FALSE)</f>
        <v>0</v>
      </c>
      <c r="U300" s="167">
        <f>_xlfn.IFNA(VLOOKUP(YEAR(E300), MOEX_by2quarters!$N$2:$O$10, 2,FALSE), MOEX_by2quarters!$O$10)</f>
        <v>4.7760412903606803E-2</v>
      </c>
    </row>
    <row r="301" spans="1:26" x14ac:dyDescent="0.15">
      <c r="A301" s="78">
        <v>67</v>
      </c>
      <c r="B301" s="21" t="s">
        <v>969</v>
      </c>
      <c r="C301" s="22">
        <v>11.5</v>
      </c>
      <c r="D301" s="23">
        <v>41597</v>
      </c>
      <c r="E301" s="65">
        <v>41639</v>
      </c>
      <c r="F301" s="21" t="s">
        <v>2533</v>
      </c>
      <c r="G301" s="22">
        <v>17.085087710042025</v>
      </c>
      <c r="H301" s="21">
        <v>1</v>
      </c>
      <c r="I301" s="21">
        <v>36</v>
      </c>
      <c r="J301" s="21">
        <v>5</v>
      </c>
      <c r="K301" s="21">
        <v>0</v>
      </c>
      <c r="L301" s="68">
        <v>35.901369863013699</v>
      </c>
      <c r="M301" s="139">
        <v>-1.3442349009310099</v>
      </c>
      <c r="N301" s="150">
        <v>-0.112</v>
      </c>
      <c r="O301" s="147">
        <v>11.999542543458373</v>
      </c>
      <c r="P301" s="143">
        <v>10.436870997255262</v>
      </c>
      <c r="Q301" s="146">
        <v>5.5</v>
      </c>
      <c r="R301" s="167">
        <f>_xlfn.IFNA(VLOOKUP(YEAR(E301), MOEX_annualized!$N$2:$O$10, 2,FALSE), MOEX_annualized!$O$10)</f>
        <v>3.9211240017564895E-2</v>
      </c>
      <c r="S301" s="78">
        <v>0</v>
      </c>
      <c r="T301" s="78">
        <f>VLOOKUP(YEAR(D301)&amp;ROUNDUP(MONTH(D301)/3, 0), Business_index!$C$4:$E$39, 3, FALSE)</f>
        <v>0</v>
      </c>
      <c r="U301" s="167">
        <f>_xlfn.IFNA(VLOOKUP(YEAR(E301), MOEX_by2quarters!$N$2:$O$10, 2,FALSE), MOEX_by2quarters!$O$10)</f>
        <v>0.27143134371630923</v>
      </c>
    </row>
    <row r="302" spans="1:26" x14ac:dyDescent="0.15">
      <c r="A302" s="78">
        <v>67</v>
      </c>
      <c r="B302" s="16" t="s">
        <v>969</v>
      </c>
      <c r="C302" s="19">
        <v>11.5</v>
      </c>
      <c r="D302" s="18">
        <v>41639</v>
      </c>
      <c r="E302" s="66">
        <v>42004</v>
      </c>
      <c r="F302" s="16" t="s">
        <v>2533</v>
      </c>
      <c r="G302" s="19">
        <v>17.085087710042025</v>
      </c>
      <c r="H302" s="16">
        <v>1</v>
      </c>
      <c r="I302" s="16">
        <v>36</v>
      </c>
      <c r="J302" s="16">
        <v>5</v>
      </c>
      <c r="K302" s="16">
        <v>0</v>
      </c>
      <c r="L302" s="68">
        <v>35.901369863013699</v>
      </c>
      <c r="M302" s="124">
        <v>-4.2522875816993464</v>
      </c>
      <c r="N302" s="126">
        <v>-2.4E-2</v>
      </c>
      <c r="O302" s="148">
        <v>5.7794871794871798E-2</v>
      </c>
      <c r="P302" s="131">
        <v>5.4358974358974362E-2</v>
      </c>
      <c r="Q302" s="146">
        <v>5.57</v>
      </c>
      <c r="R302" s="167">
        <f>_xlfn.IFNA(VLOOKUP(YEAR(E302), MOEX_annualized!$N$2:$O$10, 2,FALSE), MOEX_annualized!$O$10)</f>
        <v>-0.12706808638599779</v>
      </c>
      <c r="S302" s="78">
        <v>0</v>
      </c>
      <c r="T302" s="78">
        <f>VLOOKUP(YEAR(D302)&amp;ROUNDUP(MONTH(D302)/3, 0), Business_index!$C$4:$E$39, 3, FALSE)</f>
        <v>0</v>
      </c>
      <c r="U302" s="167">
        <f>_xlfn.IFNA(VLOOKUP(YEAR(E302), MOEX_by2quarters!$N$2:$O$10, 2,FALSE), MOEX_by2quarters!$O$10)</f>
        <v>-0.18115835772283623</v>
      </c>
      <c r="Y302" s="186"/>
      <c r="Z302" s="186"/>
    </row>
    <row r="303" spans="1:26" x14ac:dyDescent="0.15">
      <c r="A303" s="78">
        <v>67</v>
      </c>
      <c r="B303" s="16" t="s">
        <v>969</v>
      </c>
      <c r="C303" s="19">
        <v>11.5</v>
      </c>
      <c r="D303" s="18">
        <v>42004</v>
      </c>
      <c r="E303" s="66">
        <v>42369</v>
      </c>
      <c r="F303" s="16" t="s">
        <v>2533</v>
      </c>
      <c r="G303" s="19">
        <v>17.085087710042025</v>
      </c>
      <c r="H303" s="16">
        <v>1</v>
      </c>
      <c r="I303" s="16">
        <v>36</v>
      </c>
      <c r="J303" s="16">
        <v>5</v>
      </c>
      <c r="K303" s="16">
        <v>0</v>
      </c>
      <c r="L303" s="68">
        <v>35.901369863013699</v>
      </c>
      <c r="M303" s="124">
        <v>-0.27326440177252587</v>
      </c>
      <c r="N303" s="126">
        <v>-0.23899999999999999</v>
      </c>
      <c r="O303" s="148">
        <v>-3.8574069794314765</v>
      </c>
      <c r="P303" s="131">
        <v>-4.6605038132655423</v>
      </c>
      <c r="Q303" s="146">
        <v>-1.2400000000000002</v>
      </c>
      <c r="R303" s="167">
        <f>_xlfn.IFNA(VLOOKUP(YEAR(E303), MOEX_annualized!$N$2:$O$10, 2,FALSE), MOEX_annualized!$O$10)</f>
        <v>0.28547615277078203</v>
      </c>
      <c r="S303" s="78">
        <v>0</v>
      </c>
      <c r="T303" s="78">
        <f>VLOOKUP(YEAR(D303)&amp;ROUNDUP(MONTH(D303)/3, 0), Business_index!$C$4:$E$39, 3, FALSE)</f>
        <v>0</v>
      </c>
      <c r="U303" s="167">
        <f>_xlfn.IFNA(VLOOKUP(YEAR(E303), MOEX_by2quarters!$N$2:$O$10, 2,FALSE), MOEX_by2quarters!$O$10)</f>
        <v>0.15663555192941619</v>
      </c>
    </row>
    <row r="304" spans="1:26" x14ac:dyDescent="0.15">
      <c r="A304" s="78">
        <v>67</v>
      </c>
      <c r="B304" s="24" t="s">
        <v>969</v>
      </c>
      <c r="C304" s="25">
        <v>11.5</v>
      </c>
      <c r="D304" s="26">
        <v>42369</v>
      </c>
      <c r="E304" s="26">
        <v>42689</v>
      </c>
      <c r="F304" s="24" t="s">
        <v>2533</v>
      </c>
      <c r="G304" s="25">
        <v>17.085087710042025</v>
      </c>
      <c r="H304" s="24">
        <v>1</v>
      </c>
      <c r="I304" s="24">
        <v>36</v>
      </c>
      <c r="J304" s="24">
        <v>5</v>
      </c>
      <c r="K304" s="24">
        <v>0</v>
      </c>
      <c r="L304" s="68">
        <v>35.901369863013699</v>
      </c>
      <c r="M304" s="125">
        <v>0.51671395757330085</v>
      </c>
      <c r="N304" s="151">
        <v>-0.47</v>
      </c>
      <c r="O304" s="149">
        <v>-0.72286466225376822</v>
      </c>
      <c r="P304" s="132">
        <v>-1.6894489193715609</v>
      </c>
      <c r="Q304" s="146">
        <v>2.4499999999999993</v>
      </c>
      <c r="R304" s="167">
        <f>_xlfn.IFNA(VLOOKUP(YEAR(E304), MOEX_annualized!$N$2:$O$10, 2,FALSE), MOEX_annualized!$O$10)</f>
        <v>0.27779550275773196</v>
      </c>
      <c r="S304" s="78">
        <v>0</v>
      </c>
      <c r="T304" s="78">
        <f>VLOOKUP(YEAR(D304)&amp;ROUNDUP(MONTH(D304)/3, 0), Business_index!$C$4:$E$39, 3, FALSE)</f>
        <v>0</v>
      </c>
      <c r="U304" s="167">
        <f>_xlfn.IFNA(VLOOKUP(YEAR(E304), MOEX_by2quarters!$N$2:$O$10, 2,FALSE), MOEX_by2quarters!$O$10)</f>
        <v>0.36326211149690607</v>
      </c>
    </row>
    <row r="305" spans="1:21" x14ac:dyDescent="0.15">
      <c r="A305" s="78">
        <v>68</v>
      </c>
      <c r="B305" s="21" t="s">
        <v>2544</v>
      </c>
      <c r="C305" s="22">
        <v>14.5</v>
      </c>
      <c r="D305" s="23">
        <v>41613</v>
      </c>
      <c r="E305" s="65">
        <v>41639</v>
      </c>
      <c r="F305" s="21" t="s">
        <v>2545</v>
      </c>
      <c r="G305" s="22">
        <v>14.897641099106</v>
      </c>
      <c r="H305" s="21">
        <v>1</v>
      </c>
      <c r="I305" s="21">
        <v>108</v>
      </c>
      <c r="J305" s="21">
        <v>5</v>
      </c>
      <c r="K305" s="21">
        <v>0</v>
      </c>
      <c r="L305" s="68">
        <v>53.852054794520548</v>
      </c>
      <c r="M305" s="178">
        <v>-0.2576</v>
      </c>
      <c r="N305" s="150">
        <v>0.01</v>
      </c>
      <c r="O305" s="140">
        <v>10.69</v>
      </c>
      <c r="P305" s="143">
        <v>1.3894200127469726E-2</v>
      </c>
      <c r="Q305" s="146">
        <v>8.4</v>
      </c>
      <c r="R305" s="167">
        <f>_xlfn.IFNA(VLOOKUP(YEAR(E305), MOEX_annualized!$N$2:$O$10, 2,FALSE), MOEX_annualized!$O$10)</f>
        <v>3.9211240017564895E-2</v>
      </c>
      <c r="S305" s="224">
        <v>1</v>
      </c>
      <c r="T305" s="78">
        <f>VLOOKUP(YEAR(D305)&amp;ROUNDUP(MONTH(D305)/3, 0), Business_index!$C$4:$E$39, 3, FALSE)</f>
        <v>0</v>
      </c>
      <c r="U305" s="167">
        <f>_xlfn.IFNA(VLOOKUP(YEAR(E305), MOEX_by2quarters!$N$2:$O$10, 2,FALSE), MOEX_by2quarters!$O$10)</f>
        <v>0.27143134371630923</v>
      </c>
    </row>
    <row r="306" spans="1:21" x14ac:dyDescent="0.15">
      <c r="A306" s="78">
        <v>68</v>
      </c>
      <c r="B306" s="16" t="s">
        <v>2544</v>
      </c>
      <c r="C306" s="19">
        <v>14.5</v>
      </c>
      <c r="D306" s="18">
        <v>41639</v>
      </c>
      <c r="E306" s="66">
        <v>42004</v>
      </c>
      <c r="F306" s="16" t="s">
        <v>2545</v>
      </c>
      <c r="G306" s="19">
        <v>14.897641099106</v>
      </c>
      <c r="H306" s="16">
        <v>1</v>
      </c>
      <c r="I306" s="16">
        <v>108</v>
      </c>
      <c r="J306" s="16">
        <v>5</v>
      </c>
      <c r="K306" s="16">
        <v>0</v>
      </c>
      <c r="L306" s="68">
        <v>53.852054794520548</v>
      </c>
      <c r="M306" s="124">
        <v>-0.20865030743432084</v>
      </c>
      <c r="N306" s="126">
        <v>-1.4999999999999999E-2</v>
      </c>
      <c r="O306" s="127">
        <v>10.66</v>
      </c>
      <c r="P306" s="131">
        <v>0.43415129954987652</v>
      </c>
      <c r="Q306" s="146">
        <v>8.57</v>
      </c>
      <c r="R306" s="167">
        <f>_xlfn.IFNA(VLOOKUP(YEAR(E306), MOEX_annualized!$N$2:$O$10, 2,FALSE), MOEX_annualized!$O$10)</f>
        <v>-0.12706808638599779</v>
      </c>
      <c r="S306" s="224">
        <v>1</v>
      </c>
      <c r="T306" s="78">
        <f>VLOOKUP(YEAR(D306)&amp;ROUNDUP(MONTH(D306)/3, 0), Business_index!$C$4:$E$39, 3, FALSE)</f>
        <v>0</v>
      </c>
      <c r="U306" s="167">
        <f>_xlfn.IFNA(VLOOKUP(YEAR(E306), MOEX_by2quarters!$N$2:$O$10, 2,FALSE), MOEX_by2quarters!$O$10)</f>
        <v>-0.18115835772283623</v>
      </c>
    </row>
    <row r="307" spans="1:21" x14ac:dyDescent="0.15">
      <c r="A307" s="78">
        <v>68</v>
      </c>
      <c r="B307" s="16" t="s">
        <v>2544</v>
      </c>
      <c r="C307" s="19">
        <v>14.5</v>
      </c>
      <c r="D307" s="18">
        <v>42004</v>
      </c>
      <c r="E307" s="66">
        <v>42369</v>
      </c>
      <c r="F307" s="16" t="s">
        <v>2545</v>
      </c>
      <c r="G307" s="19">
        <v>14.897641099106</v>
      </c>
      <c r="H307" s="16">
        <v>1</v>
      </c>
      <c r="I307" s="16">
        <v>108</v>
      </c>
      <c r="J307" s="16">
        <v>5</v>
      </c>
      <c r="K307" s="16">
        <v>0</v>
      </c>
      <c r="L307" s="68">
        <v>53.852054794520548</v>
      </c>
      <c r="M307" s="124">
        <v>3.7709509202453993E-2</v>
      </c>
      <c r="N307" s="126">
        <v>-8.0000000000000002E-3</v>
      </c>
      <c r="O307" s="127">
        <v>9.61</v>
      </c>
      <c r="P307" s="131">
        <v>0.41339841777478536</v>
      </c>
      <c r="Q307" s="146">
        <v>1.7599999999999998</v>
      </c>
      <c r="R307" s="167">
        <f>_xlfn.IFNA(VLOOKUP(YEAR(E307), MOEX_annualized!$N$2:$O$10, 2,FALSE), MOEX_annualized!$O$10)</f>
        <v>0.28547615277078203</v>
      </c>
      <c r="S307" s="224">
        <v>1</v>
      </c>
      <c r="T307" s="78">
        <f>VLOOKUP(YEAR(D307)&amp;ROUNDUP(MONTH(D307)/3, 0), Business_index!$C$4:$E$39, 3, FALSE)</f>
        <v>0</v>
      </c>
      <c r="U307" s="167">
        <f>_xlfn.IFNA(VLOOKUP(YEAR(E307), MOEX_by2quarters!$N$2:$O$10, 2,FALSE), MOEX_by2quarters!$O$10)</f>
        <v>0.15663555192941619</v>
      </c>
    </row>
    <row r="308" spans="1:21" x14ac:dyDescent="0.15">
      <c r="A308" s="78">
        <v>68</v>
      </c>
      <c r="B308" s="16" t="s">
        <v>2544</v>
      </c>
      <c r="C308" s="19">
        <v>14.5</v>
      </c>
      <c r="D308" s="18">
        <v>42369</v>
      </c>
      <c r="E308" s="66">
        <v>42735</v>
      </c>
      <c r="F308" s="16" t="s">
        <v>2545</v>
      </c>
      <c r="G308" s="19">
        <v>14.897641099106</v>
      </c>
      <c r="H308" s="16">
        <v>1</v>
      </c>
      <c r="I308" s="16">
        <v>108</v>
      </c>
      <c r="J308" s="16">
        <v>5</v>
      </c>
      <c r="K308" s="16">
        <v>0</v>
      </c>
      <c r="L308" s="68">
        <v>53.852054794520548</v>
      </c>
      <c r="M308" s="124">
        <v>-0.19604265573770488</v>
      </c>
      <c r="N308" s="126">
        <v>-2.1999999999999999E-2</v>
      </c>
      <c r="O308" s="127">
        <v>10.210000000000001</v>
      </c>
      <c r="P308" s="131">
        <v>0.41098449467588272</v>
      </c>
      <c r="Q308" s="146">
        <v>5.4499999999999993</v>
      </c>
      <c r="R308" s="167">
        <f>_xlfn.IFNA(VLOOKUP(YEAR(E308), MOEX_annualized!$N$2:$O$10, 2,FALSE), MOEX_annualized!$O$10)</f>
        <v>0.27779550275773196</v>
      </c>
      <c r="S308" s="224">
        <v>1</v>
      </c>
      <c r="T308" s="78">
        <f>VLOOKUP(YEAR(D308)&amp;ROUNDUP(MONTH(D308)/3, 0), Business_index!$C$4:$E$39, 3, FALSE)</f>
        <v>0</v>
      </c>
      <c r="U308" s="167">
        <f>_xlfn.IFNA(VLOOKUP(YEAR(E308), MOEX_by2quarters!$N$2:$O$10, 2,FALSE), MOEX_by2quarters!$O$10)</f>
        <v>0.36326211149690607</v>
      </c>
    </row>
    <row r="309" spans="1:21" x14ac:dyDescent="0.15">
      <c r="A309" s="78">
        <v>68</v>
      </c>
      <c r="B309" s="16" t="s">
        <v>2544</v>
      </c>
      <c r="C309" s="19">
        <v>14.5</v>
      </c>
      <c r="D309" s="18">
        <v>42735</v>
      </c>
      <c r="E309" s="66">
        <v>43100</v>
      </c>
      <c r="F309" s="16" t="s">
        <v>2545</v>
      </c>
      <c r="G309" s="19">
        <v>14.897641099106</v>
      </c>
      <c r="H309" s="16">
        <v>1</v>
      </c>
      <c r="I309" s="16">
        <v>108</v>
      </c>
      <c r="J309" s="16">
        <v>5</v>
      </c>
      <c r="K309" s="16">
        <v>0</v>
      </c>
      <c r="L309" s="68">
        <v>53.852054794520548</v>
      </c>
      <c r="M309" s="124">
        <v>-0.1453023726851852</v>
      </c>
      <c r="N309" s="126">
        <v>-1.7000000000000001E-2</v>
      </c>
      <c r="O309" s="127">
        <v>12.07</v>
      </c>
      <c r="P309" s="131">
        <v>0.44298507462686565</v>
      </c>
      <c r="Q309" s="146">
        <v>6.16</v>
      </c>
      <c r="R309" s="167">
        <f>_xlfn.IFNA(VLOOKUP(YEAR(E309), MOEX_annualized!$N$2:$O$10, 2,FALSE), MOEX_annualized!$O$10)</f>
        <v>-5.4849413820347394E-2</v>
      </c>
      <c r="S309" s="224">
        <v>1</v>
      </c>
      <c r="T309" s="78">
        <f>VLOOKUP(YEAR(D309)&amp;ROUNDUP(MONTH(D309)/3, 0), Business_index!$C$4:$E$39, 3, FALSE)</f>
        <v>0</v>
      </c>
      <c r="U309" s="167">
        <f>_xlfn.IFNA(VLOOKUP(YEAR(E309), MOEX_by2quarters!$N$2:$O$10, 2,FALSE), MOEX_by2quarters!$O$10)</f>
        <v>0.21714415782437937</v>
      </c>
    </row>
    <row r="310" spans="1:21" x14ac:dyDescent="0.15">
      <c r="A310" s="78">
        <v>68</v>
      </c>
      <c r="B310" s="24" t="s">
        <v>2544</v>
      </c>
      <c r="C310" s="25">
        <v>14.5</v>
      </c>
      <c r="D310" s="26">
        <v>43100</v>
      </c>
      <c r="E310" s="26">
        <v>43251</v>
      </c>
      <c r="F310" s="24" t="s">
        <v>2545</v>
      </c>
      <c r="G310" s="25">
        <v>14.897641099106</v>
      </c>
      <c r="H310" s="24">
        <v>1</v>
      </c>
      <c r="I310" s="24">
        <v>108</v>
      </c>
      <c r="J310" s="24">
        <v>5</v>
      </c>
      <c r="K310" s="24">
        <v>0</v>
      </c>
      <c r="L310" s="68">
        <v>53.852054794520548</v>
      </c>
      <c r="M310" s="149">
        <v>-0.12820000000000001</v>
      </c>
      <c r="N310" s="125">
        <v>7.5413671589571549E-3</v>
      </c>
      <c r="O310" s="149">
        <v>8.6525141209857654</v>
      </c>
      <c r="P310" s="132">
        <v>0.27407294825253581</v>
      </c>
      <c r="Q310" s="146">
        <v>8.0399999999999991</v>
      </c>
      <c r="R310" s="167">
        <f>_xlfn.IFNA(VLOOKUP(YEAR(E310), MOEX_annualized!$N$2:$O$10, 2,FALSE), MOEX_annualized!$O$10)</f>
        <v>0.11866885948640538</v>
      </c>
      <c r="S310" s="224">
        <v>1</v>
      </c>
      <c r="T310" s="78">
        <f>VLOOKUP(YEAR(D310)&amp;ROUNDUP(MONTH(D310)/3, 0), Business_index!$C$4:$E$39, 3, FALSE)</f>
        <v>0</v>
      </c>
      <c r="U310" s="167">
        <f>_xlfn.IFNA(VLOOKUP(YEAR(E310), MOEX_by2quarters!$N$2:$O$10, 2,FALSE), MOEX_by2quarters!$O$10)</f>
        <v>4.7760412903606803E-2</v>
      </c>
    </row>
    <row r="311" spans="1:21" x14ac:dyDescent="0.15">
      <c r="A311" s="78">
        <v>69</v>
      </c>
      <c r="B311" s="16" t="s">
        <v>1181</v>
      </c>
      <c r="C311" s="19">
        <v>12.5</v>
      </c>
      <c r="D311" s="18">
        <v>41632</v>
      </c>
      <c r="E311" s="66">
        <v>41639</v>
      </c>
      <c r="F311" s="16" t="s">
        <v>2551</v>
      </c>
      <c r="G311" s="19">
        <v>17.312118114431087</v>
      </c>
      <c r="H311" s="16">
        <v>1</v>
      </c>
      <c r="I311" s="16">
        <v>36</v>
      </c>
      <c r="J311" s="16">
        <v>3</v>
      </c>
      <c r="K311" s="16">
        <v>0</v>
      </c>
      <c r="L311" s="68">
        <v>23.934246575342467</v>
      </c>
      <c r="M311" s="150">
        <v>5.0999999999999997E-2</v>
      </c>
      <c r="N311" s="150">
        <v>2.3E-2</v>
      </c>
      <c r="O311" s="147">
        <v>-5.0083622118426998</v>
      </c>
      <c r="P311" s="143">
        <v>-2.6686002712068708</v>
      </c>
      <c r="Q311" s="146">
        <v>6.34</v>
      </c>
      <c r="R311" s="167">
        <f>_xlfn.IFNA(VLOOKUP(YEAR(E311), MOEX_annualized!$N$2:$O$10, 2,FALSE), MOEX_annualized!$O$10)</f>
        <v>3.9211240017564895E-2</v>
      </c>
      <c r="S311" s="224">
        <v>1</v>
      </c>
      <c r="T311" s="78">
        <f>VLOOKUP(YEAR(D311)&amp;ROUNDUP(MONTH(D311)/3, 0), Business_index!$C$4:$E$39, 3, FALSE)</f>
        <v>0</v>
      </c>
      <c r="U311" s="167">
        <f>_xlfn.IFNA(VLOOKUP(YEAR(E311), MOEX_by2quarters!$N$2:$O$10, 2,FALSE), MOEX_by2quarters!$O$10)</f>
        <v>0.27143134371630923</v>
      </c>
    </row>
    <row r="312" spans="1:21" x14ac:dyDescent="0.15">
      <c r="A312" s="78">
        <v>69</v>
      </c>
      <c r="B312" s="16" t="s">
        <v>1181</v>
      </c>
      <c r="C312" s="19">
        <v>12.5</v>
      </c>
      <c r="D312" s="18">
        <v>41639</v>
      </c>
      <c r="E312" s="66">
        <v>42004</v>
      </c>
      <c r="F312" s="16" t="s">
        <v>2551</v>
      </c>
      <c r="G312" s="19">
        <v>17.312118114431087</v>
      </c>
      <c r="H312" s="16">
        <v>1</v>
      </c>
      <c r="I312" s="16">
        <v>36</v>
      </c>
      <c r="J312" s="16">
        <v>3</v>
      </c>
      <c r="K312" s="16">
        <v>0</v>
      </c>
      <c r="L312" s="68">
        <v>23.934246575342467</v>
      </c>
      <c r="M312" s="126">
        <v>-9.9000000000000005E-2</v>
      </c>
      <c r="N312" s="126">
        <v>-0.22800000000000001</v>
      </c>
      <c r="O312" s="148">
        <v>-2.6230487763939712</v>
      </c>
      <c r="P312" s="131">
        <v>-1.68364161267582</v>
      </c>
      <c r="Q312" s="146">
        <v>6.57</v>
      </c>
      <c r="R312" s="167">
        <f>_xlfn.IFNA(VLOOKUP(YEAR(E312), MOEX_annualized!$N$2:$O$10, 2,FALSE), MOEX_annualized!$O$10)</f>
        <v>-0.12706808638599779</v>
      </c>
      <c r="S312" s="224">
        <v>1</v>
      </c>
      <c r="T312" s="78">
        <f>VLOOKUP(YEAR(D312)&amp;ROUNDUP(MONTH(D312)/3, 0), Business_index!$C$4:$E$39, 3, FALSE)</f>
        <v>0</v>
      </c>
      <c r="U312" s="167">
        <f>_xlfn.IFNA(VLOOKUP(YEAR(E312), MOEX_by2quarters!$N$2:$O$10, 2,FALSE), MOEX_by2quarters!$O$10)</f>
        <v>-0.18115835772283623</v>
      </c>
    </row>
    <row r="313" spans="1:21" x14ac:dyDescent="0.15">
      <c r="A313" s="78">
        <v>69</v>
      </c>
      <c r="B313" s="16" t="s">
        <v>1181</v>
      </c>
      <c r="C313" s="19">
        <v>12.5</v>
      </c>
      <c r="D313" s="18">
        <v>42004</v>
      </c>
      <c r="E313" s="18">
        <v>42360</v>
      </c>
      <c r="F313" s="16" t="s">
        <v>2551</v>
      </c>
      <c r="G313" s="19">
        <v>17.312118114431087</v>
      </c>
      <c r="H313" s="16">
        <v>1</v>
      </c>
      <c r="I313" s="16">
        <v>36</v>
      </c>
      <c r="J313" s="16">
        <v>3</v>
      </c>
      <c r="K313" s="16">
        <v>0</v>
      </c>
      <c r="L313" s="68">
        <v>23.934246575342467</v>
      </c>
      <c r="M313" s="126">
        <v>-9.0999999999999998E-2</v>
      </c>
      <c r="N313" s="126">
        <v>-0.189</v>
      </c>
      <c r="O313" s="148">
        <v>8.7578496669838248</v>
      </c>
      <c r="P313" s="131">
        <v>4.4667663449775725</v>
      </c>
      <c r="Q313" s="146">
        <v>-0.24000000000000021</v>
      </c>
      <c r="R313" s="167">
        <f>_xlfn.IFNA(VLOOKUP(YEAR(E313), MOEX_annualized!$N$2:$O$10, 2,FALSE), MOEX_annualized!$O$10)</f>
        <v>0.28547615277078203</v>
      </c>
      <c r="S313" s="224">
        <v>1</v>
      </c>
      <c r="T313" s="78">
        <f>VLOOKUP(YEAR(D313)&amp;ROUNDUP(MONTH(D313)/3, 0), Business_index!$C$4:$E$39, 3, FALSE)</f>
        <v>0</v>
      </c>
      <c r="U313" s="167">
        <f>_xlfn.IFNA(VLOOKUP(YEAR(E313), MOEX_by2quarters!$N$2:$O$10, 2,FALSE), MOEX_by2quarters!$O$10)</f>
        <v>0.15663555192941619</v>
      </c>
    </row>
    <row r="314" spans="1:21" x14ac:dyDescent="0.15">
      <c r="A314" s="78">
        <v>70</v>
      </c>
      <c r="B314" s="45" t="s">
        <v>2555</v>
      </c>
      <c r="C314" s="46">
        <v>12.620889999999999</v>
      </c>
      <c r="D314" s="47">
        <v>41635</v>
      </c>
      <c r="E314" s="47">
        <v>41639</v>
      </c>
      <c r="F314" s="45" t="s">
        <v>2557</v>
      </c>
      <c r="G314" s="46">
        <v>15.612659146435028</v>
      </c>
      <c r="H314" s="45">
        <v>1</v>
      </c>
      <c r="I314" s="45">
        <v>382</v>
      </c>
      <c r="J314" s="45">
        <v>5</v>
      </c>
      <c r="K314" s="45">
        <v>0</v>
      </c>
      <c r="L314" s="68">
        <v>54.641095890410959</v>
      </c>
      <c r="M314" s="150">
        <v>0.17599999999999999</v>
      </c>
      <c r="N314" s="150">
        <v>2.3E-2</v>
      </c>
      <c r="O314" s="111">
        <v>57.207999999999998</v>
      </c>
      <c r="P314" s="115">
        <v>56.173999999999999</v>
      </c>
      <c r="Q314" s="146">
        <v>6.550889999999999</v>
      </c>
      <c r="R314" s="167">
        <f>_xlfn.IFNA(VLOOKUP(YEAR(E314), MOEX_annualized!$N$2:$O$10, 2,FALSE), MOEX_annualized!$O$10)</f>
        <v>3.9211240017564895E-2</v>
      </c>
      <c r="S314" s="78">
        <v>0</v>
      </c>
      <c r="T314" s="78">
        <f>VLOOKUP(YEAR(D314)&amp;ROUNDUP(MONTH(D314)/3, 0), Business_index!$C$4:$E$39, 3, FALSE)</f>
        <v>0</v>
      </c>
      <c r="U314" s="167">
        <f>_xlfn.IFNA(VLOOKUP(YEAR(E314), MOEX_by2quarters!$N$2:$O$10, 2,FALSE), MOEX_by2quarters!$O$10)</f>
        <v>0.27143134371630923</v>
      </c>
    </row>
    <row r="315" spans="1:21" x14ac:dyDescent="0.15">
      <c r="A315" s="78">
        <v>70</v>
      </c>
      <c r="B315" s="48" t="s">
        <v>2555</v>
      </c>
      <c r="C315" s="49">
        <v>12.620889999999999</v>
      </c>
      <c r="D315" s="69">
        <v>41639</v>
      </c>
      <c r="E315" s="69">
        <v>42004</v>
      </c>
      <c r="F315" s="48" t="s">
        <v>2557</v>
      </c>
      <c r="G315" s="49">
        <v>15.612659146435028</v>
      </c>
      <c r="H315" s="48">
        <v>1</v>
      </c>
      <c r="I315" s="48">
        <v>382</v>
      </c>
      <c r="J315" s="48">
        <v>5</v>
      </c>
      <c r="K315" s="48">
        <v>0</v>
      </c>
      <c r="L315" s="68">
        <v>54.641095890410959</v>
      </c>
      <c r="M315" s="126">
        <v>0.151</v>
      </c>
      <c r="N315" s="126">
        <v>1.95E-2</v>
      </c>
      <c r="O315" s="154">
        <v>49.034999999999997</v>
      </c>
      <c r="P315" s="113">
        <v>48.005000000000003</v>
      </c>
      <c r="Q315" s="146">
        <v>6.6908899999999996</v>
      </c>
      <c r="R315" s="167">
        <f>_xlfn.IFNA(VLOOKUP(YEAR(E315), MOEX_annualized!$N$2:$O$10, 2,FALSE), MOEX_annualized!$O$10)</f>
        <v>-0.12706808638599779</v>
      </c>
      <c r="S315" s="78">
        <v>0</v>
      </c>
      <c r="T315" s="78">
        <f>VLOOKUP(YEAR(D315)&amp;ROUNDUP(MONTH(D315)/3, 0), Business_index!$C$4:$E$39, 3, FALSE)</f>
        <v>0</v>
      </c>
      <c r="U315" s="167">
        <f>_xlfn.IFNA(VLOOKUP(YEAR(E315), MOEX_by2quarters!$N$2:$O$10, 2,FALSE), MOEX_by2quarters!$O$10)</f>
        <v>-0.18115835772283623</v>
      </c>
    </row>
    <row r="316" spans="1:21" x14ac:dyDescent="0.15">
      <c r="A316" s="78">
        <v>70</v>
      </c>
      <c r="B316" s="48" t="s">
        <v>2555</v>
      </c>
      <c r="C316" s="49">
        <v>12.620889999999999</v>
      </c>
      <c r="D316" s="69">
        <v>42004</v>
      </c>
      <c r="E316" s="69">
        <v>42369</v>
      </c>
      <c r="F316" s="48" t="s">
        <v>2557</v>
      </c>
      <c r="G316" s="49">
        <v>15.612659146435028</v>
      </c>
      <c r="H316" s="48">
        <v>1</v>
      </c>
      <c r="I316" s="48">
        <v>382</v>
      </c>
      <c r="J316" s="48">
        <v>5</v>
      </c>
      <c r="K316" s="48">
        <v>0</v>
      </c>
      <c r="L316" s="68">
        <v>54.641095890410959</v>
      </c>
      <c r="M316" s="126">
        <v>0.252</v>
      </c>
      <c r="N316" s="126">
        <v>3.1E-2</v>
      </c>
      <c r="O316" s="154">
        <v>33.15</v>
      </c>
      <c r="P316" s="113">
        <v>32.130000000000003</v>
      </c>
      <c r="Q316" s="146">
        <v>-0.11911000000000094</v>
      </c>
      <c r="R316" s="167">
        <f>_xlfn.IFNA(VLOOKUP(YEAR(E316), MOEX_annualized!$N$2:$O$10, 2,FALSE), MOEX_annualized!$O$10)</f>
        <v>0.28547615277078203</v>
      </c>
      <c r="S316" s="78">
        <v>0</v>
      </c>
      <c r="T316" s="78">
        <f>VLOOKUP(YEAR(D316)&amp;ROUNDUP(MONTH(D316)/3, 0), Business_index!$C$4:$E$39, 3, FALSE)</f>
        <v>0</v>
      </c>
      <c r="U316" s="167">
        <f>_xlfn.IFNA(VLOOKUP(YEAR(E316), MOEX_by2quarters!$N$2:$O$10, 2,FALSE), MOEX_by2quarters!$O$10)</f>
        <v>0.15663555192941619</v>
      </c>
    </row>
    <row r="317" spans="1:21" x14ac:dyDescent="0.15">
      <c r="A317" s="78">
        <v>70</v>
      </c>
      <c r="B317" s="48" t="s">
        <v>2555</v>
      </c>
      <c r="C317" s="49">
        <v>12.620889999999999</v>
      </c>
      <c r="D317" s="69">
        <v>42369</v>
      </c>
      <c r="E317" s="69">
        <v>42735</v>
      </c>
      <c r="F317" s="48" t="s">
        <v>2557</v>
      </c>
      <c r="G317" s="49">
        <v>15.612659146435028</v>
      </c>
      <c r="H317" s="48">
        <v>1</v>
      </c>
      <c r="I317" s="48">
        <v>382</v>
      </c>
      <c r="J317" s="48">
        <v>5</v>
      </c>
      <c r="K317" s="48">
        <v>0</v>
      </c>
      <c r="L317" s="68">
        <v>54.641095890410959</v>
      </c>
      <c r="M317" s="126">
        <v>-0.122</v>
      </c>
      <c r="N317" s="126">
        <v>-1.4E-2</v>
      </c>
      <c r="O317" s="154">
        <v>45.98</v>
      </c>
      <c r="P317" s="113">
        <v>44.95</v>
      </c>
      <c r="Q317" s="146">
        <v>3.5708899999999986</v>
      </c>
      <c r="R317" s="167">
        <f>_xlfn.IFNA(VLOOKUP(YEAR(E317), MOEX_annualized!$N$2:$O$10, 2,FALSE), MOEX_annualized!$O$10)</f>
        <v>0.27779550275773196</v>
      </c>
      <c r="S317" s="78">
        <v>0</v>
      </c>
      <c r="T317" s="78">
        <f>VLOOKUP(YEAR(D317)&amp;ROUNDUP(MONTH(D317)/3, 0), Business_index!$C$4:$E$39, 3, FALSE)</f>
        <v>0</v>
      </c>
      <c r="U317" s="167">
        <f>_xlfn.IFNA(VLOOKUP(YEAR(E317), MOEX_by2quarters!$N$2:$O$10, 2,FALSE), MOEX_by2quarters!$O$10)</f>
        <v>0.36326211149690607</v>
      </c>
    </row>
    <row r="318" spans="1:21" x14ac:dyDescent="0.15">
      <c r="A318" s="78">
        <v>70</v>
      </c>
      <c r="B318" s="48" t="s">
        <v>2555</v>
      </c>
      <c r="C318" s="49">
        <v>12.620889999999999</v>
      </c>
      <c r="D318" s="69">
        <v>42735</v>
      </c>
      <c r="E318" s="69">
        <v>43100</v>
      </c>
      <c r="F318" s="48" t="s">
        <v>2557</v>
      </c>
      <c r="G318" s="49">
        <v>15.612659146435028</v>
      </c>
      <c r="H318" s="48">
        <v>1</v>
      </c>
      <c r="I318" s="48">
        <v>382</v>
      </c>
      <c r="J318" s="48">
        <v>5</v>
      </c>
      <c r="K318" s="48">
        <v>0</v>
      </c>
      <c r="L318" s="68">
        <v>54.641095890410959</v>
      </c>
      <c r="M318" s="126">
        <v>0.14399999999999999</v>
      </c>
      <c r="N318" s="126">
        <v>1.7000000000000001E-2</v>
      </c>
      <c r="O318" s="154">
        <v>21.07</v>
      </c>
      <c r="P318" s="113">
        <v>20.05</v>
      </c>
      <c r="Q318" s="146">
        <v>4.2808899999999994</v>
      </c>
      <c r="R318" s="167">
        <f>_xlfn.IFNA(VLOOKUP(YEAR(E318), MOEX_annualized!$N$2:$O$10, 2,FALSE), MOEX_annualized!$O$10)</f>
        <v>-5.4849413820347394E-2</v>
      </c>
      <c r="S318" s="78">
        <v>0</v>
      </c>
      <c r="T318" s="78">
        <f>VLOOKUP(YEAR(D318)&amp;ROUNDUP(MONTH(D318)/3, 0), Business_index!$C$4:$E$39, 3, FALSE)</f>
        <v>0</v>
      </c>
      <c r="U318" s="167">
        <f>_xlfn.IFNA(VLOOKUP(YEAR(E318), MOEX_by2quarters!$N$2:$O$10, 2,FALSE), MOEX_by2quarters!$O$10)</f>
        <v>0.21714415782437937</v>
      </c>
    </row>
    <row r="319" spans="1:21" x14ac:dyDescent="0.15">
      <c r="A319" s="78">
        <v>70</v>
      </c>
      <c r="B319" s="48" t="s">
        <v>2555</v>
      </c>
      <c r="C319" s="49">
        <v>12.620889999999999</v>
      </c>
      <c r="D319" s="69">
        <v>43100</v>
      </c>
      <c r="E319" s="69">
        <v>43297</v>
      </c>
      <c r="F319" s="48" t="s">
        <v>2557</v>
      </c>
      <c r="G319" s="49">
        <v>15.612659146435028</v>
      </c>
      <c r="H319" s="48">
        <v>1</v>
      </c>
      <c r="I319" s="48">
        <v>382</v>
      </c>
      <c r="J319" s="48">
        <v>5</v>
      </c>
      <c r="K319" s="48">
        <v>0</v>
      </c>
      <c r="L319" s="68">
        <v>54.641095890410959</v>
      </c>
      <c r="M319" s="126">
        <v>0.08</v>
      </c>
      <c r="N319" s="126">
        <v>8.9999999999999993E-3</v>
      </c>
      <c r="O319" s="154">
        <v>14.21</v>
      </c>
      <c r="P319" s="113">
        <v>13.2</v>
      </c>
      <c r="Q319" s="146">
        <v>6.1608899999999993</v>
      </c>
      <c r="R319" s="167">
        <f>_xlfn.IFNA(VLOOKUP(YEAR(E319), MOEX_annualized!$N$2:$O$10, 2,FALSE), MOEX_annualized!$O$10)</f>
        <v>0.11866885948640538</v>
      </c>
      <c r="S319" s="78">
        <v>0</v>
      </c>
      <c r="T319" s="78">
        <f>VLOOKUP(YEAR(D319)&amp;ROUNDUP(MONTH(D319)/3, 0), Business_index!$C$4:$E$39, 3, FALSE)</f>
        <v>0</v>
      </c>
      <c r="U319" s="167">
        <f>_xlfn.IFNA(VLOOKUP(YEAR(E319), MOEX_by2quarters!$N$2:$O$10, 2,FALSE), MOEX_by2quarters!$O$10)</f>
        <v>4.7760412903606803E-2</v>
      </c>
    </row>
    <row r="320" spans="1:21" x14ac:dyDescent="0.15">
      <c r="A320" s="78">
        <v>71</v>
      </c>
      <c r="B320" s="21" t="s">
        <v>2571</v>
      </c>
      <c r="C320" s="22">
        <v>10.9</v>
      </c>
      <c r="D320" s="23">
        <v>41660</v>
      </c>
      <c r="E320" s="65">
        <v>42004</v>
      </c>
      <c r="F320" s="27" t="s">
        <v>2572</v>
      </c>
      <c r="G320" s="22">
        <v>18.698412483125978</v>
      </c>
      <c r="H320" s="21">
        <v>1</v>
      </c>
      <c r="I320" s="21">
        <v>360</v>
      </c>
      <c r="J320" s="21">
        <v>3</v>
      </c>
      <c r="K320" s="21">
        <v>0</v>
      </c>
      <c r="L320" s="68">
        <v>46.915068493150685</v>
      </c>
      <c r="M320" s="138">
        <v>0.65714158938634304</v>
      </c>
      <c r="N320" s="139">
        <v>-2.4920413847990451E-2</v>
      </c>
      <c r="O320" s="147">
        <v>218.52173913043478</v>
      </c>
      <c r="P320" s="143">
        <v>8.6956521739130432E-2</v>
      </c>
      <c r="Q320" s="146">
        <v>4.9700000000000006</v>
      </c>
      <c r="R320" s="167">
        <f>_xlfn.IFNA(VLOOKUP(YEAR(E320), MOEX_annualized!$N$2:$O$10, 2,FALSE), MOEX_annualized!$O$10)</f>
        <v>-0.12706808638599779</v>
      </c>
      <c r="S320" s="224">
        <v>1</v>
      </c>
      <c r="T320" s="78">
        <f>VLOOKUP(YEAR(D320)&amp;ROUNDUP(MONTH(D320)/3, 0), Business_index!$C$4:$E$39, 3, FALSE)</f>
        <v>0</v>
      </c>
      <c r="U320" s="167">
        <f>_xlfn.IFNA(VLOOKUP(YEAR(E320), MOEX_by2quarters!$N$2:$O$10, 2,FALSE), MOEX_by2quarters!$O$10)</f>
        <v>-0.18115835772283623</v>
      </c>
    </row>
    <row r="321" spans="1:21" x14ac:dyDescent="0.15">
      <c r="A321" s="78">
        <v>71</v>
      </c>
      <c r="B321" s="16" t="s">
        <v>2571</v>
      </c>
      <c r="C321" s="19">
        <v>10.9</v>
      </c>
      <c r="D321" s="18">
        <v>42004</v>
      </c>
      <c r="E321" s="66">
        <v>42369</v>
      </c>
      <c r="F321" s="30" t="s">
        <v>2572</v>
      </c>
      <c r="G321" s="19">
        <v>18.698412483125978</v>
      </c>
      <c r="H321" s="16">
        <v>1</v>
      </c>
      <c r="I321" s="16">
        <v>360</v>
      </c>
      <c r="J321" s="16">
        <v>3</v>
      </c>
      <c r="K321" s="16">
        <v>0</v>
      </c>
      <c r="L321" s="68">
        <v>46.915068493150685</v>
      </c>
      <c r="M321" s="122">
        <v>0.204324569356301</v>
      </c>
      <c r="N321" s="124">
        <v>-0.22418183626778074</v>
      </c>
      <c r="O321" s="148">
        <v>-5026.5</v>
      </c>
      <c r="P321" s="195">
        <v>-5003.9999999999991</v>
      </c>
      <c r="Q321" s="146">
        <v>-1.8399999999999999</v>
      </c>
      <c r="R321" s="167">
        <f>_xlfn.IFNA(VLOOKUP(YEAR(E321), MOEX_annualized!$N$2:$O$10, 2,FALSE), MOEX_annualized!$O$10)</f>
        <v>0.28547615277078203</v>
      </c>
      <c r="S321" s="224">
        <v>1</v>
      </c>
      <c r="T321" s="78">
        <f>VLOOKUP(YEAR(D321)&amp;ROUNDUP(MONTH(D321)/3, 0), Business_index!$C$4:$E$39, 3, FALSE)</f>
        <v>0</v>
      </c>
      <c r="U321" s="167">
        <f>_xlfn.IFNA(VLOOKUP(YEAR(E321), MOEX_by2quarters!$N$2:$O$10, 2,FALSE), MOEX_by2quarters!$O$10)</f>
        <v>0.15663555192941619</v>
      </c>
    </row>
    <row r="322" spans="1:21" x14ac:dyDescent="0.15">
      <c r="A322" s="78">
        <v>71</v>
      </c>
      <c r="B322" s="16" t="s">
        <v>2571</v>
      </c>
      <c r="C322" s="19">
        <v>10.9</v>
      </c>
      <c r="D322" s="18">
        <v>42369</v>
      </c>
      <c r="E322" s="66">
        <v>42735</v>
      </c>
      <c r="F322" s="30" t="s">
        <v>2572</v>
      </c>
      <c r="G322" s="19">
        <v>18.698412483125978</v>
      </c>
      <c r="H322" s="16">
        <v>1</v>
      </c>
      <c r="I322" s="16">
        <v>360</v>
      </c>
      <c r="J322" s="16">
        <v>3</v>
      </c>
      <c r="K322" s="16">
        <v>0</v>
      </c>
      <c r="L322" s="68">
        <v>46.915068493150685</v>
      </c>
      <c r="M322" s="122">
        <v>0.200181323662738</v>
      </c>
      <c r="N322" s="124">
        <v>-0.2196796338672769</v>
      </c>
      <c r="O322" s="148">
        <v>-2512.75</v>
      </c>
      <c r="P322" s="195">
        <v>-2501.9999999999995</v>
      </c>
      <c r="Q322" s="146">
        <v>1.8499999999999996</v>
      </c>
      <c r="R322" s="167">
        <f>_xlfn.IFNA(VLOOKUP(YEAR(E322), MOEX_annualized!$N$2:$O$10, 2,FALSE), MOEX_annualized!$O$10)</f>
        <v>0.27779550275773196</v>
      </c>
      <c r="S322" s="224">
        <v>1</v>
      </c>
      <c r="T322" s="78">
        <f>VLOOKUP(YEAR(D322)&amp;ROUNDUP(MONTH(D322)/3, 0), Business_index!$C$4:$E$39, 3, FALSE)</f>
        <v>0</v>
      </c>
      <c r="U322" s="167">
        <f>_xlfn.IFNA(VLOOKUP(YEAR(E322), MOEX_by2quarters!$N$2:$O$10, 2,FALSE), MOEX_by2quarters!$O$10)</f>
        <v>0.36326211149690607</v>
      </c>
    </row>
    <row r="323" spans="1:21" x14ac:dyDescent="0.15">
      <c r="A323" s="78">
        <v>71</v>
      </c>
      <c r="B323" s="24" t="s">
        <v>2571</v>
      </c>
      <c r="C323" s="25">
        <v>10.9</v>
      </c>
      <c r="D323" s="26">
        <v>42735</v>
      </c>
      <c r="E323" s="26">
        <v>43087</v>
      </c>
      <c r="F323" s="33" t="s">
        <v>2572</v>
      </c>
      <c r="G323" s="25">
        <v>18.698412483125978</v>
      </c>
      <c r="H323" s="24">
        <v>1</v>
      </c>
      <c r="I323" s="24">
        <v>360</v>
      </c>
      <c r="J323" s="24">
        <v>3</v>
      </c>
      <c r="K323" s="24">
        <v>0</v>
      </c>
      <c r="L323" s="68">
        <v>46.915068493150685</v>
      </c>
      <c r="M323" s="123">
        <v>0.18132366273798733</v>
      </c>
      <c r="N323" s="125">
        <v>1.9896538002387585E-5</v>
      </c>
      <c r="O323" s="149">
        <v>-2513</v>
      </c>
      <c r="P323" s="196">
        <v>-2501.9999999999995</v>
      </c>
      <c r="Q323" s="146">
        <v>2.5600000000000005</v>
      </c>
      <c r="R323" s="167">
        <f>_xlfn.IFNA(VLOOKUP(YEAR(E323), MOEX_annualized!$N$2:$O$10, 2,FALSE), MOEX_annualized!$O$10)</f>
        <v>-5.4849413820347394E-2</v>
      </c>
      <c r="S323" s="224">
        <v>1</v>
      </c>
      <c r="T323" s="78">
        <f>VLOOKUP(YEAR(D323)&amp;ROUNDUP(MONTH(D323)/3, 0), Business_index!$C$4:$E$39, 3, FALSE)</f>
        <v>0</v>
      </c>
      <c r="U323" s="167">
        <f>_xlfn.IFNA(VLOOKUP(YEAR(E323), MOEX_by2quarters!$N$2:$O$10, 2,FALSE), MOEX_by2quarters!$O$10)</f>
        <v>0.21714415782437937</v>
      </c>
    </row>
    <row r="324" spans="1:21" x14ac:dyDescent="0.15">
      <c r="A324" s="78">
        <v>72</v>
      </c>
      <c r="B324" s="21" t="s">
        <v>1728</v>
      </c>
      <c r="C324" s="22">
        <v>14</v>
      </c>
      <c r="D324" s="23">
        <v>41765</v>
      </c>
      <c r="E324" s="65">
        <v>42004</v>
      </c>
      <c r="F324" s="21" t="s">
        <v>2610</v>
      </c>
      <c r="G324" s="22">
        <v>16.801292490665098</v>
      </c>
      <c r="H324" s="21">
        <v>1</v>
      </c>
      <c r="I324" s="21">
        <v>36</v>
      </c>
      <c r="J324" s="21">
        <v>5</v>
      </c>
      <c r="K324" s="21">
        <v>1</v>
      </c>
      <c r="L324" s="68">
        <v>35.901369863013699</v>
      </c>
      <c r="M324" s="139">
        <v>-0.19934042553191486</v>
      </c>
      <c r="N324" s="142">
        <v>3.2818875288273904E-4</v>
      </c>
      <c r="O324" s="191">
        <v>1.0829971181556196E-2</v>
      </c>
      <c r="P324" s="193">
        <v>9.6061479346781949E-3</v>
      </c>
      <c r="Q324" s="146">
        <v>6.93</v>
      </c>
      <c r="R324" s="167">
        <f>_xlfn.IFNA(VLOOKUP(YEAR(E324), MOEX_annualized!$N$2:$O$10, 2,FALSE), MOEX_annualized!$O$10)</f>
        <v>-0.12706808638599779</v>
      </c>
      <c r="S324" s="224">
        <v>1</v>
      </c>
      <c r="T324" s="78">
        <f>VLOOKUP(YEAR(D324)&amp;ROUNDUP(MONTH(D324)/3, 0), Business_index!$C$4:$E$39, 3, FALSE)</f>
        <v>1</v>
      </c>
      <c r="U324" s="167">
        <f>_xlfn.IFNA(VLOOKUP(YEAR(E324), MOEX_by2quarters!$N$2:$O$10, 2,FALSE), MOEX_by2quarters!$O$10)</f>
        <v>-0.18115835772283623</v>
      </c>
    </row>
    <row r="325" spans="1:21" x14ac:dyDescent="0.15">
      <c r="A325" s="78">
        <v>72</v>
      </c>
      <c r="B325" s="16" t="s">
        <v>1728</v>
      </c>
      <c r="C325" s="19">
        <v>14</v>
      </c>
      <c r="D325" s="18">
        <v>42004</v>
      </c>
      <c r="E325" s="66">
        <v>42369</v>
      </c>
      <c r="F325" s="16" t="s">
        <v>2610</v>
      </c>
      <c r="G325" s="19">
        <v>16.801292490665098</v>
      </c>
      <c r="H325" s="16">
        <v>1</v>
      </c>
      <c r="I325" s="16">
        <v>36</v>
      </c>
      <c r="J325" s="16">
        <v>5</v>
      </c>
      <c r="K325" s="16">
        <v>1</v>
      </c>
      <c r="L325" s="68">
        <v>35.901369863013699</v>
      </c>
      <c r="M325" s="124">
        <v>-5.6214E-2</v>
      </c>
      <c r="N325" s="133">
        <v>2.4393218685205514E-3</v>
      </c>
      <c r="O325" s="188">
        <v>1.5752161383285303E-2</v>
      </c>
      <c r="P325" s="189">
        <v>1.4407300672430356E-2</v>
      </c>
      <c r="Q325" s="146">
        <v>1.2599999999999998</v>
      </c>
      <c r="R325" s="167">
        <f>_xlfn.IFNA(VLOOKUP(YEAR(E325), MOEX_annualized!$N$2:$O$10, 2,FALSE), MOEX_annualized!$O$10)</f>
        <v>0.28547615277078203</v>
      </c>
      <c r="S325" s="224">
        <v>1</v>
      </c>
      <c r="T325" s="78">
        <f>VLOOKUP(YEAR(D325)&amp;ROUNDUP(MONTH(D325)/3, 0), Business_index!$C$4:$E$39, 3, FALSE)</f>
        <v>0</v>
      </c>
      <c r="U325" s="167">
        <f>_xlfn.IFNA(VLOOKUP(YEAR(E325), MOEX_by2quarters!$N$2:$O$10, 2,FALSE), MOEX_by2quarters!$O$10)</f>
        <v>0.15663555192941619</v>
      </c>
    </row>
    <row r="326" spans="1:21" x14ac:dyDescent="0.15">
      <c r="A326" s="78">
        <v>72</v>
      </c>
      <c r="B326" s="16" t="s">
        <v>1728</v>
      </c>
      <c r="C326" s="19">
        <v>14</v>
      </c>
      <c r="D326" s="18">
        <v>42369</v>
      </c>
      <c r="E326" s="66">
        <v>42735</v>
      </c>
      <c r="F326" s="16" t="s">
        <v>2610</v>
      </c>
      <c r="G326" s="19">
        <v>16.801292490665098</v>
      </c>
      <c r="H326" s="16">
        <v>1</v>
      </c>
      <c r="I326" s="16">
        <v>36</v>
      </c>
      <c r="J326" s="16">
        <v>5</v>
      </c>
      <c r="K326" s="16">
        <v>1</v>
      </c>
      <c r="L326" s="68">
        <v>35.901369863013699</v>
      </c>
      <c r="M326" s="124">
        <v>-0.41639999999999994</v>
      </c>
      <c r="N326" s="133">
        <v>0</v>
      </c>
      <c r="O326" s="188">
        <v>1.5746397694524496E-2</v>
      </c>
      <c r="P326" s="189">
        <v>1.4745437079731027E-2</v>
      </c>
      <c r="Q326" s="146">
        <v>4.9499999999999993</v>
      </c>
      <c r="R326" s="167">
        <f>_xlfn.IFNA(VLOOKUP(YEAR(E326), MOEX_annualized!$N$2:$O$10, 2,FALSE), MOEX_annualized!$O$10)</f>
        <v>0.27779550275773196</v>
      </c>
      <c r="S326" s="224">
        <v>1</v>
      </c>
      <c r="T326" s="78">
        <f>VLOOKUP(YEAR(D326)&amp;ROUNDUP(MONTH(D326)/3, 0), Business_index!$C$4:$E$39, 3, FALSE)</f>
        <v>0</v>
      </c>
      <c r="U326" s="167">
        <f>_xlfn.IFNA(VLOOKUP(YEAR(E326), MOEX_by2quarters!$N$2:$O$10, 2,FALSE), MOEX_by2quarters!$O$10)</f>
        <v>0.36326211149690607</v>
      </c>
    </row>
    <row r="327" spans="1:21" x14ac:dyDescent="0.15">
      <c r="A327" s="78">
        <v>72</v>
      </c>
      <c r="B327" s="24" t="s">
        <v>1728</v>
      </c>
      <c r="C327" s="25">
        <v>14</v>
      </c>
      <c r="D327" s="26">
        <v>42735</v>
      </c>
      <c r="E327" s="26">
        <v>42857</v>
      </c>
      <c r="F327" s="24" t="s">
        <v>2610</v>
      </c>
      <c r="G327" s="25">
        <v>16.801292490665098</v>
      </c>
      <c r="H327" s="24">
        <v>1</v>
      </c>
      <c r="I327" s="24">
        <v>36</v>
      </c>
      <c r="J327" s="24">
        <v>5</v>
      </c>
      <c r="K327" s="24">
        <v>1</v>
      </c>
      <c r="L327" s="68">
        <v>35.901369863013699</v>
      </c>
      <c r="M327" s="125">
        <v>5.6394074988427703E-2</v>
      </c>
      <c r="N327" s="134">
        <v>-4.1536883932577075E-2</v>
      </c>
      <c r="O327" s="192">
        <v>3.9702290076335883E-2</v>
      </c>
      <c r="P327" s="194">
        <v>3.869974554707379E-2</v>
      </c>
      <c r="Q327" s="146">
        <v>5.66</v>
      </c>
      <c r="R327" s="167">
        <f>_xlfn.IFNA(VLOOKUP(YEAR(E327), MOEX_annualized!$N$2:$O$10, 2,FALSE), MOEX_annualized!$O$10)</f>
        <v>-5.4849413820347394E-2</v>
      </c>
      <c r="S327" s="224">
        <v>1</v>
      </c>
      <c r="T327" s="78">
        <f>VLOOKUP(YEAR(D327)&amp;ROUNDUP(MONTH(D327)/3, 0), Business_index!$C$4:$E$39, 3, FALSE)</f>
        <v>0</v>
      </c>
      <c r="U327" s="167">
        <f>_xlfn.IFNA(VLOOKUP(YEAR(E327), MOEX_by2quarters!$N$2:$O$10, 2,FALSE), MOEX_by2quarters!$O$10)</f>
        <v>0.21714415782437937</v>
      </c>
    </row>
    <row r="328" spans="1:21" x14ac:dyDescent="0.15">
      <c r="A328" s="78">
        <v>73</v>
      </c>
      <c r="B328" s="21" t="s">
        <v>2525</v>
      </c>
      <c r="C328" s="22">
        <v>12.25</v>
      </c>
      <c r="D328" s="23">
        <v>41796</v>
      </c>
      <c r="E328" s="65">
        <v>42004</v>
      </c>
      <c r="F328" s="21" t="s">
        <v>2615</v>
      </c>
      <c r="G328" s="22">
        <v>17.786750267498867</v>
      </c>
      <c r="H328" s="21">
        <v>1</v>
      </c>
      <c r="I328" s="21">
        <v>37</v>
      </c>
      <c r="J328" s="21">
        <v>3</v>
      </c>
      <c r="K328" s="21">
        <v>0</v>
      </c>
      <c r="L328" s="68">
        <v>36.032876712328765</v>
      </c>
      <c r="M328" s="139">
        <v>0.8935010348071496</v>
      </c>
      <c r="N328" s="150">
        <v>0.04</v>
      </c>
      <c r="O328" s="140">
        <v>2.35</v>
      </c>
      <c r="P328" s="143">
        <v>0.79173862982153143</v>
      </c>
      <c r="Q328" s="146">
        <v>4.95</v>
      </c>
      <c r="R328" s="167">
        <f>_xlfn.IFNA(VLOOKUP(YEAR(E328), MOEX_annualized!$N$2:$O$10, 2,FALSE), MOEX_annualized!$O$10)</f>
        <v>-0.12706808638599779</v>
      </c>
      <c r="S328" s="78">
        <v>0</v>
      </c>
      <c r="T328" s="78">
        <f>VLOOKUP(YEAR(D328)&amp;ROUNDUP(MONTH(D328)/3, 0), Business_index!$C$4:$E$39, 3, FALSE)</f>
        <v>1</v>
      </c>
      <c r="U328" s="167">
        <f>_xlfn.IFNA(VLOOKUP(YEAR(E328), MOEX_by2quarters!$N$2:$O$10, 2,FALSE), MOEX_by2quarters!$O$10)</f>
        <v>-0.18115835772283623</v>
      </c>
    </row>
    <row r="329" spans="1:21" x14ac:dyDescent="0.15">
      <c r="A329" s="78">
        <v>73</v>
      </c>
      <c r="B329" s="16" t="s">
        <v>2525</v>
      </c>
      <c r="C329" s="19">
        <v>12.25</v>
      </c>
      <c r="D329" s="18">
        <v>42004</v>
      </c>
      <c r="E329" s="66">
        <v>42369</v>
      </c>
      <c r="F329" s="16" t="s">
        <v>2615</v>
      </c>
      <c r="G329" s="19">
        <v>17.786750267498867</v>
      </c>
      <c r="H329" s="16">
        <v>1</v>
      </c>
      <c r="I329" s="16">
        <v>37</v>
      </c>
      <c r="J329" s="16">
        <v>3</v>
      </c>
      <c r="K329" s="16">
        <v>0</v>
      </c>
      <c r="L329" s="68">
        <v>36.032876712328765</v>
      </c>
      <c r="M329" s="124">
        <v>0.94699560221307988</v>
      </c>
      <c r="N329" s="126">
        <v>4.1000000000000002E-2</v>
      </c>
      <c r="O329" s="127">
        <v>2.72</v>
      </c>
      <c r="P329" s="131">
        <v>0.73344901227976511</v>
      </c>
      <c r="Q329" s="146">
        <v>-0.49000000000000021</v>
      </c>
      <c r="R329" s="167">
        <f>_xlfn.IFNA(VLOOKUP(YEAR(E329), MOEX_annualized!$N$2:$O$10, 2,FALSE), MOEX_annualized!$O$10)</f>
        <v>0.28547615277078203</v>
      </c>
      <c r="S329" s="78">
        <v>0</v>
      </c>
      <c r="T329" s="78">
        <f>VLOOKUP(YEAR(D329)&amp;ROUNDUP(MONTH(D329)/3, 0), Business_index!$C$4:$E$39, 3, FALSE)</f>
        <v>0</v>
      </c>
      <c r="U329" s="167">
        <f>_xlfn.IFNA(VLOOKUP(YEAR(E329), MOEX_by2quarters!$N$2:$O$10, 2,FALSE), MOEX_by2quarters!$O$10)</f>
        <v>0.15663555192941619</v>
      </c>
    </row>
    <row r="330" spans="1:21" x14ac:dyDescent="0.15">
      <c r="A330" s="78">
        <v>73</v>
      </c>
      <c r="B330" s="16" t="s">
        <v>2525</v>
      </c>
      <c r="C330" s="19">
        <v>12.25</v>
      </c>
      <c r="D330" s="18">
        <v>42369</v>
      </c>
      <c r="E330" s="66">
        <v>42735</v>
      </c>
      <c r="F330" s="16" t="s">
        <v>2615</v>
      </c>
      <c r="G330" s="19">
        <v>17.786750267498867</v>
      </c>
      <c r="H330" s="16">
        <v>1</v>
      </c>
      <c r="I330" s="16">
        <v>37</v>
      </c>
      <c r="J330" s="16">
        <v>3</v>
      </c>
      <c r="K330" s="16">
        <v>0</v>
      </c>
      <c r="L330" s="68">
        <v>36.032876712328765</v>
      </c>
      <c r="M330" s="124">
        <v>0.43896706495098031</v>
      </c>
      <c r="N330" s="126">
        <v>6.0000000000000001E-3</v>
      </c>
      <c r="O330" s="127">
        <v>4.55</v>
      </c>
      <c r="P330" s="131">
        <v>1.0695961057755559</v>
      </c>
      <c r="Q330" s="146">
        <v>3.1999999999999993</v>
      </c>
      <c r="R330" s="167">
        <f>_xlfn.IFNA(VLOOKUP(YEAR(E330), MOEX_annualized!$N$2:$O$10, 2,FALSE), MOEX_annualized!$O$10)</f>
        <v>0.27779550275773196</v>
      </c>
      <c r="S330" s="78">
        <v>0</v>
      </c>
      <c r="T330" s="78">
        <f>VLOOKUP(YEAR(D330)&amp;ROUNDUP(MONTH(D330)/3, 0), Business_index!$C$4:$E$39, 3, FALSE)</f>
        <v>0</v>
      </c>
      <c r="U330" s="167">
        <f>_xlfn.IFNA(VLOOKUP(YEAR(E330), MOEX_by2quarters!$N$2:$O$10, 2,FALSE), MOEX_by2quarters!$O$10)</f>
        <v>0.36326211149690607</v>
      </c>
    </row>
    <row r="331" spans="1:21" x14ac:dyDescent="0.15">
      <c r="A331" s="78">
        <v>73</v>
      </c>
      <c r="B331" s="24" t="s">
        <v>2525</v>
      </c>
      <c r="C331" s="25">
        <v>12.25</v>
      </c>
      <c r="D331" s="26">
        <v>42735</v>
      </c>
      <c r="E331" s="26">
        <v>42892</v>
      </c>
      <c r="F331" s="24" t="s">
        <v>2615</v>
      </c>
      <c r="G331" s="25">
        <v>17.786750267498867</v>
      </c>
      <c r="H331" s="24">
        <v>1</v>
      </c>
      <c r="I331" s="24">
        <v>37</v>
      </c>
      <c r="J331" s="24">
        <v>3</v>
      </c>
      <c r="K331" s="24">
        <v>0</v>
      </c>
      <c r="L331" s="68">
        <v>36.032876712328765</v>
      </c>
      <c r="M331" s="125">
        <v>0.42395979532163741</v>
      </c>
      <c r="N331" s="151">
        <v>2.5000000000000001E-2</v>
      </c>
      <c r="O331" s="112">
        <v>3.9</v>
      </c>
      <c r="P331" s="132">
        <v>0.69893669634025724</v>
      </c>
      <c r="Q331" s="146">
        <v>3.91</v>
      </c>
      <c r="R331" s="167">
        <f>_xlfn.IFNA(VLOOKUP(YEAR(E331), MOEX_annualized!$N$2:$O$10, 2,FALSE), MOEX_annualized!$O$10)</f>
        <v>-5.4849413820347394E-2</v>
      </c>
      <c r="S331" s="78">
        <v>0</v>
      </c>
      <c r="T331" s="78">
        <f>VLOOKUP(YEAR(D331)&amp;ROUNDUP(MONTH(D331)/3, 0), Business_index!$C$4:$E$39, 3, FALSE)</f>
        <v>0</v>
      </c>
      <c r="U331" s="167">
        <f>_xlfn.IFNA(VLOOKUP(YEAR(E331), MOEX_by2quarters!$N$2:$O$10, 2,FALSE), MOEX_by2quarters!$O$10)</f>
        <v>0.21714415782437937</v>
      </c>
    </row>
    <row r="332" spans="1:21" x14ac:dyDescent="0.15">
      <c r="A332" s="78">
        <v>74</v>
      </c>
      <c r="B332" s="21" t="s">
        <v>2620</v>
      </c>
      <c r="C332" s="22">
        <v>12.5</v>
      </c>
      <c r="D332" s="23">
        <v>41796</v>
      </c>
      <c r="E332" s="65">
        <v>42004</v>
      </c>
      <c r="F332" s="21" t="s">
        <v>2621</v>
      </c>
      <c r="G332" s="22">
        <v>17.557668161586914</v>
      </c>
      <c r="H332" s="21">
        <v>1</v>
      </c>
      <c r="I332" s="21">
        <v>36</v>
      </c>
      <c r="J332" s="21">
        <v>10</v>
      </c>
      <c r="K332" s="21">
        <v>0</v>
      </c>
      <c r="L332" s="68">
        <v>35.901369863013699</v>
      </c>
      <c r="M332" s="150">
        <v>0.55600000000000005</v>
      </c>
      <c r="N332" s="150">
        <v>1.2999999999999999E-2</v>
      </c>
      <c r="O332" s="140">
        <v>23.37</v>
      </c>
      <c r="P332" s="141">
        <v>21.93</v>
      </c>
      <c r="Q332" s="146">
        <v>5.2</v>
      </c>
      <c r="R332" s="167">
        <f>_xlfn.IFNA(VLOOKUP(YEAR(E332), MOEX_annualized!$N$2:$O$10, 2,FALSE), MOEX_annualized!$O$10)</f>
        <v>-0.12706808638599779</v>
      </c>
      <c r="S332" s="78">
        <v>0</v>
      </c>
      <c r="T332" s="78">
        <f>VLOOKUP(YEAR(D332)&amp;ROUNDUP(MONTH(D332)/3, 0), Business_index!$C$4:$E$39, 3, FALSE)</f>
        <v>1</v>
      </c>
      <c r="U332" s="167">
        <f>_xlfn.IFNA(VLOOKUP(YEAR(E332), MOEX_by2quarters!$N$2:$O$10, 2,FALSE), MOEX_by2quarters!$O$10)</f>
        <v>-0.18115835772283623</v>
      </c>
    </row>
    <row r="333" spans="1:21" x14ac:dyDescent="0.15">
      <c r="A333" s="78">
        <v>74</v>
      </c>
      <c r="B333" s="16" t="s">
        <v>2620</v>
      </c>
      <c r="C333" s="19">
        <v>12.5</v>
      </c>
      <c r="D333" s="18">
        <v>42004</v>
      </c>
      <c r="E333" s="66">
        <v>42369</v>
      </c>
      <c r="F333" s="16" t="s">
        <v>2621</v>
      </c>
      <c r="G333" s="19">
        <v>17.557668161586914</v>
      </c>
      <c r="H333" s="16">
        <v>1</v>
      </c>
      <c r="I333" s="16">
        <v>36</v>
      </c>
      <c r="J333" s="16">
        <v>10</v>
      </c>
      <c r="K333" s="16">
        <v>0</v>
      </c>
      <c r="L333" s="68">
        <v>35.901369863013699</v>
      </c>
      <c r="M333" s="126">
        <v>-8.0000000000000002E-3</v>
      </c>
      <c r="N333" s="126">
        <v>-5.0000000000000001E-3</v>
      </c>
      <c r="O333" s="127">
        <v>20.85</v>
      </c>
      <c r="P333" s="129">
        <v>19.11</v>
      </c>
      <c r="Q333" s="146">
        <v>-0.24000000000000021</v>
      </c>
      <c r="R333" s="167">
        <f>_xlfn.IFNA(VLOOKUP(YEAR(E333), MOEX_annualized!$N$2:$O$10, 2,FALSE), MOEX_annualized!$O$10)</f>
        <v>0.28547615277078203</v>
      </c>
      <c r="S333" s="78">
        <v>0</v>
      </c>
      <c r="T333" s="78">
        <f>VLOOKUP(YEAR(D333)&amp;ROUNDUP(MONTH(D333)/3, 0), Business_index!$C$4:$E$39, 3, FALSE)</f>
        <v>0</v>
      </c>
      <c r="U333" s="167">
        <f>_xlfn.IFNA(VLOOKUP(YEAR(E333), MOEX_by2quarters!$N$2:$O$10, 2,FALSE), MOEX_by2quarters!$O$10)</f>
        <v>0.15663555192941619</v>
      </c>
    </row>
    <row r="334" spans="1:21" x14ac:dyDescent="0.15">
      <c r="A334" s="78">
        <v>74</v>
      </c>
      <c r="B334" s="16" t="s">
        <v>2620</v>
      </c>
      <c r="C334" s="19">
        <v>12.5</v>
      </c>
      <c r="D334" s="18">
        <v>42369</v>
      </c>
      <c r="E334" s="66">
        <v>42735</v>
      </c>
      <c r="F334" s="16" t="s">
        <v>2621</v>
      </c>
      <c r="G334" s="19">
        <v>17.557668161586914</v>
      </c>
      <c r="H334" s="16">
        <v>1</v>
      </c>
      <c r="I334" s="16">
        <v>36</v>
      </c>
      <c r="J334" s="16">
        <v>10</v>
      </c>
      <c r="K334" s="16">
        <v>0</v>
      </c>
      <c r="L334" s="68">
        <v>35.901369863013699</v>
      </c>
      <c r="M334" s="126">
        <v>0.84199999999999997</v>
      </c>
      <c r="N334" s="126">
        <v>2.8000000000000001E-2</v>
      </c>
      <c r="O334" s="127">
        <v>14.87</v>
      </c>
      <c r="P334" s="129">
        <v>13.21</v>
      </c>
      <c r="Q334" s="146">
        <v>3.4499999999999993</v>
      </c>
      <c r="R334" s="167">
        <f>_xlfn.IFNA(VLOOKUP(YEAR(E334), MOEX_annualized!$N$2:$O$10, 2,FALSE), MOEX_annualized!$O$10)</f>
        <v>0.27779550275773196</v>
      </c>
      <c r="S334" s="78">
        <v>0</v>
      </c>
      <c r="T334" s="78">
        <f>VLOOKUP(YEAR(D334)&amp;ROUNDUP(MONTH(D334)/3, 0), Business_index!$C$4:$E$39, 3, FALSE)</f>
        <v>0</v>
      </c>
      <c r="U334" s="167">
        <f>_xlfn.IFNA(VLOOKUP(YEAR(E334), MOEX_by2quarters!$N$2:$O$10, 2,FALSE), MOEX_by2quarters!$O$10)</f>
        <v>0.36326211149690607</v>
      </c>
    </row>
    <row r="335" spans="1:21" x14ac:dyDescent="0.15">
      <c r="A335" s="78">
        <v>74</v>
      </c>
      <c r="B335" s="24" t="s">
        <v>2620</v>
      </c>
      <c r="C335" s="25">
        <v>12.5</v>
      </c>
      <c r="D335" s="26">
        <v>42735</v>
      </c>
      <c r="E335" s="26">
        <v>42888</v>
      </c>
      <c r="F335" s="24" t="s">
        <v>2621</v>
      </c>
      <c r="G335" s="25">
        <v>17.557668161586914</v>
      </c>
      <c r="H335" s="24">
        <v>1</v>
      </c>
      <c r="I335" s="24">
        <v>36</v>
      </c>
      <c r="J335" s="24">
        <v>10</v>
      </c>
      <c r="K335" s="24">
        <v>0</v>
      </c>
      <c r="L335" s="68">
        <v>35.901369863013699</v>
      </c>
      <c r="M335" s="151">
        <v>-0.183</v>
      </c>
      <c r="N335" s="151">
        <v>-1.2E-2</v>
      </c>
      <c r="O335" s="112">
        <v>18.32</v>
      </c>
      <c r="P335" s="130">
        <v>16.829999999999998</v>
      </c>
      <c r="Q335" s="146">
        <v>4.16</v>
      </c>
      <c r="R335" s="167">
        <f>_xlfn.IFNA(VLOOKUP(YEAR(E335), MOEX_annualized!$N$2:$O$10, 2,FALSE), MOEX_annualized!$O$10)</f>
        <v>-5.4849413820347394E-2</v>
      </c>
      <c r="S335" s="78">
        <v>0</v>
      </c>
      <c r="T335" s="78">
        <f>VLOOKUP(YEAR(D335)&amp;ROUNDUP(MONTH(D335)/3, 0), Business_index!$C$4:$E$39, 3, FALSE)</f>
        <v>0</v>
      </c>
      <c r="U335" s="167">
        <f>_xlfn.IFNA(VLOOKUP(YEAR(E335), MOEX_by2quarters!$N$2:$O$10, 2,FALSE), MOEX_by2quarters!$O$10)</f>
        <v>0.21714415782437937</v>
      </c>
    </row>
    <row r="336" spans="1:21" x14ac:dyDescent="0.15">
      <c r="A336" s="78">
        <v>75</v>
      </c>
      <c r="B336" s="21" t="s">
        <v>1754</v>
      </c>
      <c r="C336" s="22">
        <v>14.85</v>
      </c>
      <c r="D336" s="23">
        <v>41809</v>
      </c>
      <c r="E336" s="65">
        <v>42004</v>
      </c>
      <c r="F336" s="21" t="s">
        <v>2649</v>
      </c>
      <c r="G336" s="22">
        <v>15.663250942497344</v>
      </c>
      <c r="H336" s="21">
        <v>1</v>
      </c>
      <c r="I336" s="21">
        <v>66</v>
      </c>
      <c r="J336" s="21">
        <v>5</v>
      </c>
      <c r="K336" s="21">
        <v>1</v>
      </c>
      <c r="L336" s="68">
        <v>65.819178082191783</v>
      </c>
      <c r="M336" s="139">
        <v>0.46124962337309522</v>
      </c>
      <c r="N336" s="150">
        <v>3.5000000000000003E-2</v>
      </c>
      <c r="O336" s="140">
        <v>7.82</v>
      </c>
      <c r="P336" s="143">
        <v>0.21523920072962441</v>
      </c>
      <c r="Q336" s="146">
        <v>7.08</v>
      </c>
      <c r="R336" s="167">
        <f>_xlfn.IFNA(VLOOKUP(YEAR(E336), MOEX_annualized!$N$2:$O$10, 2,FALSE), MOEX_annualized!$O$10)</f>
        <v>-0.12706808638599779</v>
      </c>
      <c r="S336" s="78">
        <v>0</v>
      </c>
      <c r="T336" s="78">
        <f>VLOOKUP(YEAR(D336)&amp;ROUNDUP(MONTH(D336)/3, 0), Business_index!$C$4:$E$39, 3, FALSE)</f>
        <v>1</v>
      </c>
      <c r="U336" s="167">
        <f>_xlfn.IFNA(VLOOKUP(YEAR(E336), MOEX_by2quarters!$N$2:$O$10, 2,FALSE), MOEX_by2quarters!$O$10)</f>
        <v>-0.18115835772283623</v>
      </c>
    </row>
    <row r="337" spans="1:26" x14ac:dyDescent="0.15">
      <c r="A337" s="78">
        <v>75</v>
      </c>
      <c r="B337" s="16" t="s">
        <v>1754</v>
      </c>
      <c r="C337" s="19">
        <v>14.85</v>
      </c>
      <c r="D337" s="18">
        <v>42004</v>
      </c>
      <c r="E337" s="66">
        <v>42369</v>
      </c>
      <c r="F337" s="16" t="s">
        <v>2649</v>
      </c>
      <c r="G337" s="19">
        <v>15.663250942497344</v>
      </c>
      <c r="H337" s="16">
        <v>1</v>
      </c>
      <c r="I337" s="16">
        <v>66</v>
      </c>
      <c r="J337" s="16">
        <v>5</v>
      </c>
      <c r="K337" s="16">
        <v>1</v>
      </c>
      <c r="L337" s="68">
        <v>65.819178082191783</v>
      </c>
      <c r="M337" s="124">
        <v>0.27021029188053364</v>
      </c>
      <c r="N337" s="126">
        <v>2.1999999999999999E-2</v>
      </c>
      <c r="O337" s="127">
        <v>7.67</v>
      </c>
      <c r="P337" s="131">
        <v>0.36105536975102187</v>
      </c>
      <c r="Q337" s="146">
        <v>2.1099999999999994</v>
      </c>
      <c r="R337" s="167">
        <f>_xlfn.IFNA(VLOOKUP(YEAR(E337), MOEX_annualized!$N$2:$O$10, 2,FALSE), MOEX_annualized!$O$10)</f>
        <v>0.28547615277078203</v>
      </c>
      <c r="S337" s="78">
        <v>0</v>
      </c>
      <c r="T337" s="78">
        <f>VLOOKUP(YEAR(D337)&amp;ROUNDUP(MONTH(D337)/3, 0), Business_index!$C$4:$E$39, 3, FALSE)</f>
        <v>0</v>
      </c>
      <c r="U337" s="167">
        <f>_xlfn.IFNA(VLOOKUP(YEAR(E337), MOEX_by2quarters!$N$2:$O$10, 2,FALSE), MOEX_by2quarters!$O$10)</f>
        <v>0.15663555192941619</v>
      </c>
    </row>
    <row r="338" spans="1:26" x14ac:dyDescent="0.15">
      <c r="A338" s="78">
        <v>75</v>
      </c>
      <c r="B338" s="16" t="s">
        <v>1754</v>
      </c>
      <c r="C338" s="19">
        <v>14.85</v>
      </c>
      <c r="D338" s="18">
        <v>42369</v>
      </c>
      <c r="E338" s="66">
        <v>42735</v>
      </c>
      <c r="F338" s="16" t="s">
        <v>2649</v>
      </c>
      <c r="G338" s="19">
        <v>15.663250942497344</v>
      </c>
      <c r="H338" s="16">
        <v>1</v>
      </c>
      <c r="I338" s="16">
        <v>66</v>
      </c>
      <c r="J338" s="16">
        <v>5</v>
      </c>
      <c r="K338" s="16">
        <v>1</v>
      </c>
      <c r="L338" s="68">
        <v>65.819178082191783</v>
      </c>
      <c r="M338" s="124">
        <v>9.2999899786688808E-2</v>
      </c>
      <c r="N338" s="126">
        <v>4.0000000000000001E-3</v>
      </c>
      <c r="O338" s="127">
        <v>7.66</v>
      </c>
      <c r="P338" s="131">
        <v>36.983215868633295</v>
      </c>
      <c r="Q338" s="146">
        <v>5.7999999999999989</v>
      </c>
      <c r="R338" s="167">
        <f>_xlfn.IFNA(VLOOKUP(YEAR(E338), MOEX_annualized!$N$2:$O$10, 2,FALSE), MOEX_annualized!$O$10)</f>
        <v>0.27779550275773196</v>
      </c>
      <c r="S338" s="78">
        <v>0</v>
      </c>
      <c r="T338" s="78">
        <f>VLOOKUP(YEAR(D338)&amp;ROUNDUP(MONTH(D338)/3, 0), Business_index!$C$4:$E$39, 3, FALSE)</f>
        <v>0</v>
      </c>
      <c r="U338" s="167">
        <f>_xlfn.IFNA(VLOOKUP(YEAR(E338), MOEX_by2quarters!$N$2:$O$10, 2,FALSE), MOEX_by2quarters!$O$10)</f>
        <v>0.36326211149690607</v>
      </c>
    </row>
    <row r="339" spans="1:26" x14ac:dyDescent="0.15">
      <c r="A339" s="78">
        <v>75</v>
      </c>
      <c r="B339" s="16" t="s">
        <v>1754</v>
      </c>
      <c r="C339" s="19">
        <v>14.85</v>
      </c>
      <c r="D339" s="18">
        <v>42735</v>
      </c>
      <c r="E339" s="66">
        <v>43100</v>
      </c>
      <c r="F339" s="16" t="s">
        <v>2649</v>
      </c>
      <c r="G339" s="19">
        <v>15.663250942497344</v>
      </c>
      <c r="H339" s="16">
        <v>1</v>
      </c>
      <c r="I339" s="16">
        <v>66</v>
      </c>
      <c r="J339" s="16">
        <v>5</v>
      </c>
      <c r="K339" s="16">
        <v>1</v>
      </c>
      <c r="L339" s="68">
        <v>65.819178082191783</v>
      </c>
      <c r="M339" s="124">
        <v>0.32192052633644203</v>
      </c>
      <c r="N339" s="126">
        <v>1.6E-2</v>
      </c>
      <c r="O339" s="127">
        <v>7.74</v>
      </c>
      <c r="P339" s="131">
        <v>33.79721669980119</v>
      </c>
      <c r="Q339" s="146">
        <v>6.51</v>
      </c>
      <c r="R339" s="167">
        <f>_xlfn.IFNA(VLOOKUP(YEAR(E339), MOEX_annualized!$N$2:$O$10, 2,FALSE), MOEX_annualized!$O$10)</f>
        <v>-5.4849413820347394E-2</v>
      </c>
      <c r="S339" s="78">
        <v>0</v>
      </c>
      <c r="T339" s="78">
        <f>VLOOKUP(YEAR(D339)&amp;ROUNDUP(MONTH(D339)/3, 0), Business_index!$C$4:$E$39, 3, FALSE)</f>
        <v>0</v>
      </c>
      <c r="U339" s="167">
        <f>_xlfn.IFNA(VLOOKUP(YEAR(E339), MOEX_by2quarters!$N$2:$O$10, 2,FALSE), MOEX_by2quarters!$O$10)</f>
        <v>0.21714415782437937</v>
      </c>
    </row>
    <row r="340" spans="1:26" x14ac:dyDescent="0.15">
      <c r="A340" s="78">
        <v>75</v>
      </c>
      <c r="B340" s="16" t="s">
        <v>1754</v>
      </c>
      <c r="C340" s="19">
        <v>14.85</v>
      </c>
      <c r="D340" s="18">
        <v>43100</v>
      </c>
      <c r="E340" s="66">
        <v>43465</v>
      </c>
      <c r="F340" s="16" t="s">
        <v>2649</v>
      </c>
      <c r="G340" s="19">
        <v>15.663250942497344</v>
      </c>
      <c r="H340" s="16">
        <v>1</v>
      </c>
      <c r="I340" s="16">
        <v>66</v>
      </c>
      <c r="J340" s="16">
        <v>5</v>
      </c>
      <c r="K340" s="16">
        <v>1</v>
      </c>
      <c r="L340" s="68">
        <v>65.819178082191783</v>
      </c>
      <c r="M340" s="124">
        <v>0.44622461683565201</v>
      </c>
      <c r="N340" s="126">
        <v>2.5000000000000001E-2</v>
      </c>
      <c r="O340" s="127">
        <v>7.18</v>
      </c>
      <c r="P340" s="131">
        <v>30.129379098481717</v>
      </c>
      <c r="Q340" s="146">
        <v>8.39</v>
      </c>
      <c r="R340" s="167">
        <f>_xlfn.IFNA(VLOOKUP(YEAR(E340), MOEX_annualized!$N$2:$O$10, 2,FALSE), MOEX_annualized!$O$10)</f>
        <v>0.11866885948640538</v>
      </c>
      <c r="S340" s="78">
        <v>0</v>
      </c>
      <c r="T340" s="78">
        <f>VLOOKUP(YEAR(D340)&amp;ROUNDUP(MONTH(D340)/3, 0), Business_index!$C$4:$E$39, 3, FALSE)</f>
        <v>0</v>
      </c>
      <c r="U340" s="167">
        <f>_xlfn.IFNA(VLOOKUP(YEAR(E340), MOEX_by2quarters!$N$2:$O$10, 2,FALSE), MOEX_by2quarters!$O$10)</f>
        <v>4.7760412903606803E-2</v>
      </c>
    </row>
    <row r="341" spans="1:26" x14ac:dyDescent="0.15">
      <c r="A341" s="78">
        <v>75</v>
      </c>
      <c r="B341" s="24" t="s">
        <v>1754</v>
      </c>
      <c r="C341" s="25">
        <v>14.85</v>
      </c>
      <c r="D341" s="26">
        <v>43465</v>
      </c>
      <c r="E341" s="26">
        <v>43811</v>
      </c>
      <c r="F341" s="24" t="s">
        <v>2649</v>
      </c>
      <c r="G341" s="25">
        <v>15.663250942497344</v>
      </c>
      <c r="H341" s="24">
        <v>1</v>
      </c>
      <c r="I341" s="24">
        <v>66</v>
      </c>
      <c r="J341" s="24">
        <v>5</v>
      </c>
      <c r="K341" s="24">
        <v>1</v>
      </c>
      <c r="L341" s="68">
        <v>65.819178082191783</v>
      </c>
      <c r="M341" s="125">
        <v>0.41972572307622696</v>
      </c>
      <c r="N341" s="151">
        <v>2.4E-2</v>
      </c>
      <c r="O341" s="112">
        <v>7.13</v>
      </c>
      <c r="P341" s="132">
        <v>7.8100818041123149E-2</v>
      </c>
      <c r="Q341" s="146">
        <v>7.7299999999999995</v>
      </c>
      <c r="R341" s="167">
        <f>_xlfn.IFNA(VLOOKUP(YEAR(E341), MOEX_annualized!$N$2:$O$10, 2,FALSE), MOEX_annualized!$O$10)</f>
        <v>0.26082232879164408</v>
      </c>
      <c r="S341" s="78">
        <v>0</v>
      </c>
      <c r="T341" s="78">
        <f>VLOOKUP(YEAR(D341)&amp;ROUNDUP(MONTH(D341)/3, 0), Business_index!$C$4:$E$39, 3, FALSE)</f>
        <v>0</v>
      </c>
      <c r="U341" s="167">
        <f>_xlfn.IFNA(VLOOKUP(YEAR(E341), MOEX_by2quarters!$N$2:$O$10, 2,FALSE), MOEX_by2quarters!$O$10)</f>
        <v>0.2042960986766986</v>
      </c>
    </row>
    <row r="342" spans="1:26" x14ac:dyDescent="0.15">
      <c r="A342" s="78">
        <v>76</v>
      </c>
      <c r="B342" s="21" t="s">
        <v>824</v>
      </c>
      <c r="C342" s="22">
        <v>13.25</v>
      </c>
      <c r="D342" s="23">
        <v>41810</v>
      </c>
      <c r="E342" s="65">
        <v>42004</v>
      </c>
      <c r="F342" s="21" t="s">
        <v>2623</v>
      </c>
      <c r="G342" s="22">
        <v>17.104916120735002</v>
      </c>
      <c r="H342" s="21">
        <v>1</v>
      </c>
      <c r="I342" s="21">
        <v>37</v>
      </c>
      <c r="J342" s="21">
        <v>5</v>
      </c>
      <c r="K342" s="21">
        <v>0</v>
      </c>
      <c r="L342" s="68">
        <v>30.082191780821919</v>
      </c>
      <c r="M342" s="139">
        <v>0.91620807665982207</v>
      </c>
      <c r="N342" s="150">
        <v>3.6999999999999998E-2</v>
      </c>
      <c r="O342" s="140">
        <v>10.039999999999999</v>
      </c>
      <c r="P342" s="143">
        <v>0.35254901960784318</v>
      </c>
      <c r="Q342" s="146">
        <v>5.5</v>
      </c>
      <c r="R342" s="167">
        <f>_xlfn.IFNA(VLOOKUP(YEAR(E342), MOEX_annualized!$N$2:$O$10, 2,FALSE), MOEX_annualized!$O$10)</f>
        <v>-0.12706808638599779</v>
      </c>
      <c r="S342" s="224">
        <v>1</v>
      </c>
      <c r="T342" s="78">
        <f>VLOOKUP(YEAR(D342)&amp;ROUNDUP(MONTH(D342)/3, 0), Business_index!$C$4:$E$39, 3, FALSE)</f>
        <v>1</v>
      </c>
      <c r="U342" s="167">
        <f>_xlfn.IFNA(VLOOKUP(YEAR(E342), MOEX_by2quarters!$N$2:$O$10, 2,FALSE), MOEX_by2quarters!$O$10)</f>
        <v>-0.18115835772283623</v>
      </c>
    </row>
    <row r="343" spans="1:26" x14ac:dyDescent="0.15">
      <c r="A343" s="78">
        <v>76</v>
      </c>
      <c r="B343" s="16" t="s">
        <v>824</v>
      </c>
      <c r="C343" s="19">
        <v>13.25</v>
      </c>
      <c r="D343" s="18">
        <v>42004</v>
      </c>
      <c r="E343" s="66">
        <v>42369</v>
      </c>
      <c r="F343" s="16" t="s">
        <v>2623</v>
      </c>
      <c r="G343" s="19">
        <v>17.104916120735002</v>
      </c>
      <c r="H343" s="16">
        <v>1</v>
      </c>
      <c r="I343" s="16">
        <v>37</v>
      </c>
      <c r="J343" s="16">
        <v>5</v>
      </c>
      <c r="K343" s="16">
        <v>0</v>
      </c>
      <c r="L343" s="68">
        <v>30.082191780821919</v>
      </c>
      <c r="M343" s="124">
        <v>0.32613022512708789</v>
      </c>
      <c r="N343" s="126">
        <v>3.4000000000000002E-2</v>
      </c>
      <c r="O343" s="127">
        <v>8.14</v>
      </c>
      <c r="P343" s="131">
        <v>0.68182742493052251</v>
      </c>
      <c r="Q343" s="146">
        <v>0.50999999999999979</v>
      </c>
      <c r="R343" s="167">
        <f>_xlfn.IFNA(VLOOKUP(YEAR(E343), MOEX_annualized!$N$2:$O$10, 2,FALSE), MOEX_annualized!$O$10)</f>
        <v>0.28547615277078203</v>
      </c>
      <c r="S343" s="224">
        <v>1</v>
      </c>
      <c r="T343" s="78">
        <f>VLOOKUP(YEAR(D343)&amp;ROUNDUP(MONTH(D343)/3, 0), Business_index!$C$4:$E$39, 3, FALSE)</f>
        <v>0</v>
      </c>
      <c r="U343" s="167">
        <f>_xlfn.IFNA(VLOOKUP(YEAR(E343), MOEX_by2quarters!$N$2:$O$10, 2,FALSE), MOEX_by2quarters!$O$10)</f>
        <v>0.15663555192941619</v>
      </c>
    </row>
    <row r="344" spans="1:26" x14ac:dyDescent="0.15">
      <c r="A344" s="78">
        <v>76</v>
      </c>
      <c r="B344" s="24" t="s">
        <v>824</v>
      </c>
      <c r="C344" s="25">
        <v>13.25</v>
      </c>
      <c r="D344" s="26">
        <v>42369</v>
      </c>
      <c r="E344" s="26">
        <v>42725</v>
      </c>
      <c r="F344" s="24" t="s">
        <v>2623</v>
      </c>
      <c r="G344" s="25">
        <v>17.104916120735002</v>
      </c>
      <c r="H344" s="24">
        <v>1</v>
      </c>
      <c r="I344" s="24">
        <v>37</v>
      </c>
      <c r="J344" s="24">
        <v>5</v>
      </c>
      <c r="K344" s="24">
        <v>0</v>
      </c>
      <c r="L344" s="68">
        <v>30.082191780821919</v>
      </c>
      <c r="M344" s="125">
        <v>0.67785538315764537</v>
      </c>
      <c r="N344" s="151">
        <v>2.9000000000000001E-2</v>
      </c>
      <c r="O344" s="112">
        <v>8.42</v>
      </c>
      <c r="P344" s="132">
        <v>1.5377430508779022</v>
      </c>
      <c r="Q344" s="146">
        <v>4.1999999999999993</v>
      </c>
      <c r="R344" s="167">
        <f>_xlfn.IFNA(VLOOKUP(YEAR(E344), MOEX_annualized!$N$2:$O$10, 2,FALSE), MOEX_annualized!$O$10)</f>
        <v>0.27779550275773196</v>
      </c>
      <c r="S344" s="224">
        <v>1</v>
      </c>
      <c r="T344" s="78">
        <f>VLOOKUP(YEAR(D344)&amp;ROUNDUP(MONTH(D344)/3, 0), Business_index!$C$4:$E$39, 3, FALSE)</f>
        <v>0</v>
      </c>
      <c r="U344" s="167">
        <f>_xlfn.IFNA(VLOOKUP(YEAR(E344), MOEX_by2quarters!$N$2:$O$10, 2,FALSE), MOEX_by2quarters!$O$10)</f>
        <v>0.36326211149690607</v>
      </c>
      <c r="Z344" s="186"/>
    </row>
    <row r="345" spans="1:26" x14ac:dyDescent="0.15">
      <c r="A345" s="78">
        <v>77</v>
      </c>
      <c r="B345" s="21" t="s">
        <v>1614</v>
      </c>
      <c r="C345" s="22">
        <v>13</v>
      </c>
      <c r="D345" s="23">
        <v>41813</v>
      </c>
      <c r="E345" s="65">
        <v>42004</v>
      </c>
      <c r="F345" s="21" t="s">
        <v>2630</v>
      </c>
      <c r="G345" s="22">
        <v>18.009893815043064</v>
      </c>
      <c r="H345" s="21">
        <v>1</v>
      </c>
      <c r="I345" s="21">
        <v>37</v>
      </c>
      <c r="J345" s="21">
        <v>5</v>
      </c>
      <c r="K345" s="21">
        <v>0</v>
      </c>
      <c r="L345" s="68">
        <v>36.131506849315066</v>
      </c>
      <c r="M345" s="139">
        <v>0.25937539100825296</v>
      </c>
      <c r="N345" s="150">
        <v>2.8000000000000001E-2</v>
      </c>
      <c r="O345" s="140">
        <v>7.4</v>
      </c>
      <c r="P345" s="143">
        <v>2.4329490733985115</v>
      </c>
      <c r="Q345" s="146">
        <v>5.21</v>
      </c>
      <c r="R345" s="167">
        <f>_xlfn.IFNA(VLOOKUP(YEAR(E345), MOEX_annualized!$N$2:$O$10, 2,FALSE), MOEX_annualized!$O$10)</f>
        <v>-0.12706808638599779</v>
      </c>
      <c r="S345" s="78">
        <v>0</v>
      </c>
      <c r="T345" s="78">
        <f>VLOOKUP(YEAR(D345)&amp;ROUNDUP(MONTH(D345)/3, 0), Business_index!$C$4:$E$39, 3, FALSE)</f>
        <v>1</v>
      </c>
      <c r="U345" s="167">
        <f>_xlfn.IFNA(VLOOKUP(YEAR(E345), MOEX_by2quarters!$N$2:$O$10, 2,FALSE), MOEX_by2quarters!$O$10)</f>
        <v>-0.18115835772283623</v>
      </c>
    </row>
    <row r="346" spans="1:26" x14ac:dyDescent="0.15">
      <c r="A346" s="78">
        <v>77</v>
      </c>
      <c r="B346" s="16" t="s">
        <v>1614</v>
      </c>
      <c r="C346" s="19">
        <v>13</v>
      </c>
      <c r="D346" s="18">
        <v>42004</v>
      </c>
      <c r="E346" s="66">
        <v>42369</v>
      </c>
      <c r="F346" s="16" t="s">
        <v>2630</v>
      </c>
      <c r="G346" s="19">
        <v>18.009893815043064</v>
      </c>
      <c r="H346" s="16">
        <v>1</v>
      </c>
      <c r="I346" s="16">
        <v>37</v>
      </c>
      <c r="J346" s="16">
        <v>5</v>
      </c>
      <c r="K346" s="16">
        <v>0</v>
      </c>
      <c r="L346" s="68">
        <v>36.131506849315066</v>
      </c>
      <c r="M346" s="124">
        <v>0.11268077805645976</v>
      </c>
      <c r="N346" s="126">
        <v>1.0999999999999999E-2</v>
      </c>
      <c r="O346" s="127">
        <v>7.21</v>
      </c>
      <c r="P346" s="131">
        <v>2.3394881263784173</v>
      </c>
      <c r="Q346" s="146">
        <v>0.25999999999999979</v>
      </c>
      <c r="R346" s="167">
        <f>_xlfn.IFNA(VLOOKUP(YEAR(E346), MOEX_annualized!$N$2:$O$10, 2,FALSE), MOEX_annualized!$O$10)</f>
        <v>0.28547615277078203</v>
      </c>
      <c r="S346" s="78">
        <v>0</v>
      </c>
      <c r="T346" s="78">
        <f>VLOOKUP(YEAR(D346)&amp;ROUNDUP(MONTH(D346)/3, 0), Business_index!$C$4:$E$39, 3, FALSE)</f>
        <v>0</v>
      </c>
      <c r="U346" s="167">
        <f>_xlfn.IFNA(VLOOKUP(YEAR(E346), MOEX_by2quarters!$N$2:$O$10, 2,FALSE), MOEX_by2quarters!$O$10)</f>
        <v>0.15663555192941619</v>
      </c>
    </row>
    <row r="347" spans="1:26" x14ac:dyDescent="0.15">
      <c r="A347" s="78">
        <v>77</v>
      </c>
      <c r="B347" s="16" t="s">
        <v>1614</v>
      </c>
      <c r="C347" s="19">
        <v>13</v>
      </c>
      <c r="D347" s="18">
        <v>42369</v>
      </c>
      <c r="E347" s="66">
        <v>42735</v>
      </c>
      <c r="F347" s="16" t="s">
        <v>2630</v>
      </c>
      <c r="G347" s="19">
        <v>18.009893815043064</v>
      </c>
      <c r="H347" s="16">
        <v>1</v>
      </c>
      <c r="I347" s="16">
        <v>37</v>
      </c>
      <c r="J347" s="16">
        <v>5</v>
      </c>
      <c r="K347" s="16">
        <v>0</v>
      </c>
      <c r="L347" s="68">
        <v>36.131506849315066</v>
      </c>
      <c r="M347" s="124">
        <v>5.7335279589639666E-2</v>
      </c>
      <c r="N347" s="126">
        <v>2E-3</v>
      </c>
      <c r="O347" s="127">
        <v>6.51</v>
      </c>
      <c r="P347" s="131">
        <v>2.6089197326121343</v>
      </c>
      <c r="Q347" s="146">
        <v>3.9499999999999993</v>
      </c>
      <c r="R347" s="167">
        <f>_xlfn.IFNA(VLOOKUP(YEAR(E347), MOEX_annualized!$N$2:$O$10, 2,FALSE), MOEX_annualized!$O$10)</f>
        <v>0.27779550275773196</v>
      </c>
      <c r="S347" s="78">
        <v>0</v>
      </c>
      <c r="T347" s="78">
        <f>VLOOKUP(YEAR(D347)&amp;ROUNDUP(MONTH(D347)/3, 0), Business_index!$C$4:$E$39, 3, FALSE)</f>
        <v>0</v>
      </c>
      <c r="U347" s="167">
        <f>_xlfn.IFNA(VLOOKUP(YEAR(E347), MOEX_by2quarters!$N$2:$O$10, 2,FALSE), MOEX_by2quarters!$O$10)</f>
        <v>0.36326211149690607</v>
      </c>
    </row>
    <row r="348" spans="1:26" x14ac:dyDescent="0.15">
      <c r="A348" s="78">
        <v>77</v>
      </c>
      <c r="B348" s="24" t="s">
        <v>1614</v>
      </c>
      <c r="C348" s="25">
        <v>13</v>
      </c>
      <c r="D348" s="26">
        <v>42735</v>
      </c>
      <c r="E348" s="26">
        <v>42912</v>
      </c>
      <c r="F348" s="24" t="s">
        <v>2630</v>
      </c>
      <c r="G348" s="25">
        <v>18.009893815043064</v>
      </c>
      <c r="H348" s="24">
        <v>1</v>
      </c>
      <c r="I348" s="24">
        <v>37</v>
      </c>
      <c r="J348" s="24">
        <v>5</v>
      </c>
      <c r="K348" s="24">
        <v>0</v>
      </c>
      <c r="L348" s="68">
        <v>36.131506849315066</v>
      </c>
      <c r="M348" s="125">
        <v>9.8719479677140384E-2</v>
      </c>
      <c r="N348" s="151">
        <v>6.0000000000000001E-3</v>
      </c>
      <c r="O348" s="112">
        <v>5.12</v>
      </c>
      <c r="P348" s="132">
        <v>1.2472781506338553</v>
      </c>
      <c r="Q348" s="146">
        <v>4.66</v>
      </c>
      <c r="R348" s="167">
        <f>_xlfn.IFNA(VLOOKUP(YEAR(E348), MOEX_annualized!$N$2:$O$10, 2,FALSE), MOEX_annualized!$O$10)</f>
        <v>-5.4849413820347394E-2</v>
      </c>
      <c r="S348" s="78">
        <v>0</v>
      </c>
      <c r="T348" s="78">
        <f>VLOOKUP(YEAR(D348)&amp;ROUNDUP(MONTH(D348)/3, 0), Business_index!$C$4:$E$39, 3, FALSE)</f>
        <v>0</v>
      </c>
      <c r="U348" s="167">
        <f>_xlfn.IFNA(VLOOKUP(YEAR(E348), MOEX_by2quarters!$N$2:$O$10, 2,FALSE), MOEX_by2quarters!$O$10)</f>
        <v>0.21714415782437937</v>
      </c>
      <c r="Z348" s="186"/>
    </row>
    <row r="349" spans="1:26" x14ac:dyDescent="0.15">
      <c r="A349" s="78">
        <v>78</v>
      </c>
      <c r="B349" s="16" t="s">
        <v>918</v>
      </c>
      <c r="C349" s="19">
        <v>28.051690000000001</v>
      </c>
      <c r="D349" s="18">
        <v>41981</v>
      </c>
      <c r="E349" s="66">
        <v>42369</v>
      </c>
      <c r="F349" s="16" t="s">
        <v>919</v>
      </c>
      <c r="G349" s="19">
        <v>16.088481138164973</v>
      </c>
      <c r="H349" s="16">
        <v>1</v>
      </c>
      <c r="I349" s="16">
        <v>392</v>
      </c>
      <c r="J349" s="16">
        <v>30</v>
      </c>
      <c r="K349" s="16">
        <v>0</v>
      </c>
      <c r="L349" s="68">
        <v>74.367123287671234</v>
      </c>
      <c r="M349" s="110">
        <v>87.75</v>
      </c>
      <c r="N349" s="197">
        <v>0</v>
      </c>
      <c r="O349" s="127">
        <v>87.75</v>
      </c>
      <c r="P349" s="129">
        <v>83.82</v>
      </c>
      <c r="Q349" s="146">
        <v>16.941690000000001</v>
      </c>
      <c r="R349" s="167">
        <f>_xlfn.IFNA(VLOOKUP(YEAR(E349), MOEX_annualized!$N$2:$O$10, 2,FALSE), MOEX_annualized!$O$10)</f>
        <v>0.28547615277078203</v>
      </c>
      <c r="S349" s="78">
        <v>0</v>
      </c>
      <c r="T349" s="78">
        <f>VLOOKUP(YEAR(D349)&amp;ROUNDUP(MONTH(D349)/3, 0), Business_index!$C$4:$E$39, 3, FALSE)</f>
        <v>0</v>
      </c>
      <c r="U349" s="167">
        <f>_xlfn.IFNA(VLOOKUP(YEAR(E349), MOEX_by2quarters!$N$2:$O$10, 2,FALSE), MOEX_by2quarters!$O$10)</f>
        <v>0.15663555192941619</v>
      </c>
    </row>
    <row r="350" spans="1:26" x14ac:dyDescent="0.15">
      <c r="A350" s="78">
        <v>78</v>
      </c>
      <c r="B350" s="16" t="s">
        <v>918</v>
      </c>
      <c r="C350" s="19">
        <v>28.051690000000001</v>
      </c>
      <c r="D350" s="18">
        <v>42369</v>
      </c>
      <c r="E350" s="66">
        <v>42735</v>
      </c>
      <c r="F350" s="16" t="s">
        <v>919</v>
      </c>
      <c r="G350" s="19">
        <v>16.088481138164973</v>
      </c>
      <c r="H350" s="16">
        <v>1</v>
      </c>
      <c r="I350" s="16">
        <v>392</v>
      </c>
      <c r="J350" s="16">
        <v>30</v>
      </c>
      <c r="K350" s="16">
        <v>0</v>
      </c>
      <c r="L350" s="68">
        <v>74.367123287671234</v>
      </c>
      <c r="M350" s="110">
        <v>32.78</v>
      </c>
      <c r="N350" s="187">
        <v>1.6E-2</v>
      </c>
      <c r="O350" s="127">
        <v>32.78</v>
      </c>
      <c r="P350" s="129">
        <v>31.44</v>
      </c>
      <c r="Q350" s="146">
        <v>19.00169</v>
      </c>
      <c r="R350" s="167">
        <f>_xlfn.IFNA(VLOOKUP(YEAR(E350), MOEX_annualized!$N$2:$O$10, 2,FALSE), MOEX_annualized!$O$10)</f>
        <v>0.27779550275773196</v>
      </c>
      <c r="S350" s="78">
        <v>0</v>
      </c>
      <c r="T350" s="78">
        <f>VLOOKUP(YEAR(D350)&amp;ROUNDUP(MONTH(D350)/3, 0), Business_index!$C$4:$E$39, 3, FALSE)</f>
        <v>0</v>
      </c>
      <c r="U350" s="167">
        <f>_xlfn.IFNA(VLOOKUP(YEAR(E350), MOEX_by2quarters!$N$2:$O$10, 2,FALSE), MOEX_by2quarters!$O$10)</f>
        <v>0.36326211149690607</v>
      </c>
    </row>
    <row r="351" spans="1:26" x14ac:dyDescent="0.15">
      <c r="A351" s="78">
        <v>78</v>
      </c>
      <c r="B351" s="16" t="s">
        <v>918</v>
      </c>
      <c r="C351" s="19">
        <v>28.051690000000001</v>
      </c>
      <c r="D351" s="18">
        <v>42735</v>
      </c>
      <c r="E351" s="66">
        <v>43100</v>
      </c>
      <c r="F351" s="16" t="s">
        <v>919</v>
      </c>
      <c r="G351" s="19">
        <v>16.088481138164973</v>
      </c>
      <c r="H351" s="16">
        <v>1</v>
      </c>
      <c r="I351" s="16">
        <v>392</v>
      </c>
      <c r="J351" s="16">
        <v>30</v>
      </c>
      <c r="K351" s="16">
        <v>0</v>
      </c>
      <c r="L351" s="68">
        <v>74.367123287671234</v>
      </c>
      <c r="M351" s="110">
        <v>27.13</v>
      </c>
      <c r="N351" s="187">
        <v>1E-3</v>
      </c>
      <c r="O351" s="127">
        <v>27.13</v>
      </c>
      <c r="P351" s="129">
        <v>25.82</v>
      </c>
      <c r="Q351" s="146">
        <v>19.711690000000001</v>
      </c>
      <c r="R351" s="167">
        <f>_xlfn.IFNA(VLOOKUP(YEAR(E351), MOEX_annualized!$N$2:$O$10, 2,FALSE), MOEX_annualized!$O$10)</f>
        <v>-5.4849413820347394E-2</v>
      </c>
      <c r="S351" s="78">
        <v>0</v>
      </c>
      <c r="T351" s="78">
        <f>VLOOKUP(YEAR(D351)&amp;ROUNDUP(MONTH(D351)/3, 0), Business_index!$C$4:$E$39, 3, FALSE)</f>
        <v>0</v>
      </c>
      <c r="U351" s="167">
        <f>_xlfn.IFNA(VLOOKUP(YEAR(E351), MOEX_by2quarters!$N$2:$O$10, 2,FALSE), MOEX_by2quarters!$O$10)</f>
        <v>0.21714415782437937</v>
      </c>
    </row>
    <row r="352" spans="1:26" x14ac:dyDescent="0.15">
      <c r="A352" s="78">
        <v>78</v>
      </c>
      <c r="B352" s="16" t="s">
        <v>918</v>
      </c>
      <c r="C352" s="19">
        <v>28.051690000000001</v>
      </c>
      <c r="D352" s="18">
        <v>43100</v>
      </c>
      <c r="E352" s="66">
        <v>43465</v>
      </c>
      <c r="F352" s="16" t="s">
        <v>919</v>
      </c>
      <c r="G352" s="19">
        <v>16.088481138164973</v>
      </c>
      <c r="H352" s="16">
        <v>1</v>
      </c>
      <c r="I352" s="16">
        <v>392</v>
      </c>
      <c r="J352" s="16">
        <v>30</v>
      </c>
      <c r="K352" s="16">
        <v>0</v>
      </c>
      <c r="L352" s="68">
        <v>74.367123287671234</v>
      </c>
      <c r="M352" s="110">
        <v>30.69</v>
      </c>
      <c r="N352" s="187">
        <v>-0.01</v>
      </c>
      <c r="O352" s="127">
        <v>30.69</v>
      </c>
      <c r="P352" s="129">
        <v>29.3</v>
      </c>
      <c r="Q352" s="146">
        <v>21.59169</v>
      </c>
      <c r="R352" s="167">
        <f>_xlfn.IFNA(VLOOKUP(YEAR(E352), MOEX_annualized!$N$2:$O$10, 2,FALSE), MOEX_annualized!$O$10)</f>
        <v>0.11866885948640538</v>
      </c>
      <c r="S352" s="78">
        <v>0</v>
      </c>
      <c r="T352" s="78">
        <f>VLOOKUP(YEAR(D352)&amp;ROUNDUP(MONTH(D352)/3, 0), Business_index!$C$4:$E$39, 3, FALSE)</f>
        <v>0</v>
      </c>
      <c r="U352" s="167">
        <f>_xlfn.IFNA(VLOOKUP(YEAR(E352), MOEX_by2quarters!$N$2:$O$10, 2,FALSE), MOEX_by2quarters!$O$10)</f>
        <v>4.7760412903606803E-2</v>
      </c>
    </row>
    <row r="353" spans="1:21" x14ac:dyDescent="0.15">
      <c r="A353" s="78">
        <v>78</v>
      </c>
      <c r="B353" s="16" t="s">
        <v>918</v>
      </c>
      <c r="C353" s="19">
        <v>28.051690000000001</v>
      </c>
      <c r="D353" s="18">
        <v>43465</v>
      </c>
      <c r="E353" s="66">
        <v>43830</v>
      </c>
      <c r="F353" s="16" t="s">
        <v>919</v>
      </c>
      <c r="G353" s="19">
        <v>16.088481138164973</v>
      </c>
      <c r="H353" s="16">
        <v>1</v>
      </c>
      <c r="I353" s="16">
        <v>392</v>
      </c>
      <c r="J353" s="16">
        <v>30</v>
      </c>
      <c r="K353" s="16">
        <v>0</v>
      </c>
      <c r="L353" s="68">
        <v>74.367123287671234</v>
      </c>
      <c r="M353" s="110">
        <v>21.4</v>
      </c>
      <c r="N353" s="187">
        <v>4.0000000000000001E-3</v>
      </c>
      <c r="O353" s="127">
        <v>21.4</v>
      </c>
      <c r="P353" s="129">
        <v>20.100000000000001</v>
      </c>
      <c r="Q353" s="146">
        <v>20.93169</v>
      </c>
      <c r="R353" s="167">
        <f>_xlfn.IFNA(VLOOKUP(YEAR(E353), MOEX_annualized!$N$2:$O$10, 2,FALSE), MOEX_annualized!$O$10)</f>
        <v>0.26082232879164408</v>
      </c>
      <c r="S353" s="78">
        <v>0</v>
      </c>
      <c r="T353" s="78">
        <f>VLOOKUP(YEAR(D353)&amp;ROUNDUP(MONTH(D353)/3, 0), Business_index!$C$4:$E$39, 3, FALSE)</f>
        <v>0</v>
      </c>
      <c r="U353" s="167">
        <f>_xlfn.IFNA(VLOOKUP(YEAR(E353), MOEX_by2quarters!$N$2:$O$10, 2,FALSE), MOEX_by2quarters!$O$10)</f>
        <v>0.2042960986766986</v>
      </c>
    </row>
    <row r="354" spans="1:21" x14ac:dyDescent="0.15">
      <c r="A354" s="78">
        <v>78</v>
      </c>
      <c r="B354" s="16" t="s">
        <v>918</v>
      </c>
      <c r="C354" s="19">
        <v>28.051690000000001</v>
      </c>
      <c r="D354" s="18">
        <v>43830</v>
      </c>
      <c r="E354" s="66">
        <v>44196</v>
      </c>
      <c r="F354" s="16" t="s">
        <v>919</v>
      </c>
      <c r="G354" s="19">
        <v>16.088481138164973</v>
      </c>
      <c r="H354" s="16">
        <v>1</v>
      </c>
      <c r="I354" s="16">
        <v>392</v>
      </c>
      <c r="J354" s="16">
        <v>30</v>
      </c>
      <c r="K354" s="16">
        <v>0</v>
      </c>
      <c r="L354" s="68">
        <v>74.367123287671234</v>
      </c>
      <c r="M354" s="110">
        <v>21.19</v>
      </c>
      <c r="N354" s="187">
        <v>-1.2999999999999999E-2</v>
      </c>
      <c r="O354" s="127">
        <v>21.19</v>
      </c>
      <c r="P354" s="129">
        <v>19.84</v>
      </c>
      <c r="Q354" s="146">
        <v>23.261690000000002</v>
      </c>
      <c r="R354" s="167">
        <f>_xlfn.IFNA(VLOOKUP(YEAR(E354), MOEX_annualized!$N$2:$O$10, 2,FALSE), MOEX_annualized!$O$10)</f>
        <v>8.3801563751449079E-2</v>
      </c>
      <c r="S354" s="78">
        <v>0</v>
      </c>
      <c r="T354" s="78">
        <f>VLOOKUP(YEAR(D354)&amp;ROUNDUP(MONTH(D354)/3, 0), Business_index!$C$4:$E$39, 3, FALSE)</f>
        <v>0</v>
      </c>
      <c r="U354" s="167">
        <f>_xlfn.IFNA(VLOOKUP(YEAR(E354), MOEX_by2quarters!$N$2:$O$10, 2,FALSE), MOEX_by2quarters!$O$10)</f>
        <v>0.47229392294217887</v>
      </c>
    </row>
    <row r="355" spans="1:21" x14ac:dyDescent="0.15">
      <c r="A355" s="78">
        <v>78</v>
      </c>
      <c r="B355" s="24" t="s">
        <v>918</v>
      </c>
      <c r="C355" s="25">
        <v>28.051690000000001</v>
      </c>
      <c r="D355" s="26">
        <v>44196</v>
      </c>
      <c r="E355" s="26">
        <v>44243</v>
      </c>
      <c r="F355" s="24" t="s">
        <v>919</v>
      </c>
      <c r="G355" s="25">
        <v>16.088481138164973</v>
      </c>
      <c r="H355" s="24">
        <v>1</v>
      </c>
      <c r="I355" s="24">
        <v>392</v>
      </c>
      <c r="J355" s="24">
        <v>30</v>
      </c>
      <c r="K355" s="24">
        <v>0</v>
      </c>
      <c r="L355" s="68">
        <v>74.367123287671234</v>
      </c>
      <c r="M355" s="112">
        <v>17.88</v>
      </c>
      <c r="N355" s="153">
        <v>-3.0000000000000001E-3</v>
      </c>
      <c r="O355" s="112">
        <v>17.88</v>
      </c>
      <c r="P355" s="130">
        <v>16.53</v>
      </c>
      <c r="Q355" s="146">
        <v>24.371690000000001</v>
      </c>
      <c r="R355" s="167">
        <f>_xlfn.IFNA(VLOOKUP(YEAR(E355), MOEX_annualized!$N$2:$O$10, 2,FALSE), MOEX_annualized!$O$10)</f>
        <v>8.3801563751449079E-2</v>
      </c>
      <c r="S355" s="78">
        <v>0</v>
      </c>
      <c r="T355" s="78">
        <f>VLOOKUP(YEAR(D355)&amp;ROUNDUP(MONTH(D355)/3, 0), Business_index!$C$4:$E$39, 3, FALSE)</f>
        <v>0</v>
      </c>
      <c r="U355" s="167">
        <f>_xlfn.IFNA(VLOOKUP(YEAR(E355), MOEX_by2quarters!$N$2:$O$10, 2,FALSE), MOEX_by2quarters!$O$10)</f>
        <v>0.47229392294217887</v>
      </c>
    </row>
    <row r="356" spans="1:21" x14ac:dyDescent="0.15">
      <c r="A356" s="78">
        <v>79</v>
      </c>
      <c r="B356" s="21" t="s">
        <v>869</v>
      </c>
      <c r="C356" s="22">
        <v>15.914</v>
      </c>
      <c r="D356" s="23">
        <v>42369</v>
      </c>
      <c r="E356" s="65">
        <v>42735</v>
      </c>
      <c r="F356" s="21" t="s">
        <v>871</v>
      </c>
      <c r="G356" s="22">
        <v>15.794625144338937</v>
      </c>
      <c r="H356" s="21">
        <v>1</v>
      </c>
      <c r="I356" s="21">
        <v>324</v>
      </c>
      <c r="J356" s="21">
        <v>30</v>
      </c>
      <c r="K356" s="21">
        <v>0</v>
      </c>
      <c r="L356" s="68">
        <v>72.756164383561639</v>
      </c>
      <c r="M356" s="150">
        <v>7.4999999999999997E-2</v>
      </c>
      <c r="N356" s="150">
        <v>5.1999999999999998E-2</v>
      </c>
      <c r="O356" s="140">
        <v>39.79</v>
      </c>
      <c r="P356" s="141">
        <v>38.79</v>
      </c>
      <c r="Q356" s="146">
        <v>6.863999999999999</v>
      </c>
      <c r="R356" s="167">
        <f>_xlfn.IFNA(VLOOKUP(YEAR(E356), MOEX_annualized!$N$2:$O$10, 2,FALSE), MOEX_annualized!$O$10)</f>
        <v>0.27779550275773196</v>
      </c>
      <c r="S356" s="78">
        <v>0</v>
      </c>
      <c r="T356" s="78">
        <f>VLOOKUP(YEAR(D356)&amp;ROUNDUP(MONTH(D356)/3, 0), Business_index!$C$4:$E$39, 3, FALSE)</f>
        <v>0</v>
      </c>
      <c r="U356" s="167">
        <f>_xlfn.IFNA(VLOOKUP(YEAR(E356), MOEX_by2quarters!$N$2:$O$10, 2,FALSE), MOEX_by2quarters!$O$10)</f>
        <v>0.36326211149690607</v>
      </c>
    </row>
    <row r="357" spans="1:21" x14ac:dyDescent="0.15">
      <c r="A357" s="78">
        <v>79</v>
      </c>
      <c r="B357" s="16" t="s">
        <v>869</v>
      </c>
      <c r="C357" s="19">
        <v>15.914</v>
      </c>
      <c r="D357" s="18">
        <v>42735</v>
      </c>
      <c r="E357" s="66">
        <v>43100</v>
      </c>
      <c r="F357" s="16" t="s">
        <v>871</v>
      </c>
      <c r="G357" s="19">
        <v>15.794625144338937</v>
      </c>
      <c r="H357" s="16">
        <v>1</v>
      </c>
      <c r="I357" s="16">
        <v>324</v>
      </c>
      <c r="J357" s="16">
        <v>30</v>
      </c>
      <c r="K357" s="16">
        <v>0</v>
      </c>
      <c r="L357" s="68">
        <v>72.756164383561639</v>
      </c>
      <c r="M357" s="126">
        <v>8.8999999999999996E-2</v>
      </c>
      <c r="N357" s="126">
        <v>3.1E-2</v>
      </c>
      <c r="O357" s="127">
        <v>15.11</v>
      </c>
      <c r="P357" s="129">
        <v>14.11</v>
      </c>
      <c r="Q357" s="146">
        <v>7.5739999999999998</v>
      </c>
      <c r="R357" s="167">
        <f>_xlfn.IFNA(VLOOKUP(YEAR(E357), MOEX_annualized!$N$2:$O$10, 2,FALSE), MOEX_annualized!$O$10)</f>
        <v>-5.4849413820347394E-2</v>
      </c>
      <c r="S357" s="78">
        <v>0</v>
      </c>
      <c r="T357" s="78">
        <f>VLOOKUP(YEAR(D357)&amp;ROUNDUP(MONTH(D357)/3, 0), Business_index!$C$4:$E$39, 3, FALSE)</f>
        <v>0</v>
      </c>
      <c r="U357" s="167">
        <f>_xlfn.IFNA(VLOOKUP(YEAR(E357), MOEX_by2quarters!$N$2:$O$10, 2,FALSE), MOEX_by2quarters!$O$10)</f>
        <v>0.21714415782437937</v>
      </c>
    </row>
    <row r="358" spans="1:21" x14ac:dyDescent="0.15">
      <c r="A358" s="78">
        <v>79</v>
      </c>
      <c r="B358" s="16" t="s">
        <v>869</v>
      </c>
      <c r="C358" s="19">
        <v>15.914</v>
      </c>
      <c r="D358" s="18">
        <v>43100</v>
      </c>
      <c r="E358" s="66">
        <v>43465</v>
      </c>
      <c r="F358" s="16" t="s">
        <v>871</v>
      </c>
      <c r="G358" s="19">
        <v>15.794625144338937</v>
      </c>
      <c r="H358" s="16">
        <v>1</v>
      </c>
      <c r="I358" s="16">
        <v>324</v>
      </c>
      <c r="J358" s="16">
        <v>30</v>
      </c>
      <c r="K358" s="16">
        <v>0</v>
      </c>
      <c r="L358" s="68">
        <v>72.756164383561639</v>
      </c>
      <c r="M358" s="126">
        <v>-6.0999999999999999E-2</v>
      </c>
      <c r="N358" s="126">
        <v>-2.3E-2</v>
      </c>
      <c r="O358" s="127">
        <v>16.73</v>
      </c>
      <c r="P358" s="129">
        <v>15.73</v>
      </c>
      <c r="Q358" s="146">
        <v>9.4540000000000006</v>
      </c>
      <c r="R358" s="167">
        <f>_xlfn.IFNA(VLOOKUP(YEAR(E358), MOEX_annualized!$N$2:$O$10, 2,FALSE), MOEX_annualized!$O$10)</f>
        <v>0.11866885948640538</v>
      </c>
      <c r="S358" s="78">
        <v>0</v>
      </c>
      <c r="T358" s="78">
        <f>VLOOKUP(YEAR(D358)&amp;ROUNDUP(MONTH(D358)/3, 0), Business_index!$C$4:$E$39, 3, FALSE)</f>
        <v>0</v>
      </c>
      <c r="U358" s="167">
        <f>_xlfn.IFNA(VLOOKUP(YEAR(E358), MOEX_by2quarters!$N$2:$O$10, 2,FALSE), MOEX_by2quarters!$O$10)</f>
        <v>4.7760412903606803E-2</v>
      </c>
    </row>
    <row r="359" spans="1:21" x14ac:dyDescent="0.15">
      <c r="A359" s="78">
        <v>79</v>
      </c>
      <c r="B359" s="16" t="s">
        <v>869</v>
      </c>
      <c r="C359" s="19">
        <v>15.914</v>
      </c>
      <c r="D359" s="18">
        <v>43465</v>
      </c>
      <c r="E359" s="66">
        <v>43830</v>
      </c>
      <c r="F359" s="16" t="s">
        <v>871</v>
      </c>
      <c r="G359" s="19">
        <v>15.794625144338937</v>
      </c>
      <c r="H359" s="16">
        <v>1</v>
      </c>
      <c r="I359" s="16">
        <v>324</v>
      </c>
      <c r="J359" s="16">
        <v>30</v>
      </c>
      <c r="K359" s="16">
        <v>0</v>
      </c>
      <c r="L359" s="68">
        <v>72.756164383561639</v>
      </c>
      <c r="M359" s="126">
        <v>-1.2999999999999999E-2</v>
      </c>
      <c r="N359" s="126">
        <v>-6.0000000000000001E-3</v>
      </c>
      <c r="O359" s="127">
        <v>12.86</v>
      </c>
      <c r="P359" s="129">
        <v>11.86</v>
      </c>
      <c r="Q359" s="146">
        <v>8.7940000000000005</v>
      </c>
      <c r="R359" s="167">
        <f>_xlfn.IFNA(VLOOKUP(YEAR(E359), MOEX_annualized!$N$2:$O$10, 2,FALSE), MOEX_annualized!$O$10)</f>
        <v>0.26082232879164408</v>
      </c>
      <c r="S359" s="78">
        <v>0</v>
      </c>
      <c r="T359" s="78">
        <f>VLOOKUP(YEAR(D359)&amp;ROUNDUP(MONTH(D359)/3, 0), Business_index!$C$4:$E$39, 3, FALSE)</f>
        <v>0</v>
      </c>
      <c r="U359" s="167">
        <f>_xlfn.IFNA(VLOOKUP(YEAR(E359), MOEX_by2quarters!$N$2:$O$10, 2,FALSE), MOEX_by2quarters!$O$10)</f>
        <v>0.2042960986766986</v>
      </c>
    </row>
    <row r="360" spans="1:21" x14ac:dyDescent="0.15">
      <c r="A360" s="78">
        <v>79</v>
      </c>
      <c r="B360" s="16" t="s">
        <v>869</v>
      </c>
      <c r="C360" s="19">
        <v>15.914</v>
      </c>
      <c r="D360" s="18">
        <v>43830</v>
      </c>
      <c r="E360" s="66">
        <v>44196</v>
      </c>
      <c r="F360" s="16" t="s">
        <v>871</v>
      </c>
      <c r="G360" s="19">
        <v>15.794625144338937</v>
      </c>
      <c r="H360" s="16">
        <v>1</v>
      </c>
      <c r="I360" s="16">
        <v>324</v>
      </c>
      <c r="J360" s="16">
        <v>30</v>
      </c>
      <c r="K360" s="16">
        <v>0</v>
      </c>
      <c r="L360" s="68">
        <v>72.756164383561639</v>
      </c>
      <c r="M360" s="126">
        <v>-3.2000000000000001E-2</v>
      </c>
      <c r="N360" s="126">
        <v>-1.4E-2</v>
      </c>
      <c r="O360" s="127">
        <v>11.06</v>
      </c>
      <c r="P360" s="129">
        <v>10.06</v>
      </c>
      <c r="Q360" s="146">
        <v>11.123999999999999</v>
      </c>
      <c r="R360" s="167">
        <f>_xlfn.IFNA(VLOOKUP(YEAR(E360), MOEX_annualized!$N$2:$O$10, 2,FALSE), MOEX_annualized!$O$10)</f>
        <v>8.3801563751449079E-2</v>
      </c>
      <c r="S360" s="78">
        <v>0</v>
      </c>
      <c r="T360" s="78">
        <f>VLOOKUP(YEAR(D360)&amp;ROUNDUP(MONTH(D360)/3, 0), Business_index!$C$4:$E$39, 3, FALSE)</f>
        <v>0</v>
      </c>
      <c r="U360" s="167">
        <f>_xlfn.IFNA(VLOOKUP(YEAR(E360), MOEX_by2quarters!$N$2:$O$10, 2,FALSE), MOEX_by2quarters!$O$10)</f>
        <v>0.47229392294217887</v>
      </c>
    </row>
    <row r="361" spans="1:21" x14ac:dyDescent="0.15">
      <c r="A361" s="78">
        <v>79</v>
      </c>
      <c r="B361" s="24" t="s">
        <v>869</v>
      </c>
      <c r="C361" s="25">
        <v>15.914</v>
      </c>
      <c r="D361" s="26">
        <v>44196</v>
      </c>
      <c r="E361" s="26">
        <v>44243</v>
      </c>
      <c r="F361" s="24" t="s">
        <v>871</v>
      </c>
      <c r="G361" s="25">
        <v>15.794625144338937</v>
      </c>
      <c r="H361" s="24">
        <v>1</v>
      </c>
      <c r="I361" s="24">
        <v>324</v>
      </c>
      <c r="J361" s="24">
        <v>30</v>
      </c>
      <c r="K361" s="24">
        <v>0</v>
      </c>
      <c r="L361" s="68">
        <v>72.756164383561639</v>
      </c>
      <c r="M361" s="151">
        <v>2.3E-2</v>
      </c>
      <c r="N361" s="151">
        <v>3.0000000000000001E-3</v>
      </c>
      <c r="O361" s="112">
        <v>8.59</v>
      </c>
      <c r="P361" s="130">
        <v>7.59</v>
      </c>
      <c r="Q361" s="146">
        <v>12.234</v>
      </c>
      <c r="R361" s="167">
        <f>_xlfn.IFNA(VLOOKUP(YEAR(E361), MOEX_annualized!$N$2:$O$10, 2,FALSE), MOEX_annualized!$O$10)</f>
        <v>8.3801563751449079E-2</v>
      </c>
      <c r="S361" s="78">
        <v>0</v>
      </c>
      <c r="T361" s="78">
        <f>VLOOKUP(YEAR(D361)&amp;ROUNDUP(MONTH(D361)/3, 0), Business_index!$C$4:$E$39, 3, FALSE)</f>
        <v>0</v>
      </c>
      <c r="U361" s="167">
        <f>_xlfn.IFNA(VLOOKUP(YEAR(E361), MOEX_by2quarters!$N$2:$O$10, 2,FALSE), MOEX_by2quarters!$O$10)</f>
        <v>0.47229392294217887</v>
      </c>
    </row>
    <row r="362" spans="1:21" x14ac:dyDescent="0.15">
      <c r="A362" s="78">
        <v>80</v>
      </c>
      <c r="B362" s="45" t="s">
        <v>547</v>
      </c>
      <c r="C362" s="46">
        <v>17</v>
      </c>
      <c r="D362" s="47">
        <v>42054</v>
      </c>
      <c r="E362" s="47">
        <v>42369</v>
      </c>
      <c r="F362" s="45" t="s">
        <v>2769</v>
      </c>
      <c r="G362" s="46">
        <v>18.731153900282962</v>
      </c>
      <c r="H362" s="45">
        <v>1</v>
      </c>
      <c r="I362" s="45">
        <v>180</v>
      </c>
      <c r="J362" s="45">
        <v>10</v>
      </c>
      <c r="K362" s="45">
        <v>0</v>
      </c>
      <c r="L362" s="68">
        <v>17.950684931506849</v>
      </c>
      <c r="M362" s="177">
        <v>0.3</v>
      </c>
      <c r="N362" s="177">
        <v>-1E-3</v>
      </c>
      <c r="O362" s="111">
        <v>7.29</v>
      </c>
      <c r="P362" s="115">
        <v>2.96</v>
      </c>
      <c r="Q362" s="146">
        <v>4.9000000000000004</v>
      </c>
      <c r="R362" s="167">
        <f>_xlfn.IFNA(VLOOKUP(YEAR(E362), MOEX_annualized!$N$2:$O$10, 2,FALSE), MOEX_annualized!$O$10)</f>
        <v>0.28547615277078203</v>
      </c>
      <c r="S362" s="78">
        <v>0</v>
      </c>
      <c r="T362" s="78">
        <f>VLOOKUP(YEAR(D362)&amp;ROUNDUP(MONTH(D362)/3, 0), Business_index!$C$4:$E$39, 3, FALSE)</f>
        <v>0</v>
      </c>
      <c r="U362" s="167">
        <f>_xlfn.IFNA(VLOOKUP(YEAR(E362), MOEX_by2quarters!$N$2:$O$10, 2,FALSE), MOEX_by2quarters!$O$10)</f>
        <v>0.15663555192941619</v>
      </c>
    </row>
    <row r="363" spans="1:21" x14ac:dyDescent="0.15">
      <c r="A363" s="78">
        <v>80</v>
      </c>
      <c r="B363" s="50" t="s">
        <v>547</v>
      </c>
      <c r="C363" s="51">
        <v>17</v>
      </c>
      <c r="D363" s="52">
        <v>42369</v>
      </c>
      <c r="E363" s="52">
        <v>42600</v>
      </c>
      <c r="F363" s="50" t="s">
        <v>2769</v>
      </c>
      <c r="G363" s="51">
        <v>18.731153900282962</v>
      </c>
      <c r="H363" s="50">
        <v>1</v>
      </c>
      <c r="I363" s="50">
        <v>180</v>
      </c>
      <c r="J363" s="50">
        <v>10</v>
      </c>
      <c r="K363" s="50">
        <v>0</v>
      </c>
      <c r="L363" s="68">
        <v>17.950684931506849</v>
      </c>
      <c r="M363" s="177">
        <v>0.26100000000000001</v>
      </c>
      <c r="N363" s="177">
        <v>1.7000000000000001E-2</v>
      </c>
      <c r="O363" s="190">
        <v>7.07</v>
      </c>
      <c r="P363" s="114">
        <v>3.05</v>
      </c>
      <c r="Q363" s="146">
        <v>7.9499999999999993</v>
      </c>
      <c r="R363" s="167">
        <f>_xlfn.IFNA(VLOOKUP(YEAR(E363), MOEX_annualized!$N$2:$O$10, 2,FALSE), MOEX_annualized!$O$10)</f>
        <v>0.27779550275773196</v>
      </c>
      <c r="S363" s="78">
        <v>0</v>
      </c>
      <c r="T363" s="78">
        <f>VLOOKUP(YEAR(D363)&amp;ROUNDUP(MONTH(D363)/3, 0), Business_index!$C$4:$E$39, 3, FALSE)</f>
        <v>0</v>
      </c>
      <c r="U363" s="167">
        <f>_xlfn.IFNA(VLOOKUP(YEAR(E363), MOEX_by2quarters!$N$2:$O$10, 2,FALSE), MOEX_by2quarters!$O$10)</f>
        <v>0.36326211149690607</v>
      </c>
    </row>
    <row r="364" spans="1:21" x14ac:dyDescent="0.15">
      <c r="A364" s="78">
        <v>81</v>
      </c>
      <c r="B364" s="21" t="s">
        <v>1204</v>
      </c>
      <c r="C364" s="22">
        <v>15</v>
      </c>
      <c r="D364" s="23">
        <v>42093</v>
      </c>
      <c r="E364" s="65">
        <v>42369</v>
      </c>
      <c r="F364" s="21" t="s">
        <v>2782</v>
      </c>
      <c r="G364" s="22">
        <v>18.346366058127153</v>
      </c>
      <c r="H364" s="21">
        <v>1</v>
      </c>
      <c r="I364" s="21">
        <v>60</v>
      </c>
      <c r="J364" s="21">
        <v>30</v>
      </c>
      <c r="K364" s="21">
        <v>0</v>
      </c>
      <c r="L364" s="68">
        <v>11.967123287671233</v>
      </c>
      <c r="M364" s="139">
        <v>0.24397990237279368</v>
      </c>
      <c r="N364" s="139">
        <v>6.7676622160706039E-3</v>
      </c>
      <c r="O364" s="147">
        <v>15.331021079570094</v>
      </c>
      <c r="P364" s="143">
        <v>0.68865087860868657</v>
      </c>
      <c r="Q364" s="146">
        <v>2.83</v>
      </c>
      <c r="R364" s="167">
        <f>_xlfn.IFNA(VLOOKUP(YEAR(E364), MOEX_annualized!$N$2:$O$10, 2,FALSE), MOEX_annualized!$O$10)</f>
        <v>0.28547615277078203</v>
      </c>
      <c r="S364" s="224">
        <v>1</v>
      </c>
      <c r="T364" s="78">
        <f>VLOOKUP(YEAR(D364)&amp;ROUNDUP(MONTH(D364)/3, 0), Business_index!$C$4:$E$39, 3, FALSE)</f>
        <v>0</v>
      </c>
      <c r="U364" s="167">
        <f>_xlfn.IFNA(VLOOKUP(YEAR(E364), MOEX_by2quarters!$N$2:$O$10, 2,FALSE), MOEX_by2quarters!$O$10)</f>
        <v>0.15663555192941619</v>
      </c>
    </row>
    <row r="365" spans="1:21" x14ac:dyDescent="0.15">
      <c r="A365" s="78">
        <v>81</v>
      </c>
      <c r="B365" s="24" t="s">
        <v>1204</v>
      </c>
      <c r="C365" s="25">
        <v>15</v>
      </c>
      <c r="D365" s="26">
        <v>42369</v>
      </c>
      <c r="E365" s="26">
        <v>42457</v>
      </c>
      <c r="F365" s="24" t="s">
        <v>2782</v>
      </c>
      <c r="G365" s="25">
        <v>18.346366058127153</v>
      </c>
      <c r="H365" s="24">
        <v>1</v>
      </c>
      <c r="I365" s="24">
        <v>60</v>
      </c>
      <c r="J365" s="24">
        <v>30</v>
      </c>
      <c r="K365" s="24">
        <v>0</v>
      </c>
      <c r="L365" s="68">
        <v>11.967123287671233</v>
      </c>
      <c r="M365" s="125">
        <v>-0.11397821471861472</v>
      </c>
      <c r="N365" s="125">
        <v>1.6691656799623289E-3</v>
      </c>
      <c r="O365" s="149">
        <v>17.088880157562908</v>
      </c>
      <c r="P365" s="132">
        <v>1.2928723313407602</v>
      </c>
      <c r="Q365" s="146">
        <v>5.9499999999999993</v>
      </c>
      <c r="R365" s="167">
        <f>_xlfn.IFNA(VLOOKUP(YEAR(E365), MOEX_annualized!$N$2:$O$10, 2,FALSE), MOEX_annualized!$O$10)</f>
        <v>0.27779550275773196</v>
      </c>
      <c r="S365" s="224">
        <v>1</v>
      </c>
      <c r="T365" s="78">
        <f>VLOOKUP(YEAR(D365)&amp;ROUNDUP(MONTH(D365)/3, 0), Business_index!$C$4:$E$39, 3, FALSE)</f>
        <v>0</v>
      </c>
      <c r="U365" s="167">
        <f>_xlfn.IFNA(VLOOKUP(YEAR(E365), MOEX_by2quarters!$N$2:$O$10, 2,FALSE), MOEX_by2quarters!$O$10)</f>
        <v>0.36326211149690607</v>
      </c>
    </row>
    <row r="366" spans="1:21" x14ac:dyDescent="0.15">
      <c r="A366" s="78">
        <v>82</v>
      </c>
      <c r="B366" s="21" t="s">
        <v>2112</v>
      </c>
      <c r="C366" s="22">
        <v>17</v>
      </c>
      <c r="D366" s="23">
        <v>42093</v>
      </c>
      <c r="E366" s="65">
        <v>42369</v>
      </c>
      <c r="F366" s="21" t="s">
        <v>2784</v>
      </c>
      <c r="G366" s="22">
        <v>16.290466866899106</v>
      </c>
      <c r="H366" s="21">
        <v>1</v>
      </c>
      <c r="I366" s="21">
        <v>36</v>
      </c>
      <c r="J366" s="21">
        <v>5</v>
      </c>
      <c r="K366" s="21">
        <v>0</v>
      </c>
      <c r="L366" s="68">
        <v>14.95890410958904</v>
      </c>
      <c r="M366" s="139">
        <v>9.2999999999999999E-2</v>
      </c>
      <c r="N366" s="139">
        <v>3.0000000000000001E-3</v>
      </c>
      <c r="O366" s="180">
        <v>209.3</v>
      </c>
      <c r="P366" s="198">
        <v>127.9</v>
      </c>
      <c r="Q366" s="146">
        <v>4.83</v>
      </c>
      <c r="R366" s="167">
        <f>_xlfn.IFNA(VLOOKUP(YEAR(E366), MOEX_annualized!$N$2:$O$10, 2,FALSE), MOEX_annualized!$O$10)</f>
        <v>0.28547615277078203</v>
      </c>
      <c r="S366" s="224">
        <v>1</v>
      </c>
      <c r="T366" s="78">
        <f>VLOOKUP(YEAR(D366)&amp;ROUNDUP(MONTH(D366)/3, 0), Business_index!$C$4:$E$39, 3, FALSE)</f>
        <v>0</v>
      </c>
      <c r="U366" s="167">
        <f>_xlfn.IFNA(VLOOKUP(YEAR(E366), MOEX_by2quarters!$N$2:$O$10, 2,FALSE), MOEX_by2quarters!$O$10)</f>
        <v>0.15663555192941619</v>
      </c>
    </row>
    <row r="367" spans="1:21" x14ac:dyDescent="0.15">
      <c r="A367" s="78">
        <v>82</v>
      </c>
      <c r="B367" s="24" t="s">
        <v>2112</v>
      </c>
      <c r="C367" s="25">
        <v>17</v>
      </c>
      <c r="D367" s="26">
        <v>42369</v>
      </c>
      <c r="E367" s="26">
        <v>42548</v>
      </c>
      <c r="F367" s="24" t="s">
        <v>2784</v>
      </c>
      <c r="G367" s="25">
        <v>16.290466866899106</v>
      </c>
      <c r="H367" s="24">
        <v>1</v>
      </c>
      <c r="I367" s="24">
        <v>36</v>
      </c>
      <c r="J367" s="24">
        <v>5</v>
      </c>
      <c r="K367" s="24">
        <v>0</v>
      </c>
      <c r="L367" s="68">
        <v>14.95890410958904</v>
      </c>
      <c r="M367" s="125">
        <v>-3.1E-2</v>
      </c>
      <c r="N367" s="125">
        <v>-0.13900000000000001</v>
      </c>
      <c r="O367" s="184">
        <v>-8.8950131233595791</v>
      </c>
      <c r="P367" s="199">
        <v>-5.3762029746281712</v>
      </c>
      <c r="Q367" s="146">
        <v>7.9499999999999993</v>
      </c>
      <c r="R367" s="167">
        <f>_xlfn.IFNA(VLOOKUP(YEAR(E367), MOEX_annualized!$N$2:$O$10, 2,FALSE), MOEX_annualized!$O$10)</f>
        <v>0.27779550275773196</v>
      </c>
      <c r="S367" s="224">
        <v>1</v>
      </c>
      <c r="T367" s="78">
        <f>VLOOKUP(YEAR(D367)&amp;ROUNDUP(MONTH(D367)/3, 0), Business_index!$C$4:$E$39, 3, FALSE)</f>
        <v>0</v>
      </c>
      <c r="U367" s="167">
        <f>_xlfn.IFNA(VLOOKUP(YEAR(E367), MOEX_by2quarters!$N$2:$O$10, 2,FALSE), MOEX_by2quarters!$O$10)</f>
        <v>0.36326211149690607</v>
      </c>
    </row>
    <row r="368" spans="1:21" x14ac:dyDescent="0.15">
      <c r="A368" s="78">
        <v>83</v>
      </c>
      <c r="B368" s="16" t="s">
        <v>895</v>
      </c>
      <c r="C368" s="19">
        <v>35.569049999999997</v>
      </c>
      <c r="D368" s="18">
        <v>42094</v>
      </c>
      <c r="E368" s="18">
        <v>42369</v>
      </c>
      <c r="F368" s="16" t="s">
        <v>921</v>
      </c>
      <c r="G368" s="19">
        <v>13.682173432183012</v>
      </c>
      <c r="H368" s="16">
        <v>1</v>
      </c>
      <c r="I368" s="16">
        <v>389</v>
      </c>
      <c r="J368" s="16">
        <v>30</v>
      </c>
      <c r="K368" s="16">
        <v>0</v>
      </c>
      <c r="L368" s="68">
        <v>70.652054794520552</v>
      </c>
      <c r="M368" s="177">
        <v>-8.1000000000000003E-2</v>
      </c>
      <c r="N368" s="126">
        <v>-6.0000000000000001E-3</v>
      </c>
      <c r="O368" s="148">
        <v>-135.89285714285714</v>
      </c>
      <c r="P368" s="131">
        <v>-116.5</v>
      </c>
      <c r="Q368" s="146">
        <v>23.419049999999999</v>
      </c>
      <c r="R368" s="167">
        <f>_xlfn.IFNA(VLOOKUP(YEAR(E368), MOEX_annualized!$N$2:$O$10, 2,FALSE), MOEX_annualized!$O$10)</f>
        <v>0.28547615277078203</v>
      </c>
      <c r="S368" s="78">
        <v>0</v>
      </c>
      <c r="T368" s="78">
        <f>VLOOKUP(YEAR(D368)&amp;ROUNDUP(MONTH(D368)/3, 0), Business_index!$C$4:$E$39, 3, FALSE)</f>
        <v>0</v>
      </c>
      <c r="U368" s="167">
        <f>_xlfn.IFNA(VLOOKUP(YEAR(E368), MOEX_by2quarters!$N$2:$O$10, 2,FALSE), MOEX_by2quarters!$O$10)</f>
        <v>0.15663555192941619</v>
      </c>
    </row>
    <row r="369" spans="1:21" x14ac:dyDescent="0.15">
      <c r="A369" s="78">
        <v>83</v>
      </c>
      <c r="B369" s="16" t="s">
        <v>895</v>
      </c>
      <c r="C369" s="19">
        <v>35.569049999999997</v>
      </c>
      <c r="D369" s="18">
        <v>42369</v>
      </c>
      <c r="E369" s="66">
        <v>42735</v>
      </c>
      <c r="F369" s="16" t="s">
        <v>921</v>
      </c>
      <c r="G369" s="19">
        <v>13.682173432183012</v>
      </c>
      <c r="H369" s="16">
        <v>1</v>
      </c>
      <c r="I369" s="16">
        <v>389</v>
      </c>
      <c r="J369" s="16">
        <v>30</v>
      </c>
      <c r="K369" s="16">
        <v>0</v>
      </c>
      <c r="L369" s="68">
        <v>70.652054794520552</v>
      </c>
      <c r="M369" s="177">
        <v>0.01</v>
      </c>
      <c r="N369" s="177">
        <v>3.0000000000000001E-3</v>
      </c>
      <c r="O369" s="127">
        <v>15174.82</v>
      </c>
      <c r="P369" s="129">
        <v>15014.85</v>
      </c>
      <c r="Q369" s="146">
        <v>26.519049999999996</v>
      </c>
      <c r="R369" s="167">
        <f>_xlfn.IFNA(VLOOKUP(YEAR(E369), MOEX_annualized!$N$2:$O$10, 2,FALSE), MOEX_annualized!$O$10)</f>
        <v>0.27779550275773196</v>
      </c>
      <c r="S369" s="78">
        <v>0</v>
      </c>
      <c r="T369" s="78">
        <f>VLOOKUP(YEAR(D369)&amp;ROUNDUP(MONTH(D369)/3, 0), Business_index!$C$4:$E$39, 3, FALSE)</f>
        <v>0</v>
      </c>
      <c r="U369" s="167">
        <f>_xlfn.IFNA(VLOOKUP(YEAR(E369), MOEX_by2quarters!$N$2:$O$10, 2,FALSE), MOEX_by2quarters!$O$10)</f>
        <v>0.36326211149690607</v>
      </c>
    </row>
    <row r="370" spans="1:21" x14ac:dyDescent="0.15">
      <c r="A370" s="78">
        <v>83</v>
      </c>
      <c r="B370" s="16" t="s">
        <v>895</v>
      </c>
      <c r="C370" s="19">
        <v>35.569049999999997</v>
      </c>
      <c r="D370" s="18">
        <v>42735</v>
      </c>
      <c r="E370" s="66">
        <v>43100</v>
      </c>
      <c r="F370" s="16" t="s">
        <v>921</v>
      </c>
      <c r="G370" s="19">
        <v>13.682173432183012</v>
      </c>
      <c r="H370" s="16">
        <v>1</v>
      </c>
      <c r="I370" s="16">
        <v>389</v>
      </c>
      <c r="J370" s="16">
        <v>30</v>
      </c>
      <c r="K370" s="16">
        <v>0</v>
      </c>
      <c r="L370" s="68">
        <v>70.652054794520552</v>
      </c>
      <c r="M370" s="177">
        <v>6.8000000000000005E-2</v>
      </c>
      <c r="N370" s="177">
        <v>2.7E-2</v>
      </c>
      <c r="O370" s="127">
        <v>32.15</v>
      </c>
      <c r="P370" s="129">
        <v>31.04</v>
      </c>
      <c r="Q370" s="146">
        <v>27.229049999999997</v>
      </c>
      <c r="R370" s="167">
        <f>_xlfn.IFNA(VLOOKUP(YEAR(E370), MOEX_annualized!$N$2:$O$10, 2,FALSE), MOEX_annualized!$O$10)</f>
        <v>-5.4849413820347394E-2</v>
      </c>
      <c r="S370" s="78">
        <v>0</v>
      </c>
      <c r="T370" s="78">
        <f>VLOOKUP(YEAR(D370)&amp;ROUNDUP(MONTH(D370)/3, 0), Business_index!$C$4:$E$39, 3, FALSE)</f>
        <v>0</v>
      </c>
      <c r="U370" s="167">
        <f>_xlfn.IFNA(VLOOKUP(YEAR(E370), MOEX_by2quarters!$N$2:$O$10, 2,FALSE), MOEX_by2quarters!$O$10)</f>
        <v>0.21714415782437937</v>
      </c>
    </row>
    <row r="371" spans="1:21" x14ac:dyDescent="0.15">
      <c r="A371" s="78">
        <v>83</v>
      </c>
      <c r="B371" s="16" t="s">
        <v>895</v>
      </c>
      <c r="C371" s="19">
        <v>35.569049999999997</v>
      </c>
      <c r="D371" s="18">
        <v>43100</v>
      </c>
      <c r="E371" s="66">
        <v>43465</v>
      </c>
      <c r="F371" s="16" t="s">
        <v>921</v>
      </c>
      <c r="G371" s="19">
        <v>13.682173432183012</v>
      </c>
      <c r="H371" s="16">
        <v>1</v>
      </c>
      <c r="I371" s="16">
        <v>389</v>
      </c>
      <c r="J371" s="16">
        <v>30</v>
      </c>
      <c r="K371" s="16">
        <v>0</v>
      </c>
      <c r="L371" s="68">
        <v>70.652054794520552</v>
      </c>
      <c r="M371" s="177">
        <v>4.7E-2</v>
      </c>
      <c r="N371" s="177">
        <v>1.7999999999999999E-2</v>
      </c>
      <c r="O371" s="127">
        <v>16.989999999999998</v>
      </c>
      <c r="P371" s="129">
        <v>15.93</v>
      </c>
      <c r="Q371" s="146">
        <v>29.109049999999996</v>
      </c>
      <c r="R371" s="167">
        <f>_xlfn.IFNA(VLOOKUP(YEAR(E371), MOEX_annualized!$N$2:$O$10, 2,FALSE), MOEX_annualized!$O$10)</f>
        <v>0.11866885948640538</v>
      </c>
      <c r="S371" s="78">
        <v>0</v>
      </c>
      <c r="T371" s="78">
        <f>VLOOKUP(YEAR(D371)&amp;ROUNDUP(MONTH(D371)/3, 0), Business_index!$C$4:$E$39, 3, FALSE)</f>
        <v>0</v>
      </c>
      <c r="U371" s="167">
        <f>_xlfn.IFNA(VLOOKUP(YEAR(E371), MOEX_by2quarters!$N$2:$O$10, 2,FALSE), MOEX_by2quarters!$O$10)</f>
        <v>4.7760412903606803E-2</v>
      </c>
    </row>
    <row r="372" spans="1:21" x14ac:dyDescent="0.15">
      <c r="A372" s="78">
        <v>83</v>
      </c>
      <c r="B372" s="16" t="s">
        <v>895</v>
      </c>
      <c r="C372" s="19">
        <v>35.569049999999997</v>
      </c>
      <c r="D372" s="18">
        <v>43465</v>
      </c>
      <c r="E372" s="66">
        <v>43830</v>
      </c>
      <c r="F372" s="16" t="s">
        <v>921</v>
      </c>
      <c r="G372" s="19">
        <v>13.682173432183012</v>
      </c>
      <c r="H372" s="16">
        <v>1</v>
      </c>
      <c r="I372" s="16">
        <v>389</v>
      </c>
      <c r="J372" s="16">
        <v>30</v>
      </c>
      <c r="K372" s="16">
        <v>0</v>
      </c>
      <c r="L372" s="68">
        <v>70.652054794520552</v>
      </c>
      <c r="M372" s="177">
        <v>-2.3E-2</v>
      </c>
      <c r="N372" s="177">
        <v>-1.0999999999999999E-2</v>
      </c>
      <c r="O372" s="127">
        <v>13.35</v>
      </c>
      <c r="P372" s="129">
        <v>12.28</v>
      </c>
      <c r="Q372" s="146">
        <v>28.449049999999996</v>
      </c>
      <c r="R372" s="167">
        <f>_xlfn.IFNA(VLOOKUP(YEAR(E372), MOEX_annualized!$N$2:$O$10, 2,FALSE), MOEX_annualized!$O$10)</f>
        <v>0.26082232879164408</v>
      </c>
      <c r="S372" s="78">
        <v>0</v>
      </c>
      <c r="T372" s="78">
        <f>VLOOKUP(YEAR(D372)&amp;ROUNDUP(MONTH(D372)/3, 0), Business_index!$C$4:$E$39, 3, FALSE)</f>
        <v>0</v>
      </c>
      <c r="U372" s="167">
        <f>_xlfn.IFNA(VLOOKUP(YEAR(E372), MOEX_by2quarters!$N$2:$O$10, 2,FALSE), MOEX_by2quarters!$O$10)</f>
        <v>0.2042960986766986</v>
      </c>
    </row>
    <row r="373" spans="1:21" x14ac:dyDescent="0.15">
      <c r="A373" s="78">
        <v>83</v>
      </c>
      <c r="B373" s="16" t="s">
        <v>895</v>
      </c>
      <c r="C373" s="19">
        <v>35.569049999999997</v>
      </c>
      <c r="D373" s="18">
        <v>43830</v>
      </c>
      <c r="E373" s="66">
        <v>44196</v>
      </c>
      <c r="F373" s="16" t="s">
        <v>921</v>
      </c>
      <c r="G373" s="19">
        <v>13.682173432183012</v>
      </c>
      <c r="H373" s="16">
        <v>1</v>
      </c>
      <c r="I373" s="16">
        <v>389</v>
      </c>
      <c r="J373" s="16">
        <v>30</v>
      </c>
      <c r="K373" s="16">
        <v>0</v>
      </c>
      <c r="L373" s="68">
        <v>70.652054794520552</v>
      </c>
      <c r="M373" s="177">
        <v>8.0000000000000002E-3</v>
      </c>
      <c r="N373" s="177">
        <v>3.0000000000000001E-3</v>
      </c>
      <c r="O373" s="127">
        <v>9.65</v>
      </c>
      <c r="P373" s="129">
        <v>8.6300000000000008</v>
      </c>
      <c r="Q373" s="146">
        <v>30.779049999999998</v>
      </c>
      <c r="R373" s="167">
        <f>_xlfn.IFNA(VLOOKUP(YEAR(E373), MOEX_annualized!$N$2:$O$10, 2,FALSE), MOEX_annualized!$O$10)</f>
        <v>8.3801563751449079E-2</v>
      </c>
      <c r="S373" s="78">
        <v>0</v>
      </c>
      <c r="T373" s="78">
        <f>VLOOKUP(YEAR(D373)&amp;ROUNDUP(MONTH(D373)/3, 0), Business_index!$C$4:$E$39, 3, FALSE)</f>
        <v>0</v>
      </c>
      <c r="U373" s="167">
        <f>_xlfn.IFNA(VLOOKUP(YEAR(E373), MOEX_by2quarters!$N$2:$O$10, 2,FALSE), MOEX_by2quarters!$O$10)</f>
        <v>0.47229392294217887</v>
      </c>
    </row>
    <row r="374" spans="1:21" x14ac:dyDescent="0.15">
      <c r="A374" s="78">
        <v>83</v>
      </c>
      <c r="B374" s="16" t="s">
        <v>895</v>
      </c>
      <c r="C374" s="19">
        <v>35.569049999999997</v>
      </c>
      <c r="D374" s="18">
        <v>44196</v>
      </c>
      <c r="E374" s="18">
        <v>44243</v>
      </c>
      <c r="F374" s="16" t="s">
        <v>921</v>
      </c>
      <c r="G374" s="19">
        <v>13.682173432183012</v>
      </c>
      <c r="H374" s="16">
        <v>1</v>
      </c>
      <c r="I374" s="16">
        <v>389</v>
      </c>
      <c r="J374" s="16">
        <v>30</v>
      </c>
      <c r="K374" s="16">
        <v>0</v>
      </c>
      <c r="L374" s="68">
        <v>70.652054794520552</v>
      </c>
      <c r="M374" s="177">
        <v>2.8000000000000001E-2</v>
      </c>
      <c r="N374" s="177">
        <v>1.0999999999999999E-2</v>
      </c>
      <c r="O374" s="127">
        <v>6.37</v>
      </c>
      <c r="P374" s="129">
        <v>5.36</v>
      </c>
      <c r="Q374" s="146">
        <v>31.889049999999997</v>
      </c>
      <c r="R374" s="167">
        <f>_xlfn.IFNA(VLOOKUP(YEAR(E374), MOEX_annualized!$N$2:$O$10, 2,FALSE), MOEX_annualized!$O$10)</f>
        <v>8.3801563751449079E-2</v>
      </c>
      <c r="S374" s="78">
        <v>0</v>
      </c>
      <c r="T374" s="78">
        <f>VLOOKUP(YEAR(D374)&amp;ROUNDUP(MONTH(D374)/3, 0), Business_index!$C$4:$E$39, 3, FALSE)</f>
        <v>0</v>
      </c>
      <c r="U374" s="167">
        <f>_xlfn.IFNA(VLOOKUP(YEAR(E374), MOEX_by2quarters!$N$2:$O$10, 2,FALSE), MOEX_by2quarters!$O$10)</f>
        <v>0.47229392294217887</v>
      </c>
    </row>
    <row r="375" spans="1:21" x14ac:dyDescent="0.15">
      <c r="A375" s="78">
        <v>84</v>
      </c>
      <c r="B375" s="21" t="s">
        <v>895</v>
      </c>
      <c r="C375" s="22">
        <v>30.93478</v>
      </c>
      <c r="D375" s="23">
        <v>42094</v>
      </c>
      <c r="E375" s="23">
        <v>42369</v>
      </c>
      <c r="F375" s="21" t="s">
        <v>922</v>
      </c>
      <c r="G375" s="22">
        <v>12.703180610967918</v>
      </c>
      <c r="H375" s="21">
        <v>1</v>
      </c>
      <c r="I375" s="21">
        <v>389</v>
      </c>
      <c r="J375" s="21">
        <v>30</v>
      </c>
      <c r="K375" s="21">
        <v>0</v>
      </c>
      <c r="L375" s="68">
        <v>70.652054794520552</v>
      </c>
      <c r="M375" s="150">
        <v>-8.1000000000000003E-2</v>
      </c>
      <c r="N375" s="150">
        <v>-6.0000000000000001E-3</v>
      </c>
      <c r="O375" s="147">
        <v>-135.89285714285714</v>
      </c>
      <c r="P375" s="143">
        <v>-116.5</v>
      </c>
      <c r="Q375" s="146">
        <v>18.784779999999998</v>
      </c>
      <c r="R375" s="167">
        <f>_xlfn.IFNA(VLOOKUP(YEAR(E375), MOEX_annualized!$N$2:$O$10, 2,FALSE), MOEX_annualized!$O$10)</f>
        <v>0.28547615277078203</v>
      </c>
      <c r="S375" s="78">
        <v>0</v>
      </c>
      <c r="T375" s="78">
        <f>VLOOKUP(YEAR(D375)&amp;ROUNDUP(MONTH(D375)/3, 0), Business_index!$C$4:$E$39, 3, FALSE)</f>
        <v>0</v>
      </c>
      <c r="U375" s="167">
        <f>_xlfn.IFNA(VLOOKUP(YEAR(E375), MOEX_by2quarters!$N$2:$O$10, 2,FALSE), MOEX_by2quarters!$O$10)</f>
        <v>0.15663555192941619</v>
      </c>
    </row>
    <row r="376" spans="1:21" x14ac:dyDescent="0.15">
      <c r="A376" s="78">
        <v>84</v>
      </c>
      <c r="B376" s="16" t="s">
        <v>895</v>
      </c>
      <c r="C376" s="19">
        <v>30.93478</v>
      </c>
      <c r="D376" s="18">
        <v>42369</v>
      </c>
      <c r="E376" s="66">
        <v>42735</v>
      </c>
      <c r="F376" s="16" t="s">
        <v>922</v>
      </c>
      <c r="G376" s="19">
        <v>12.703180610967918</v>
      </c>
      <c r="H376" s="16">
        <v>1</v>
      </c>
      <c r="I376" s="16">
        <v>389</v>
      </c>
      <c r="J376" s="16">
        <v>30</v>
      </c>
      <c r="K376" s="16">
        <v>0</v>
      </c>
      <c r="L376" s="68">
        <v>70.652054794520552</v>
      </c>
      <c r="M376" s="126">
        <v>0.01</v>
      </c>
      <c r="N376" s="126">
        <v>3.0000000000000001E-3</v>
      </c>
      <c r="O376" s="127">
        <v>15174.82</v>
      </c>
      <c r="P376" s="129">
        <v>15014.85</v>
      </c>
      <c r="Q376" s="146">
        <v>21.884779999999999</v>
      </c>
      <c r="R376" s="167">
        <f>_xlfn.IFNA(VLOOKUP(YEAR(E376), MOEX_annualized!$N$2:$O$10, 2,FALSE), MOEX_annualized!$O$10)</f>
        <v>0.27779550275773196</v>
      </c>
      <c r="S376" s="78">
        <v>0</v>
      </c>
      <c r="T376" s="78">
        <f>VLOOKUP(YEAR(D376)&amp;ROUNDUP(MONTH(D376)/3, 0), Business_index!$C$4:$E$39, 3, FALSE)</f>
        <v>0</v>
      </c>
      <c r="U376" s="167">
        <f>_xlfn.IFNA(VLOOKUP(YEAR(E376), MOEX_by2quarters!$N$2:$O$10, 2,FALSE), MOEX_by2quarters!$O$10)</f>
        <v>0.36326211149690607</v>
      </c>
    </row>
    <row r="377" spans="1:21" x14ac:dyDescent="0.15">
      <c r="A377" s="78">
        <v>84</v>
      </c>
      <c r="B377" s="16" t="s">
        <v>895</v>
      </c>
      <c r="C377" s="19">
        <v>30.93478</v>
      </c>
      <c r="D377" s="18">
        <v>42735</v>
      </c>
      <c r="E377" s="66">
        <v>43100</v>
      </c>
      <c r="F377" s="16" t="s">
        <v>922</v>
      </c>
      <c r="G377" s="19">
        <v>12.703180610967918</v>
      </c>
      <c r="H377" s="16">
        <v>1</v>
      </c>
      <c r="I377" s="16">
        <v>389</v>
      </c>
      <c r="J377" s="16">
        <v>30</v>
      </c>
      <c r="K377" s="16">
        <v>0</v>
      </c>
      <c r="L377" s="68">
        <v>70.652054794520552</v>
      </c>
      <c r="M377" s="126">
        <v>6.8000000000000005E-2</v>
      </c>
      <c r="N377" s="126">
        <v>2.7E-2</v>
      </c>
      <c r="O377" s="127">
        <v>32.15</v>
      </c>
      <c r="P377" s="129">
        <v>31.04</v>
      </c>
      <c r="Q377" s="146">
        <v>22.59478</v>
      </c>
      <c r="R377" s="167">
        <f>_xlfn.IFNA(VLOOKUP(YEAR(E377), MOEX_annualized!$N$2:$O$10, 2,FALSE), MOEX_annualized!$O$10)</f>
        <v>-5.4849413820347394E-2</v>
      </c>
      <c r="S377" s="78">
        <v>0</v>
      </c>
      <c r="T377" s="78">
        <f>VLOOKUP(YEAR(D377)&amp;ROUNDUP(MONTH(D377)/3, 0), Business_index!$C$4:$E$39, 3, FALSE)</f>
        <v>0</v>
      </c>
      <c r="U377" s="167">
        <f>_xlfn.IFNA(VLOOKUP(YEAR(E377), MOEX_by2quarters!$N$2:$O$10, 2,FALSE), MOEX_by2quarters!$O$10)</f>
        <v>0.21714415782437937</v>
      </c>
    </row>
    <row r="378" spans="1:21" x14ac:dyDescent="0.15">
      <c r="A378" s="78">
        <v>84</v>
      </c>
      <c r="B378" s="16" t="s">
        <v>895</v>
      </c>
      <c r="C378" s="19">
        <v>30.93478</v>
      </c>
      <c r="D378" s="18">
        <v>43100</v>
      </c>
      <c r="E378" s="66">
        <v>43465</v>
      </c>
      <c r="F378" s="16" t="s">
        <v>922</v>
      </c>
      <c r="G378" s="19">
        <v>12.703180610967918</v>
      </c>
      <c r="H378" s="16">
        <v>1</v>
      </c>
      <c r="I378" s="16">
        <v>389</v>
      </c>
      <c r="J378" s="16">
        <v>30</v>
      </c>
      <c r="K378" s="16">
        <v>0</v>
      </c>
      <c r="L378" s="68">
        <v>70.652054794520552</v>
      </c>
      <c r="M378" s="126">
        <v>4.7E-2</v>
      </c>
      <c r="N378" s="126">
        <v>1.7999999999999999E-2</v>
      </c>
      <c r="O378" s="127">
        <v>16.989999999999998</v>
      </c>
      <c r="P378" s="129">
        <v>15.93</v>
      </c>
      <c r="Q378" s="146">
        <v>24.474779999999999</v>
      </c>
      <c r="R378" s="167">
        <f>_xlfn.IFNA(VLOOKUP(YEAR(E378), MOEX_annualized!$N$2:$O$10, 2,FALSE), MOEX_annualized!$O$10)</f>
        <v>0.11866885948640538</v>
      </c>
      <c r="S378" s="78">
        <v>0</v>
      </c>
      <c r="T378" s="78">
        <f>VLOOKUP(YEAR(D378)&amp;ROUNDUP(MONTH(D378)/3, 0), Business_index!$C$4:$E$39, 3, FALSE)</f>
        <v>0</v>
      </c>
      <c r="U378" s="167">
        <f>_xlfn.IFNA(VLOOKUP(YEAR(E378), MOEX_by2quarters!$N$2:$O$10, 2,FALSE), MOEX_by2quarters!$O$10)</f>
        <v>4.7760412903606803E-2</v>
      </c>
    </row>
    <row r="379" spans="1:21" x14ac:dyDescent="0.15">
      <c r="A379" s="78">
        <v>84</v>
      </c>
      <c r="B379" s="16" t="s">
        <v>895</v>
      </c>
      <c r="C379" s="19">
        <v>30.93478</v>
      </c>
      <c r="D379" s="18">
        <v>43465</v>
      </c>
      <c r="E379" s="66">
        <v>43830</v>
      </c>
      <c r="F379" s="16" t="s">
        <v>922</v>
      </c>
      <c r="G379" s="19">
        <v>12.703180610967918</v>
      </c>
      <c r="H379" s="16">
        <v>1</v>
      </c>
      <c r="I379" s="16">
        <v>389</v>
      </c>
      <c r="J379" s="16">
        <v>30</v>
      </c>
      <c r="K379" s="16">
        <v>0</v>
      </c>
      <c r="L379" s="68">
        <v>70.652054794520552</v>
      </c>
      <c r="M379" s="126">
        <v>-2.3E-2</v>
      </c>
      <c r="N379" s="126">
        <v>-1.0999999999999999E-2</v>
      </c>
      <c r="O379" s="127">
        <v>13.35</v>
      </c>
      <c r="P379" s="129">
        <v>12.28</v>
      </c>
      <c r="Q379" s="146">
        <v>23.814779999999999</v>
      </c>
      <c r="R379" s="167">
        <f>_xlfn.IFNA(VLOOKUP(YEAR(E379), MOEX_annualized!$N$2:$O$10, 2,FALSE), MOEX_annualized!$O$10)</f>
        <v>0.26082232879164408</v>
      </c>
      <c r="S379" s="78">
        <v>0</v>
      </c>
      <c r="T379" s="78">
        <f>VLOOKUP(YEAR(D379)&amp;ROUNDUP(MONTH(D379)/3, 0), Business_index!$C$4:$E$39, 3, FALSE)</f>
        <v>0</v>
      </c>
      <c r="U379" s="167">
        <f>_xlfn.IFNA(VLOOKUP(YEAR(E379), MOEX_by2quarters!$N$2:$O$10, 2,FALSE), MOEX_by2quarters!$O$10)</f>
        <v>0.2042960986766986</v>
      </c>
    </row>
    <row r="380" spans="1:21" x14ac:dyDescent="0.15">
      <c r="A380" s="78">
        <v>84</v>
      </c>
      <c r="B380" s="16" t="s">
        <v>895</v>
      </c>
      <c r="C380" s="19">
        <v>30.93478</v>
      </c>
      <c r="D380" s="18">
        <v>43830</v>
      </c>
      <c r="E380" s="66">
        <v>44196</v>
      </c>
      <c r="F380" s="16" t="s">
        <v>922</v>
      </c>
      <c r="G380" s="19">
        <v>12.703180610967918</v>
      </c>
      <c r="H380" s="16">
        <v>1</v>
      </c>
      <c r="I380" s="16">
        <v>389</v>
      </c>
      <c r="J380" s="16">
        <v>30</v>
      </c>
      <c r="K380" s="16">
        <v>0</v>
      </c>
      <c r="L380" s="68">
        <v>70.652054794520552</v>
      </c>
      <c r="M380" s="126">
        <v>8.0000000000000002E-3</v>
      </c>
      <c r="N380" s="126">
        <v>3.0000000000000001E-3</v>
      </c>
      <c r="O380" s="127">
        <v>9.65</v>
      </c>
      <c r="P380" s="129">
        <v>8.6300000000000008</v>
      </c>
      <c r="Q380" s="146">
        <v>26.144780000000001</v>
      </c>
      <c r="R380" s="167">
        <f>_xlfn.IFNA(VLOOKUP(YEAR(E380), MOEX_annualized!$N$2:$O$10, 2,FALSE), MOEX_annualized!$O$10)</f>
        <v>8.3801563751449079E-2</v>
      </c>
      <c r="S380" s="78">
        <v>0</v>
      </c>
      <c r="T380" s="78">
        <f>VLOOKUP(YEAR(D380)&amp;ROUNDUP(MONTH(D380)/3, 0), Business_index!$C$4:$E$39, 3, FALSE)</f>
        <v>0</v>
      </c>
      <c r="U380" s="167">
        <f>_xlfn.IFNA(VLOOKUP(YEAR(E380), MOEX_by2quarters!$N$2:$O$10, 2,FALSE), MOEX_by2quarters!$O$10)</f>
        <v>0.47229392294217887</v>
      </c>
    </row>
    <row r="381" spans="1:21" x14ac:dyDescent="0.15">
      <c r="A381" s="78">
        <v>84</v>
      </c>
      <c r="B381" s="24" t="s">
        <v>895</v>
      </c>
      <c r="C381" s="25">
        <v>30.93478</v>
      </c>
      <c r="D381" s="26">
        <v>44196</v>
      </c>
      <c r="E381" s="26">
        <v>44243</v>
      </c>
      <c r="F381" s="24" t="s">
        <v>922</v>
      </c>
      <c r="G381" s="25">
        <v>12.703180610967918</v>
      </c>
      <c r="H381" s="24">
        <v>1</v>
      </c>
      <c r="I381" s="24">
        <v>389</v>
      </c>
      <c r="J381" s="24">
        <v>30</v>
      </c>
      <c r="K381" s="24">
        <v>0</v>
      </c>
      <c r="L381" s="68">
        <v>70.652054794520552</v>
      </c>
      <c r="M381" s="151">
        <v>2.8000000000000001E-2</v>
      </c>
      <c r="N381" s="151">
        <v>1.0999999999999999E-2</v>
      </c>
      <c r="O381" s="112">
        <v>6.37</v>
      </c>
      <c r="P381" s="130">
        <v>5.36</v>
      </c>
      <c r="Q381" s="146">
        <v>27.25478</v>
      </c>
      <c r="R381" s="167">
        <f>_xlfn.IFNA(VLOOKUP(YEAR(E381), MOEX_annualized!$N$2:$O$10, 2,FALSE), MOEX_annualized!$O$10)</f>
        <v>8.3801563751449079E-2</v>
      </c>
      <c r="S381" s="78">
        <v>0</v>
      </c>
      <c r="T381" s="78">
        <f>VLOOKUP(YEAR(D381)&amp;ROUNDUP(MONTH(D381)/3, 0), Business_index!$C$4:$E$39, 3, FALSE)</f>
        <v>0</v>
      </c>
      <c r="U381" s="167">
        <f>_xlfn.IFNA(VLOOKUP(YEAR(E381), MOEX_by2quarters!$N$2:$O$10, 2,FALSE), MOEX_by2quarters!$O$10)</f>
        <v>0.47229392294217887</v>
      </c>
    </row>
    <row r="382" spans="1:21" x14ac:dyDescent="0.15">
      <c r="A382" s="78">
        <v>85</v>
      </c>
      <c r="B382" s="21" t="s">
        <v>2791</v>
      </c>
      <c r="C382" s="22">
        <v>16</v>
      </c>
      <c r="D382" s="23">
        <v>42107</v>
      </c>
      <c r="E382" s="23">
        <v>42369</v>
      </c>
      <c r="F382" s="21" t="s">
        <v>2792</v>
      </c>
      <c r="G382" s="22">
        <v>17.494439671225042</v>
      </c>
      <c r="H382" s="21">
        <v>1</v>
      </c>
      <c r="I382" s="21">
        <v>120</v>
      </c>
      <c r="J382" s="21">
        <v>7</v>
      </c>
      <c r="K382" s="21">
        <v>0</v>
      </c>
      <c r="L382" s="68">
        <v>23.934246575342467</v>
      </c>
      <c r="M382" s="177">
        <v>-4.0000000000000001E-3</v>
      </c>
      <c r="N382" s="177">
        <v>0.01</v>
      </c>
      <c r="O382" s="140">
        <v>1.05</v>
      </c>
      <c r="P382" s="141">
        <v>0</v>
      </c>
      <c r="Q382" s="146">
        <v>4.3499999999999996</v>
      </c>
      <c r="R382" s="167">
        <f>_xlfn.IFNA(VLOOKUP(YEAR(E382), MOEX_annualized!$N$2:$O$10, 2,FALSE), MOEX_annualized!$O$10)</f>
        <v>0.28547615277078203</v>
      </c>
      <c r="S382" s="224">
        <v>1</v>
      </c>
      <c r="T382" s="78">
        <f>VLOOKUP(YEAR(D382)&amp;ROUNDUP(MONTH(D382)/3, 0), Business_index!$C$4:$E$39, 3, FALSE)</f>
        <v>0</v>
      </c>
      <c r="U382" s="167">
        <f>_xlfn.IFNA(VLOOKUP(YEAR(E382), MOEX_by2quarters!$N$2:$O$10, 2,FALSE), MOEX_by2quarters!$O$10)</f>
        <v>0.15663555192941619</v>
      </c>
    </row>
    <row r="383" spans="1:21" x14ac:dyDescent="0.15">
      <c r="A383" s="78">
        <v>85</v>
      </c>
      <c r="B383" s="16" t="s">
        <v>2791</v>
      </c>
      <c r="C383" s="19">
        <v>16</v>
      </c>
      <c r="D383" s="18">
        <v>42369</v>
      </c>
      <c r="E383" s="66">
        <v>42735</v>
      </c>
      <c r="F383" s="16" t="s">
        <v>2792</v>
      </c>
      <c r="G383" s="19">
        <v>17.494439671225042</v>
      </c>
      <c r="H383" s="16">
        <v>1</v>
      </c>
      <c r="I383" s="16">
        <v>120</v>
      </c>
      <c r="J383" s="16">
        <v>7</v>
      </c>
      <c r="K383" s="16">
        <v>0</v>
      </c>
      <c r="L383" s="68">
        <v>23.934246575342467</v>
      </c>
      <c r="M383" s="177">
        <v>0</v>
      </c>
      <c r="N383" s="177">
        <v>3.0000000000000001E-3</v>
      </c>
      <c r="O383" s="127">
        <v>60.36</v>
      </c>
      <c r="P383" s="129">
        <v>59.31</v>
      </c>
      <c r="Q383" s="146">
        <v>6.9499999999999993</v>
      </c>
      <c r="R383" s="167">
        <f>_xlfn.IFNA(VLOOKUP(YEAR(E383), MOEX_annualized!$N$2:$O$10, 2,FALSE), MOEX_annualized!$O$10)</f>
        <v>0.27779550275773196</v>
      </c>
      <c r="S383" s="224">
        <v>1</v>
      </c>
      <c r="T383" s="78">
        <f>VLOOKUP(YEAR(D383)&amp;ROUNDUP(MONTH(D383)/3, 0), Business_index!$C$4:$E$39, 3, FALSE)</f>
        <v>0</v>
      </c>
      <c r="U383" s="167">
        <f>_xlfn.IFNA(VLOOKUP(YEAR(E383), MOEX_by2quarters!$N$2:$O$10, 2,FALSE), MOEX_by2quarters!$O$10)</f>
        <v>0.36326211149690607</v>
      </c>
    </row>
    <row r="384" spans="1:21" x14ac:dyDescent="0.15">
      <c r="A384" s="78">
        <v>85</v>
      </c>
      <c r="B384" s="16" t="s">
        <v>2791</v>
      </c>
      <c r="C384" s="19">
        <v>16</v>
      </c>
      <c r="D384" s="18">
        <v>42735</v>
      </c>
      <c r="E384" s="18">
        <v>42835</v>
      </c>
      <c r="F384" s="16" t="s">
        <v>2792</v>
      </c>
      <c r="G384" s="19">
        <v>17.494439671225042</v>
      </c>
      <c r="H384" s="16">
        <v>1</v>
      </c>
      <c r="I384" s="16">
        <v>120</v>
      </c>
      <c r="J384" s="16">
        <v>7</v>
      </c>
      <c r="K384" s="16">
        <v>0</v>
      </c>
      <c r="L384" s="68">
        <v>23.934246575342467</v>
      </c>
      <c r="M384" s="126">
        <v>-5.0000000000000001E-3</v>
      </c>
      <c r="N384" s="200">
        <v>0</v>
      </c>
      <c r="O384" s="128">
        <v>65.62</v>
      </c>
      <c r="P384" s="129">
        <v>64.59</v>
      </c>
      <c r="Q384" s="146">
        <v>7.66</v>
      </c>
      <c r="R384" s="167">
        <f>_xlfn.IFNA(VLOOKUP(YEAR(E384), MOEX_annualized!$N$2:$O$10, 2,FALSE), MOEX_annualized!$O$10)</f>
        <v>-5.4849413820347394E-2</v>
      </c>
      <c r="S384" s="224">
        <v>1</v>
      </c>
      <c r="T384" s="78">
        <f>VLOOKUP(YEAR(D384)&amp;ROUNDUP(MONTH(D384)/3, 0), Business_index!$C$4:$E$39, 3, FALSE)</f>
        <v>0</v>
      </c>
      <c r="U384" s="167">
        <f>_xlfn.IFNA(VLOOKUP(YEAR(E384), MOEX_by2quarters!$N$2:$O$10, 2,FALSE), MOEX_by2quarters!$O$10)</f>
        <v>0.21714415782437937</v>
      </c>
    </row>
    <row r="385" spans="1:21" x14ac:dyDescent="0.15">
      <c r="A385" s="78">
        <v>86</v>
      </c>
      <c r="B385" s="21" t="s">
        <v>1102</v>
      </c>
      <c r="C385" s="22">
        <v>17</v>
      </c>
      <c r="D385" s="23">
        <v>42117</v>
      </c>
      <c r="E385" s="23">
        <v>42369</v>
      </c>
      <c r="F385" s="21" t="s">
        <v>2803</v>
      </c>
      <c r="G385" s="22">
        <v>16.800566643294363</v>
      </c>
      <c r="H385" s="21">
        <v>1</v>
      </c>
      <c r="I385" s="21">
        <v>36</v>
      </c>
      <c r="J385" s="21">
        <v>5</v>
      </c>
      <c r="K385" s="21">
        <v>0</v>
      </c>
      <c r="L385" s="68">
        <v>35.901369863013699</v>
      </c>
      <c r="M385" s="150">
        <v>0.36299999999999999</v>
      </c>
      <c r="N385" s="150">
        <v>0.122</v>
      </c>
      <c r="O385" s="140">
        <v>1.71</v>
      </c>
      <c r="P385" s="141">
        <v>0.62</v>
      </c>
      <c r="Q385" s="146">
        <v>5.4700000000000006</v>
      </c>
      <c r="R385" s="167">
        <f>_xlfn.IFNA(VLOOKUP(YEAR(E385), MOEX_annualized!$N$2:$O$10, 2,FALSE), MOEX_annualized!$O$10)</f>
        <v>0.28547615277078203</v>
      </c>
      <c r="S385" s="78">
        <v>0</v>
      </c>
      <c r="T385" s="78">
        <f>VLOOKUP(YEAR(D385)&amp;ROUNDUP(MONTH(D385)/3, 0), Business_index!$C$4:$E$39, 3, FALSE)</f>
        <v>0</v>
      </c>
      <c r="U385" s="167">
        <f>_xlfn.IFNA(VLOOKUP(YEAR(E385), MOEX_by2quarters!$N$2:$O$10, 2,FALSE), MOEX_by2quarters!$O$10)</f>
        <v>0.15663555192941619</v>
      </c>
    </row>
    <row r="386" spans="1:21" x14ac:dyDescent="0.15">
      <c r="A386" s="78">
        <v>86</v>
      </c>
      <c r="B386" s="16" t="s">
        <v>1102</v>
      </c>
      <c r="C386" s="19">
        <v>17</v>
      </c>
      <c r="D386" s="18">
        <v>42369</v>
      </c>
      <c r="E386" s="66">
        <v>42735</v>
      </c>
      <c r="F386" s="16" t="s">
        <v>2803</v>
      </c>
      <c r="G386" s="19">
        <v>16.800566643294363</v>
      </c>
      <c r="H386" s="16">
        <v>1</v>
      </c>
      <c r="I386" s="16">
        <v>36</v>
      </c>
      <c r="J386" s="16">
        <v>5</v>
      </c>
      <c r="K386" s="16">
        <v>0</v>
      </c>
      <c r="L386" s="68">
        <v>35.901369863013699</v>
      </c>
      <c r="M386" s="126">
        <v>0.36199999999999999</v>
      </c>
      <c r="N386" s="126">
        <v>7.0000000000000007E-2</v>
      </c>
      <c r="O386" s="127">
        <v>2.54</v>
      </c>
      <c r="P386" s="129">
        <v>1.44</v>
      </c>
      <c r="Q386" s="146">
        <v>7.9499999999999993</v>
      </c>
      <c r="R386" s="167">
        <f>_xlfn.IFNA(VLOOKUP(YEAR(E386), MOEX_annualized!$N$2:$O$10, 2,FALSE), MOEX_annualized!$O$10)</f>
        <v>0.27779550275773196</v>
      </c>
      <c r="S386" s="78">
        <v>0</v>
      </c>
      <c r="T386" s="78">
        <f>VLOOKUP(YEAR(D386)&amp;ROUNDUP(MONTH(D386)/3, 0), Business_index!$C$4:$E$39, 3, FALSE)</f>
        <v>0</v>
      </c>
      <c r="U386" s="167">
        <f>_xlfn.IFNA(VLOOKUP(YEAR(E386), MOEX_by2quarters!$N$2:$O$10, 2,FALSE), MOEX_by2quarters!$O$10)</f>
        <v>0.36326211149690607</v>
      </c>
    </row>
    <row r="387" spans="1:21" x14ac:dyDescent="0.15">
      <c r="A387" s="78">
        <v>86</v>
      </c>
      <c r="B387" s="16" t="s">
        <v>1102</v>
      </c>
      <c r="C387" s="19">
        <v>17</v>
      </c>
      <c r="D387" s="18">
        <v>42735</v>
      </c>
      <c r="E387" s="66">
        <v>43100</v>
      </c>
      <c r="F387" s="16" t="s">
        <v>2803</v>
      </c>
      <c r="G387" s="19">
        <v>16.800566643294363</v>
      </c>
      <c r="H387" s="16">
        <v>1</v>
      </c>
      <c r="I387" s="16">
        <v>36</v>
      </c>
      <c r="J387" s="16">
        <v>5</v>
      </c>
      <c r="K387" s="16">
        <v>0</v>
      </c>
      <c r="L387" s="68">
        <v>35.901369863013699</v>
      </c>
      <c r="M387" s="126">
        <v>0.20599999999999999</v>
      </c>
      <c r="N387" s="126">
        <v>3.4000000000000002E-2</v>
      </c>
      <c r="O387" s="127">
        <v>2.58</v>
      </c>
      <c r="P387" s="129">
        <v>1.53</v>
      </c>
      <c r="Q387" s="146">
        <v>8.66</v>
      </c>
      <c r="R387" s="167">
        <f>_xlfn.IFNA(VLOOKUP(YEAR(E387), MOEX_annualized!$N$2:$O$10, 2,FALSE), MOEX_annualized!$O$10)</f>
        <v>-5.4849413820347394E-2</v>
      </c>
      <c r="S387" s="78">
        <v>0</v>
      </c>
      <c r="T387" s="78">
        <f>VLOOKUP(YEAR(D387)&amp;ROUNDUP(MONTH(D387)/3, 0), Business_index!$C$4:$E$39, 3, FALSE)</f>
        <v>0</v>
      </c>
      <c r="U387" s="167">
        <f>_xlfn.IFNA(VLOOKUP(YEAR(E387), MOEX_by2quarters!$N$2:$O$10, 2,FALSE), MOEX_by2quarters!$O$10)</f>
        <v>0.21714415782437937</v>
      </c>
    </row>
    <row r="388" spans="1:21" x14ac:dyDescent="0.15">
      <c r="A388" s="78">
        <v>86</v>
      </c>
      <c r="B388" s="24" t="s">
        <v>1102</v>
      </c>
      <c r="C388" s="25">
        <v>17</v>
      </c>
      <c r="D388" s="26">
        <v>43100</v>
      </c>
      <c r="E388" s="26">
        <v>43209</v>
      </c>
      <c r="F388" s="24" t="s">
        <v>2803</v>
      </c>
      <c r="G388" s="25">
        <v>16.800566643294363</v>
      </c>
      <c r="H388" s="24">
        <v>1</v>
      </c>
      <c r="I388" s="24">
        <v>36</v>
      </c>
      <c r="J388" s="24">
        <v>5</v>
      </c>
      <c r="K388" s="24">
        <v>0</v>
      </c>
      <c r="L388" s="68">
        <v>35.901369863013699</v>
      </c>
      <c r="M388" s="151">
        <v>0.25700000000000001</v>
      </c>
      <c r="N388" s="151">
        <v>7.2999999999999995E-2</v>
      </c>
      <c r="O388" s="112">
        <v>1.68</v>
      </c>
      <c r="P388" s="130">
        <v>0.6</v>
      </c>
      <c r="Q388" s="146">
        <v>10.54</v>
      </c>
      <c r="R388" s="167">
        <f>_xlfn.IFNA(VLOOKUP(YEAR(E388), MOEX_annualized!$N$2:$O$10, 2,FALSE), MOEX_annualized!$O$10)</f>
        <v>0.11866885948640538</v>
      </c>
      <c r="S388" s="78">
        <v>0</v>
      </c>
      <c r="T388" s="78">
        <f>VLOOKUP(YEAR(D388)&amp;ROUNDUP(MONTH(D388)/3, 0), Business_index!$C$4:$E$39, 3, FALSE)</f>
        <v>0</v>
      </c>
      <c r="U388" s="167">
        <f>_xlfn.IFNA(VLOOKUP(YEAR(E388), MOEX_by2quarters!$N$2:$O$10, 2,FALSE), MOEX_by2quarters!$O$10)</f>
        <v>4.7760412903606803E-2</v>
      </c>
    </row>
    <row r="389" spans="1:21" x14ac:dyDescent="0.15">
      <c r="A389" s="78">
        <v>87</v>
      </c>
      <c r="B389" s="21" t="s">
        <v>2825</v>
      </c>
      <c r="C389" s="22">
        <v>15.5</v>
      </c>
      <c r="D389" s="23">
        <v>42157</v>
      </c>
      <c r="E389" s="23">
        <v>42369</v>
      </c>
      <c r="F389" s="21" t="s">
        <v>2826</v>
      </c>
      <c r="G389" s="22">
        <v>17.499068176197035</v>
      </c>
      <c r="H389" s="21">
        <v>1</v>
      </c>
      <c r="I389" s="21">
        <v>66</v>
      </c>
      <c r="J389" s="21">
        <v>2</v>
      </c>
      <c r="K389" s="21">
        <v>0</v>
      </c>
      <c r="L389" s="68">
        <v>65.819178082191783</v>
      </c>
      <c r="M389" s="139">
        <v>-0.20895595360824742</v>
      </c>
      <c r="N389" s="177">
        <v>-2.5000000000000001E-2</v>
      </c>
      <c r="O389" s="140">
        <v>14</v>
      </c>
      <c r="P389" s="143">
        <v>1.2433684477725599</v>
      </c>
      <c r="Q389" s="146">
        <v>5</v>
      </c>
      <c r="R389" s="167">
        <f>_xlfn.IFNA(VLOOKUP(YEAR(E389), MOEX_annualized!$N$2:$O$10, 2,FALSE), MOEX_annualized!$O$10)</f>
        <v>0.28547615277078203</v>
      </c>
      <c r="S389" s="78">
        <v>0</v>
      </c>
      <c r="T389" s="78">
        <f>VLOOKUP(YEAR(D389)&amp;ROUNDUP(MONTH(D389)/3, 0), Business_index!$C$4:$E$39, 3, FALSE)</f>
        <v>0</v>
      </c>
      <c r="U389" s="167">
        <f>_xlfn.IFNA(VLOOKUP(YEAR(E389), MOEX_by2quarters!$N$2:$O$10, 2,FALSE), MOEX_by2quarters!$O$10)</f>
        <v>0.15663555192941619</v>
      </c>
    </row>
    <row r="390" spans="1:21" x14ac:dyDescent="0.15">
      <c r="A390" s="78">
        <v>87</v>
      </c>
      <c r="B390" s="16" t="s">
        <v>2825</v>
      </c>
      <c r="C390" s="19">
        <v>15.5</v>
      </c>
      <c r="D390" s="18">
        <v>42369</v>
      </c>
      <c r="E390" s="66">
        <v>42735</v>
      </c>
      <c r="F390" s="16" t="s">
        <v>2826</v>
      </c>
      <c r="G390" s="19">
        <v>17.499068176197035</v>
      </c>
      <c r="H390" s="16">
        <v>1</v>
      </c>
      <c r="I390" s="16">
        <v>66</v>
      </c>
      <c r="J390" s="16">
        <v>2</v>
      </c>
      <c r="K390" s="16">
        <v>0</v>
      </c>
      <c r="L390" s="68">
        <v>65.819178082191783</v>
      </c>
      <c r="M390" s="124">
        <v>-0.23861664940981567</v>
      </c>
      <c r="N390" s="177">
        <v>-2.4E-2</v>
      </c>
      <c r="O390" s="127">
        <v>19.29</v>
      </c>
      <c r="P390" s="131">
        <v>1.796938208931546</v>
      </c>
      <c r="Q390" s="146">
        <v>6.4499999999999993</v>
      </c>
      <c r="R390" s="167">
        <f>_xlfn.IFNA(VLOOKUP(YEAR(E390), MOEX_annualized!$N$2:$O$10, 2,FALSE), MOEX_annualized!$O$10)</f>
        <v>0.27779550275773196</v>
      </c>
      <c r="S390" s="78">
        <v>0</v>
      </c>
      <c r="T390" s="78">
        <f>VLOOKUP(YEAR(D390)&amp;ROUNDUP(MONTH(D390)/3, 0), Business_index!$C$4:$E$39, 3, FALSE)</f>
        <v>0</v>
      </c>
      <c r="U390" s="167">
        <f>_xlfn.IFNA(VLOOKUP(YEAR(E390), MOEX_by2quarters!$N$2:$O$10, 2,FALSE), MOEX_by2quarters!$O$10)</f>
        <v>0.36326211149690607</v>
      </c>
    </row>
    <row r="391" spans="1:21" x14ac:dyDescent="0.15">
      <c r="A391" s="78">
        <v>87</v>
      </c>
      <c r="B391" s="16" t="s">
        <v>2825</v>
      </c>
      <c r="C391" s="19">
        <v>15.5</v>
      </c>
      <c r="D391" s="18">
        <v>42735</v>
      </c>
      <c r="E391" s="66">
        <v>43100</v>
      </c>
      <c r="F391" s="16" t="s">
        <v>2826</v>
      </c>
      <c r="G391" s="19">
        <v>17.499068176197035</v>
      </c>
      <c r="H391" s="16">
        <v>1</v>
      </c>
      <c r="I391" s="16">
        <v>66</v>
      </c>
      <c r="J391" s="16">
        <v>2</v>
      </c>
      <c r="K391" s="16">
        <v>0</v>
      </c>
      <c r="L391" s="68">
        <v>65.819178082191783</v>
      </c>
      <c r="M391" s="124">
        <v>0.26621841578495858</v>
      </c>
      <c r="N391" s="177">
        <v>-3.0000000000000001E-3</v>
      </c>
      <c r="O391" s="127">
        <v>17.02</v>
      </c>
      <c r="P391" s="131">
        <v>1.4574700810706473</v>
      </c>
      <c r="Q391" s="146">
        <v>7.16</v>
      </c>
      <c r="R391" s="167">
        <f>_xlfn.IFNA(VLOOKUP(YEAR(E391), MOEX_annualized!$N$2:$O$10, 2,FALSE), MOEX_annualized!$O$10)</f>
        <v>-5.4849413820347394E-2</v>
      </c>
      <c r="S391" s="78">
        <v>0</v>
      </c>
      <c r="T391" s="78">
        <f>VLOOKUP(YEAR(D391)&amp;ROUNDUP(MONTH(D391)/3, 0), Business_index!$C$4:$E$39, 3, FALSE)</f>
        <v>0</v>
      </c>
      <c r="U391" s="167">
        <f>_xlfn.IFNA(VLOOKUP(YEAR(E391), MOEX_by2quarters!$N$2:$O$10, 2,FALSE), MOEX_by2quarters!$O$10)</f>
        <v>0.21714415782437937</v>
      </c>
    </row>
    <row r="392" spans="1:21" x14ac:dyDescent="0.15">
      <c r="A392" s="78">
        <v>87</v>
      </c>
      <c r="B392" s="16" t="s">
        <v>2825</v>
      </c>
      <c r="C392" s="19">
        <v>15.5</v>
      </c>
      <c r="D392" s="18">
        <v>43100</v>
      </c>
      <c r="E392" s="66">
        <v>43465</v>
      </c>
      <c r="F392" s="16" t="s">
        <v>2826</v>
      </c>
      <c r="G392" s="19">
        <v>17.499068176197035</v>
      </c>
      <c r="H392" s="16">
        <v>1</v>
      </c>
      <c r="I392" s="16">
        <v>66</v>
      </c>
      <c r="J392" s="16">
        <v>2</v>
      </c>
      <c r="K392" s="16">
        <v>0</v>
      </c>
      <c r="L392" s="68">
        <v>65.819178082191783</v>
      </c>
      <c r="M392" s="124">
        <v>-1.2279083140324255E-2</v>
      </c>
      <c r="N392" s="177">
        <v>-1.4E-2</v>
      </c>
      <c r="O392" s="127">
        <v>16.36</v>
      </c>
      <c r="P392" s="131">
        <v>1.454956994114984</v>
      </c>
      <c r="Q392" s="146">
        <v>9.0399999999999991</v>
      </c>
      <c r="R392" s="167">
        <f>_xlfn.IFNA(VLOOKUP(YEAR(E392), MOEX_annualized!$N$2:$O$10, 2,FALSE), MOEX_annualized!$O$10)</f>
        <v>0.11866885948640538</v>
      </c>
      <c r="S392" s="78">
        <v>0</v>
      </c>
      <c r="T392" s="78">
        <f>VLOOKUP(YEAR(D392)&amp;ROUNDUP(MONTH(D392)/3, 0), Business_index!$C$4:$E$39, 3, FALSE)</f>
        <v>0</v>
      </c>
      <c r="U392" s="167">
        <f>_xlfn.IFNA(VLOOKUP(YEAR(E392), MOEX_by2quarters!$N$2:$O$10, 2,FALSE), MOEX_by2quarters!$O$10)</f>
        <v>4.7760412903606803E-2</v>
      </c>
    </row>
    <row r="393" spans="1:21" x14ac:dyDescent="0.15">
      <c r="A393" s="78">
        <v>87</v>
      </c>
      <c r="B393" s="16" t="s">
        <v>2825</v>
      </c>
      <c r="C393" s="19">
        <v>15.5</v>
      </c>
      <c r="D393" s="18">
        <v>43465</v>
      </c>
      <c r="E393" s="66">
        <v>43830</v>
      </c>
      <c r="F393" s="16" t="s">
        <v>2826</v>
      </c>
      <c r="G393" s="19">
        <v>17.499068176197035</v>
      </c>
      <c r="H393" s="16">
        <v>1</v>
      </c>
      <c r="I393" s="16">
        <v>66</v>
      </c>
      <c r="J393" s="16">
        <v>2</v>
      </c>
      <c r="K393" s="16">
        <v>0</v>
      </c>
      <c r="L393" s="68">
        <v>65.819178082191783</v>
      </c>
      <c r="M393" s="124">
        <v>-8.6236965599522777E-2</v>
      </c>
      <c r="N393" s="177">
        <v>-1.7000000000000001E-2</v>
      </c>
      <c r="O393" s="127">
        <v>24.52</v>
      </c>
      <c r="P393" s="131">
        <v>2.2187526588956015</v>
      </c>
      <c r="Q393" s="146">
        <v>8.379999999999999</v>
      </c>
      <c r="R393" s="167">
        <f>_xlfn.IFNA(VLOOKUP(YEAR(E393), MOEX_annualized!$N$2:$O$10, 2,FALSE), MOEX_annualized!$O$10)</f>
        <v>0.26082232879164408</v>
      </c>
      <c r="S393" s="78">
        <v>0</v>
      </c>
      <c r="T393" s="78">
        <f>VLOOKUP(YEAR(D393)&amp;ROUNDUP(MONTH(D393)/3, 0), Business_index!$C$4:$E$39, 3, FALSE)</f>
        <v>0</v>
      </c>
      <c r="U393" s="167">
        <f>_xlfn.IFNA(VLOOKUP(YEAR(E393), MOEX_by2quarters!$N$2:$O$10, 2,FALSE), MOEX_by2quarters!$O$10)</f>
        <v>0.2042960986766986</v>
      </c>
    </row>
    <row r="394" spans="1:21" x14ac:dyDescent="0.15">
      <c r="A394" s="78">
        <v>87</v>
      </c>
      <c r="B394" s="16" t="s">
        <v>2825</v>
      </c>
      <c r="C394" s="19">
        <v>15.5</v>
      </c>
      <c r="D394" s="18">
        <v>43830</v>
      </c>
      <c r="E394" s="18">
        <v>44159</v>
      </c>
      <c r="F394" s="16" t="s">
        <v>2826</v>
      </c>
      <c r="G394" s="19">
        <v>17.499068176197035</v>
      </c>
      <c r="H394" s="16">
        <v>1</v>
      </c>
      <c r="I394" s="16">
        <v>66</v>
      </c>
      <c r="J394" s="16">
        <v>2</v>
      </c>
      <c r="K394" s="16">
        <v>0</v>
      </c>
      <c r="L394" s="68">
        <v>65.819178082191783</v>
      </c>
      <c r="M394" s="124">
        <v>-6.5729465193099781</v>
      </c>
      <c r="N394" s="177">
        <v>-0.41399999999999998</v>
      </c>
      <c r="O394" s="127">
        <v>11.38</v>
      </c>
      <c r="P394" s="131">
        <v>7.6658631999051655E-3</v>
      </c>
      <c r="Q394" s="146">
        <v>10.71</v>
      </c>
      <c r="R394" s="167">
        <f>_xlfn.IFNA(VLOOKUP(YEAR(E394), MOEX_annualized!$N$2:$O$10, 2,FALSE), MOEX_annualized!$O$10)</f>
        <v>8.3801563751449079E-2</v>
      </c>
      <c r="S394" s="78">
        <v>0</v>
      </c>
      <c r="T394" s="78">
        <f>VLOOKUP(YEAR(D394)&amp;ROUNDUP(MONTH(D394)/3, 0), Business_index!$C$4:$E$39, 3, FALSE)</f>
        <v>0</v>
      </c>
      <c r="U394" s="167">
        <f>_xlfn.IFNA(VLOOKUP(YEAR(E394), MOEX_by2quarters!$N$2:$O$10, 2,FALSE), MOEX_by2quarters!$O$10)</f>
        <v>0.47229392294217887</v>
      </c>
    </row>
    <row r="395" spans="1:21" x14ac:dyDescent="0.15">
      <c r="A395" s="78">
        <v>88</v>
      </c>
      <c r="B395" s="21" t="s">
        <v>369</v>
      </c>
      <c r="C395" s="22">
        <v>15.9</v>
      </c>
      <c r="D395" s="23">
        <v>42165</v>
      </c>
      <c r="E395" s="23">
        <v>42369</v>
      </c>
      <c r="F395" s="21" t="s">
        <v>2841</v>
      </c>
      <c r="G395" s="22">
        <v>15.701370081150241</v>
      </c>
      <c r="H395" s="21">
        <v>1</v>
      </c>
      <c r="I395" s="21">
        <v>36</v>
      </c>
      <c r="J395" s="21">
        <v>3</v>
      </c>
      <c r="K395" s="21">
        <v>0</v>
      </c>
      <c r="L395" s="68">
        <v>35.901369863013699</v>
      </c>
      <c r="M395" s="139">
        <v>0.16</v>
      </c>
      <c r="N395" s="150">
        <v>6.8000000000000005E-2</v>
      </c>
      <c r="O395" s="140">
        <v>4.6399999999999997</v>
      </c>
      <c r="P395" s="141">
        <v>2.91</v>
      </c>
      <c r="Q395" s="146">
        <v>5.68</v>
      </c>
      <c r="R395" s="167">
        <f>_xlfn.IFNA(VLOOKUP(YEAR(E395), MOEX_annualized!$N$2:$O$10, 2,FALSE), MOEX_annualized!$O$10)</f>
        <v>0.28547615277078203</v>
      </c>
      <c r="S395" s="78">
        <v>0</v>
      </c>
      <c r="T395" s="78">
        <f>VLOOKUP(YEAR(D395)&amp;ROUNDUP(MONTH(D395)/3, 0), Business_index!$C$4:$E$39, 3, FALSE)</f>
        <v>0</v>
      </c>
      <c r="U395" s="167">
        <f>_xlfn.IFNA(VLOOKUP(YEAR(E395), MOEX_by2quarters!$N$2:$O$10, 2,FALSE), MOEX_by2quarters!$O$10)</f>
        <v>0.15663555192941619</v>
      </c>
    </row>
    <row r="396" spans="1:21" x14ac:dyDescent="0.15">
      <c r="A396" s="78">
        <v>88</v>
      </c>
      <c r="B396" s="16" t="s">
        <v>369</v>
      </c>
      <c r="C396" s="19">
        <v>15.9</v>
      </c>
      <c r="D396" s="18">
        <v>42369</v>
      </c>
      <c r="E396" s="66">
        <v>42735</v>
      </c>
      <c r="F396" s="16" t="s">
        <v>2841</v>
      </c>
      <c r="G396" s="19">
        <v>15.701370081150241</v>
      </c>
      <c r="H396" s="16">
        <v>1</v>
      </c>
      <c r="I396" s="16">
        <v>36</v>
      </c>
      <c r="J396" s="16">
        <v>3</v>
      </c>
      <c r="K396" s="16">
        <v>0</v>
      </c>
      <c r="L396" s="68">
        <v>35.901369863013699</v>
      </c>
      <c r="M396" s="124">
        <v>0.193</v>
      </c>
      <c r="N396" s="126">
        <v>4.8000000000000001E-2</v>
      </c>
      <c r="O396" s="127">
        <v>5.31</v>
      </c>
      <c r="P396" s="129">
        <v>3.5</v>
      </c>
      <c r="Q396" s="146">
        <v>6.85</v>
      </c>
      <c r="R396" s="167">
        <f>_xlfn.IFNA(VLOOKUP(YEAR(E396), MOEX_annualized!$N$2:$O$10, 2,FALSE), MOEX_annualized!$O$10)</f>
        <v>0.27779550275773196</v>
      </c>
      <c r="S396" s="78">
        <v>0</v>
      </c>
      <c r="T396" s="78">
        <f>VLOOKUP(YEAR(D396)&amp;ROUNDUP(MONTH(D396)/3, 0), Business_index!$C$4:$E$39, 3, FALSE)</f>
        <v>0</v>
      </c>
      <c r="U396" s="167">
        <f>_xlfn.IFNA(VLOOKUP(YEAR(E396), MOEX_by2quarters!$N$2:$O$10, 2,FALSE), MOEX_by2quarters!$O$10)</f>
        <v>0.36326211149690607</v>
      </c>
    </row>
    <row r="397" spans="1:21" x14ac:dyDescent="0.15">
      <c r="A397" s="78">
        <v>88</v>
      </c>
      <c r="B397" s="16" t="s">
        <v>369</v>
      </c>
      <c r="C397" s="19">
        <v>15.9</v>
      </c>
      <c r="D397" s="18">
        <v>42735</v>
      </c>
      <c r="E397" s="66">
        <v>43100</v>
      </c>
      <c r="F397" s="16" t="s">
        <v>2841</v>
      </c>
      <c r="G397" s="19">
        <v>15.701370081150241</v>
      </c>
      <c r="H397" s="16">
        <v>1</v>
      </c>
      <c r="I397" s="16">
        <v>36</v>
      </c>
      <c r="J397" s="16">
        <v>3</v>
      </c>
      <c r="K397" s="16">
        <v>0</v>
      </c>
      <c r="L397" s="68">
        <v>35.901369863013699</v>
      </c>
      <c r="M397" s="124">
        <v>0.186</v>
      </c>
      <c r="N397" s="126">
        <v>3.5999999999999997E-2</v>
      </c>
      <c r="O397" s="127">
        <v>5.09</v>
      </c>
      <c r="P397" s="129">
        <v>3.18</v>
      </c>
      <c r="Q397" s="146">
        <v>7.5600000000000005</v>
      </c>
      <c r="R397" s="167">
        <f>_xlfn.IFNA(VLOOKUP(YEAR(E397), MOEX_annualized!$N$2:$O$10, 2,FALSE), MOEX_annualized!$O$10)</f>
        <v>-5.4849413820347394E-2</v>
      </c>
      <c r="S397" s="78">
        <v>0</v>
      </c>
      <c r="T397" s="78">
        <f>VLOOKUP(YEAR(D397)&amp;ROUNDUP(MONTH(D397)/3, 0), Business_index!$C$4:$E$39, 3, FALSE)</f>
        <v>0</v>
      </c>
      <c r="U397" s="167">
        <f>_xlfn.IFNA(VLOOKUP(YEAR(E397), MOEX_by2quarters!$N$2:$O$10, 2,FALSE), MOEX_by2quarters!$O$10)</f>
        <v>0.21714415782437937</v>
      </c>
    </row>
    <row r="398" spans="1:21" x14ac:dyDescent="0.15">
      <c r="A398" s="78">
        <v>88</v>
      </c>
      <c r="B398" s="24" t="s">
        <v>369</v>
      </c>
      <c r="C398" s="25">
        <v>15.9</v>
      </c>
      <c r="D398" s="26">
        <v>43100</v>
      </c>
      <c r="E398" s="26">
        <v>43257</v>
      </c>
      <c r="F398" s="24" t="s">
        <v>2841</v>
      </c>
      <c r="G398" s="25">
        <v>15.701370081150241</v>
      </c>
      <c r="H398" s="24">
        <v>1</v>
      </c>
      <c r="I398" s="24">
        <v>36</v>
      </c>
      <c r="J398" s="24">
        <v>3</v>
      </c>
      <c r="K398" s="24">
        <v>0</v>
      </c>
      <c r="L398" s="68">
        <v>35.901369863013699</v>
      </c>
      <c r="M398" s="125">
        <v>0.17</v>
      </c>
      <c r="N398" s="151">
        <v>2.7E-2</v>
      </c>
      <c r="O398" s="112">
        <v>5.4</v>
      </c>
      <c r="P398" s="130">
        <v>3.62</v>
      </c>
      <c r="Q398" s="146">
        <v>9.4400000000000013</v>
      </c>
      <c r="R398" s="167">
        <f>_xlfn.IFNA(VLOOKUP(YEAR(E398), MOEX_annualized!$N$2:$O$10, 2,FALSE), MOEX_annualized!$O$10)</f>
        <v>0.11866885948640538</v>
      </c>
      <c r="S398" s="78">
        <v>0</v>
      </c>
      <c r="T398" s="78">
        <f>VLOOKUP(YEAR(D398)&amp;ROUNDUP(MONTH(D398)/3, 0), Business_index!$C$4:$E$39, 3, FALSE)</f>
        <v>0</v>
      </c>
      <c r="U398" s="167">
        <f>_xlfn.IFNA(VLOOKUP(YEAR(E398), MOEX_by2quarters!$N$2:$O$10, 2,FALSE), MOEX_by2quarters!$O$10)</f>
        <v>4.7760412903606803E-2</v>
      </c>
    </row>
    <row r="399" spans="1:21" x14ac:dyDescent="0.15">
      <c r="A399" s="78">
        <v>89</v>
      </c>
      <c r="B399" s="21" t="s">
        <v>845</v>
      </c>
      <c r="C399" s="22">
        <v>19.568709999999999</v>
      </c>
      <c r="D399" s="23">
        <v>42172</v>
      </c>
      <c r="E399" s="23">
        <v>42369</v>
      </c>
      <c r="F399" s="21" t="s">
        <v>847</v>
      </c>
      <c r="G399" s="22">
        <v>14.79619442540803</v>
      </c>
      <c r="H399" s="21">
        <v>1</v>
      </c>
      <c r="I399" s="21">
        <v>271</v>
      </c>
      <c r="J399" s="21">
        <v>15</v>
      </c>
      <c r="K399" s="21">
        <v>0</v>
      </c>
      <c r="L399" s="68">
        <v>68.087671232876716</v>
      </c>
      <c r="M399" s="177">
        <v>-0.114</v>
      </c>
      <c r="N399" s="139">
        <v>-1.275820170109356E-2</v>
      </c>
      <c r="O399" s="147">
        <v>-78.38095238095238</v>
      </c>
      <c r="P399" s="147">
        <v>-79.298701298701303</v>
      </c>
      <c r="Q399" s="146">
        <v>9.088709999999999</v>
      </c>
      <c r="R399" s="167">
        <f>_xlfn.IFNA(VLOOKUP(YEAR(E399), MOEX_annualized!$N$2:$O$10, 2,FALSE), MOEX_annualized!$O$10)</f>
        <v>0.28547615277078203</v>
      </c>
      <c r="S399" s="78">
        <v>0</v>
      </c>
      <c r="T399" s="78">
        <f>VLOOKUP(YEAR(D399)&amp;ROUNDUP(MONTH(D399)/3, 0), Business_index!$C$4:$E$39, 3, FALSE)</f>
        <v>0</v>
      </c>
      <c r="U399" s="167">
        <f>_xlfn.IFNA(VLOOKUP(YEAR(E399), MOEX_by2quarters!$N$2:$O$10, 2,FALSE), MOEX_by2quarters!$O$10)</f>
        <v>0.15663555192941619</v>
      </c>
    </row>
    <row r="400" spans="1:21" x14ac:dyDescent="0.15">
      <c r="A400" s="78">
        <v>89</v>
      </c>
      <c r="B400" s="16" t="s">
        <v>845</v>
      </c>
      <c r="C400" s="19">
        <v>19.568709999999999</v>
      </c>
      <c r="D400" s="18">
        <v>42369</v>
      </c>
      <c r="E400" s="66">
        <v>42735</v>
      </c>
      <c r="F400" s="16" t="s">
        <v>847</v>
      </c>
      <c r="G400" s="19">
        <v>14.79619442540803</v>
      </c>
      <c r="H400" s="16">
        <v>1</v>
      </c>
      <c r="I400" s="16">
        <v>271</v>
      </c>
      <c r="J400" s="16">
        <v>15</v>
      </c>
      <c r="K400" s="16">
        <v>0</v>
      </c>
      <c r="L400" s="68">
        <v>68.087671232876716</v>
      </c>
      <c r="M400" s="177">
        <v>0.16500000000000001</v>
      </c>
      <c r="N400" s="177">
        <v>5.0999999999999997E-2</v>
      </c>
      <c r="O400" s="127">
        <v>23.71</v>
      </c>
      <c r="P400" s="129">
        <v>22.57</v>
      </c>
      <c r="Q400" s="146">
        <v>10.518709999999999</v>
      </c>
      <c r="R400" s="167">
        <f>_xlfn.IFNA(VLOOKUP(YEAR(E400), MOEX_annualized!$N$2:$O$10, 2,FALSE), MOEX_annualized!$O$10)</f>
        <v>0.27779550275773196</v>
      </c>
      <c r="S400" s="78">
        <v>0</v>
      </c>
      <c r="T400" s="78">
        <f>VLOOKUP(YEAR(D400)&amp;ROUNDUP(MONTH(D400)/3, 0), Business_index!$C$4:$E$39, 3, FALSE)</f>
        <v>0</v>
      </c>
      <c r="U400" s="167">
        <f>_xlfn.IFNA(VLOOKUP(YEAR(E400), MOEX_by2quarters!$N$2:$O$10, 2,FALSE), MOEX_by2quarters!$O$10)</f>
        <v>0.36326211149690607</v>
      </c>
    </row>
    <row r="401" spans="1:26" x14ac:dyDescent="0.15">
      <c r="A401" s="78">
        <v>89</v>
      </c>
      <c r="B401" s="16" t="s">
        <v>845</v>
      </c>
      <c r="C401" s="19">
        <v>19.568709999999999</v>
      </c>
      <c r="D401" s="18">
        <v>42735</v>
      </c>
      <c r="E401" s="66">
        <v>43100</v>
      </c>
      <c r="F401" s="16" t="s">
        <v>847</v>
      </c>
      <c r="G401" s="19">
        <v>14.79619442540803</v>
      </c>
      <c r="H401" s="16">
        <v>1</v>
      </c>
      <c r="I401" s="16">
        <v>271</v>
      </c>
      <c r="J401" s="16">
        <v>15</v>
      </c>
      <c r="K401" s="16">
        <v>0</v>
      </c>
      <c r="L401" s="68">
        <v>68.087671232876716</v>
      </c>
      <c r="M401" s="177">
        <v>-5.1999999999999998E-2</v>
      </c>
      <c r="N401" s="177">
        <v>-0.01</v>
      </c>
      <c r="O401" s="127">
        <v>22.59</v>
      </c>
      <c r="P401" s="129">
        <v>21.46</v>
      </c>
      <c r="Q401" s="146">
        <v>11.22871</v>
      </c>
      <c r="R401" s="167">
        <f>_xlfn.IFNA(VLOOKUP(YEAR(E401), MOEX_annualized!$N$2:$O$10, 2,FALSE), MOEX_annualized!$O$10)</f>
        <v>-5.4849413820347394E-2</v>
      </c>
      <c r="S401" s="78">
        <v>0</v>
      </c>
      <c r="T401" s="78">
        <f>VLOOKUP(YEAR(D401)&amp;ROUNDUP(MONTH(D401)/3, 0), Business_index!$C$4:$E$39, 3, FALSE)</f>
        <v>0</v>
      </c>
      <c r="U401" s="167">
        <f>_xlfn.IFNA(VLOOKUP(YEAR(E401), MOEX_by2quarters!$N$2:$O$10, 2,FALSE), MOEX_by2quarters!$O$10)</f>
        <v>0.21714415782437937</v>
      </c>
    </row>
    <row r="402" spans="1:26" x14ac:dyDescent="0.15">
      <c r="A402" s="78">
        <v>89</v>
      </c>
      <c r="B402" s="16" t="s">
        <v>845</v>
      </c>
      <c r="C402" s="19">
        <v>19.568709999999999</v>
      </c>
      <c r="D402" s="18">
        <v>43100</v>
      </c>
      <c r="E402" s="66">
        <v>43465</v>
      </c>
      <c r="F402" s="16" t="s">
        <v>847</v>
      </c>
      <c r="G402" s="19">
        <v>14.79619442540803</v>
      </c>
      <c r="H402" s="16">
        <v>1</v>
      </c>
      <c r="I402" s="16">
        <v>271</v>
      </c>
      <c r="J402" s="16">
        <v>15</v>
      </c>
      <c r="K402" s="16">
        <v>0</v>
      </c>
      <c r="L402" s="68">
        <v>68.087671232876716</v>
      </c>
      <c r="M402" s="177">
        <v>-6.9000000000000006E-2</v>
      </c>
      <c r="N402" s="177">
        <v>-1.7000000000000001E-2</v>
      </c>
      <c r="O402" s="127">
        <v>26.4</v>
      </c>
      <c r="P402" s="129">
        <v>24.93</v>
      </c>
      <c r="Q402" s="146">
        <v>13.108709999999999</v>
      </c>
      <c r="R402" s="167">
        <f>_xlfn.IFNA(VLOOKUP(YEAR(E402), MOEX_annualized!$N$2:$O$10, 2,FALSE), MOEX_annualized!$O$10)</f>
        <v>0.11866885948640538</v>
      </c>
      <c r="S402" s="78">
        <v>0</v>
      </c>
      <c r="T402" s="78">
        <f>VLOOKUP(YEAR(D402)&amp;ROUNDUP(MONTH(D402)/3, 0), Business_index!$C$4:$E$39, 3, FALSE)</f>
        <v>0</v>
      </c>
      <c r="U402" s="167">
        <f>_xlfn.IFNA(VLOOKUP(YEAR(E402), MOEX_by2quarters!$N$2:$O$10, 2,FALSE), MOEX_by2quarters!$O$10)</f>
        <v>4.7760412903606803E-2</v>
      </c>
    </row>
    <row r="403" spans="1:26" x14ac:dyDescent="0.15">
      <c r="A403" s="78">
        <v>89</v>
      </c>
      <c r="B403" s="16" t="s">
        <v>845</v>
      </c>
      <c r="C403" s="19">
        <v>19.568709999999999</v>
      </c>
      <c r="D403" s="18">
        <v>43465</v>
      </c>
      <c r="E403" s="66">
        <v>43830</v>
      </c>
      <c r="F403" s="16" t="s">
        <v>847</v>
      </c>
      <c r="G403" s="19">
        <v>14.79619442540803</v>
      </c>
      <c r="H403" s="16">
        <v>1</v>
      </c>
      <c r="I403" s="16">
        <v>271</v>
      </c>
      <c r="J403" s="16">
        <v>15</v>
      </c>
      <c r="K403" s="16">
        <v>0</v>
      </c>
      <c r="L403" s="68">
        <v>68.087671232876716</v>
      </c>
      <c r="M403" s="177">
        <v>-1.7999999999999999E-2</v>
      </c>
      <c r="N403" s="177">
        <v>-4.0000000000000001E-3</v>
      </c>
      <c r="O403" s="127">
        <v>19.649999999999999</v>
      </c>
      <c r="P403" s="129">
        <v>18.62</v>
      </c>
      <c r="Q403" s="146">
        <v>12.448709999999998</v>
      </c>
      <c r="R403" s="167">
        <f>_xlfn.IFNA(VLOOKUP(YEAR(E403), MOEX_annualized!$N$2:$O$10, 2,FALSE), MOEX_annualized!$O$10)</f>
        <v>0.26082232879164408</v>
      </c>
      <c r="S403" s="78">
        <v>0</v>
      </c>
      <c r="T403" s="78">
        <f>VLOOKUP(YEAR(D403)&amp;ROUNDUP(MONTH(D403)/3, 0), Business_index!$C$4:$E$39, 3, FALSE)</f>
        <v>0</v>
      </c>
      <c r="U403" s="167">
        <f>_xlfn.IFNA(VLOOKUP(YEAR(E403), MOEX_by2quarters!$N$2:$O$10, 2,FALSE), MOEX_by2quarters!$O$10)</f>
        <v>0.2042960986766986</v>
      </c>
    </row>
    <row r="404" spans="1:26" x14ac:dyDescent="0.15">
      <c r="A404" s="78">
        <v>89</v>
      </c>
      <c r="B404" s="16" t="s">
        <v>845</v>
      </c>
      <c r="C404" s="19">
        <v>19.568709999999999</v>
      </c>
      <c r="D404" s="18">
        <v>43830</v>
      </c>
      <c r="E404" s="66">
        <v>44196</v>
      </c>
      <c r="F404" s="16" t="s">
        <v>847</v>
      </c>
      <c r="G404" s="19">
        <v>14.79619442540803</v>
      </c>
      <c r="H404" s="16">
        <v>1</v>
      </c>
      <c r="I404" s="16">
        <v>271</v>
      </c>
      <c r="J404" s="16">
        <v>15</v>
      </c>
      <c r="K404" s="16">
        <v>0</v>
      </c>
      <c r="L404" s="68">
        <v>68.087671232876716</v>
      </c>
      <c r="M404" s="177">
        <v>-2.9000000000000001E-2</v>
      </c>
      <c r="N404" s="177">
        <v>-6.0000000000000001E-3</v>
      </c>
      <c r="O404" s="127">
        <v>16.649999999999999</v>
      </c>
      <c r="P404" s="129">
        <v>15.44</v>
      </c>
      <c r="Q404" s="146">
        <v>14.77871</v>
      </c>
      <c r="R404" s="167">
        <f>_xlfn.IFNA(VLOOKUP(YEAR(E404), MOEX_annualized!$N$2:$O$10, 2,FALSE), MOEX_annualized!$O$10)</f>
        <v>8.3801563751449079E-2</v>
      </c>
      <c r="S404" s="78">
        <v>0</v>
      </c>
      <c r="T404" s="78">
        <f>VLOOKUP(YEAR(D404)&amp;ROUNDUP(MONTH(D404)/3, 0), Business_index!$C$4:$E$39, 3, FALSE)</f>
        <v>0</v>
      </c>
      <c r="U404" s="167">
        <f>_xlfn.IFNA(VLOOKUP(YEAR(E404), MOEX_by2quarters!$N$2:$O$10, 2,FALSE), MOEX_by2quarters!$O$10)</f>
        <v>0.47229392294217887</v>
      </c>
    </row>
    <row r="405" spans="1:26" x14ac:dyDescent="0.15">
      <c r="A405" s="78">
        <v>89</v>
      </c>
      <c r="B405" s="24" t="s">
        <v>845</v>
      </c>
      <c r="C405" s="25">
        <v>19.568709999999999</v>
      </c>
      <c r="D405" s="26">
        <v>44196</v>
      </c>
      <c r="E405" s="26">
        <v>44243</v>
      </c>
      <c r="F405" s="24" t="s">
        <v>847</v>
      </c>
      <c r="G405" s="25">
        <v>14.79619442540803</v>
      </c>
      <c r="H405" s="24">
        <v>1</v>
      </c>
      <c r="I405" s="24">
        <v>271</v>
      </c>
      <c r="J405" s="24">
        <v>15</v>
      </c>
      <c r="K405" s="24">
        <v>0</v>
      </c>
      <c r="L405" s="68">
        <v>68.087671232876716</v>
      </c>
      <c r="M405" s="153">
        <v>-1.7000000000000001E-2</v>
      </c>
      <c r="N405" s="153">
        <v>-1E-3</v>
      </c>
      <c r="O405" s="112">
        <v>13.82</v>
      </c>
      <c r="P405" s="130">
        <v>12.8</v>
      </c>
      <c r="Q405" s="146">
        <v>15.88871</v>
      </c>
      <c r="R405" s="167">
        <f>_xlfn.IFNA(VLOOKUP(YEAR(E405), MOEX_annualized!$N$2:$O$10, 2,FALSE), MOEX_annualized!$O$10)</f>
        <v>8.3801563751449079E-2</v>
      </c>
      <c r="S405" s="78">
        <v>0</v>
      </c>
      <c r="T405" s="78">
        <f>VLOOKUP(YEAR(D405)&amp;ROUNDUP(MONTH(D405)/3, 0), Business_index!$C$4:$E$39, 3, FALSE)</f>
        <v>0</v>
      </c>
      <c r="U405" s="167">
        <f>_xlfn.IFNA(VLOOKUP(YEAR(E405), MOEX_by2quarters!$N$2:$O$10, 2,FALSE), MOEX_by2quarters!$O$10)</f>
        <v>0.47229392294217887</v>
      </c>
    </row>
    <row r="406" spans="1:26" x14ac:dyDescent="0.15">
      <c r="A406" s="78">
        <v>90</v>
      </c>
      <c r="B406" s="16" t="s">
        <v>890</v>
      </c>
      <c r="C406" s="19">
        <v>17.860666670000001</v>
      </c>
      <c r="D406" s="18">
        <v>42179</v>
      </c>
      <c r="E406" s="18">
        <v>42369</v>
      </c>
      <c r="F406" s="16" t="s">
        <v>892</v>
      </c>
      <c r="G406" s="19">
        <v>15.064797492045988</v>
      </c>
      <c r="H406" s="16">
        <v>1</v>
      </c>
      <c r="I406" s="16">
        <v>359</v>
      </c>
      <c r="J406" s="16">
        <v>30</v>
      </c>
      <c r="K406" s="16">
        <v>0</v>
      </c>
      <c r="L406" s="68">
        <v>67.857534246575341</v>
      </c>
      <c r="M406" s="201">
        <v>-0.187</v>
      </c>
      <c r="N406" s="103">
        <v>-1.4402711098559701E-2</v>
      </c>
      <c r="O406" s="202">
        <v>69.431372549019599</v>
      </c>
      <c r="P406" s="203">
        <v>70.172549019607857</v>
      </c>
      <c r="Q406" s="146">
        <v>7.6406666699999999</v>
      </c>
      <c r="R406" s="167">
        <f>_xlfn.IFNA(VLOOKUP(YEAR(E406), MOEX_annualized!$N$2:$O$10, 2,FALSE), MOEX_annualized!$O$10)</f>
        <v>0.28547615277078203</v>
      </c>
      <c r="S406" s="78">
        <v>0</v>
      </c>
      <c r="T406" s="78">
        <f>VLOOKUP(YEAR(D406)&amp;ROUNDUP(MONTH(D406)/3, 0), Business_index!$C$4:$E$39, 3, FALSE)</f>
        <v>0</v>
      </c>
      <c r="U406" s="167">
        <f>_xlfn.IFNA(VLOOKUP(YEAR(E406), MOEX_by2quarters!$N$2:$O$10, 2,FALSE), MOEX_by2quarters!$O$10)</f>
        <v>0.15663555192941619</v>
      </c>
    </row>
    <row r="407" spans="1:26" x14ac:dyDescent="0.15">
      <c r="A407" s="78">
        <v>90</v>
      </c>
      <c r="B407" s="16" t="s">
        <v>890</v>
      </c>
      <c r="C407" s="19">
        <v>17.860666670000001</v>
      </c>
      <c r="D407" s="18">
        <v>42369</v>
      </c>
      <c r="E407" s="66">
        <v>42735</v>
      </c>
      <c r="F407" s="16" t="s">
        <v>892</v>
      </c>
      <c r="G407" s="19">
        <v>15.064797492045988</v>
      </c>
      <c r="H407" s="16">
        <v>1</v>
      </c>
      <c r="I407" s="16">
        <v>359</v>
      </c>
      <c r="J407" s="16">
        <v>30</v>
      </c>
      <c r="K407" s="16">
        <v>0</v>
      </c>
      <c r="L407" s="68">
        <v>67.857534246575341</v>
      </c>
      <c r="M407" s="201">
        <v>0.106</v>
      </c>
      <c r="N407" s="201">
        <v>5.5E-2</v>
      </c>
      <c r="O407" s="128">
        <v>24.59</v>
      </c>
      <c r="P407" s="204">
        <v>23.54</v>
      </c>
      <c r="Q407" s="146">
        <v>8.8106666699999998</v>
      </c>
      <c r="R407" s="167">
        <f>_xlfn.IFNA(VLOOKUP(YEAR(E407), MOEX_annualized!$N$2:$O$10, 2,FALSE), MOEX_annualized!$O$10)</f>
        <v>0.27779550275773196</v>
      </c>
      <c r="S407" s="78">
        <v>0</v>
      </c>
      <c r="T407" s="78">
        <f>VLOOKUP(YEAR(D407)&amp;ROUNDUP(MONTH(D407)/3, 0), Business_index!$C$4:$E$39, 3, FALSE)</f>
        <v>0</v>
      </c>
      <c r="U407" s="167">
        <f>_xlfn.IFNA(VLOOKUP(YEAR(E407), MOEX_by2quarters!$N$2:$O$10, 2,FALSE), MOEX_by2quarters!$O$10)</f>
        <v>0.36326211149690607</v>
      </c>
      <c r="V407" s="186"/>
      <c r="W407" s="186"/>
      <c r="X407" s="186"/>
      <c r="Y407" s="186"/>
      <c r="Z407" s="186"/>
    </row>
    <row r="408" spans="1:26" x14ac:dyDescent="0.15">
      <c r="A408" s="78">
        <v>90</v>
      </c>
      <c r="B408" s="16" t="s">
        <v>890</v>
      </c>
      <c r="C408" s="19">
        <v>17.860666670000001</v>
      </c>
      <c r="D408" s="18">
        <v>42735</v>
      </c>
      <c r="E408" s="66">
        <v>43100</v>
      </c>
      <c r="F408" s="16" t="s">
        <v>892</v>
      </c>
      <c r="G408" s="19">
        <v>15.064797492045988</v>
      </c>
      <c r="H408" s="16">
        <v>1</v>
      </c>
      <c r="I408" s="16">
        <v>359</v>
      </c>
      <c r="J408" s="16">
        <v>30</v>
      </c>
      <c r="K408" s="16">
        <v>0</v>
      </c>
      <c r="L408" s="68">
        <v>67.857534246575341</v>
      </c>
      <c r="M408" s="201">
        <v>-1.9E-2</v>
      </c>
      <c r="N408" s="201">
        <v>-7.0000000000000001E-3</v>
      </c>
      <c r="O408" s="128">
        <v>22.88</v>
      </c>
      <c r="P408" s="204">
        <v>21.83</v>
      </c>
      <c r="Q408" s="146">
        <v>9.5206666700000007</v>
      </c>
      <c r="R408" s="167">
        <f>_xlfn.IFNA(VLOOKUP(YEAR(E408), MOEX_annualized!$N$2:$O$10, 2,FALSE), MOEX_annualized!$O$10)</f>
        <v>-5.4849413820347394E-2</v>
      </c>
      <c r="S408" s="78">
        <v>0</v>
      </c>
      <c r="T408" s="78">
        <f>VLOOKUP(YEAR(D408)&amp;ROUNDUP(MONTH(D408)/3, 0), Business_index!$C$4:$E$39, 3, FALSE)</f>
        <v>0</v>
      </c>
      <c r="U408" s="167">
        <f>_xlfn.IFNA(VLOOKUP(YEAR(E408), MOEX_by2quarters!$N$2:$O$10, 2,FALSE), MOEX_by2quarters!$O$10)</f>
        <v>0.21714415782437937</v>
      </c>
    </row>
    <row r="409" spans="1:26" x14ac:dyDescent="0.15">
      <c r="A409" s="78">
        <v>90</v>
      </c>
      <c r="B409" s="16" t="s">
        <v>890</v>
      </c>
      <c r="C409" s="19">
        <v>17.860666670000001</v>
      </c>
      <c r="D409" s="18">
        <v>43100</v>
      </c>
      <c r="E409" s="66">
        <v>43465</v>
      </c>
      <c r="F409" s="16" t="s">
        <v>892</v>
      </c>
      <c r="G409" s="19">
        <v>15.064797492045988</v>
      </c>
      <c r="H409" s="16">
        <v>1</v>
      </c>
      <c r="I409" s="16">
        <v>359</v>
      </c>
      <c r="J409" s="16">
        <v>30</v>
      </c>
      <c r="K409" s="16">
        <v>0</v>
      </c>
      <c r="L409" s="68">
        <v>67.857534246575341</v>
      </c>
      <c r="M409" s="201">
        <v>-4.4999999999999998E-2</v>
      </c>
      <c r="N409" s="201">
        <v>-1.7999999999999999E-2</v>
      </c>
      <c r="O409" s="128">
        <v>27.03</v>
      </c>
      <c r="P409" s="204">
        <v>25.93</v>
      </c>
      <c r="Q409" s="146">
        <v>11.40066667</v>
      </c>
      <c r="R409" s="167">
        <f>_xlfn.IFNA(VLOOKUP(YEAR(E409), MOEX_annualized!$N$2:$O$10, 2,FALSE), MOEX_annualized!$O$10)</f>
        <v>0.11866885948640538</v>
      </c>
      <c r="S409" s="78">
        <v>0</v>
      </c>
      <c r="T409" s="78">
        <f>VLOOKUP(YEAR(D409)&amp;ROUNDUP(MONTH(D409)/3, 0), Business_index!$C$4:$E$39, 3, FALSE)</f>
        <v>0</v>
      </c>
      <c r="U409" s="167">
        <f>_xlfn.IFNA(VLOOKUP(YEAR(E409), MOEX_by2quarters!$N$2:$O$10, 2,FALSE), MOEX_by2quarters!$O$10)</f>
        <v>4.7760412903606803E-2</v>
      </c>
    </row>
    <row r="410" spans="1:26" x14ac:dyDescent="0.15">
      <c r="A410" s="78">
        <v>90</v>
      </c>
      <c r="B410" s="16" t="s">
        <v>890</v>
      </c>
      <c r="C410" s="19">
        <v>17.860666670000001</v>
      </c>
      <c r="D410" s="18">
        <v>43465</v>
      </c>
      <c r="E410" s="66">
        <v>43830</v>
      </c>
      <c r="F410" s="16" t="s">
        <v>892</v>
      </c>
      <c r="G410" s="19">
        <v>15.064797492045988</v>
      </c>
      <c r="H410" s="16">
        <v>1</v>
      </c>
      <c r="I410" s="16">
        <v>359</v>
      </c>
      <c r="J410" s="16">
        <v>30</v>
      </c>
      <c r="K410" s="16">
        <v>0</v>
      </c>
      <c r="L410" s="68">
        <v>67.857534246575341</v>
      </c>
      <c r="M410" s="201">
        <v>-1.0999999999999999E-2</v>
      </c>
      <c r="N410" s="201">
        <v>-5.0000000000000001E-3</v>
      </c>
      <c r="O410" s="128">
        <v>21.94</v>
      </c>
      <c r="P410" s="204">
        <v>20.87</v>
      </c>
      <c r="Q410" s="146">
        <v>10.74066667</v>
      </c>
      <c r="R410" s="167">
        <f>_xlfn.IFNA(VLOOKUP(YEAR(E410), MOEX_annualized!$N$2:$O$10, 2,FALSE), MOEX_annualized!$O$10)</f>
        <v>0.26082232879164408</v>
      </c>
      <c r="S410" s="78">
        <v>0</v>
      </c>
      <c r="T410" s="78">
        <f>VLOOKUP(YEAR(D410)&amp;ROUNDUP(MONTH(D410)/3, 0), Business_index!$C$4:$E$39, 3, FALSE)</f>
        <v>0</v>
      </c>
      <c r="U410" s="167">
        <f>_xlfn.IFNA(VLOOKUP(YEAR(E410), MOEX_by2quarters!$N$2:$O$10, 2,FALSE), MOEX_by2quarters!$O$10)</f>
        <v>0.2042960986766986</v>
      </c>
    </row>
    <row r="411" spans="1:26" x14ac:dyDescent="0.15">
      <c r="A411" s="78">
        <v>90</v>
      </c>
      <c r="B411" s="16" t="s">
        <v>890</v>
      </c>
      <c r="C411" s="19">
        <v>17.860666670000001</v>
      </c>
      <c r="D411" s="18">
        <v>43830</v>
      </c>
      <c r="E411" s="66">
        <v>44196</v>
      </c>
      <c r="F411" s="16" t="s">
        <v>892</v>
      </c>
      <c r="G411" s="19">
        <v>15.064797492045988</v>
      </c>
      <c r="H411" s="16">
        <v>1</v>
      </c>
      <c r="I411" s="16">
        <v>359</v>
      </c>
      <c r="J411" s="16">
        <v>30</v>
      </c>
      <c r="K411" s="16">
        <v>0</v>
      </c>
      <c r="L411" s="68">
        <v>67.857534246575341</v>
      </c>
      <c r="M411" s="201">
        <v>-8.0000000000000002E-3</v>
      </c>
      <c r="N411" s="201">
        <v>-3.0000000000000001E-3</v>
      </c>
      <c r="O411" s="128">
        <v>18.48</v>
      </c>
      <c r="P411" s="204">
        <v>17.440000000000001</v>
      </c>
      <c r="Q411" s="146">
        <v>13.070666670000001</v>
      </c>
      <c r="R411" s="167">
        <f>_xlfn.IFNA(VLOOKUP(YEAR(E411), MOEX_annualized!$N$2:$O$10, 2,FALSE), MOEX_annualized!$O$10)</f>
        <v>8.3801563751449079E-2</v>
      </c>
      <c r="S411" s="78">
        <v>0</v>
      </c>
      <c r="T411" s="78">
        <f>VLOOKUP(YEAR(D411)&amp;ROUNDUP(MONTH(D411)/3, 0), Business_index!$C$4:$E$39, 3, FALSE)</f>
        <v>0</v>
      </c>
      <c r="U411" s="167">
        <f>_xlfn.IFNA(VLOOKUP(YEAR(E411), MOEX_by2quarters!$N$2:$O$10, 2,FALSE), MOEX_by2quarters!$O$10)</f>
        <v>0.47229392294217887</v>
      </c>
      <c r="V411" s="186"/>
      <c r="W411" s="186"/>
      <c r="X411" s="186"/>
      <c r="Y411" s="186"/>
      <c r="Z411" s="186"/>
    </row>
    <row r="412" spans="1:26" x14ac:dyDescent="0.15">
      <c r="A412" s="78">
        <v>90</v>
      </c>
      <c r="B412" s="16" t="s">
        <v>890</v>
      </c>
      <c r="C412" s="19">
        <v>17.860666670000001</v>
      </c>
      <c r="D412" s="18">
        <v>44196</v>
      </c>
      <c r="E412" s="18">
        <v>44243</v>
      </c>
      <c r="F412" s="16" t="s">
        <v>892</v>
      </c>
      <c r="G412" s="19">
        <v>15.064797492045988</v>
      </c>
      <c r="H412" s="16">
        <v>1</v>
      </c>
      <c r="I412" s="16">
        <v>359</v>
      </c>
      <c r="J412" s="16">
        <v>30</v>
      </c>
      <c r="K412" s="16">
        <v>0</v>
      </c>
      <c r="L412" s="68">
        <v>67.857534246575341</v>
      </c>
      <c r="M412" s="201">
        <v>-8.0000000000000002E-3</v>
      </c>
      <c r="N412" s="201">
        <v>-1E-3</v>
      </c>
      <c r="O412" s="128">
        <v>14.83</v>
      </c>
      <c r="P412" s="204">
        <v>13.81</v>
      </c>
      <c r="Q412" s="146">
        <v>14.180666670000001</v>
      </c>
      <c r="R412" s="167">
        <f>_xlfn.IFNA(VLOOKUP(YEAR(E412), MOEX_annualized!$N$2:$O$10, 2,FALSE), MOEX_annualized!$O$10)</f>
        <v>8.3801563751449079E-2</v>
      </c>
      <c r="S412" s="78">
        <v>0</v>
      </c>
      <c r="T412" s="78">
        <f>VLOOKUP(YEAR(D412)&amp;ROUNDUP(MONTH(D412)/3, 0), Business_index!$C$4:$E$39, 3, FALSE)</f>
        <v>0</v>
      </c>
      <c r="U412" s="167">
        <f>_xlfn.IFNA(VLOOKUP(YEAR(E412), MOEX_by2quarters!$N$2:$O$10, 2,FALSE), MOEX_by2quarters!$O$10)</f>
        <v>0.47229392294217887</v>
      </c>
    </row>
    <row r="413" spans="1:26" x14ac:dyDescent="0.15">
      <c r="A413" s="78">
        <v>91</v>
      </c>
      <c r="B413" s="21" t="s">
        <v>895</v>
      </c>
      <c r="C413" s="22">
        <v>15.89956044</v>
      </c>
      <c r="D413" s="23">
        <v>42277</v>
      </c>
      <c r="E413" s="23">
        <v>42369</v>
      </c>
      <c r="F413" s="21" t="s">
        <v>923</v>
      </c>
      <c r="G413" s="22">
        <v>15.815742347050485</v>
      </c>
      <c r="H413" s="21">
        <v>1</v>
      </c>
      <c r="I413" s="21">
        <v>388</v>
      </c>
      <c r="J413" s="21">
        <v>30</v>
      </c>
      <c r="K413" s="21">
        <v>0</v>
      </c>
      <c r="L413" s="68">
        <v>64.635616438356166</v>
      </c>
      <c r="M413" s="150">
        <v>-8.1000000000000003E-2</v>
      </c>
      <c r="N413" s="150">
        <v>-6.0000000000000001E-3</v>
      </c>
      <c r="O413" s="147">
        <v>-135.89285714285714</v>
      </c>
      <c r="P413" s="143">
        <v>-116.5</v>
      </c>
      <c r="Q413" s="146">
        <v>6.6595604399999999</v>
      </c>
      <c r="R413" s="167">
        <f>_xlfn.IFNA(VLOOKUP(YEAR(E413), MOEX_annualized!$N$2:$O$10, 2,FALSE), MOEX_annualized!$O$10)</f>
        <v>0.28547615277078203</v>
      </c>
      <c r="S413" s="78">
        <v>0</v>
      </c>
      <c r="T413" s="78">
        <f>VLOOKUP(YEAR(D413)&amp;ROUNDUP(MONTH(D413)/3, 0), Business_index!$C$4:$E$39, 3, FALSE)</f>
        <v>0</v>
      </c>
      <c r="U413" s="167">
        <f>_xlfn.IFNA(VLOOKUP(YEAR(E413), MOEX_by2quarters!$N$2:$O$10, 2,FALSE), MOEX_by2quarters!$O$10)</f>
        <v>0.15663555192941619</v>
      </c>
    </row>
    <row r="414" spans="1:26" x14ac:dyDescent="0.15">
      <c r="A414" s="78">
        <v>91</v>
      </c>
      <c r="B414" s="16" t="s">
        <v>895</v>
      </c>
      <c r="C414" s="19">
        <v>15.89956044</v>
      </c>
      <c r="D414" s="18">
        <v>42369</v>
      </c>
      <c r="E414" s="66">
        <v>42735</v>
      </c>
      <c r="F414" s="16" t="s">
        <v>923</v>
      </c>
      <c r="G414" s="19">
        <v>15.815742347050485</v>
      </c>
      <c r="H414" s="16">
        <v>1</v>
      </c>
      <c r="I414" s="16">
        <v>388</v>
      </c>
      <c r="J414" s="16">
        <v>30</v>
      </c>
      <c r="K414" s="16">
        <v>0</v>
      </c>
      <c r="L414" s="68">
        <v>64.635616438356166</v>
      </c>
      <c r="M414" s="126">
        <v>0.01</v>
      </c>
      <c r="N414" s="126">
        <v>3.0000000000000001E-3</v>
      </c>
      <c r="O414" s="127">
        <v>15174.82</v>
      </c>
      <c r="P414" s="129">
        <v>15014.85</v>
      </c>
      <c r="Q414" s="146">
        <v>6.8495604399999994</v>
      </c>
      <c r="R414" s="167">
        <f>_xlfn.IFNA(VLOOKUP(YEAR(E414), MOEX_annualized!$N$2:$O$10, 2,FALSE), MOEX_annualized!$O$10)</f>
        <v>0.27779550275773196</v>
      </c>
      <c r="S414" s="78">
        <v>0</v>
      </c>
      <c r="T414" s="78">
        <f>VLOOKUP(YEAR(D414)&amp;ROUNDUP(MONTH(D414)/3, 0), Business_index!$C$4:$E$39, 3, FALSE)</f>
        <v>0</v>
      </c>
      <c r="U414" s="167">
        <f>_xlfn.IFNA(VLOOKUP(YEAR(E414), MOEX_by2quarters!$N$2:$O$10, 2,FALSE), MOEX_by2quarters!$O$10)</f>
        <v>0.36326211149690607</v>
      </c>
    </row>
    <row r="415" spans="1:26" x14ac:dyDescent="0.15">
      <c r="A415" s="78">
        <v>91</v>
      </c>
      <c r="B415" s="16" t="s">
        <v>895</v>
      </c>
      <c r="C415" s="19">
        <v>15.89956044</v>
      </c>
      <c r="D415" s="18">
        <v>42735</v>
      </c>
      <c r="E415" s="66">
        <v>43100</v>
      </c>
      <c r="F415" s="16" t="s">
        <v>923</v>
      </c>
      <c r="G415" s="19">
        <v>15.815742347050485</v>
      </c>
      <c r="H415" s="16">
        <v>1</v>
      </c>
      <c r="I415" s="16">
        <v>388</v>
      </c>
      <c r="J415" s="16">
        <v>30</v>
      </c>
      <c r="K415" s="16">
        <v>0</v>
      </c>
      <c r="L415" s="68">
        <v>64.635616438356166</v>
      </c>
      <c r="M415" s="126">
        <v>6.8000000000000005E-2</v>
      </c>
      <c r="N415" s="126">
        <v>2.7E-2</v>
      </c>
      <c r="O415" s="127">
        <v>32.15</v>
      </c>
      <c r="P415" s="129">
        <v>31.04</v>
      </c>
      <c r="Q415" s="146">
        <v>7.5595604400000003</v>
      </c>
      <c r="R415" s="167">
        <f>_xlfn.IFNA(VLOOKUP(YEAR(E415), MOEX_annualized!$N$2:$O$10, 2,FALSE), MOEX_annualized!$O$10)</f>
        <v>-5.4849413820347394E-2</v>
      </c>
      <c r="S415" s="78">
        <v>0</v>
      </c>
      <c r="T415" s="78">
        <f>VLOOKUP(YEAR(D415)&amp;ROUNDUP(MONTH(D415)/3, 0), Business_index!$C$4:$E$39, 3, FALSE)</f>
        <v>0</v>
      </c>
      <c r="U415" s="167">
        <f>_xlfn.IFNA(VLOOKUP(YEAR(E415), MOEX_by2quarters!$N$2:$O$10, 2,FALSE), MOEX_by2quarters!$O$10)</f>
        <v>0.21714415782437937</v>
      </c>
    </row>
    <row r="416" spans="1:26" x14ac:dyDescent="0.15">
      <c r="A416" s="78">
        <v>91</v>
      </c>
      <c r="B416" s="16" t="s">
        <v>895</v>
      </c>
      <c r="C416" s="19">
        <v>15.89956044</v>
      </c>
      <c r="D416" s="18">
        <v>43100</v>
      </c>
      <c r="E416" s="66">
        <v>43465</v>
      </c>
      <c r="F416" s="16" t="s">
        <v>923</v>
      </c>
      <c r="G416" s="19">
        <v>15.815742347050485</v>
      </c>
      <c r="H416" s="16">
        <v>1</v>
      </c>
      <c r="I416" s="16">
        <v>388</v>
      </c>
      <c r="J416" s="16">
        <v>30</v>
      </c>
      <c r="K416" s="16">
        <v>0</v>
      </c>
      <c r="L416" s="68">
        <v>64.635616438356166</v>
      </c>
      <c r="M416" s="126">
        <v>4.7E-2</v>
      </c>
      <c r="N416" s="126">
        <v>1.7999999999999999E-2</v>
      </c>
      <c r="O416" s="127">
        <v>16.989999999999998</v>
      </c>
      <c r="P416" s="129">
        <v>15.93</v>
      </c>
      <c r="Q416" s="146">
        <v>9.4395604400000011</v>
      </c>
      <c r="R416" s="167">
        <f>_xlfn.IFNA(VLOOKUP(YEAR(E416), MOEX_annualized!$N$2:$O$10, 2,FALSE), MOEX_annualized!$O$10)</f>
        <v>0.11866885948640538</v>
      </c>
      <c r="S416" s="78">
        <v>0</v>
      </c>
      <c r="T416" s="78">
        <f>VLOOKUP(YEAR(D416)&amp;ROUNDUP(MONTH(D416)/3, 0), Business_index!$C$4:$E$39, 3, FALSE)</f>
        <v>0</v>
      </c>
      <c r="U416" s="167">
        <f>_xlfn.IFNA(VLOOKUP(YEAR(E416), MOEX_by2quarters!$N$2:$O$10, 2,FALSE), MOEX_by2quarters!$O$10)</f>
        <v>4.7760412903606803E-2</v>
      </c>
    </row>
    <row r="417" spans="1:21" x14ac:dyDescent="0.15">
      <c r="A417" s="78">
        <v>91</v>
      </c>
      <c r="B417" s="16" t="s">
        <v>895</v>
      </c>
      <c r="C417" s="19">
        <v>15.89956044</v>
      </c>
      <c r="D417" s="18">
        <v>43465</v>
      </c>
      <c r="E417" s="66">
        <v>43830</v>
      </c>
      <c r="F417" s="16" t="s">
        <v>923</v>
      </c>
      <c r="G417" s="19">
        <v>15.815742347050485</v>
      </c>
      <c r="H417" s="16">
        <v>1</v>
      </c>
      <c r="I417" s="16">
        <v>388</v>
      </c>
      <c r="J417" s="16">
        <v>30</v>
      </c>
      <c r="K417" s="16">
        <v>0</v>
      </c>
      <c r="L417" s="68">
        <v>64.635616438356166</v>
      </c>
      <c r="M417" s="126">
        <v>-2.3E-2</v>
      </c>
      <c r="N417" s="126">
        <v>-1.0999999999999999E-2</v>
      </c>
      <c r="O417" s="127">
        <v>13.35</v>
      </c>
      <c r="P417" s="129">
        <v>12.28</v>
      </c>
      <c r="Q417" s="146">
        <v>8.7795604400000009</v>
      </c>
      <c r="R417" s="167">
        <f>_xlfn.IFNA(VLOOKUP(YEAR(E417), MOEX_annualized!$N$2:$O$10, 2,FALSE), MOEX_annualized!$O$10)</f>
        <v>0.26082232879164408</v>
      </c>
      <c r="S417" s="78">
        <v>0</v>
      </c>
      <c r="T417" s="78">
        <f>VLOOKUP(YEAR(D417)&amp;ROUNDUP(MONTH(D417)/3, 0), Business_index!$C$4:$E$39, 3, FALSE)</f>
        <v>0</v>
      </c>
      <c r="U417" s="167">
        <f>_xlfn.IFNA(VLOOKUP(YEAR(E417), MOEX_by2quarters!$N$2:$O$10, 2,FALSE), MOEX_by2quarters!$O$10)</f>
        <v>0.2042960986766986</v>
      </c>
    </row>
    <row r="418" spans="1:21" x14ac:dyDescent="0.15">
      <c r="A418" s="78">
        <v>91</v>
      </c>
      <c r="B418" s="16" t="s">
        <v>895</v>
      </c>
      <c r="C418" s="19">
        <v>15.89956044</v>
      </c>
      <c r="D418" s="18">
        <v>43830</v>
      </c>
      <c r="E418" s="66">
        <v>44196</v>
      </c>
      <c r="F418" s="16" t="s">
        <v>923</v>
      </c>
      <c r="G418" s="19">
        <v>15.815742347050485</v>
      </c>
      <c r="H418" s="16">
        <v>1</v>
      </c>
      <c r="I418" s="16">
        <v>388</v>
      </c>
      <c r="J418" s="16">
        <v>30</v>
      </c>
      <c r="K418" s="16">
        <v>0</v>
      </c>
      <c r="L418" s="68">
        <v>64.635616438356166</v>
      </c>
      <c r="M418" s="126">
        <v>8.0000000000000002E-3</v>
      </c>
      <c r="N418" s="126">
        <v>3.0000000000000001E-3</v>
      </c>
      <c r="O418" s="127">
        <v>9.65</v>
      </c>
      <c r="P418" s="129">
        <v>8.6300000000000008</v>
      </c>
      <c r="Q418" s="146">
        <v>11.109560439999999</v>
      </c>
      <c r="R418" s="167">
        <f>_xlfn.IFNA(VLOOKUP(YEAR(E418), MOEX_annualized!$N$2:$O$10, 2,FALSE), MOEX_annualized!$O$10)</f>
        <v>8.3801563751449079E-2</v>
      </c>
      <c r="S418" s="78">
        <v>0</v>
      </c>
      <c r="T418" s="78">
        <f>VLOOKUP(YEAR(D418)&amp;ROUNDUP(MONTH(D418)/3, 0), Business_index!$C$4:$E$39, 3, FALSE)</f>
        <v>0</v>
      </c>
      <c r="U418" s="167">
        <f>_xlfn.IFNA(VLOOKUP(YEAR(E418), MOEX_by2quarters!$N$2:$O$10, 2,FALSE), MOEX_by2quarters!$O$10)</f>
        <v>0.47229392294217887</v>
      </c>
    </row>
    <row r="419" spans="1:21" x14ac:dyDescent="0.15">
      <c r="A419" s="78">
        <v>91</v>
      </c>
      <c r="B419" s="24" t="s">
        <v>895</v>
      </c>
      <c r="C419" s="25">
        <v>15.89956044</v>
      </c>
      <c r="D419" s="26">
        <v>44196</v>
      </c>
      <c r="E419" s="26">
        <v>44243</v>
      </c>
      <c r="F419" s="24" t="s">
        <v>923</v>
      </c>
      <c r="G419" s="25">
        <v>15.815742347050485</v>
      </c>
      <c r="H419" s="24">
        <v>1</v>
      </c>
      <c r="I419" s="24">
        <v>388</v>
      </c>
      <c r="J419" s="24">
        <v>30</v>
      </c>
      <c r="K419" s="24">
        <v>0</v>
      </c>
      <c r="L419" s="68">
        <v>64.635616438356166</v>
      </c>
      <c r="M419" s="151">
        <v>2.8000000000000001E-2</v>
      </c>
      <c r="N419" s="151">
        <v>1.0999999999999999E-2</v>
      </c>
      <c r="O419" s="112">
        <v>6.37</v>
      </c>
      <c r="P419" s="130">
        <v>5.36</v>
      </c>
      <c r="Q419" s="146">
        <v>12.21956044</v>
      </c>
      <c r="R419" s="167">
        <f>_xlfn.IFNA(VLOOKUP(YEAR(E419), MOEX_annualized!$N$2:$O$10, 2,FALSE), MOEX_annualized!$O$10)</f>
        <v>8.3801563751449079E-2</v>
      </c>
      <c r="S419" s="78">
        <v>0</v>
      </c>
      <c r="T419" s="78">
        <f>VLOOKUP(YEAR(D419)&amp;ROUNDUP(MONTH(D419)/3, 0), Business_index!$C$4:$E$39, 3, FALSE)</f>
        <v>0</v>
      </c>
      <c r="U419" s="167">
        <f>_xlfn.IFNA(VLOOKUP(YEAR(E419), MOEX_by2quarters!$N$2:$O$10, 2,FALSE), MOEX_by2quarters!$O$10)</f>
        <v>0.47229392294217887</v>
      </c>
    </row>
    <row r="420" spans="1:21" x14ac:dyDescent="0.15">
      <c r="A420" s="78">
        <v>92</v>
      </c>
      <c r="B420" s="21" t="s">
        <v>124</v>
      </c>
      <c r="C420" s="22">
        <v>14.5</v>
      </c>
      <c r="D420" s="23">
        <v>42285</v>
      </c>
      <c r="E420" s="23">
        <v>42369</v>
      </c>
      <c r="F420" s="21" t="s">
        <v>2947</v>
      </c>
      <c r="G420" s="22">
        <v>17.653218877567205</v>
      </c>
      <c r="H420" s="21">
        <v>1</v>
      </c>
      <c r="I420" s="21">
        <v>36</v>
      </c>
      <c r="J420" s="21">
        <v>30</v>
      </c>
      <c r="K420" s="21">
        <v>0</v>
      </c>
      <c r="L420" s="68">
        <v>36</v>
      </c>
      <c r="M420" s="206">
        <v>0.76400000000000001</v>
      </c>
      <c r="N420" s="206">
        <v>0.02</v>
      </c>
      <c r="O420" s="83">
        <v>9.5500000000000007</v>
      </c>
      <c r="P420" s="84">
        <v>8.15</v>
      </c>
      <c r="Q420" s="146">
        <v>5.52</v>
      </c>
      <c r="R420" s="167">
        <f>_xlfn.IFNA(VLOOKUP(YEAR(E420), MOEX_annualized!$N$2:$O$10, 2,FALSE), MOEX_annualized!$O$10)</f>
        <v>0.28547615277078203</v>
      </c>
      <c r="S420" s="78">
        <v>0</v>
      </c>
      <c r="T420" s="78">
        <f>VLOOKUP(YEAR(D420)&amp;ROUNDUP(MONTH(D420)/3, 0), Business_index!$C$4:$E$39, 3, FALSE)</f>
        <v>0</v>
      </c>
      <c r="U420" s="167">
        <f>_xlfn.IFNA(VLOOKUP(YEAR(E420), MOEX_by2quarters!$N$2:$O$10, 2,FALSE), MOEX_by2quarters!$O$10)</f>
        <v>0.15663555192941619</v>
      </c>
    </row>
    <row r="421" spans="1:21" x14ac:dyDescent="0.15">
      <c r="A421" s="78">
        <v>92</v>
      </c>
      <c r="B421" s="16" t="s">
        <v>124</v>
      </c>
      <c r="C421" s="19">
        <v>14.5</v>
      </c>
      <c r="D421" s="18">
        <v>42369</v>
      </c>
      <c r="E421" s="66">
        <v>42735</v>
      </c>
      <c r="F421" s="16" t="s">
        <v>2947</v>
      </c>
      <c r="G421" s="19">
        <v>17.653218877567205</v>
      </c>
      <c r="H421" s="16">
        <v>1</v>
      </c>
      <c r="I421" s="16">
        <v>36</v>
      </c>
      <c r="J421" s="16">
        <v>30</v>
      </c>
      <c r="K421" s="16">
        <v>0</v>
      </c>
      <c r="L421" s="68">
        <v>36</v>
      </c>
      <c r="M421" s="207">
        <v>0.53700000000000003</v>
      </c>
      <c r="N421" s="207">
        <v>1.4999999999999999E-2</v>
      </c>
      <c r="O421" s="71">
        <v>8.2899999999999991</v>
      </c>
      <c r="P421" s="75">
        <v>6.85</v>
      </c>
      <c r="Q421" s="146">
        <v>5.4499999999999993</v>
      </c>
      <c r="R421" s="167">
        <f>_xlfn.IFNA(VLOOKUP(YEAR(E421), MOEX_annualized!$N$2:$O$10, 2,FALSE), MOEX_annualized!$O$10)</f>
        <v>0.27779550275773196</v>
      </c>
      <c r="S421" s="78">
        <v>0</v>
      </c>
      <c r="T421" s="78">
        <f>VLOOKUP(YEAR(D421)&amp;ROUNDUP(MONTH(D421)/3, 0), Business_index!$C$4:$E$39, 3, FALSE)</f>
        <v>0</v>
      </c>
      <c r="U421" s="167">
        <f>_xlfn.IFNA(VLOOKUP(YEAR(E421), MOEX_by2quarters!$N$2:$O$10, 2,FALSE), MOEX_by2quarters!$O$10)</f>
        <v>0.36326211149690607</v>
      </c>
    </row>
    <row r="422" spans="1:21" x14ac:dyDescent="0.15">
      <c r="A422" s="78">
        <v>92</v>
      </c>
      <c r="B422" s="16" t="s">
        <v>124</v>
      </c>
      <c r="C422" s="19">
        <v>14.5</v>
      </c>
      <c r="D422" s="18">
        <v>42735</v>
      </c>
      <c r="E422" s="66">
        <v>43100</v>
      </c>
      <c r="F422" s="16" t="s">
        <v>2947</v>
      </c>
      <c r="G422" s="19">
        <v>17.653218877567205</v>
      </c>
      <c r="H422" s="16">
        <v>1</v>
      </c>
      <c r="I422" s="16">
        <v>36</v>
      </c>
      <c r="J422" s="16">
        <v>30</v>
      </c>
      <c r="K422" s="16">
        <v>0</v>
      </c>
      <c r="L422" s="68">
        <v>36</v>
      </c>
      <c r="M422" s="207">
        <v>0.92300000000000004</v>
      </c>
      <c r="N422" s="207">
        <v>1.6E-2</v>
      </c>
      <c r="O422" s="71">
        <v>7.38</v>
      </c>
      <c r="P422" s="75">
        <v>6.03</v>
      </c>
      <c r="Q422" s="146">
        <v>6.16</v>
      </c>
      <c r="R422" s="167">
        <f>_xlfn.IFNA(VLOOKUP(YEAR(E422), MOEX_annualized!$N$2:$O$10, 2,FALSE), MOEX_annualized!$O$10)</f>
        <v>-5.4849413820347394E-2</v>
      </c>
      <c r="S422" s="78">
        <v>0</v>
      </c>
      <c r="T422" s="78">
        <f>VLOOKUP(YEAR(D422)&amp;ROUNDUP(MONTH(D422)/3, 0), Business_index!$C$4:$E$39, 3, FALSE)</f>
        <v>0</v>
      </c>
      <c r="U422" s="167">
        <f>_xlfn.IFNA(VLOOKUP(YEAR(E422), MOEX_by2quarters!$N$2:$O$10, 2,FALSE), MOEX_by2quarters!$O$10)</f>
        <v>0.21714415782437937</v>
      </c>
    </row>
    <row r="423" spans="1:21" x14ac:dyDescent="0.15">
      <c r="A423" s="78">
        <v>92</v>
      </c>
      <c r="B423" s="24" t="s">
        <v>124</v>
      </c>
      <c r="C423" s="25">
        <v>14.5</v>
      </c>
      <c r="D423" s="26">
        <v>43100</v>
      </c>
      <c r="E423" s="26">
        <v>43380</v>
      </c>
      <c r="F423" s="24" t="s">
        <v>2947</v>
      </c>
      <c r="G423" s="25">
        <v>17.653218877567205</v>
      </c>
      <c r="H423" s="24">
        <v>1</v>
      </c>
      <c r="I423" s="24">
        <v>36</v>
      </c>
      <c r="J423" s="24">
        <v>30</v>
      </c>
      <c r="K423" s="24">
        <v>0</v>
      </c>
      <c r="L423" s="68">
        <v>36</v>
      </c>
      <c r="M423" s="208">
        <v>0.58899999999999997</v>
      </c>
      <c r="N423" s="208">
        <v>1.4999999999999999E-2</v>
      </c>
      <c r="O423" s="87">
        <v>6.84</v>
      </c>
      <c r="P423" s="85">
        <v>5.7</v>
      </c>
      <c r="Q423" s="146">
        <v>8.0399999999999991</v>
      </c>
      <c r="R423" s="167">
        <f>_xlfn.IFNA(VLOOKUP(YEAR(E423), MOEX_annualized!$N$2:$O$10, 2,FALSE), MOEX_annualized!$O$10)</f>
        <v>0.11866885948640538</v>
      </c>
      <c r="S423" s="78">
        <v>0</v>
      </c>
      <c r="T423" s="78">
        <f>VLOOKUP(YEAR(D423)&amp;ROUNDUP(MONTH(D423)/3, 0), Business_index!$C$4:$E$39, 3, FALSE)</f>
        <v>0</v>
      </c>
      <c r="U423" s="167">
        <f>_xlfn.IFNA(VLOOKUP(YEAR(E423), MOEX_by2quarters!$N$2:$O$10, 2,FALSE), MOEX_by2quarters!$O$10)</f>
        <v>4.7760412903606803E-2</v>
      </c>
    </row>
    <row r="424" spans="1:21" x14ac:dyDescent="0.15">
      <c r="A424" s="78">
        <v>93</v>
      </c>
      <c r="B424" s="21" t="s">
        <v>2076</v>
      </c>
      <c r="C424" s="22">
        <v>14.25</v>
      </c>
      <c r="D424" s="23">
        <v>42367</v>
      </c>
      <c r="E424" s="23">
        <v>42369</v>
      </c>
      <c r="F424" s="21" t="s">
        <v>2959</v>
      </c>
      <c r="G424" s="22">
        <v>17.088248728380311</v>
      </c>
      <c r="H424" s="21">
        <v>1</v>
      </c>
      <c r="I424" s="21">
        <v>36</v>
      </c>
      <c r="J424" s="21">
        <v>10</v>
      </c>
      <c r="K424" s="21">
        <v>0</v>
      </c>
      <c r="L424" s="68">
        <v>35.901369863013699</v>
      </c>
      <c r="M424" s="205">
        <v>0.22</v>
      </c>
      <c r="N424" s="205">
        <v>7.0000000000000001E-3</v>
      </c>
      <c r="O424" s="83">
        <v>3.26</v>
      </c>
      <c r="P424" s="84">
        <v>1.28</v>
      </c>
      <c r="Q424" s="146">
        <v>4.8800000000000008</v>
      </c>
      <c r="R424" s="167">
        <f>_xlfn.IFNA(VLOOKUP(YEAR(E424), MOEX_annualized!$N$2:$O$10, 2,FALSE), MOEX_annualized!$O$10)</f>
        <v>0.28547615277078203</v>
      </c>
      <c r="S424" s="78">
        <v>0</v>
      </c>
      <c r="T424" s="78">
        <f>VLOOKUP(YEAR(D424)&amp;ROUNDUP(MONTH(D424)/3, 0), Business_index!$C$4:$E$39, 3, FALSE)</f>
        <v>0</v>
      </c>
      <c r="U424" s="167">
        <f>_xlfn.IFNA(VLOOKUP(YEAR(E424), MOEX_by2quarters!$N$2:$O$10, 2,FALSE), MOEX_by2quarters!$O$10)</f>
        <v>0.15663555192941619</v>
      </c>
    </row>
    <row r="425" spans="1:21" x14ac:dyDescent="0.15">
      <c r="A425" s="78">
        <v>93</v>
      </c>
      <c r="B425" s="16" t="s">
        <v>2076</v>
      </c>
      <c r="C425" s="19">
        <v>14.25</v>
      </c>
      <c r="D425" s="18">
        <v>42369</v>
      </c>
      <c r="E425" s="66">
        <v>42735</v>
      </c>
      <c r="F425" s="16" t="s">
        <v>2959</v>
      </c>
      <c r="G425" s="19">
        <v>17.088248728380311</v>
      </c>
      <c r="H425" s="16">
        <v>1</v>
      </c>
      <c r="I425" s="16">
        <v>36</v>
      </c>
      <c r="J425" s="16">
        <v>10</v>
      </c>
      <c r="K425" s="16">
        <v>0</v>
      </c>
      <c r="L425" s="68">
        <v>35.901369863013699</v>
      </c>
      <c r="M425" s="205">
        <v>0.187</v>
      </c>
      <c r="N425" s="205">
        <v>1.2E-2</v>
      </c>
      <c r="O425" s="71">
        <v>3.33</v>
      </c>
      <c r="P425" s="75">
        <v>1.36</v>
      </c>
      <c r="Q425" s="146">
        <v>5.1999999999999993</v>
      </c>
      <c r="R425" s="167">
        <f>_xlfn.IFNA(VLOOKUP(YEAR(E425), MOEX_annualized!$N$2:$O$10, 2,FALSE), MOEX_annualized!$O$10)</f>
        <v>0.27779550275773196</v>
      </c>
      <c r="S425" s="78">
        <v>0</v>
      </c>
      <c r="T425" s="78">
        <f>VLOOKUP(YEAR(D425)&amp;ROUNDUP(MONTH(D425)/3, 0), Business_index!$C$4:$E$39, 3, FALSE)</f>
        <v>0</v>
      </c>
      <c r="U425" s="167">
        <f>_xlfn.IFNA(VLOOKUP(YEAR(E425), MOEX_by2quarters!$N$2:$O$10, 2,FALSE), MOEX_by2quarters!$O$10)</f>
        <v>0.36326211149690607</v>
      </c>
    </row>
    <row r="426" spans="1:21" x14ac:dyDescent="0.15">
      <c r="A426" s="78">
        <v>93</v>
      </c>
      <c r="B426" s="16" t="s">
        <v>2076</v>
      </c>
      <c r="C426" s="19">
        <v>14.25</v>
      </c>
      <c r="D426" s="18">
        <v>42735</v>
      </c>
      <c r="E426" s="66">
        <v>43100</v>
      </c>
      <c r="F426" s="16" t="s">
        <v>2959</v>
      </c>
      <c r="G426" s="19">
        <v>17.088248728380311</v>
      </c>
      <c r="H426" s="16">
        <v>1</v>
      </c>
      <c r="I426" s="16">
        <v>36</v>
      </c>
      <c r="J426" s="16">
        <v>10</v>
      </c>
      <c r="K426" s="16">
        <v>0</v>
      </c>
      <c r="L426" s="68">
        <v>35.901369863013699</v>
      </c>
      <c r="M426" s="205">
        <v>0.2</v>
      </c>
      <c r="N426" s="205">
        <v>4.0000000000000001E-3</v>
      </c>
      <c r="O426" s="71">
        <v>2.8</v>
      </c>
      <c r="P426" s="75">
        <v>1.17</v>
      </c>
      <c r="Q426" s="146">
        <v>5.91</v>
      </c>
      <c r="R426" s="167">
        <f>_xlfn.IFNA(VLOOKUP(YEAR(E426), MOEX_annualized!$N$2:$O$10, 2,FALSE), MOEX_annualized!$O$10)</f>
        <v>-5.4849413820347394E-2</v>
      </c>
      <c r="S426" s="78">
        <v>0</v>
      </c>
      <c r="T426" s="78">
        <f>VLOOKUP(YEAR(D426)&amp;ROUNDUP(MONTH(D426)/3, 0), Business_index!$C$4:$E$39, 3, FALSE)</f>
        <v>0</v>
      </c>
      <c r="U426" s="167">
        <f>_xlfn.IFNA(VLOOKUP(YEAR(E426), MOEX_by2quarters!$N$2:$O$10, 2,FALSE), MOEX_by2quarters!$O$10)</f>
        <v>0.21714415782437937</v>
      </c>
    </row>
    <row r="427" spans="1:21" x14ac:dyDescent="0.15">
      <c r="A427" s="78">
        <v>93</v>
      </c>
      <c r="B427" s="16" t="s">
        <v>2076</v>
      </c>
      <c r="C427" s="19">
        <v>14.25</v>
      </c>
      <c r="D427" s="18">
        <v>43100</v>
      </c>
      <c r="E427" s="18">
        <v>43459</v>
      </c>
      <c r="F427" s="16" t="s">
        <v>2959</v>
      </c>
      <c r="G427" s="19">
        <v>17.088248728380311</v>
      </c>
      <c r="H427" s="16">
        <v>1</v>
      </c>
      <c r="I427" s="16">
        <v>36</v>
      </c>
      <c r="J427" s="16">
        <v>10</v>
      </c>
      <c r="K427" s="16">
        <v>0</v>
      </c>
      <c r="L427" s="68">
        <v>35.901369863013699</v>
      </c>
      <c r="M427" s="205">
        <v>0.17</v>
      </c>
      <c r="N427" s="205">
        <v>5.0000000000000001E-3</v>
      </c>
      <c r="O427" s="71">
        <v>2.67</v>
      </c>
      <c r="P427" s="75">
        <v>1.1399999999999999</v>
      </c>
      <c r="Q427" s="146">
        <v>7.79</v>
      </c>
      <c r="R427" s="167">
        <f>_xlfn.IFNA(VLOOKUP(YEAR(E427), MOEX_annualized!$N$2:$O$10, 2,FALSE), MOEX_annualized!$O$10)</f>
        <v>0.11866885948640538</v>
      </c>
      <c r="S427" s="78">
        <v>0</v>
      </c>
      <c r="T427" s="78">
        <f>VLOOKUP(YEAR(D427)&amp;ROUNDUP(MONTH(D427)/3, 0), Business_index!$C$4:$E$39, 3, FALSE)</f>
        <v>0</v>
      </c>
      <c r="U427" s="167">
        <f>_xlfn.IFNA(VLOOKUP(YEAR(E427), MOEX_by2quarters!$N$2:$O$10, 2,FALSE), MOEX_by2quarters!$O$10)</f>
        <v>4.7760412903606803E-2</v>
      </c>
    </row>
    <row r="428" spans="1:21" x14ac:dyDescent="0.15">
      <c r="A428" s="78">
        <v>94</v>
      </c>
      <c r="B428" s="21" t="s">
        <v>1102</v>
      </c>
      <c r="C428" s="22">
        <v>15</v>
      </c>
      <c r="D428" s="23">
        <v>42389</v>
      </c>
      <c r="E428" s="23">
        <v>42735</v>
      </c>
      <c r="F428" s="21" t="s">
        <v>2960</v>
      </c>
      <c r="G428" s="22">
        <v>15.345279309614178</v>
      </c>
      <c r="H428" s="21">
        <v>1</v>
      </c>
      <c r="I428" s="21">
        <v>36</v>
      </c>
      <c r="J428" s="21">
        <v>5</v>
      </c>
      <c r="K428" s="21">
        <v>0</v>
      </c>
      <c r="L428" s="68">
        <v>35.901369863013699</v>
      </c>
      <c r="M428" s="82">
        <v>0.36199999999999999</v>
      </c>
      <c r="N428" s="206">
        <v>7.0000000000000007E-2</v>
      </c>
      <c r="O428" s="83">
        <v>2.54</v>
      </c>
      <c r="P428" s="84">
        <v>1.44</v>
      </c>
      <c r="Q428" s="146">
        <v>5.6199999999999992</v>
      </c>
      <c r="R428" s="167">
        <f>_xlfn.IFNA(VLOOKUP(YEAR(E428), MOEX_annualized!$N$2:$O$10, 2,FALSE), MOEX_annualized!$O$10)</f>
        <v>0.27779550275773196</v>
      </c>
      <c r="S428" s="78">
        <v>0</v>
      </c>
      <c r="T428" s="78">
        <f>VLOOKUP(YEAR(D428)&amp;ROUNDUP(MONTH(D428)/3, 0), Business_index!$C$4:$E$39, 3, FALSE)</f>
        <v>0</v>
      </c>
      <c r="U428" s="167">
        <f>_xlfn.IFNA(VLOOKUP(YEAR(E428), MOEX_by2quarters!$N$2:$O$10, 2,FALSE), MOEX_by2quarters!$O$10)</f>
        <v>0.36326211149690607</v>
      </c>
    </row>
    <row r="429" spans="1:21" x14ac:dyDescent="0.15">
      <c r="A429" s="78">
        <v>94</v>
      </c>
      <c r="B429" s="16" t="s">
        <v>1102</v>
      </c>
      <c r="C429" s="19">
        <v>15</v>
      </c>
      <c r="D429" s="18">
        <v>42735</v>
      </c>
      <c r="E429" s="66">
        <v>43100</v>
      </c>
      <c r="F429" s="16" t="s">
        <v>2960</v>
      </c>
      <c r="G429" s="19">
        <v>15.345279309614178</v>
      </c>
      <c r="H429" s="16">
        <v>1</v>
      </c>
      <c r="I429" s="16">
        <v>36</v>
      </c>
      <c r="J429" s="16">
        <v>5</v>
      </c>
      <c r="K429" s="16">
        <v>0</v>
      </c>
      <c r="L429" s="68">
        <v>35.901369863013699</v>
      </c>
      <c r="M429" s="94">
        <v>0.20599999999999999</v>
      </c>
      <c r="N429" s="207">
        <v>3.4000000000000002E-2</v>
      </c>
      <c r="O429" s="71">
        <v>2.58</v>
      </c>
      <c r="P429" s="75">
        <v>1.53</v>
      </c>
      <c r="Q429" s="146">
        <v>6.66</v>
      </c>
      <c r="R429" s="167">
        <f>_xlfn.IFNA(VLOOKUP(YEAR(E429), MOEX_annualized!$N$2:$O$10, 2,FALSE), MOEX_annualized!$O$10)</f>
        <v>-5.4849413820347394E-2</v>
      </c>
      <c r="S429" s="78">
        <v>0</v>
      </c>
      <c r="T429" s="78">
        <f>VLOOKUP(YEAR(D429)&amp;ROUNDUP(MONTH(D429)/3, 0), Business_index!$C$4:$E$39, 3, FALSE)</f>
        <v>0</v>
      </c>
      <c r="U429" s="167">
        <f>_xlfn.IFNA(VLOOKUP(YEAR(E429), MOEX_by2quarters!$N$2:$O$10, 2,FALSE), MOEX_by2quarters!$O$10)</f>
        <v>0.21714415782437937</v>
      </c>
    </row>
    <row r="430" spans="1:21" x14ac:dyDescent="0.15">
      <c r="A430" s="78">
        <v>94</v>
      </c>
      <c r="B430" s="16" t="s">
        <v>1102</v>
      </c>
      <c r="C430" s="19">
        <v>15</v>
      </c>
      <c r="D430" s="18">
        <v>43100</v>
      </c>
      <c r="E430" s="66">
        <v>43465</v>
      </c>
      <c r="F430" s="16" t="s">
        <v>2960</v>
      </c>
      <c r="G430" s="19">
        <v>15.345279309614178</v>
      </c>
      <c r="H430" s="16">
        <v>1</v>
      </c>
      <c r="I430" s="16">
        <v>36</v>
      </c>
      <c r="J430" s="16">
        <v>5</v>
      </c>
      <c r="K430" s="16">
        <v>0</v>
      </c>
      <c r="L430" s="68">
        <v>35.901369863013699</v>
      </c>
      <c r="M430" s="94">
        <v>0.25700000000000001</v>
      </c>
      <c r="N430" s="207">
        <v>7.2999999999999995E-2</v>
      </c>
      <c r="O430" s="71">
        <v>1.68</v>
      </c>
      <c r="P430" s="75">
        <v>0.6</v>
      </c>
      <c r="Q430" s="146">
        <v>8.5399999999999991</v>
      </c>
      <c r="R430" s="167">
        <f>_xlfn.IFNA(VLOOKUP(YEAR(E430), MOEX_annualized!$N$2:$O$10, 2,FALSE), MOEX_annualized!$O$10)</f>
        <v>0.11866885948640538</v>
      </c>
      <c r="S430" s="78">
        <v>0</v>
      </c>
      <c r="T430" s="78">
        <f>VLOOKUP(YEAR(D430)&amp;ROUNDUP(MONTH(D430)/3, 0), Business_index!$C$4:$E$39, 3, FALSE)</f>
        <v>0</v>
      </c>
      <c r="U430" s="167">
        <f>_xlfn.IFNA(VLOOKUP(YEAR(E430), MOEX_by2quarters!$N$2:$O$10, 2,FALSE), MOEX_by2quarters!$O$10)</f>
        <v>4.7760412903606803E-2</v>
      </c>
    </row>
    <row r="431" spans="1:21" x14ac:dyDescent="0.15">
      <c r="A431" s="78">
        <v>94</v>
      </c>
      <c r="B431" s="24" t="s">
        <v>1102</v>
      </c>
      <c r="C431" s="25">
        <v>15</v>
      </c>
      <c r="D431" s="26">
        <v>43465</v>
      </c>
      <c r="E431" s="26">
        <v>43481</v>
      </c>
      <c r="F431" s="24" t="s">
        <v>2960</v>
      </c>
      <c r="G431" s="25">
        <v>15.345279309614178</v>
      </c>
      <c r="H431" s="24">
        <v>1</v>
      </c>
      <c r="I431" s="24">
        <v>36</v>
      </c>
      <c r="J431" s="24">
        <v>5</v>
      </c>
      <c r="K431" s="24">
        <v>0</v>
      </c>
      <c r="L431" s="68">
        <v>35.901369863013699</v>
      </c>
      <c r="M431" s="86">
        <v>0.31900000000000001</v>
      </c>
      <c r="N431" s="208">
        <v>0.218</v>
      </c>
      <c r="O431" s="87">
        <v>1.8</v>
      </c>
      <c r="P431" s="85">
        <v>0.61</v>
      </c>
      <c r="Q431" s="146">
        <v>7.88</v>
      </c>
      <c r="R431" s="167">
        <f>_xlfn.IFNA(VLOOKUP(YEAR(E431), MOEX_annualized!$N$2:$O$10, 2,FALSE), MOEX_annualized!$O$10)</f>
        <v>0.26082232879164408</v>
      </c>
      <c r="S431" s="78">
        <v>0</v>
      </c>
      <c r="T431" s="78">
        <f>VLOOKUP(YEAR(D431)&amp;ROUNDUP(MONTH(D431)/3, 0), Business_index!$C$4:$E$39, 3, FALSE)</f>
        <v>0</v>
      </c>
      <c r="U431" s="167">
        <f>_xlfn.IFNA(VLOOKUP(YEAR(E431), MOEX_by2quarters!$N$2:$O$10, 2,FALSE), MOEX_by2quarters!$O$10)</f>
        <v>0.2042960986766986</v>
      </c>
    </row>
    <row r="432" spans="1:21" x14ac:dyDescent="0.15">
      <c r="A432" s="78">
        <v>95</v>
      </c>
      <c r="B432" s="21" t="s">
        <v>878</v>
      </c>
      <c r="C432" s="22">
        <v>23.96304348</v>
      </c>
      <c r="D432" s="23">
        <v>42453</v>
      </c>
      <c r="E432" s="23">
        <v>42735</v>
      </c>
      <c r="F432" s="21" t="s">
        <v>880</v>
      </c>
      <c r="G432" s="22">
        <v>15.137171726798755</v>
      </c>
      <c r="H432" s="21">
        <v>1</v>
      </c>
      <c r="I432" s="21">
        <v>333</v>
      </c>
      <c r="J432" s="21">
        <v>30</v>
      </c>
      <c r="K432" s="21">
        <v>0</v>
      </c>
      <c r="L432" s="68">
        <v>58.849315068493148</v>
      </c>
      <c r="M432" s="206">
        <v>-0.04</v>
      </c>
      <c r="N432" s="98">
        <v>-1.1323300771509901E-2</v>
      </c>
      <c r="O432" s="210">
        <v>88.313471502590673</v>
      </c>
      <c r="P432" s="101">
        <v>88.748704663212422</v>
      </c>
      <c r="Q432" s="146">
        <v>14.303043479999999</v>
      </c>
      <c r="R432" s="167">
        <f>_xlfn.IFNA(VLOOKUP(YEAR(E432), MOEX_annualized!$N$2:$O$10, 2,FALSE), MOEX_annualized!$O$10)</f>
        <v>0.27779550275773196</v>
      </c>
      <c r="S432" s="78">
        <v>0</v>
      </c>
      <c r="T432" s="78">
        <f>VLOOKUP(YEAR(D432)&amp;ROUNDUP(MONTH(D432)/3, 0), Business_index!$C$4:$E$39, 3, FALSE)</f>
        <v>0</v>
      </c>
      <c r="U432" s="167">
        <f>_xlfn.IFNA(VLOOKUP(YEAR(E432), MOEX_by2quarters!$N$2:$O$10, 2,FALSE), MOEX_by2quarters!$O$10)</f>
        <v>0.36326211149690607</v>
      </c>
    </row>
    <row r="433" spans="1:21" x14ac:dyDescent="0.15">
      <c r="A433" s="78">
        <v>95</v>
      </c>
      <c r="B433" s="16" t="s">
        <v>878</v>
      </c>
      <c r="C433" s="19">
        <v>23.96304348</v>
      </c>
      <c r="D433" s="18">
        <v>42735</v>
      </c>
      <c r="E433" s="66">
        <v>43100</v>
      </c>
      <c r="F433" s="16" t="s">
        <v>880</v>
      </c>
      <c r="G433" s="19">
        <v>15.137171726798755</v>
      </c>
      <c r="H433" s="16">
        <v>1</v>
      </c>
      <c r="I433" s="16">
        <v>333</v>
      </c>
      <c r="J433" s="16">
        <v>30</v>
      </c>
      <c r="K433" s="16">
        <v>0</v>
      </c>
      <c r="L433" s="68">
        <v>58.849315068493148</v>
      </c>
      <c r="M433" s="207">
        <v>0.121</v>
      </c>
      <c r="N433" s="207">
        <v>0.06</v>
      </c>
      <c r="O433" s="71">
        <v>18.84</v>
      </c>
      <c r="P433" s="75">
        <v>17.82</v>
      </c>
      <c r="Q433" s="146">
        <v>15.62304348</v>
      </c>
      <c r="R433" s="167">
        <f>_xlfn.IFNA(VLOOKUP(YEAR(E433), MOEX_annualized!$N$2:$O$10, 2,FALSE), MOEX_annualized!$O$10)</f>
        <v>-5.4849413820347394E-2</v>
      </c>
      <c r="S433" s="78">
        <v>0</v>
      </c>
      <c r="T433" s="78">
        <f>VLOOKUP(YEAR(D433)&amp;ROUNDUP(MONTH(D433)/3, 0), Business_index!$C$4:$E$39, 3, FALSE)</f>
        <v>0</v>
      </c>
      <c r="U433" s="167">
        <f>_xlfn.IFNA(VLOOKUP(YEAR(E433), MOEX_by2quarters!$N$2:$O$10, 2,FALSE), MOEX_by2quarters!$O$10)</f>
        <v>0.21714415782437937</v>
      </c>
    </row>
    <row r="434" spans="1:21" x14ac:dyDescent="0.15">
      <c r="A434" s="78">
        <v>95</v>
      </c>
      <c r="B434" s="16" t="s">
        <v>878</v>
      </c>
      <c r="C434" s="19">
        <v>23.96304348</v>
      </c>
      <c r="D434" s="18">
        <v>43100</v>
      </c>
      <c r="E434" s="66">
        <v>43465</v>
      </c>
      <c r="F434" s="16" t="s">
        <v>880</v>
      </c>
      <c r="G434" s="19">
        <v>15.137171726798755</v>
      </c>
      <c r="H434" s="16">
        <v>1</v>
      </c>
      <c r="I434" s="16">
        <v>333</v>
      </c>
      <c r="J434" s="16">
        <v>30</v>
      </c>
      <c r="K434" s="16">
        <v>0</v>
      </c>
      <c r="L434" s="68">
        <v>58.849315068493148</v>
      </c>
      <c r="M434" s="207">
        <v>1.6E-2</v>
      </c>
      <c r="N434" s="207">
        <v>8.9999999999999993E-3</v>
      </c>
      <c r="O434" s="71">
        <v>12.2</v>
      </c>
      <c r="P434" s="75">
        <v>11.05</v>
      </c>
      <c r="Q434" s="146">
        <v>17.503043479999999</v>
      </c>
      <c r="R434" s="167">
        <f>_xlfn.IFNA(VLOOKUP(YEAR(E434), MOEX_annualized!$N$2:$O$10, 2,FALSE), MOEX_annualized!$O$10)</f>
        <v>0.11866885948640538</v>
      </c>
      <c r="S434" s="78">
        <v>0</v>
      </c>
      <c r="T434" s="78">
        <f>VLOOKUP(YEAR(D434)&amp;ROUNDUP(MONTH(D434)/3, 0), Business_index!$C$4:$E$39, 3, FALSE)</f>
        <v>0</v>
      </c>
      <c r="U434" s="167">
        <f>_xlfn.IFNA(VLOOKUP(YEAR(E434), MOEX_by2quarters!$N$2:$O$10, 2,FALSE), MOEX_by2quarters!$O$10)</f>
        <v>4.7760412903606803E-2</v>
      </c>
    </row>
    <row r="435" spans="1:21" x14ac:dyDescent="0.15">
      <c r="A435" s="78">
        <v>95</v>
      </c>
      <c r="B435" s="16" t="s">
        <v>878</v>
      </c>
      <c r="C435" s="19">
        <v>23.96304348</v>
      </c>
      <c r="D435" s="18">
        <v>43465</v>
      </c>
      <c r="E435" s="66">
        <v>43830</v>
      </c>
      <c r="F435" s="16" t="s">
        <v>880</v>
      </c>
      <c r="G435" s="19">
        <v>15.137171726798755</v>
      </c>
      <c r="H435" s="16">
        <v>1</v>
      </c>
      <c r="I435" s="16">
        <v>333</v>
      </c>
      <c r="J435" s="16">
        <v>30</v>
      </c>
      <c r="K435" s="16">
        <v>0</v>
      </c>
      <c r="L435" s="68">
        <v>58.849315068493148</v>
      </c>
      <c r="M435" s="207">
        <v>-9.2999999999999999E-2</v>
      </c>
      <c r="N435" s="207">
        <v>-4.4999999999999998E-2</v>
      </c>
      <c r="O435" s="71">
        <v>14.04</v>
      </c>
      <c r="P435" s="75">
        <v>12.97</v>
      </c>
      <c r="Q435" s="146">
        <v>16.843043479999999</v>
      </c>
      <c r="R435" s="167">
        <f>_xlfn.IFNA(VLOOKUP(YEAR(E435), MOEX_annualized!$N$2:$O$10, 2,FALSE), MOEX_annualized!$O$10)</f>
        <v>0.26082232879164408</v>
      </c>
      <c r="S435" s="78">
        <v>0</v>
      </c>
      <c r="T435" s="78">
        <f>VLOOKUP(YEAR(D435)&amp;ROUNDUP(MONTH(D435)/3, 0), Business_index!$C$4:$E$39, 3, FALSE)</f>
        <v>0</v>
      </c>
      <c r="U435" s="167">
        <f>_xlfn.IFNA(VLOOKUP(YEAR(E435), MOEX_by2quarters!$N$2:$O$10, 2,FALSE), MOEX_by2quarters!$O$10)</f>
        <v>0.2042960986766986</v>
      </c>
    </row>
    <row r="436" spans="1:21" x14ac:dyDescent="0.15">
      <c r="A436" s="78">
        <v>95</v>
      </c>
      <c r="B436" s="16" t="s">
        <v>878</v>
      </c>
      <c r="C436" s="19">
        <v>23.96304348</v>
      </c>
      <c r="D436" s="18">
        <v>43830</v>
      </c>
      <c r="E436" s="66">
        <v>44196</v>
      </c>
      <c r="F436" s="16" t="s">
        <v>880</v>
      </c>
      <c r="G436" s="19">
        <v>15.137171726798755</v>
      </c>
      <c r="H436" s="16">
        <v>1</v>
      </c>
      <c r="I436" s="16">
        <v>333</v>
      </c>
      <c r="J436" s="16">
        <v>30</v>
      </c>
      <c r="K436" s="16">
        <v>0</v>
      </c>
      <c r="L436" s="68">
        <v>58.849315068493148</v>
      </c>
      <c r="M436" s="207">
        <v>-0.05</v>
      </c>
      <c r="N436" s="207">
        <v>-2.1000000000000001E-2</v>
      </c>
      <c r="O436" s="71">
        <v>13.97</v>
      </c>
      <c r="P436" s="75">
        <v>12.95</v>
      </c>
      <c r="Q436" s="146">
        <v>19.17304348</v>
      </c>
      <c r="R436" s="167">
        <f>_xlfn.IFNA(VLOOKUP(YEAR(E436), MOEX_annualized!$N$2:$O$10, 2,FALSE), MOEX_annualized!$O$10)</f>
        <v>8.3801563751449079E-2</v>
      </c>
      <c r="S436" s="78">
        <v>0</v>
      </c>
      <c r="T436" s="78">
        <f>VLOOKUP(YEAR(D436)&amp;ROUNDUP(MONTH(D436)/3, 0), Business_index!$C$4:$E$39, 3, FALSE)</f>
        <v>0</v>
      </c>
      <c r="U436" s="167">
        <f>_xlfn.IFNA(VLOOKUP(YEAR(E436), MOEX_by2quarters!$N$2:$O$10, 2,FALSE), MOEX_by2quarters!$O$10)</f>
        <v>0.47229392294217887</v>
      </c>
    </row>
    <row r="437" spans="1:21" x14ac:dyDescent="0.15">
      <c r="A437" s="78">
        <v>95</v>
      </c>
      <c r="B437" s="24" t="s">
        <v>878</v>
      </c>
      <c r="C437" s="25">
        <v>23.96304348</v>
      </c>
      <c r="D437" s="26">
        <v>44196</v>
      </c>
      <c r="E437" s="26">
        <v>44243</v>
      </c>
      <c r="F437" s="24" t="s">
        <v>880</v>
      </c>
      <c r="G437" s="25">
        <v>15.137171726798755</v>
      </c>
      <c r="H437" s="24">
        <v>1</v>
      </c>
      <c r="I437" s="24">
        <v>333</v>
      </c>
      <c r="J437" s="24">
        <v>30</v>
      </c>
      <c r="K437" s="24">
        <v>0</v>
      </c>
      <c r="L437" s="68">
        <v>58.849315068493148</v>
      </c>
      <c r="M437" s="208">
        <v>-2.4E-2</v>
      </c>
      <c r="N437" s="208">
        <v>-8.9999999999999993E-3</v>
      </c>
      <c r="O437" s="87">
        <v>11.4</v>
      </c>
      <c r="P437" s="85">
        <v>10.33</v>
      </c>
      <c r="Q437" s="146">
        <v>20.28304348</v>
      </c>
      <c r="R437" s="167">
        <f>_xlfn.IFNA(VLOOKUP(YEAR(E437), MOEX_annualized!$N$2:$O$10, 2,FALSE), MOEX_annualized!$O$10)</f>
        <v>8.3801563751449079E-2</v>
      </c>
      <c r="S437" s="78">
        <v>0</v>
      </c>
      <c r="T437" s="78">
        <f>VLOOKUP(YEAR(D437)&amp;ROUNDUP(MONTH(D437)/3, 0), Business_index!$C$4:$E$39, 3, FALSE)</f>
        <v>0</v>
      </c>
      <c r="U437" s="167">
        <f>_xlfn.IFNA(VLOOKUP(YEAR(E437), MOEX_by2quarters!$N$2:$O$10, 2,FALSE), MOEX_by2quarters!$O$10)</f>
        <v>0.47229392294217887</v>
      </c>
    </row>
    <row r="438" spans="1:21" x14ac:dyDescent="0.15">
      <c r="A438" s="78">
        <v>96</v>
      </c>
      <c r="B438" s="16" t="s">
        <v>535</v>
      </c>
      <c r="C438" s="19">
        <v>15</v>
      </c>
      <c r="D438" s="18">
        <v>42454</v>
      </c>
      <c r="E438" s="18">
        <v>42735</v>
      </c>
      <c r="F438" s="16" t="s">
        <v>536</v>
      </c>
      <c r="G438" s="19">
        <v>15.718621759615111</v>
      </c>
      <c r="H438" s="16">
        <v>1</v>
      </c>
      <c r="I438" s="16">
        <v>114</v>
      </c>
      <c r="J438" s="16">
        <v>10</v>
      </c>
      <c r="K438" s="16">
        <v>0</v>
      </c>
      <c r="L438" s="68">
        <v>58.816438356164383</v>
      </c>
      <c r="M438" s="99">
        <v>0.25878671439098855</v>
      </c>
      <c r="N438" s="205">
        <v>1.4999999999999999E-2</v>
      </c>
      <c r="O438" s="71">
        <v>13.39</v>
      </c>
      <c r="P438" s="76">
        <v>0.86250999200639489</v>
      </c>
      <c r="Q438" s="146">
        <v>5.33</v>
      </c>
      <c r="R438" s="167">
        <f>_xlfn.IFNA(VLOOKUP(YEAR(E438), MOEX_annualized!$N$2:$O$10, 2,FALSE), MOEX_annualized!$O$10)</f>
        <v>0.27779550275773196</v>
      </c>
      <c r="S438" s="78">
        <v>0</v>
      </c>
      <c r="T438" s="78">
        <f>VLOOKUP(YEAR(D438)&amp;ROUNDUP(MONTH(D438)/3, 0), Business_index!$C$4:$E$39, 3, FALSE)</f>
        <v>0</v>
      </c>
      <c r="U438" s="167">
        <f>_xlfn.IFNA(VLOOKUP(YEAR(E438), MOEX_by2quarters!$N$2:$O$10, 2,FALSE), MOEX_by2quarters!$O$10)</f>
        <v>0.36326211149690607</v>
      </c>
    </row>
    <row r="439" spans="1:21" x14ac:dyDescent="0.15">
      <c r="A439" s="78">
        <v>96</v>
      </c>
      <c r="B439" s="16" t="s">
        <v>535</v>
      </c>
      <c r="C439" s="19">
        <v>15</v>
      </c>
      <c r="D439" s="18">
        <v>42735</v>
      </c>
      <c r="E439" s="66">
        <v>43100</v>
      </c>
      <c r="F439" s="16" t="s">
        <v>536</v>
      </c>
      <c r="G439" s="19">
        <v>15.718621759615111</v>
      </c>
      <c r="H439" s="16">
        <v>1</v>
      </c>
      <c r="I439" s="16">
        <v>114</v>
      </c>
      <c r="J439" s="16">
        <v>10</v>
      </c>
      <c r="K439" s="16">
        <v>0</v>
      </c>
      <c r="L439" s="68">
        <v>58.816438356164383</v>
      </c>
      <c r="M439" s="99">
        <v>0.23302563507713725</v>
      </c>
      <c r="N439" s="205">
        <v>2.1999999999999999E-2</v>
      </c>
      <c r="O439" s="71">
        <v>5.57</v>
      </c>
      <c r="P439" s="76">
        <v>0.27033412082348973</v>
      </c>
      <c r="Q439" s="146">
        <v>6.66</v>
      </c>
      <c r="R439" s="167">
        <f>_xlfn.IFNA(VLOOKUP(YEAR(E439), MOEX_annualized!$N$2:$O$10, 2,FALSE), MOEX_annualized!$O$10)</f>
        <v>-5.4849413820347394E-2</v>
      </c>
      <c r="S439" s="78">
        <v>0</v>
      </c>
      <c r="T439" s="78">
        <f>VLOOKUP(YEAR(D439)&amp;ROUNDUP(MONTH(D439)/3, 0), Business_index!$C$4:$E$39, 3, FALSE)</f>
        <v>0</v>
      </c>
      <c r="U439" s="167">
        <f>_xlfn.IFNA(VLOOKUP(YEAR(E439), MOEX_by2quarters!$N$2:$O$10, 2,FALSE), MOEX_by2quarters!$O$10)</f>
        <v>0.21714415782437937</v>
      </c>
    </row>
    <row r="440" spans="1:21" x14ac:dyDescent="0.15">
      <c r="A440" s="78">
        <v>96</v>
      </c>
      <c r="B440" s="16" t="s">
        <v>535</v>
      </c>
      <c r="C440" s="19">
        <v>15</v>
      </c>
      <c r="D440" s="18">
        <v>43100</v>
      </c>
      <c r="E440" s="66">
        <v>43465</v>
      </c>
      <c r="F440" s="16" t="s">
        <v>536</v>
      </c>
      <c r="G440" s="19">
        <v>15.718621759615111</v>
      </c>
      <c r="H440" s="16">
        <v>1</v>
      </c>
      <c r="I440" s="16">
        <v>114</v>
      </c>
      <c r="J440" s="16">
        <v>10</v>
      </c>
      <c r="K440" s="16">
        <v>0</v>
      </c>
      <c r="L440" s="68">
        <v>58.816438356164383</v>
      </c>
      <c r="M440" s="99">
        <v>0.57109871422646208</v>
      </c>
      <c r="N440" s="205">
        <v>6.7000000000000004E-2</v>
      </c>
      <c r="O440" s="71">
        <v>4.78</v>
      </c>
      <c r="P440" s="76">
        <v>0.31935081148564293</v>
      </c>
      <c r="Q440" s="146">
        <v>8.5399999999999991</v>
      </c>
      <c r="R440" s="167">
        <f>_xlfn.IFNA(VLOOKUP(YEAR(E440), MOEX_annualized!$N$2:$O$10, 2,FALSE), MOEX_annualized!$O$10)</f>
        <v>0.11866885948640538</v>
      </c>
      <c r="S440" s="78">
        <v>0</v>
      </c>
      <c r="T440" s="78">
        <f>VLOOKUP(YEAR(D440)&amp;ROUNDUP(MONTH(D440)/3, 0), Business_index!$C$4:$E$39, 3, FALSE)</f>
        <v>0</v>
      </c>
      <c r="U440" s="167">
        <f>_xlfn.IFNA(VLOOKUP(YEAR(E440), MOEX_by2quarters!$N$2:$O$10, 2,FALSE), MOEX_by2quarters!$O$10)</f>
        <v>4.7760412903606803E-2</v>
      </c>
    </row>
    <row r="441" spans="1:21" x14ac:dyDescent="0.15">
      <c r="A441" s="78">
        <v>96</v>
      </c>
      <c r="B441" s="16" t="s">
        <v>535</v>
      </c>
      <c r="C441" s="19">
        <v>15</v>
      </c>
      <c r="D441" s="18">
        <v>43465</v>
      </c>
      <c r="E441" s="66">
        <v>43830</v>
      </c>
      <c r="F441" s="16" t="s">
        <v>536</v>
      </c>
      <c r="G441" s="19">
        <v>15.718621759615111</v>
      </c>
      <c r="H441" s="16">
        <v>1</v>
      </c>
      <c r="I441" s="16">
        <v>114</v>
      </c>
      <c r="J441" s="16">
        <v>10</v>
      </c>
      <c r="K441" s="16">
        <v>0</v>
      </c>
      <c r="L441" s="68">
        <v>58.816438356164383</v>
      </c>
      <c r="M441" s="99">
        <v>0.48566378127309201</v>
      </c>
      <c r="N441" s="205">
        <v>6.4000000000000001E-2</v>
      </c>
      <c r="O441" s="71">
        <v>4.3899999999999997</v>
      </c>
      <c r="P441" s="76">
        <v>0.33085580802718201</v>
      </c>
      <c r="Q441" s="146">
        <v>7.88</v>
      </c>
      <c r="R441" s="167">
        <f>_xlfn.IFNA(VLOOKUP(YEAR(E441), MOEX_annualized!$N$2:$O$10, 2,FALSE), MOEX_annualized!$O$10)</f>
        <v>0.26082232879164408</v>
      </c>
      <c r="S441" s="78">
        <v>0</v>
      </c>
      <c r="T441" s="78">
        <f>VLOOKUP(YEAR(D441)&amp;ROUNDUP(MONTH(D441)/3, 0), Business_index!$C$4:$E$39, 3, FALSE)</f>
        <v>0</v>
      </c>
      <c r="U441" s="167">
        <f>_xlfn.IFNA(VLOOKUP(YEAR(E441), MOEX_by2quarters!$N$2:$O$10, 2,FALSE), MOEX_by2quarters!$O$10)</f>
        <v>0.2042960986766986</v>
      </c>
    </row>
    <row r="442" spans="1:21" x14ac:dyDescent="0.15">
      <c r="A442" s="78">
        <v>96</v>
      </c>
      <c r="B442" s="16" t="s">
        <v>535</v>
      </c>
      <c r="C442" s="19">
        <v>15</v>
      </c>
      <c r="D442" s="18">
        <v>43830</v>
      </c>
      <c r="E442" s="66">
        <v>44196</v>
      </c>
      <c r="F442" s="16" t="s">
        <v>536</v>
      </c>
      <c r="G442" s="19">
        <v>15.718621759615111</v>
      </c>
      <c r="H442" s="16">
        <v>1</v>
      </c>
      <c r="I442" s="16">
        <v>114</v>
      </c>
      <c r="J442" s="16">
        <v>10</v>
      </c>
      <c r="K442" s="16">
        <v>0</v>
      </c>
      <c r="L442" s="68">
        <v>58.816438356164383</v>
      </c>
      <c r="M442" s="99">
        <v>0.59765913331951059</v>
      </c>
      <c r="N442" s="205">
        <v>0.05</v>
      </c>
      <c r="O442" s="71">
        <v>6.11</v>
      </c>
      <c r="P442" s="76">
        <v>0.35806293820316326</v>
      </c>
      <c r="Q442" s="146">
        <v>10.210000000000001</v>
      </c>
      <c r="R442" s="167">
        <f>_xlfn.IFNA(VLOOKUP(YEAR(E442), MOEX_annualized!$N$2:$O$10, 2,FALSE), MOEX_annualized!$O$10)</f>
        <v>8.3801563751449079E-2</v>
      </c>
      <c r="S442" s="78">
        <v>0</v>
      </c>
      <c r="T442" s="78">
        <f>VLOOKUP(YEAR(D442)&amp;ROUNDUP(MONTH(D442)/3, 0), Business_index!$C$4:$E$39, 3, FALSE)</f>
        <v>0</v>
      </c>
      <c r="U442" s="167">
        <f>_xlfn.IFNA(VLOOKUP(YEAR(E442), MOEX_by2quarters!$N$2:$O$10, 2,FALSE), MOEX_by2quarters!$O$10)</f>
        <v>0.47229392294217887</v>
      </c>
    </row>
    <row r="443" spans="1:21" x14ac:dyDescent="0.15">
      <c r="A443" s="78">
        <v>96</v>
      </c>
      <c r="B443" s="16" t="s">
        <v>535</v>
      </c>
      <c r="C443" s="19">
        <v>15</v>
      </c>
      <c r="D443" s="18">
        <v>44196</v>
      </c>
      <c r="E443" s="18">
        <v>44243</v>
      </c>
      <c r="F443" s="16" t="s">
        <v>536</v>
      </c>
      <c r="G443" s="19">
        <v>15.718621759615111</v>
      </c>
      <c r="H443" s="16">
        <v>1</v>
      </c>
      <c r="I443" s="16">
        <v>114</v>
      </c>
      <c r="J443" s="16">
        <v>10</v>
      </c>
      <c r="K443" s="16">
        <v>0</v>
      </c>
      <c r="L443" s="68">
        <v>58.816438356164383</v>
      </c>
      <c r="M443" s="99">
        <v>1.1285505530456459</v>
      </c>
      <c r="N443" s="94">
        <v>3.8666666666666662E-2</v>
      </c>
      <c r="O443" s="209">
        <v>4.26</v>
      </c>
      <c r="P443" s="76">
        <v>0.29478120738812447</v>
      </c>
      <c r="Q443" s="146">
        <v>11.32</v>
      </c>
      <c r="R443" s="167">
        <f>_xlfn.IFNA(VLOOKUP(YEAR(E443), MOEX_annualized!$N$2:$O$10, 2,FALSE), MOEX_annualized!$O$10)</f>
        <v>8.3801563751449079E-2</v>
      </c>
      <c r="S443" s="78">
        <v>0</v>
      </c>
      <c r="T443" s="78">
        <f>VLOOKUP(YEAR(D443)&amp;ROUNDUP(MONTH(D443)/3, 0), Business_index!$C$4:$E$39, 3, FALSE)</f>
        <v>0</v>
      </c>
      <c r="U443" s="167">
        <f>_xlfn.IFNA(VLOOKUP(YEAR(E443), MOEX_by2quarters!$N$2:$O$10, 2,FALSE), MOEX_by2quarters!$O$10)</f>
        <v>0.47229392294217887</v>
      </c>
    </row>
    <row r="444" spans="1:21" x14ac:dyDescent="0.15">
      <c r="A444" s="78">
        <v>97</v>
      </c>
      <c r="B444" s="21" t="s">
        <v>2881</v>
      </c>
      <c r="C444" s="22">
        <v>16</v>
      </c>
      <c r="D444" s="23">
        <v>42481</v>
      </c>
      <c r="E444" s="23">
        <v>42735</v>
      </c>
      <c r="F444" s="21" t="s">
        <v>2990</v>
      </c>
      <c r="G444" s="22">
        <v>17.088974563116878</v>
      </c>
      <c r="H444" s="21">
        <v>1</v>
      </c>
      <c r="I444" s="21">
        <v>60</v>
      </c>
      <c r="J444" s="21">
        <v>5</v>
      </c>
      <c r="K444" s="21">
        <v>0</v>
      </c>
      <c r="L444" s="68">
        <v>11.967123287671233</v>
      </c>
      <c r="M444" s="206">
        <v>4.0000000000000001E-3</v>
      </c>
      <c r="N444" s="206">
        <v>2E-3</v>
      </c>
      <c r="O444" s="83">
        <v>1.22</v>
      </c>
      <c r="P444" s="84">
        <v>0.21</v>
      </c>
      <c r="Q444" s="146">
        <v>5.99</v>
      </c>
      <c r="R444" s="167">
        <f>_xlfn.IFNA(VLOOKUP(YEAR(E444), MOEX_annualized!$N$2:$O$10, 2,FALSE), MOEX_annualized!$O$10)</f>
        <v>0.27779550275773196</v>
      </c>
      <c r="S444" s="224">
        <v>1</v>
      </c>
      <c r="T444" s="78">
        <f>VLOOKUP(YEAR(D444)&amp;ROUNDUP(MONTH(D444)/3, 0), Business_index!$C$4:$E$39, 3, FALSE)</f>
        <v>0</v>
      </c>
      <c r="U444" s="167">
        <f>_xlfn.IFNA(VLOOKUP(YEAR(E444), MOEX_by2quarters!$N$2:$O$10, 2,FALSE), MOEX_by2quarters!$O$10)</f>
        <v>0.36326211149690607</v>
      </c>
    </row>
    <row r="445" spans="1:21" x14ac:dyDescent="0.15">
      <c r="A445" s="78">
        <v>97</v>
      </c>
      <c r="B445" s="24" t="s">
        <v>2881</v>
      </c>
      <c r="C445" s="25">
        <v>16</v>
      </c>
      <c r="D445" s="26">
        <v>42735</v>
      </c>
      <c r="E445" s="26">
        <v>42845</v>
      </c>
      <c r="F445" s="24" t="s">
        <v>2990</v>
      </c>
      <c r="G445" s="25">
        <v>17.088974563116878</v>
      </c>
      <c r="H445" s="24">
        <v>1</v>
      </c>
      <c r="I445" s="24">
        <v>60</v>
      </c>
      <c r="J445" s="24">
        <v>5</v>
      </c>
      <c r="K445" s="24">
        <v>0</v>
      </c>
      <c r="L445" s="68">
        <v>11.967123287671233</v>
      </c>
      <c r="M445" s="208">
        <v>-2E-3</v>
      </c>
      <c r="N445" s="208">
        <v>6.9999999999999993E-3</v>
      </c>
      <c r="O445" s="87">
        <v>1.34</v>
      </c>
      <c r="P445" s="85">
        <v>0.31</v>
      </c>
      <c r="Q445" s="146">
        <v>7.66</v>
      </c>
      <c r="R445" s="167">
        <f>_xlfn.IFNA(VLOOKUP(YEAR(E445), MOEX_annualized!$N$2:$O$10, 2,FALSE), MOEX_annualized!$O$10)</f>
        <v>-5.4849413820347394E-2</v>
      </c>
      <c r="S445" s="224">
        <v>1</v>
      </c>
      <c r="T445" s="78">
        <f>VLOOKUP(YEAR(D445)&amp;ROUNDUP(MONTH(D445)/3, 0), Business_index!$C$4:$E$39, 3, FALSE)</f>
        <v>0</v>
      </c>
      <c r="U445" s="167">
        <f>_xlfn.IFNA(VLOOKUP(YEAR(E445), MOEX_by2quarters!$N$2:$O$10, 2,FALSE), MOEX_by2quarters!$O$10)</f>
        <v>0.21714415782437937</v>
      </c>
    </row>
    <row r="446" spans="1:21" x14ac:dyDescent="0.15">
      <c r="A446" s="78">
        <v>98</v>
      </c>
      <c r="B446" s="16" t="s">
        <v>177</v>
      </c>
      <c r="C446" s="19">
        <v>14.5</v>
      </c>
      <c r="D446" s="18">
        <v>42489</v>
      </c>
      <c r="E446" s="18">
        <v>42735</v>
      </c>
      <c r="F446" s="16" t="s">
        <v>178</v>
      </c>
      <c r="G446" s="19">
        <v>18.009893815043064</v>
      </c>
      <c r="H446" s="16">
        <v>1</v>
      </c>
      <c r="I446" s="16">
        <v>66</v>
      </c>
      <c r="J446" s="16">
        <v>5</v>
      </c>
      <c r="K446" s="16">
        <v>0</v>
      </c>
      <c r="L446" s="68">
        <v>57.665753424657531</v>
      </c>
      <c r="M446" s="99">
        <v>-0.33595673703414131</v>
      </c>
      <c r="N446" s="205">
        <v>-1.7000000000000001E-2</v>
      </c>
      <c r="O446" s="71">
        <v>11.98</v>
      </c>
      <c r="P446" s="76">
        <v>1.1597730449798536</v>
      </c>
      <c r="Q446" s="146">
        <v>4.6099999999999994</v>
      </c>
      <c r="R446" s="167">
        <f>_xlfn.IFNA(VLOOKUP(YEAR(E446), MOEX_annualized!$N$2:$O$10, 2,FALSE), MOEX_annualized!$O$10)</f>
        <v>0.27779550275773196</v>
      </c>
      <c r="S446" s="78">
        <v>0</v>
      </c>
      <c r="T446" s="78">
        <f>VLOOKUP(YEAR(D446)&amp;ROUNDUP(MONTH(D446)/3, 0), Business_index!$C$4:$E$39, 3, FALSE)</f>
        <v>0</v>
      </c>
      <c r="U446" s="167">
        <f>_xlfn.IFNA(VLOOKUP(YEAR(E446), MOEX_by2quarters!$N$2:$O$10, 2,FALSE), MOEX_by2quarters!$O$10)</f>
        <v>0.36326211149690607</v>
      </c>
    </row>
    <row r="447" spans="1:21" x14ac:dyDescent="0.15">
      <c r="A447" s="78">
        <v>98</v>
      </c>
      <c r="B447" s="16" t="s">
        <v>177</v>
      </c>
      <c r="C447" s="19">
        <v>14.5</v>
      </c>
      <c r="D447" s="18">
        <v>42735</v>
      </c>
      <c r="E447" s="66">
        <v>43100</v>
      </c>
      <c r="F447" s="16" t="s">
        <v>178</v>
      </c>
      <c r="G447" s="19">
        <v>18.009893815043064</v>
      </c>
      <c r="H447" s="16">
        <v>1</v>
      </c>
      <c r="I447" s="16">
        <v>66</v>
      </c>
      <c r="J447" s="16">
        <v>5</v>
      </c>
      <c r="K447" s="16">
        <v>0</v>
      </c>
      <c r="L447" s="68">
        <v>57.665753424657531</v>
      </c>
      <c r="M447" s="99">
        <v>-0.10487304049969776</v>
      </c>
      <c r="N447" s="205">
        <v>-7.0000000000000001E-3</v>
      </c>
      <c r="O447" s="71">
        <v>9.66</v>
      </c>
      <c r="P447" s="76">
        <v>0.57745319156553176</v>
      </c>
      <c r="Q447" s="146">
        <v>6.16</v>
      </c>
      <c r="R447" s="167">
        <f>_xlfn.IFNA(VLOOKUP(YEAR(E447), MOEX_annualized!$N$2:$O$10, 2,FALSE), MOEX_annualized!$O$10)</f>
        <v>-5.4849413820347394E-2</v>
      </c>
      <c r="S447" s="78">
        <v>0</v>
      </c>
      <c r="T447" s="78">
        <f>VLOOKUP(YEAR(D447)&amp;ROUNDUP(MONTH(D447)/3, 0), Business_index!$C$4:$E$39, 3, FALSE)</f>
        <v>0</v>
      </c>
      <c r="U447" s="167">
        <f>_xlfn.IFNA(VLOOKUP(YEAR(E447), MOEX_by2quarters!$N$2:$O$10, 2,FALSE), MOEX_by2quarters!$O$10)</f>
        <v>0.21714415782437937</v>
      </c>
    </row>
    <row r="448" spans="1:21" x14ac:dyDescent="0.15">
      <c r="A448" s="78">
        <v>98</v>
      </c>
      <c r="B448" s="16" t="s">
        <v>177</v>
      </c>
      <c r="C448" s="19">
        <v>14.5</v>
      </c>
      <c r="D448" s="18">
        <v>43100</v>
      </c>
      <c r="E448" s="66">
        <v>43465</v>
      </c>
      <c r="F448" s="16" t="s">
        <v>178</v>
      </c>
      <c r="G448" s="19">
        <v>18.009893815043064</v>
      </c>
      <c r="H448" s="16">
        <v>1</v>
      </c>
      <c r="I448" s="16">
        <v>66</v>
      </c>
      <c r="J448" s="16">
        <v>5</v>
      </c>
      <c r="K448" s="16">
        <v>0</v>
      </c>
      <c r="L448" s="68">
        <v>57.665753424657531</v>
      </c>
      <c r="M448" s="99">
        <v>7.0562932790224034E-2</v>
      </c>
      <c r="N448" s="205">
        <v>3.0000000000000001E-3</v>
      </c>
      <c r="O448" s="71">
        <v>16.25</v>
      </c>
      <c r="P448" s="76">
        <v>1.0427265170407314</v>
      </c>
      <c r="Q448" s="146">
        <v>8.0399999999999991</v>
      </c>
      <c r="R448" s="167">
        <f>_xlfn.IFNA(VLOOKUP(YEAR(E448), MOEX_annualized!$N$2:$O$10, 2,FALSE), MOEX_annualized!$O$10)</f>
        <v>0.11866885948640538</v>
      </c>
      <c r="S448" s="78">
        <v>0</v>
      </c>
      <c r="T448" s="78">
        <f>VLOOKUP(YEAR(D448)&amp;ROUNDUP(MONTH(D448)/3, 0), Business_index!$C$4:$E$39, 3, FALSE)</f>
        <v>0</v>
      </c>
      <c r="U448" s="167">
        <f>_xlfn.IFNA(VLOOKUP(YEAR(E448), MOEX_by2quarters!$N$2:$O$10, 2,FALSE), MOEX_by2quarters!$O$10)</f>
        <v>4.7760412903606803E-2</v>
      </c>
    </row>
    <row r="449" spans="1:21" x14ac:dyDescent="0.15">
      <c r="A449" s="78">
        <v>98</v>
      </c>
      <c r="B449" s="16" t="s">
        <v>177</v>
      </c>
      <c r="C449" s="19">
        <v>14.5</v>
      </c>
      <c r="D449" s="18">
        <v>43465</v>
      </c>
      <c r="E449" s="66">
        <v>43830</v>
      </c>
      <c r="F449" s="16" t="s">
        <v>178</v>
      </c>
      <c r="G449" s="19">
        <v>18.009893815043064</v>
      </c>
      <c r="H449" s="16">
        <v>1</v>
      </c>
      <c r="I449" s="16">
        <v>66</v>
      </c>
      <c r="J449" s="16">
        <v>5</v>
      </c>
      <c r="K449" s="16">
        <v>0</v>
      </c>
      <c r="L449" s="68">
        <v>57.665753424657531</v>
      </c>
      <c r="M449" s="99">
        <v>-3.0163142389525367E-2</v>
      </c>
      <c r="N449" s="205">
        <v>-1.7000000000000001E-2</v>
      </c>
      <c r="O449" s="71">
        <v>221.66</v>
      </c>
      <c r="P449" s="76">
        <v>9.4570093457943916</v>
      </c>
      <c r="Q449" s="146">
        <v>7.38</v>
      </c>
      <c r="R449" s="167">
        <f>_xlfn.IFNA(VLOOKUP(YEAR(E449), MOEX_annualized!$N$2:$O$10, 2,FALSE), MOEX_annualized!$O$10)</f>
        <v>0.26082232879164408</v>
      </c>
      <c r="S449" s="78">
        <v>0</v>
      </c>
      <c r="T449" s="78">
        <f>VLOOKUP(YEAR(D449)&amp;ROUNDUP(MONTH(D449)/3, 0), Business_index!$C$4:$E$39, 3, FALSE)</f>
        <v>0</v>
      </c>
      <c r="U449" s="167">
        <f>_xlfn.IFNA(VLOOKUP(YEAR(E449), MOEX_by2quarters!$N$2:$O$10, 2,FALSE), MOEX_by2quarters!$O$10)</f>
        <v>0.2042960986766986</v>
      </c>
    </row>
    <row r="450" spans="1:21" x14ac:dyDescent="0.15">
      <c r="A450" s="78">
        <v>98</v>
      </c>
      <c r="B450" s="16" t="s">
        <v>177</v>
      </c>
      <c r="C450" s="19">
        <v>14.5</v>
      </c>
      <c r="D450" s="18">
        <v>43830</v>
      </c>
      <c r="E450" s="66">
        <v>44196</v>
      </c>
      <c r="F450" s="16" t="s">
        <v>178</v>
      </c>
      <c r="G450" s="19">
        <v>18.009893815043064</v>
      </c>
      <c r="H450" s="16">
        <v>1</v>
      </c>
      <c r="I450" s="16">
        <v>66</v>
      </c>
      <c r="J450" s="16">
        <v>5</v>
      </c>
      <c r="K450" s="16">
        <v>0</v>
      </c>
      <c r="L450" s="68">
        <v>57.665753424657531</v>
      </c>
      <c r="M450" s="99">
        <v>-0.2751313383890141</v>
      </c>
      <c r="N450" s="205">
        <v>-1.2E-2</v>
      </c>
      <c r="O450" s="71">
        <v>7.78</v>
      </c>
      <c r="P450" s="76">
        <v>0.21855676994551956</v>
      </c>
      <c r="Q450" s="146">
        <v>9.7100000000000009</v>
      </c>
      <c r="R450" s="167">
        <f>_xlfn.IFNA(VLOOKUP(YEAR(E450), MOEX_annualized!$N$2:$O$10, 2,FALSE), MOEX_annualized!$O$10)</f>
        <v>8.3801563751449079E-2</v>
      </c>
      <c r="S450" s="78">
        <v>0</v>
      </c>
      <c r="T450" s="78">
        <f>VLOOKUP(YEAR(D450)&amp;ROUNDUP(MONTH(D450)/3, 0), Business_index!$C$4:$E$39, 3, FALSE)</f>
        <v>0</v>
      </c>
      <c r="U450" s="167">
        <f>_xlfn.IFNA(VLOOKUP(YEAR(E450), MOEX_by2quarters!$N$2:$O$10, 2,FALSE), MOEX_by2quarters!$O$10)</f>
        <v>0.47229392294217887</v>
      </c>
    </row>
    <row r="451" spans="1:21" x14ac:dyDescent="0.15">
      <c r="A451" s="78">
        <v>98</v>
      </c>
      <c r="B451" s="24" t="s">
        <v>177</v>
      </c>
      <c r="C451" s="25">
        <v>14.5</v>
      </c>
      <c r="D451" s="26">
        <v>44196</v>
      </c>
      <c r="E451" s="26">
        <v>44243</v>
      </c>
      <c r="F451" s="24" t="s">
        <v>178</v>
      </c>
      <c r="G451" s="25">
        <v>18.009893815043064</v>
      </c>
      <c r="H451" s="24">
        <v>1</v>
      </c>
      <c r="I451" s="24">
        <v>66</v>
      </c>
      <c r="J451" s="24">
        <v>5</v>
      </c>
      <c r="K451" s="24">
        <v>0</v>
      </c>
      <c r="L451" s="68">
        <v>57.665753424657531</v>
      </c>
      <c r="M451" s="100">
        <v>0.36569282868525899</v>
      </c>
      <c r="N451" s="86">
        <v>2E-3</v>
      </c>
      <c r="O451" s="87">
        <v>34.31</v>
      </c>
      <c r="P451" s="102">
        <v>1.4307557885539537</v>
      </c>
      <c r="Q451" s="146">
        <v>10.82</v>
      </c>
      <c r="R451" s="167">
        <f>_xlfn.IFNA(VLOOKUP(YEAR(E451), MOEX_annualized!$N$2:$O$10, 2,FALSE), MOEX_annualized!$O$10)</f>
        <v>8.3801563751449079E-2</v>
      </c>
      <c r="S451" s="78">
        <v>0</v>
      </c>
      <c r="T451" s="78">
        <f>VLOOKUP(YEAR(D451)&amp;ROUNDUP(MONTH(D451)/3, 0), Business_index!$C$4:$E$39, 3, FALSE)</f>
        <v>0</v>
      </c>
      <c r="U451" s="167">
        <f>_xlfn.IFNA(VLOOKUP(YEAR(E451), MOEX_by2quarters!$N$2:$O$10, 2,FALSE), MOEX_by2quarters!$O$10)</f>
        <v>0.47229392294217887</v>
      </c>
    </row>
    <row r="452" spans="1:21" x14ac:dyDescent="0.15">
      <c r="A452" s="78">
        <v>99</v>
      </c>
      <c r="B452" s="21" t="s">
        <v>1360</v>
      </c>
      <c r="C452" s="22">
        <v>14</v>
      </c>
      <c r="D452" s="23">
        <v>42510</v>
      </c>
      <c r="E452" s="23">
        <v>42735</v>
      </c>
      <c r="F452" s="21" t="s">
        <v>2997</v>
      </c>
      <c r="G452" s="22">
        <v>17.312118114431087</v>
      </c>
      <c r="H452" s="21">
        <v>1</v>
      </c>
      <c r="I452" s="21">
        <v>120</v>
      </c>
      <c r="J452" s="21">
        <v>5</v>
      </c>
      <c r="K452" s="21">
        <v>0</v>
      </c>
      <c r="L452" s="68">
        <v>11.967123287671233</v>
      </c>
      <c r="M452" s="205">
        <v>0.106</v>
      </c>
      <c r="N452" s="205">
        <v>1E-3</v>
      </c>
      <c r="O452" s="83">
        <v>3.39</v>
      </c>
      <c r="P452" s="84">
        <v>1.07</v>
      </c>
      <c r="Q452" s="146">
        <v>4.43</v>
      </c>
      <c r="R452" s="167">
        <f>_xlfn.IFNA(VLOOKUP(YEAR(E452), MOEX_annualized!$N$2:$O$10, 2,FALSE), MOEX_annualized!$O$10)</f>
        <v>0.27779550275773196</v>
      </c>
      <c r="S452" s="224">
        <v>1</v>
      </c>
      <c r="T452" s="78">
        <f>VLOOKUP(YEAR(D452)&amp;ROUNDUP(MONTH(D452)/3, 0), Business_index!$C$4:$E$39, 3, FALSE)</f>
        <v>0</v>
      </c>
      <c r="U452" s="167">
        <f>_xlfn.IFNA(VLOOKUP(YEAR(E452), MOEX_by2quarters!$N$2:$O$10, 2,FALSE), MOEX_by2quarters!$O$10)</f>
        <v>0.36326211149690607</v>
      </c>
    </row>
    <row r="453" spans="1:21" x14ac:dyDescent="0.15">
      <c r="A453" s="78">
        <v>99</v>
      </c>
      <c r="B453" s="16" t="s">
        <v>1360</v>
      </c>
      <c r="C453" s="19">
        <v>14</v>
      </c>
      <c r="D453" s="18">
        <v>42735</v>
      </c>
      <c r="E453" s="18">
        <v>42874</v>
      </c>
      <c r="F453" s="16" t="s">
        <v>2997</v>
      </c>
      <c r="G453" s="19">
        <v>17.312118114431087</v>
      </c>
      <c r="H453" s="16">
        <v>1</v>
      </c>
      <c r="I453" s="16">
        <v>120</v>
      </c>
      <c r="J453" s="16">
        <v>5</v>
      </c>
      <c r="K453" s="16">
        <v>0</v>
      </c>
      <c r="L453" s="68">
        <v>11.967123287671233</v>
      </c>
      <c r="M453" s="205">
        <v>-6.4000000000000001E-2</v>
      </c>
      <c r="N453" s="205">
        <v>-0.20799999999999999</v>
      </c>
      <c r="O453" s="71">
        <v>7.94</v>
      </c>
      <c r="P453" s="75">
        <v>3.66</v>
      </c>
      <c r="Q453" s="146">
        <v>5.66</v>
      </c>
      <c r="R453" s="167">
        <f>_xlfn.IFNA(VLOOKUP(YEAR(E453), MOEX_annualized!$N$2:$O$10, 2,FALSE), MOEX_annualized!$O$10)</f>
        <v>-5.4849413820347394E-2</v>
      </c>
      <c r="S453" s="224">
        <v>1</v>
      </c>
      <c r="T453" s="78">
        <f>VLOOKUP(YEAR(D453)&amp;ROUNDUP(MONTH(D453)/3, 0), Business_index!$C$4:$E$39, 3, FALSE)</f>
        <v>0</v>
      </c>
      <c r="U453" s="167">
        <f>_xlfn.IFNA(VLOOKUP(YEAR(E453), MOEX_by2quarters!$N$2:$O$10, 2,FALSE), MOEX_by2quarters!$O$10)</f>
        <v>0.21714415782437937</v>
      </c>
    </row>
    <row r="454" spans="1:21" x14ac:dyDescent="0.15">
      <c r="A454" s="78">
        <v>100</v>
      </c>
      <c r="B454" s="21" t="s">
        <v>2076</v>
      </c>
      <c r="C454" s="22">
        <v>13.1</v>
      </c>
      <c r="D454" s="23">
        <v>42531</v>
      </c>
      <c r="E454" s="23">
        <v>42735</v>
      </c>
      <c r="F454" s="21" t="s">
        <v>3002</v>
      </c>
      <c r="G454" s="22">
        <v>16.800566643294363</v>
      </c>
      <c r="H454" s="21">
        <v>1</v>
      </c>
      <c r="I454" s="21">
        <v>36</v>
      </c>
      <c r="J454" s="21">
        <v>5</v>
      </c>
      <c r="K454" s="21">
        <v>0</v>
      </c>
      <c r="L454" s="68">
        <v>35.901369863013699</v>
      </c>
      <c r="M454" s="206">
        <v>0.187</v>
      </c>
      <c r="N454" s="206">
        <v>1.2E-2</v>
      </c>
      <c r="O454" s="83">
        <v>3.33</v>
      </c>
      <c r="P454" s="84">
        <v>1.36</v>
      </c>
      <c r="Q454" s="146">
        <v>3.1399999999999988</v>
      </c>
      <c r="R454" s="167">
        <f>_xlfn.IFNA(VLOOKUP(YEAR(E454), MOEX_annualized!$N$2:$O$10, 2,FALSE), MOEX_annualized!$O$10)</f>
        <v>0.27779550275773196</v>
      </c>
      <c r="S454" s="78">
        <v>0</v>
      </c>
      <c r="T454" s="78">
        <f>VLOOKUP(YEAR(D454)&amp;ROUNDUP(MONTH(D454)/3, 0), Business_index!$C$4:$E$39, 3, FALSE)</f>
        <v>0</v>
      </c>
      <c r="U454" s="167">
        <f>_xlfn.IFNA(VLOOKUP(YEAR(E454), MOEX_by2quarters!$N$2:$O$10, 2,FALSE), MOEX_by2quarters!$O$10)</f>
        <v>0.36326211149690607</v>
      </c>
    </row>
    <row r="455" spans="1:21" x14ac:dyDescent="0.15">
      <c r="A455" s="78">
        <v>100</v>
      </c>
      <c r="B455" s="16" t="s">
        <v>2076</v>
      </c>
      <c r="C455" s="19">
        <v>13.1</v>
      </c>
      <c r="D455" s="18">
        <v>42735</v>
      </c>
      <c r="E455" s="66">
        <v>43100</v>
      </c>
      <c r="F455" s="16" t="s">
        <v>3002</v>
      </c>
      <c r="G455" s="19">
        <v>16.800566643294363</v>
      </c>
      <c r="H455" s="16">
        <v>1</v>
      </c>
      <c r="I455" s="16">
        <v>36</v>
      </c>
      <c r="J455" s="16">
        <v>5</v>
      </c>
      <c r="K455" s="16">
        <v>0</v>
      </c>
      <c r="L455" s="68">
        <v>35.901369863013699</v>
      </c>
      <c r="M455" s="207">
        <v>0.2</v>
      </c>
      <c r="N455" s="207">
        <v>4.0000000000000001E-3</v>
      </c>
      <c r="O455" s="71">
        <v>2.8</v>
      </c>
      <c r="P455" s="75">
        <v>1.17</v>
      </c>
      <c r="Q455" s="146">
        <v>4.76</v>
      </c>
      <c r="R455" s="167">
        <f>_xlfn.IFNA(VLOOKUP(YEAR(E455), MOEX_annualized!$N$2:$O$10, 2,FALSE), MOEX_annualized!$O$10)</f>
        <v>-5.4849413820347394E-2</v>
      </c>
      <c r="S455" s="78">
        <v>0</v>
      </c>
      <c r="T455" s="78">
        <f>VLOOKUP(YEAR(D455)&amp;ROUNDUP(MONTH(D455)/3, 0), Business_index!$C$4:$E$39, 3, FALSE)</f>
        <v>0</v>
      </c>
      <c r="U455" s="167">
        <f>_xlfn.IFNA(VLOOKUP(YEAR(E455), MOEX_by2quarters!$N$2:$O$10, 2,FALSE), MOEX_by2quarters!$O$10)</f>
        <v>0.21714415782437937</v>
      </c>
    </row>
    <row r="456" spans="1:21" x14ac:dyDescent="0.15">
      <c r="A456" s="78">
        <v>100</v>
      </c>
      <c r="B456" s="16" t="s">
        <v>2076</v>
      </c>
      <c r="C456" s="19">
        <v>13.1</v>
      </c>
      <c r="D456" s="18">
        <v>43100</v>
      </c>
      <c r="E456" s="66">
        <v>43465</v>
      </c>
      <c r="F456" s="16" t="s">
        <v>3002</v>
      </c>
      <c r="G456" s="19">
        <v>16.800566643294363</v>
      </c>
      <c r="H456" s="16">
        <v>1</v>
      </c>
      <c r="I456" s="16">
        <v>36</v>
      </c>
      <c r="J456" s="16">
        <v>5</v>
      </c>
      <c r="K456" s="16">
        <v>0</v>
      </c>
      <c r="L456" s="68">
        <v>35.901369863013699</v>
      </c>
      <c r="M456" s="207">
        <v>0.17</v>
      </c>
      <c r="N456" s="207">
        <v>5.0000000000000001E-3</v>
      </c>
      <c r="O456" s="71">
        <v>2.67</v>
      </c>
      <c r="P456" s="75">
        <v>1.1399999999999999</v>
      </c>
      <c r="Q456" s="146">
        <v>6.64</v>
      </c>
      <c r="R456" s="167">
        <f>_xlfn.IFNA(VLOOKUP(YEAR(E456), MOEX_annualized!$N$2:$O$10, 2,FALSE), MOEX_annualized!$O$10)</f>
        <v>0.11866885948640538</v>
      </c>
      <c r="S456" s="78">
        <v>0</v>
      </c>
      <c r="T456" s="78">
        <f>VLOOKUP(YEAR(D456)&amp;ROUNDUP(MONTH(D456)/3, 0), Business_index!$C$4:$E$39, 3, FALSE)</f>
        <v>0</v>
      </c>
      <c r="U456" s="167">
        <f>_xlfn.IFNA(VLOOKUP(YEAR(E456), MOEX_by2quarters!$N$2:$O$10, 2,FALSE), MOEX_by2quarters!$O$10)</f>
        <v>4.7760412903606803E-2</v>
      </c>
    </row>
    <row r="457" spans="1:21" x14ac:dyDescent="0.15">
      <c r="A457" s="78">
        <v>100</v>
      </c>
      <c r="B457" s="24" t="s">
        <v>2076</v>
      </c>
      <c r="C457" s="25">
        <v>13.1</v>
      </c>
      <c r="D457" s="26">
        <v>43465</v>
      </c>
      <c r="E457" s="26">
        <v>43623</v>
      </c>
      <c r="F457" s="24" t="s">
        <v>3002</v>
      </c>
      <c r="G457" s="25">
        <v>16.800566643294363</v>
      </c>
      <c r="H457" s="24">
        <v>1</v>
      </c>
      <c r="I457" s="24">
        <v>36</v>
      </c>
      <c r="J457" s="24">
        <v>5</v>
      </c>
      <c r="K457" s="24">
        <v>0</v>
      </c>
      <c r="L457" s="68">
        <v>35.901369863013699</v>
      </c>
      <c r="M457" s="86">
        <v>0.112</v>
      </c>
      <c r="N457" s="86">
        <v>0.01</v>
      </c>
      <c r="O457" s="211">
        <v>2.68</v>
      </c>
      <c r="P457" s="85">
        <v>1.25</v>
      </c>
      <c r="Q457" s="146">
        <v>5.9799999999999995</v>
      </c>
      <c r="R457" s="167">
        <f>_xlfn.IFNA(VLOOKUP(YEAR(E457), MOEX_annualized!$N$2:$O$10, 2,FALSE), MOEX_annualized!$O$10)</f>
        <v>0.26082232879164408</v>
      </c>
      <c r="S457" s="78">
        <v>0</v>
      </c>
      <c r="T457" s="78">
        <f>VLOOKUP(YEAR(D457)&amp;ROUNDUP(MONTH(D457)/3, 0), Business_index!$C$4:$E$39, 3, FALSE)</f>
        <v>0</v>
      </c>
      <c r="U457" s="167">
        <f>_xlfn.IFNA(VLOOKUP(YEAR(E457), MOEX_by2quarters!$N$2:$O$10, 2,FALSE), MOEX_by2quarters!$O$10)</f>
        <v>0.2042960986766986</v>
      </c>
    </row>
    <row r="458" spans="1:21" x14ac:dyDescent="0.15">
      <c r="A458" s="78">
        <v>101</v>
      </c>
      <c r="B458" s="21" t="s">
        <v>850</v>
      </c>
      <c r="C458" s="22">
        <v>20.46</v>
      </c>
      <c r="D458" s="23">
        <v>42536</v>
      </c>
      <c r="E458" s="23">
        <v>42735</v>
      </c>
      <c r="F458" s="21" t="s">
        <v>853</v>
      </c>
      <c r="G458" s="22">
        <v>14.076197262268064</v>
      </c>
      <c r="H458" s="21">
        <v>1</v>
      </c>
      <c r="I458" s="21">
        <v>291</v>
      </c>
      <c r="J458" s="21">
        <v>20</v>
      </c>
      <c r="K458" s="21">
        <v>0</v>
      </c>
      <c r="L458" s="68">
        <v>56.12054794520548</v>
      </c>
      <c r="M458" s="77">
        <v>-2.0710000000000002</v>
      </c>
      <c r="N458" s="98">
        <v>-7.2354800043587228E-2</v>
      </c>
      <c r="O458" s="210">
        <v>-13.820783132530121</v>
      </c>
      <c r="P458" s="101">
        <v>-14.721385542168674</v>
      </c>
      <c r="Q458" s="146">
        <v>10.200000000000001</v>
      </c>
      <c r="R458" s="167">
        <f>_xlfn.IFNA(VLOOKUP(YEAR(E458), MOEX_annualized!$N$2:$O$10, 2,FALSE), MOEX_annualized!$O$10)</f>
        <v>0.27779550275773196</v>
      </c>
      <c r="S458" s="78">
        <v>0</v>
      </c>
      <c r="T458" s="78">
        <f>VLOOKUP(YEAR(D458)&amp;ROUNDUP(MONTH(D458)/3, 0), Business_index!$C$4:$E$39, 3, FALSE)</f>
        <v>0</v>
      </c>
      <c r="U458" s="167">
        <f>_xlfn.IFNA(VLOOKUP(YEAR(E458), MOEX_by2quarters!$N$2:$O$10, 2,FALSE), MOEX_by2quarters!$O$10)</f>
        <v>0.36326211149690607</v>
      </c>
    </row>
    <row r="459" spans="1:21" x14ac:dyDescent="0.15">
      <c r="A459" s="78">
        <v>101</v>
      </c>
      <c r="B459" s="16" t="s">
        <v>850</v>
      </c>
      <c r="C459" s="19">
        <v>20.46</v>
      </c>
      <c r="D459" s="18">
        <v>42735</v>
      </c>
      <c r="E459" s="66">
        <v>43100</v>
      </c>
      <c r="F459" s="16" t="s">
        <v>853</v>
      </c>
      <c r="G459" s="19">
        <v>14.076197262268064</v>
      </c>
      <c r="H459" s="16">
        <v>1</v>
      </c>
      <c r="I459" s="16">
        <v>291</v>
      </c>
      <c r="J459" s="16">
        <v>20</v>
      </c>
      <c r="K459" s="16">
        <v>0</v>
      </c>
      <c r="L459" s="68">
        <v>56.12054794520548</v>
      </c>
      <c r="M459" s="77">
        <v>0.24</v>
      </c>
      <c r="N459" s="77">
        <v>0.11600000000000001</v>
      </c>
      <c r="O459" s="71">
        <v>19.760000000000002</v>
      </c>
      <c r="P459" s="75">
        <v>18.739999999999998</v>
      </c>
      <c r="Q459" s="146">
        <v>12.120000000000001</v>
      </c>
      <c r="R459" s="167">
        <f>_xlfn.IFNA(VLOOKUP(YEAR(E459), MOEX_annualized!$N$2:$O$10, 2,FALSE), MOEX_annualized!$O$10)</f>
        <v>-5.4849413820347394E-2</v>
      </c>
      <c r="S459" s="78">
        <v>0</v>
      </c>
      <c r="T459" s="78">
        <f>VLOOKUP(YEAR(D459)&amp;ROUNDUP(MONTH(D459)/3, 0), Business_index!$C$4:$E$39, 3, FALSE)</f>
        <v>0</v>
      </c>
      <c r="U459" s="167">
        <f>_xlfn.IFNA(VLOOKUP(YEAR(E459), MOEX_by2quarters!$N$2:$O$10, 2,FALSE), MOEX_by2quarters!$O$10)</f>
        <v>0.21714415782437937</v>
      </c>
    </row>
    <row r="460" spans="1:21" x14ac:dyDescent="0.15">
      <c r="A460" s="78">
        <v>101</v>
      </c>
      <c r="B460" s="16" t="s">
        <v>850</v>
      </c>
      <c r="C460" s="19">
        <v>20.46</v>
      </c>
      <c r="D460" s="18">
        <v>43100</v>
      </c>
      <c r="E460" s="66">
        <v>43465</v>
      </c>
      <c r="F460" s="16" t="s">
        <v>853</v>
      </c>
      <c r="G460" s="19">
        <v>14.076197262268064</v>
      </c>
      <c r="H460" s="16">
        <v>1</v>
      </c>
      <c r="I460" s="16">
        <v>291</v>
      </c>
      <c r="J460" s="16">
        <v>20</v>
      </c>
      <c r="K460" s="16">
        <v>0</v>
      </c>
      <c r="L460" s="68">
        <v>56.12054794520548</v>
      </c>
      <c r="M460" s="77">
        <v>-8.9999999999999993E-3</v>
      </c>
      <c r="N460" s="77">
        <v>-4.0000000000000001E-3</v>
      </c>
      <c r="O460" s="71">
        <v>14.88</v>
      </c>
      <c r="P460" s="75">
        <v>13.8</v>
      </c>
      <c r="Q460" s="146">
        <v>14</v>
      </c>
      <c r="R460" s="167">
        <f>_xlfn.IFNA(VLOOKUP(YEAR(E460), MOEX_annualized!$N$2:$O$10, 2,FALSE), MOEX_annualized!$O$10)</f>
        <v>0.11866885948640538</v>
      </c>
      <c r="S460" s="78">
        <v>0</v>
      </c>
      <c r="T460" s="78">
        <f>VLOOKUP(YEAR(D460)&amp;ROUNDUP(MONTH(D460)/3, 0), Business_index!$C$4:$E$39, 3, FALSE)</f>
        <v>0</v>
      </c>
      <c r="U460" s="167">
        <f>_xlfn.IFNA(VLOOKUP(YEAR(E460), MOEX_by2quarters!$N$2:$O$10, 2,FALSE), MOEX_by2quarters!$O$10)</f>
        <v>4.7760412903606803E-2</v>
      </c>
    </row>
    <row r="461" spans="1:21" x14ac:dyDescent="0.15">
      <c r="A461" s="78">
        <v>101</v>
      </c>
      <c r="B461" s="16" t="s">
        <v>850</v>
      </c>
      <c r="C461" s="19">
        <v>20.46</v>
      </c>
      <c r="D461" s="18">
        <v>43465</v>
      </c>
      <c r="E461" s="66">
        <v>43830</v>
      </c>
      <c r="F461" s="16" t="s">
        <v>853</v>
      </c>
      <c r="G461" s="19">
        <v>14.076197262268064</v>
      </c>
      <c r="H461" s="16">
        <v>1</v>
      </c>
      <c r="I461" s="16">
        <v>291</v>
      </c>
      <c r="J461" s="16">
        <v>20</v>
      </c>
      <c r="K461" s="16">
        <v>0</v>
      </c>
      <c r="L461" s="68">
        <v>56.12054794520548</v>
      </c>
      <c r="M461" s="77">
        <v>-7.6999999999999999E-2</v>
      </c>
      <c r="N461" s="77">
        <v>-3.6999999999999998E-2</v>
      </c>
      <c r="O461" s="71">
        <v>17.399999999999999</v>
      </c>
      <c r="P461" s="75">
        <v>16.37</v>
      </c>
      <c r="Q461" s="146">
        <v>13.34</v>
      </c>
      <c r="R461" s="167">
        <f>_xlfn.IFNA(VLOOKUP(YEAR(E461), MOEX_annualized!$N$2:$O$10, 2,FALSE), MOEX_annualized!$O$10)</f>
        <v>0.26082232879164408</v>
      </c>
      <c r="S461" s="78">
        <v>0</v>
      </c>
      <c r="T461" s="78">
        <f>VLOOKUP(YEAR(D461)&amp;ROUNDUP(MONTH(D461)/3, 0), Business_index!$C$4:$E$39, 3, FALSE)</f>
        <v>0</v>
      </c>
      <c r="U461" s="167">
        <f>_xlfn.IFNA(VLOOKUP(YEAR(E461), MOEX_by2quarters!$N$2:$O$10, 2,FALSE), MOEX_by2quarters!$O$10)</f>
        <v>0.2042960986766986</v>
      </c>
    </row>
    <row r="462" spans="1:21" x14ac:dyDescent="0.15">
      <c r="A462" s="78">
        <v>101</v>
      </c>
      <c r="B462" s="16" t="s">
        <v>850</v>
      </c>
      <c r="C462" s="19">
        <v>20.46</v>
      </c>
      <c r="D462" s="18">
        <v>43830</v>
      </c>
      <c r="E462" s="66">
        <v>44196</v>
      </c>
      <c r="F462" s="16" t="s">
        <v>853</v>
      </c>
      <c r="G462" s="19">
        <v>14.076197262268064</v>
      </c>
      <c r="H462" s="16">
        <v>1</v>
      </c>
      <c r="I462" s="16">
        <v>291</v>
      </c>
      <c r="J462" s="16">
        <v>20</v>
      </c>
      <c r="K462" s="16">
        <v>0</v>
      </c>
      <c r="L462" s="68">
        <v>56.12054794520548</v>
      </c>
      <c r="M462" s="77">
        <v>-8.0000000000000002E-3</v>
      </c>
      <c r="N462" s="77">
        <v>-3.0000000000000001E-3</v>
      </c>
      <c r="O462" s="71">
        <v>13.81</v>
      </c>
      <c r="P462" s="75">
        <v>12.75</v>
      </c>
      <c r="Q462" s="146">
        <v>15.670000000000002</v>
      </c>
      <c r="R462" s="167">
        <f>_xlfn.IFNA(VLOOKUP(YEAR(E462), MOEX_annualized!$N$2:$O$10, 2,FALSE), MOEX_annualized!$O$10)</f>
        <v>8.3801563751449079E-2</v>
      </c>
      <c r="S462" s="78">
        <v>0</v>
      </c>
      <c r="T462" s="78">
        <f>VLOOKUP(YEAR(D462)&amp;ROUNDUP(MONTH(D462)/3, 0), Business_index!$C$4:$E$39, 3, FALSE)</f>
        <v>0</v>
      </c>
      <c r="U462" s="167">
        <f>_xlfn.IFNA(VLOOKUP(YEAR(E462), MOEX_by2quarters!$N$2:$O$10, 2,FALSE), MOEX_by2quarters!$O$10)</f>
        <v>0.47229392294217887</v>
      </c>
    </row>
    <row r="463" spans="1:21" x14ac:dyDescent="0.15">
      <c r="A463" s="78">
        <v>101</v>
      </c>
      <c r="B463" s="16" t="s">
        <v>850</v>
      </c>
      <c r="C463" s="19">
        <v>20.46</v>
      </c>
      <c r="D463" s="18">
        <v>44196</v>
      </c>
      <c r="E463" s="18">
        <v>44243</v>
      </c>
      <c r="F463" s="16" t="s">
        <v>853</v>
      </c>
      <c r="G463" s="19">
        <v>14.076197262268064</v>
      </c>
      <c r="H463" s="16">
        <v>1</v>
      </c>
      <c r="I463" s="16">
        <v>291</v>
      </c>
      <c r="J463" s="16">
        <v>20</v>
      </c>
      <c r="K463" s="16">
        <v>0</v>
      </c>
      <c r="L463" s="68">
        <v>56.12054794520548</v>
      </c>
      <c r="M463" s="94">
        <v>-1E-3</v>
      </c>
      <c r="N463" s="170">
        <v>0</v>
      </c>
      <c r="O463" s="209">
        <v>11.2</v>
      </c>
      <c r="P463" s="75">
        <v>10.16</v>
      </c>
      <c r="Q463" s="146">
        <v>16.78</v>
      </c>
      <c r="R463" s="167">
        <f>_xlfn.IFNA(VLOOKUP(YEAR(E463), MOEX_annualized!$N$2:$O$10, 2,FALSE), MOEX_annualized!$O$10)</f>
        <v>8.3801563751449079E-2</v>
      </c>
      <c r="S463" s="78">
        <v>0</v>
      </c>
      <c r="T463" s="78">
        <f>VLOOKUP(YEAR(D463)&amp;ROUNDUP(MONTH(D463)/3, 0), Business_index!$C$4:$E$39, 3, FALSE)</f>
        <v>0</v>
      </c>
      <c r="U463" s="167">
        <f>_xlfn.IFNA(VLOOKUP(YEAR(E463), MOEX_by2quarters!$N$2:$O$10, 2,FALSE), MOEX_by2quarters!$O$10)</f>
        <v>0.47229392294217887</v>
      </c>
    </row>
    <row r="464" spans="1:21" x14ac:dyDescent="0.15">
      <c r="A464" s="78">
        <v>102</v>
      </c>
      <c r="B464" s="21" t="s">
        <v>857</v>
      </c>
      <c r="C464" s="22">
        <v>27.211379310000002</v>
      </c>
      <c r="D464" s="23">
        <v>42536</v>
      </c>
      <c r="E464" s="23">
        <v>42735</v>
      </c>
      <c r="F464" s="21" t="s">
        <v>860</v>
      </c>
      <c r="G464" s="22">
        <v>13.88245960893893</v>
      </c>
      <c r="H464" s="21">
        <v>1</v>
      </c>
      <c r="I464" s="21">
        <v>301</v>
      </c>
      <c r="J464" s="21">
        <v>20</v>
      </c>
      <c r="K464" s="21">
        <v>0</v>
      </c>
      <c r="L464" s="68">
        <v>56.12054794520548</v>
      </c>
      <c r="M464" s="82">
        <v>-1.748</v>
      </c>
      <c r="N464" s="98">
        <v>-6.4801945795691443E-2</v>
      </c>
      <c r="O464" s="210">
        <v>-15.431635388739949</v>
      </c>
      <c r="P464" s="101">
        <v>-16.3686327077748</v>
      </c>
      <c r="Q464" s="146">
        <v>16.95137931</v>
      </c>
      <c r="R464" s="167">
        <f>_xlfn.IFNA(VLOOKUP(YEAR(E464), MOEX_annualized!$N$2:$O$10, 2,FALSE), MOEX_annualized!$O$10)</f>
        <v>0.27779550275773196</v>
      </c>
      <c r="S464" s="78">
        <v>0</v>
      </c>
      <c r="T464" s="78">
        <f>VLOOKUP(YEAR(D464)&amp;ROUNDUP(MONTH(D464)/3, 0), Business_index!$C$4:$E$39, 3, FALSE)</f>
        <v>0</v>
      </c>
      <c r="U464" s="167">
        <f>_xlfn.IFNA(VLOOKUP(YEAR(E464), MOEX_by2quarters!$N$2:$O$10, 2,FALSE), MOEX_by2quarters!$O$10)</f>
        <v>0.36326211149690607</v>
      </c>
    </row>
    <row r="465" spans="1:21" x14ac:dyDescent="0.15">
      <c r="A465" s="78">
        <v>102</v>
      </c>
      <c r="B465" s="16" t="s">
        <v>857</v>
      </c>
      <c r="C465" s="19">
        <v>27.211379310000002</v>
      </c>
      <c r="D465" s="18">
        <v>42735</v>
      </c>
      <c r="E465" s="66">
        <v>43100</v>
      </c>
      <c r="F465" s="16" t="s">
        <v>860</v>
      </c>
      <c r="G465" s="19">
        <v>13.88245960893893</v>
      </c>
      <c r="H465" s="16">
        <v>1</v>
      </c>
      <c r="I465" s="16">
        <v>301</v>
      </c>
      <c r="J465" s="16">
        <v>20</v>
      </c>
      <c r="K465" s="16">
        <v>0</v>
      </c>
      <c r="L465" s="68">
        <v>56.12054794520548</v>
      </c>
      <c r="M465" s="94">
        <v>0.628</v>
      </c>
      <c r="N465" s="94">
        <v>0.11799999999999999</v>
      </c>
      <c r="O465" s="71">
        <v>18.600000000000001</v>
      </c>
      <c r="P465" s="75">
        <v>17.579999999999998</v>
      </c>
      <c r="Q465" s="146">
        <v>18.871379310000002</v>
      </c>
      <c r="R465" s="167">
        <f>_xlfn.IFNA(VLOOKUP(YEAR(E465), MOEX_annualized!$N$2:$O$10, 2,FALSE), MOEX_annualized!$O$10)</f>
        <v>-5.4849413820347394E-2</v>
      </c>
      <c r="S465" s="78">
        <v>0</v>
      </c>
      <c r="T465" s="78">
        <f>VLOOKUP(YEAR(D465)&amp;ROUNDUP(MONTH(D465)/3, 0), Business_index!$C$4:$E$39, 3, FALSE)</f>
        <v>0</v>
      </c>
      <c r="U465" s="167">
        <f>_xlfn.IFNA(VLOOKUP(YEAR(E465), MOEX_by2quarters!$N$2:$O$10, 2,FALSE), MOEX_by2quarters!$O$10)</f>
        <v>0.21714415782437937</v>
      </c>
    </row>
    <row r="466" spans="1:21" x14ac:dyDescent="0.15">
      <c r="A466" s="78">
        <v>102</v>
      </c>
      <c r="B466" s="16" t="s">
        <v>857</v>
      </c>
      <c r="C466" s="19">
        <v>27.211379310000002</v>
      </c>
      <c r="D466" s="18">
        <v>43100</v>
      </c>
      <c r="E466" s="66">
        <v>43465</v>
      </c>
      <c r="F466" s="16" t="s">
        <v>860</v>
      </c>
      <c r="G466" s="19">
        <v>13.88245960893893</v>
      </c>
      <c r="H466" s="16">
        <v>1</v>
      </c>
      <c r="I466" s="16">
        <v>301</v>
      </c>
      <c r="J466" s="16">
        <v>20</v>
      </c>
      <c r="K466" s="16">
        <v>0</v>
      </c>
      <c r="L466" s="68">
        <v>56.12054794520548</v>
      </c>
      <c r="M466" s="94">
        <v>-5.5E-2</v>
      </c>
      <c r="N466" s="94">
        <v>-3.0000000000000001E-3</v>
      </c>
      <c r="O466" s="71">
        <v>14.39</v>
      </c>
      <c r="P466" s="75">
        <v>13.34</v>
      </c>
      <c r="Q466" s="146">
        <v>20.751379310000001</v>
      </c>
      <c r="R466" s="167">
        <f>_xlfn.IFNA(VLOOKUP(YEAR(E466), MOEX_annualized!$N$2:$O$10, 2,FALSE), MOEX_annualized!$O$10)</f>
        <v>0.11866885948640538</v>
      </c>
      <c r="S466" s="78">
        <v>0</v>
      </c>
      <c r="T466" s="78">
        <f>VLOOKUP(YEAR(D466)&amp;ROUNDUP(MONTH(D466)/3, 0), Business_index!$C$4:$E$39, 3, FALSE)</f>
        <v>0</v>
      </c>
      <c r="U466" s="167">
        <f>_xlfn.IFNA(VLOOKUP(YEAR(E466), MOEX_by2quarters!$N$2:$O$10, 2,FALSE), MOEX_by2quarters!$O$10)</f>
        <v>4.7760412903606803E-2</v>
      </c>
    </row>
    <row r="467" spans="1:21" x14ac:dyDescent="0.15">
      <c r="A467" s="78">
        <v>102</v>
      </c>
      <c r="B467" s="16" t="s">
        <v>857</v>
      </c>
      <c r="C467" s="19">
        <v>27.211379310000002</v>
      </c>
      <c r="D467" s="18">
        <v>43465</v>
      </c>
      <c r="E467" s="66">
        <v>43830</v>
      </c>
      <c r="F467" s="16" t="s">
        <v>860</v>
      </c>
      <c r="G467" s="19">
        <v>13.88245960893893</v>
      </c>
      <c r="H467" s="16">
        <v>1</v>
      </c>
      <c r="I467" s="16">
        <v>301</v>
      </c>
      <c r="J467" s="16">
        <v>20</v>
      </c>
      <c r="K467" s="16">
        <v>0</v>
      </c>
      <c r="L467" s="68">
        <v>56.12054794520548</v>
      </c>
      <c r="M467" s="94">
        <v>-0.27100000000000002</v>
      </c>
      <c r="N467" s="94">
        <v>-3.5000000000000003E-2</v>
      </c>
      <c r="O467" s="71">
        <v>16.73</v>
      </c>
      <c r="P467" s="75">
        <v>15.65</v>
      </c>
      <c r="Q467" s="146">
        <v>20.091379310000001</v>
      </c>
      <c r="R467" s="167">
        <f>_xlfn.IFNA(VLOOKUP(YEAR(E467), MOEX_annualized!$N$2:$O$10, 2,FALSE), MOEX_annualized!$O$10)</f>
        <v>0.26082232879164408</v>
      </c>
      <c r="S467" s="78">
        <v>0</v>
      </c>
      <c r="T467" s="78">
        <f>VLOOKUP(YEAR(D467)&amp;ROUNDUP(MONTH(D467)/3, 0), Business_index!$C$4:$E$39, 3, FALSE)</f>
        <v>0</v>
      </c>
      <c r="U467" s="167">
        <f>_xlfn.IFNA(VLOOKUP(YEAR(E467), MOEX_by2quarters!$N$2:$O$10, 2,FALSE), MOEX_by2quarters!$O$10)</f>
        <v>0.2042960986766986</v>
      </c>
    </row>
    <row r="468" spans="1:21" x14ac:dyDescent="0.15">
      <c r="A468" s="78">
        <v>102</v>
      </c>
      <c r="B468" s="16" t="s">
        <v>857</v>
      </c>
      <c r="C468" s="19">
        <v>27.211379310000002</v>
      </c>
      <c r="D468" s="18">
        <v>43830</v>
      </c>
      <c r="E468" s="66">
        <v>44196</v>
      </c>
      <c r="F468" s="16" t="s">
        <v>860</v>
      </c>
      <c r="G468" s="19">
        <v>13.88245960893893</v>
      </c>
      <c r="H468" s="16">
        <v>1</v>
      </c>
      <c r="I468" s="16">
        <v>301</v>
      </c>
      <c r="J468" s="16">
        <v>20</v>
      </c>
      <c r="K468" s="16">
        <v>0</v>
      </c>
      <c r="L468" s="68">
        <v>56.12054794520548</v>
      </c>
      <c r="M468" s="94">
        <v>-7.0000000000000007E-2</v>
      </c>
      <c r="N468" s="94">
        <v>-6.0000000000000001E-3</v>
      </c>
      <c r="O468" s="71">
        <v>12.45</v>
      </c>
      <c r="P468" s="75">
        <v>11.44</v>
      </c>
      <c r="Q468" s="146">
        <v>22.421379310000003</v>
      </c>
      <c r="R468" s="167">
        <f>_xlfn.IFNA(VLOOKUP(YEAR(E468), MOEX_annualized!$N$2:$O$10, 2,FALSE), MOEX_annualized!$O$10)</f>
        <v>8.3801563751449079E-2</v>
      </c>
      <c r="S468" s="78">
        <v>0</v>
      </c>
      <c r="T468" s="78">
        <f>VLOOKUP(YEAR(D468)&amp;ROUNDUP(MONTH(D468)/3, 0), Business_index!$C$4:$E$39, 3, FALSE)</f>
        <v>0</v>
      </c>
      <c r="U468" s="167">
        <f>_xlfn.IFNA(VLOOKUP(YEAR(E468), MOEX_by2quarters!$N$2:$O$10, 2,FALSE), MOEX_by2quarters!$O$10)</f>
        <v>0.47229392294217887</v>
      </c>
    </row>
    <row r="469" spans="1:21" x14ac:dyDescent="0.15">
      <c r="A469" s="78">
        <v>102</v>
      </c>
      <c r="B469" s="16" t="s">
        <v>857</v>
      </c>
      <c r="C469" s="19">
        <v>27.211379310000002</v>
      </c>
      <c r="D469" s="18">
        <v>44196</v>
      </c>
      <c r="E469" s="18">
        <v>44243</v>
      </c>
      <c r="F469" s="16" t="s">
        <v>860</v>
      </c>
      <c r="G469" s="19">
        <v>13.88245960893893</v>
      </c>
      <c r="H469" s="16">
        <v>1</v>
      </c>
      <c r="I469" s="16">
        <v>301</v>
      </c>
      <c r="J469" s="16">
        <v>20</v>
      </c>
      <c r="K469" s="16">
        <v>0</v>
      </c>
      <c r="L469" s="68">
        <v>56.12054794520548</v>
      </c>
      <c r="M469" s="94">
        <v>-6.3E-2</v>
      </c>
      <c r="N469" s="94">
        <v>-2E-3</v>
      </c>
      <c r="O469" s="209">
        <v>10.33</v>
      </c>
      <c r="P469" s="75">
        <v>9.16</v>
      </c>
      <c r="Q469" s="146">
        <v>23.531379310000002</v>
      </c>
      <c r="R469" s="167">
        <f>_xlfn.IFNA(VLOOKUP(YEAR(E469), MOEX_annualized!$N$2:$O$10, 2,FALSE), MOEX_annualized!$O$10)</f>
        <v>8.3801563751449079E-2</v>
      </c>
      <c r="S469" s="78">
        <v>0</v>
      </c>
      <c r="T469" s="78">
        <f>VLOOKUP(YEAR(D469)&amp;ROUNDUP(MONTH(D469)/3, 0), Business_index!$C$4:$E$39, 3, FALSE)</f>
        <v>0</v>
      </c>
      <c r="U469" s="167">
        <f>_xlfn.IFNA(VLOOKUP(YEAR(E469), MOEX_by2quarters!$N$2:$O$10, 2,FALSE), MOEX_by2quarters!$O$10)</f>
        <v>0.47229392294217887</v>
      </c>
    </row>
    <row r="470" spans="1:21" x14ac:dyDescent="0.15">
      <c r="A470" s="78">
        <v>103</v>
      </c>
      <c r="B470" s="21" t="s">
        <v>2040</v>
      </c>
      <c r="C470" s="22">
        <v>17</v>
      </c>
      <c r="D470" s="23">
        <v>42541</v>
      </c>
      <c r="E470" s="23">
        <v>42735</v>
      </c>
      <c r="F470" s="21" t="s">
        <v>3007</v>
      </c>
      <c r="G470" s="22">
        <v>18.009893815043064</v>
      </c>
      <c r="H470" s="21">
        <v>1</v>
      </c>
      <c r="I470" s="21">
        <v>61</v>
      </c>
      <c r="J470" s="21">
        <v>10</v>
      </c>
      <c r="K470" s="21">
        <v>0</v>
      </c>
      <c r="L470" s="68">
        <v>24.032876712328768</v>
      </c>
      <c r="M470" s="82">
        <v>2.1000000000000001E-2</v>
      </c>
      <c r="N470" s="82">
        <v>3.4000000000000002E-2</v>
      </c>
      <c r="O470" s="83">
        <v>37.4</v>
      </c>
      <c r="P470" s="84">
        <v>32.78</v>
      </c>
      <c r="Q470" s="146">
        <v>6.6999999999999993</v>
      </c>
      <c r="R470" s="167">
        <f>_xlfn.IFNA(VLOOKUP(YEAR(E470), MOEX_annualized!$N$2:$O$10, 2,FALSE), MOEX_annualized!$O$10)</f>
        <v>0.27779550275773196</v>
      </c>
      <c r="S470" s="224">
        <v>1</v>
      </c>
      <c r="T470" s="78">
        <f>VLOOKUP(YEAR(D470)&amp;ROUNDUP(MONTH(D470)/3, 0), Business_index!$C$4:$E$39, 3, FALSE)</f>
        <v>0</v>
      </c>
      <c r="U470" s="167">
        <f>_xlfn.IFNA(VLOOKUP(YEAR(E470), MOEX_by2quarters!$N$2:$O$10, 2,FALSE), MOEX_by2quarters!$O$10)</f>
        <v>0.36326211149690607</v>
      </c>
    </row>
    <row r="471" spans="1:21" x14ac:dyDescent="0.15">
      <c r="A471" s="78">
        <v>103</v>
      </c>
      <c r="B471" s="16" t="s">
        <v>2040</v>
      </c>
      <c r="C471" s="19">
        <v>17</v>
      </c>
      <c r="D471" s="18">
        <v>42735</v>
      </c>
      <c r="E471" s="66">
        <v>43100</v>
      </c>
      <c r="F471" s="16" t="s">
        <v>3007</v>
      </c>
      <c r="G471" s="19">
        <v>18.009893815043064</v>
      </c>
      <c r="H471" s="16">
        <v>1</v>
      </c>
      <c r="I471" s="16">
        <v>61</v>
      </c>
      <c r="J471" s="16">
        <v>10</v>
      </c>
      <c r="K471" s="16">
        <v>0</v>
      </c>
      <c r="L471" s="68">
        <v>24.032876712328768</v>
      </c>
      <c r="M471" s="99">
        <v>0.124</v>
      </c>
      <c r="N471" s="99">
        <v>8.0000000000000002E-3</v>
      </c>
      <c r="O471" s="213">
        <v>-4.429071191184188</v>
      </c>
      <c r="P471" s="76">
        <v>-4.6799020465278991</v>
      </c>
      <c r="Q471" s="146">
        <v>8.66</v>
      </c>
      <c r="R471" s="167">
        <f>_xlfn.IFNA(VLOOKUP(YEAR(E471), MOEX_annualized!$N$2:$O$10, 2,FALSE), MOEX_annualized!$O$10)</f>
        <v>-5.4849413820347394E-2</v>
      </c>
      <c r="S471" s="224">
        <v>1</v>
      </c>
      <c r="T471" s="78">
        <f>VLOOKUP(YEAR(D471)&amp;ROUNDUP(MONTH(D471)/3, 0), Business_index!$C$4:$E$39, 3, FALSE)</f>
        <v>0</v>
      </c>
      <c r="U471" s="167">
        <f>_xlfn.IFNA(VLOOKUP(YEAR(E471), MOEX_by2quarters!$N$2:$O$10, 2,FALSE), MOEX_by2quarters!$O$10)</f>
        <v>0.21714415782437937</v>
      </c>
    </row>
    <row r="472" spans="1:21" x14ac:dyDescent="0.15">
      <c r="A472" s="78">
        <v>103</v>
      </c>
      <c r="B472" s="24" t="s">
        <v>2040</v>
      </c>
      <c r="C472" s="25">
        <v>17</v>
      </c>
      <c r="D472" s="26">
        <v>43100</v>
      </c>
      <c r="E472" s="26">
        <v>43272</v>
      </c>
      <c r="F472" s="24" t="s">
        <v>3007</v>
      </c>
      <c r="G472" s="25">
        <v>18.009893815043064</v>
      </c>
      <c r="H472" s="24">
        <v>1</v>
      </c>
      <c r="I472" s="24">
        <v>61</v>
      </c>
      <c r="J472" s="24">
        <v>10</v>
      </c>
      <c r="K472" s="24">
        <v>0</v>
      </c>
      <c r="L472" s="68">
        <v>24.032876712328768</v>
      </c>
      <c r="M472" s="100">
        <v>4.5999999999999999E-2</v>
      </c>
      <c r="N472" s="100">
        <v>4.0000000000000001E-3</v>
      </c>
      <c r="O472" s="212">
        <v>-5.2563326429823158</v>
      </c>
      <c r="P472" s="102">
        <v>-4.960172056714991</v>
      </c>
      <c r="Q472" s="146">
        <v>10.54</v>
      </c>
      <c r="R472" s="167">
        <f>_xlfn.IFNA(VLOOKUP(YEAR(E472), MOEX_annualized!$N$2:$O$10, 2,FALSE), MOEX_annualized!$O$10)</f>
        <v>0.11866885948640538</v>
      </c>
      <c r="S472" s="224">
        <v>1</v>
      </c>
      <c r="T472" s="78">
        <f>VLOOKUP(YEAR(D472)&amp;ROUNDUP(MONTH(D472)/3, 0), Business_index!$C$4:$E$39, 3, FALSE)</f>
        <v>0</v>
      </c>
      <c r="U472" s="167">
        <f>_xlfn.IFNA(VLOOKUP(YEAR(E472), MOEX_by2quarters!$N$2:$O$10, 2,FALSE), MOEX_by2quarters!$O$10)</f>
        <v>4.7760412903606803E-2</v>
      </c>
    </row>
    <row r="473" spans="1:21" x14ac:dyDescent="0.15">
      <c r="A473" s="78">
        <v>104</v>
      </c>
      <c r="B473" s="45" t="s">
        <v>1935</v>
      </c>
      <c r="C473" s="46">
        <v>15</v>
      </c>
      <c r="D473" s="47">
        <v>42548</v>
      </c>
      <c r="E473" s="47">
        <v>42735</v>
      </c>
      <c r="F473" s="45" t="s">
        <v>3011</v>
      </c>
      <c r="G473" s="46">
        <v>15.207795937043763</v>
      </c>
      <c r="H473" s="45">
        <v>1</v>
      </c>
      <c r="I473" s="45">
        <v>120</v>
      </c>
      <c r="J473" s="45">
        <v>30</v>
      </c>
      <c r="K473" s="45">
        <v>0</v>
      </c>
      <c r="L473" s="68">
        <v>11.967123287671233</v>
      </c>
      <c r="M473" s="108">
        <v>-0.5204528603775932</v>
      </c>
      <c r="N473" s="108">
        <v>8.0000000000000002E-3</v>
      </c>
      <c r="O473" s="225">
        <v>10.050000000000001</v>
      </c>
      <c r="P473" s="222">
        <v>0.74122807017543857</v>
      </c>
      <c r="Q473" s="146">
        <v>4.82</v>
      </c>
      <c r="R473" s="167">
        <f>_xlfn.IFNA(VLOOKUP(YEAR(E473), MOEX_annualized!$N$2:$O$10, 2,FALSE), MOEX_annualized!$O$10)</f>
        <v>0.27779550275773196</v>
      </c>
      <c r="S473" s="224">
        <v>1</v>
      </c>
      <c r="T473" s="78">
        <f>VLOOKUP(YEAR(D473)&amp;ROUNDUP(MONTH(D473)/3, 0), Business_index!$C$4:$E$39, 3, FALSE)</f>
        <v>0</v>
      </c>
      <c r="U473" s="167">
        <f>_xlfn.IFNA(VLOOKUP(YEAR(E473), MOEX_by2quarters!$N$2:$O$10, 2,FALSE), MOEX_by2quarters!$O$10)</f>
        <v>0.36326211149690607</v>
      </c>
    </row>
    <row r="474" spans="1:21" x14ac:dyDescent="0.15">
      <c r="A474" s="78">
        <v>104</v>
      </c>
      <c r="B474" s="50" t="s">
        <v>1935</v>
      </c>
      <c r="C474" s="51">
        <v>15</v>
      </c>
      <c r="D474" s="52">
        <v>42735</v>
      </c>
      <c r="E474" s="52">
        <v>42912</v>
      </c>
      <c r="F474" s="50" t="s">
        <v>3011</v>
      </c>
      <c r="G474" s="51">
        <v>15.207795937043763</v>
      </c>
      <c r="H474" s="50">
        <v>1</v>
      </c>
      <c r="I474" s="50">
        <v>120</v>
      </c>
      <c r="J474" s="50">
        <v>30</v>
      </c>
      <c r="K474" s="50">
        <v>0</v>
      </c>
      <c r="L474" s="68">
        <v>11.967123287671233</v>
      </c>
      <c r="M474" s="221">
        <v>0.17902179922534847</v>
      </c>
      <c r="N474" s="221">
        <v>-1E-3</v>
      </c>
      <c r="O474" s="173">
        <v>8.44</v>
      </c>
      <c r="P474" s="223">
        <v>1.0930513595166162</v>
      </c>
      <c r="Q474" s="146">
        <v>6.66</v>
      </c>
      <c r="R474" s="167">
        <f>_xlfn.IFNA(VLOOKUP(YEAR(E474), MOEX_annualized!$N$2:$O$10, 2,FALSE), MOEX_annualized!$O$10)</f>
        <v>-5.4849413820347394E-2</v>
      </c>
      <c r="S474" s="224">
        <v>1</v>
      </c>
      <c r="T474" s="78">
        <f>VLOOKUP(YEAR(D474)&amp;ROUNDUP(MONTH(D474)/3, 0), Business_index!$C$4:$E$39, 3, FALSE)</f>
        <v>0</v>
      </c>
      <c r="U474" s="167">
        <f>_xlfn.IFNA(VLOOKUP(YEAR(E474), MOEX_by2quarters!$N$2:$O$10, 2,FALSE), MOEX_by2quarters!$O$10)</f>
        <v>0.21714415782437937</v>
      </c>
    </row>
    <row r="475" spans="1:21" x14ac:dyDescent="0.15">
      <c r="A475" s="78">
        <v>105</v>
      </c>
      <c r="B475" s="21" t="s">
        <v>2030</v>
      </c>
      <c r="C475" s="22">
        <v>17</v>
      </c>
      <c r="D475" s="23">
        <v>42550</v>
      </c>
      <c r="E475" s="23">
        <v>42735</v>
      </c>
      <c r="F475" s="21" t="s">
        <v>3013</v>
      </c>
      <c r="G475" s="22">
        <v>14.786389470122833</v>
      </c>
      <c r="H475" s="21">
        <v>1</v>
      </c>
      <c r="I475" s="21">
        <v>36</v>
      </c>
      <c r="J475" s="21">
        <v>3</v>
      </c>
      <c r="K475" s="21">
        <v>0</v>
      </c>
      <c r="L475" s="68">
        <v>17.983561643835618</v>
      </c>
      <c r="M475" s="82">
        <v>0.80400000000000005</v>
      </c>
      <c r="N475" s="82">
        <v>-0.11600000000000001</v>
      </c>
      <c r="O475" s="83">
        <v>1.03</v>
      </c>
      <c r="P475" s="84">
        <v>0.01</v>
      </c>
      <c r="Q475" s="146">
        <v>6.9399999999999995</v>
      </c>
      <c r="R475" s="167">
        <f>_xlfn.IFNA(VLOOKUP(YEAR(E475), MOEX_annualized!$N$2:$O$10, 2,FALSE), MOEX_annualized!$O$10)</f>
        <v>0.27779550275773196</v>
      </c>
      <c r="S475" s="224">
        <v>1</v>
      </c>
      <c r="T475" s="78">
        <f>VLOOKUP(YEAR(D475)&amp;ROUNDUP(MONTH(D475)/3, 0), Business_index!$C$4:$E$39, 3, FALSE)</f>
        <v>0</v>
      </c>
      <c r="U475" s="167">
        <f>_xlfn.IFNA(VLOOKUP(YEAR(E475), MOEX_by2quarters!$N$2:$O$10, 2,FALSE), MOEX_by2quarters!$O$10)</f>
        <v>0.36326211149690607</v>
      </c>
    </row>
    <row r="476" spans="1:21" x14ac:dyDescent="0.15">
      <c r="A476" s="78">
        <v>105</v>
      </c>
      <c r="B476" s="16" t="s">
        <v>2030</v>
      </c>
      <c r="C476" s="19">
        <v>17</v>
      </c>
      <c r="D476" s="18">
        <v>42735</v>
      </c>
      <c r="E476" s="66">
        <v>43097</v>
      </c>
      <c r="F476" s="16" t="s">
        <v>3013</v>
      </c>
      <c r="G476" s="19">
        <v>14.786389470122833</v>
      </c>
      <c r="H476" s="16">
        <v>1</v>
      </c>
      <c r="I476" s="16">
        <v>36</v>
      </c>
      <c r="J476" s="16">
        <v>3</v>
      </c>
      <c r="K476" s="16">
        <v>0</v>
      </c>
      <c r="L476" s="68">
        <v>17.983561643835618</v>
      </c>
      <c r="M476" s="94">
        <v>39.195999999999998</v>
      </c>
      <c r="N476" s="94">
        <v>-0.19600000000000001</v>
      </c>
      <c r="O476" s="71">
        <v>2.57</v>
      </c>
      <c r="P476" s="75">
        <v>1.53</v>
      </c>
      <c r="Q476" s="146">
        <v>8.66</v>
      </c>
      <c r="R476" s="167">
        <f>_xlfn.IFNA(VLOOKUP(YEAR(E476), MOEX_annualized!$N$2:$O$10, 2,FALSE), MOEX_annualized!$O$10)</f>
        <v>-5.4849413820347394E-2</v>
      </c>
      <c r="S476" s="224">
        <v>1</v>
      </c>
      <c r="T476" s="78">
        <f>VLOOKUP(YEAR(D476)&amp;ROUNDUP(MONTH(D476)/3, 0), Business_index!$C$4:$E$39, 3, FALSE)</f>
        <v>0</v>
      </c>
      <c r="U476" s="167">
        <f>_xlfn.IFNA(VLOOKUP(YEAR(E476), MOEX_by2quarters!$N$2:$O$10, 2,FALSE), MOEX_by2quarters!$O$10)</f>
        <v>0.21714415782437937</v>
      </c>
    </row>
    <row r="477" spans="1:21" x14ac:dyDescent="0.15">
      <c r="A477" s="78">
        <v>106</v>
      </c>
      <c r="B477" s="21" t="s">
        <v>215</v>
      </c>
      <c r="C477" s="22">
        <v>15</v>
      </c>
      <c r="D477" s="23">
        <v>42604</v>
      </c>
      <c r="E477" s="23">
        <v>42735</v>
      </c>
      <c r="F477" s="21" t="s">
        <v>216</v>
      </c>
      <c r="G477" s="22">
        <v>16.805920995637088</v>
      </c>
      <c r="H477" s="21">
        <v>1</v>
      </c>
      <c r="I477" s="21">
        <v>66</v>
      </c>
      <c r="J477" s="21">
        <v>5</v>
      </c>
      <c r="K477" s="21">
        <v>0</v>
      </c>
      <c r="L477" s="68">
        <v>53.884931506849313</v>
      </c>
      <c r="M477" s="215">
        <v>9.6930263433722325E-2</v>
      </c>
      <c r="N477" s="77">
        <v>5.0000000000000001E-3</v>
      </c>
      <c r="O477" s="83">
        <v>11.42</v>
      </c>
      <c r="P477" s="84">
        <v>2.1335651243648033</v>
      </c>
      <c r="Q477" s="146">
        <v>5.5299999999999994</v>
      </c>
      <c r="R477" s="167">
        <f>_xlfn.IFNA(VLOOKUP(YEAR(E477), MOEX_annualized!$N$2:$O$10, 2,FALSE), MOEX_annualized!$O$10)</f>
        <v>0.27779550275773196</v>
      </c>
      <c r="S477" s="78">
        <v>0</v>
      </c>
      <c r="T477" s="78">
        <f>VLOOKUP(YEAR(D477)&amp;ROUNDUP(MONTH(D477)/3, 0), Business_index!$C$4:$E$39, 3, FALSE)</f>
        <v>0</v>
      </c>
      <c r="U477" s="167">
        <f>_xlfn.IFNA(VLOOKUP(YEAR(E477), MOEX_by2quarters!$N$2:$O$10, 2,FALSE), MOEX_by2quarters!$O$10)</f>
        <v>0.36326211149690607</v>
      </c>
    </row>
    <row r="478" spans="1:21" x14ac:dyDescent="0.15">
      <c r="A478" s="78">
        <v>106</v>
      </c>
      <c r="B478" s="16" t="s">
        <v>215</v>
      </c>
      <c r="C478" s="19">
        <v>15</v>
      </c>
      <c r="D478" s="18">
        <v>42735</v>
      </c>
      <c r="E478" s="66">
        <v>43100</v>
      </c>
      <c r="F478" s="16" t="s">
        <v>216</v>
      </c>
      <c r="G478" s="19">
        <v>16.805920995637088</v>
      </c>
      <c r="H478" s="16">
        <v>1</v>
      </c>
      <c r="I478" s="16">
        <v>66</v>
      </c>
      <c r="J478" s="16">
        <v>5</v>
      </c>
      <c r="K478" s="16">
        <v>0</v>
      </c>
      <c r="L478" s="68">
        <v>53.884931506849313</v>
      </c>
      <c r="M478" s="96">
        <v>0.31971940203898369</v>
      </c>
      <c r="N478" s="77">
        <v>0.02</v>
      </c>
      <c r="O478" s="71">
        <v>10.52</v>
      </c>
      <c r="P478" s="75">
        <v>2.1215793918918919</v>
      </c>
      <c r="Q478" s="146">
        <v>6.66</v>
      </c>
      <c r="R478" s="167">
        <f>_xlfn.IFNA(VLOOKUP(YEAR(E478), MOEX_annualized!$N$2:$O$10, 2,FALSE), MOEX_annualized!$O$10)</f>
        <v>-5.4849413820347394E-2</v>
      </c>
      <c r="S478" s="78">
        <v>0</v>
      </c>
      <c r="T478" s="78">
        <f>VLOOKUP(YEAR(D478)&amp;ROUNDUP(MONTH(D478)/3, 0), Business_index!$C$4:$E$39, 3, FALSE)</f>
        <v>0</v>
      </c>
      <c r="U478" s="167">
        <f>_xlfn.IFNA(VLOOKUP(YEAR(E478), MOEX_by2quarters!$N$2:$O$10, 2,FALSE), MOEX_by2quarters!$O$10)</f>
        <v>0.21714415782437937</v>
      </c>
    </row>
    <row r="479" spans="1:21" x14ac:dyDescent="0.15">
      <c r="A479" s="78">
        <v>106</v>
      </c>
      <c r="B479" s="16" t="s">
        <v>215</v>
      </c>
      <c r="C479" s="19">
        <v>15</v>
      </c>
      <c r="D479" s="18">
        <v>43100</v>
      </c>
      <c r="E479" s="66">
        <v>43465</v>
      </c>
      <c r="F479" s="16" t="s">
        <v>216</v>
      </c>
      <c r="G479" s="19">
        <v>16.805920995637088</v>
      </c>
      <c r="H479" s="16">
        <v>1</v>
      </c>
      <c r="I479" s="16">
        <v>66</v>
      </c>
      <c r="J479" s="16">
        <v>5</v>
      </c>
      <c r="K479" s="16">
        <v>0</v>
      </c>
      <c r="L479" s="68">
        <v>53.884931506849313</v>
      </c>
      <c r="M479" s="96">
        <v>-0.22190560115886043</v>
      </c>
      <c r="N479" s="77">
        <v>-1.4999999999999999E-2</v>
      </c>
      <c r="O479" s="71">
        <v>12.39</v>
      </c>
      <c r="P479" s="75">
        <v>2.8101058279922491</v>
      </c>
      <c r="Q479" s="146">
        <v>8.5399999999999991</v>
      </c>
      <c r="R479" s="167">
        <f>_xlfn.IFNA(VLOOKUP(YEAR(E479), MOEX_annualized!$N$2:$O$10, 2,FALSE), MOEX_annualized!$O$10)</f>
        <v>0.11866885948640538</v>
      </c>
      <c r="S479" s="78">
        <v>0</v>
      </c>
      <c r="T479" s="78">
        <f>VLOOKUP(YEAR(D479)&amp;ROUNDUP(MONTH(D479)/3, 0), Business_index!$C$4:$E$39, 3, FALSE)</f>
        <v>0</v>
      </c>
      <c r="U479" s="167">
        <f>_xlfn.IFNA(VLOOKUP(YEAR(E479), MOEX_by2quarters!$N$2:$O$10, 2,FALSE), MOEX_by2quarters!$O$10)</f>
        <v>4.7760412903606803E-2</v>
      </c>
    </row>
    <row r="480" spans="1:21" x14ac:dyDescent="0.15">
      <c r="A480" s="78">
        <v>106</v>
      </c>
      <c r="B480" s="16" t="s">
        <v>215</v>
      </c>
      <c r="C480" s="19">
        <v>15</v>
      </c>
      <c r="D480" s="18">
        <v>43465</v>
      </c>
      <c r="E480" s="66">
        <v>43830</v>
      </c>
      <c r="F480" s="16" t="s">
        <v>216</v>
      </c>
      <c r="G480" s="19">
        <v>16.805920995637088</v>
      </c>
      <c r="H480" s="16">
        <v>1</v>
      </c>
      <c r="I480" s="16">
        <v>66</v>
      </c>
      <c r="J480" s="16">
        <v>5</v>
      </c>
      <c r="K480" s="16">
        <v>0</v>
      </c>
      <c r="L480" s="68">
        <v>53.884931506849313</v>
      </c>
      <c r="M480" s="96">
        <v>0.16377646364842943</v>
      </c>
      <c r="N480" s="77">
        <v>0.01</v>
      </c>
      <c r="O480" s="71">
        <v>15.18</v>
      </c>
      <c r="P480" s="75">
        <v>2.5415633486834337</v>
      </c>
      <c r="Q480" s="146">
        <v>7.88</v>
      </c>
      <c r="R480" s="167">
        <f>_xlfn.IFNA(VLOOKUP(YEAR(E480), MOEX_annualized!$N$2:$O$10, 2,FALSE), MOEX_annualized!$O$10)</f>
        <v>0.26082232879164408</v>
      </c>
      <c r="S480" s="78">
        <v>0</v>
      </c>
      <c r="T480" s="78">
        <f>VLOOKUP(YEAR(D480)&amp;ROUNDUP(MONTH(D480)/3, 0), Business_index!$C$4:$E$39, 3, FALSE)</f>
        <v>0</v>
      </c>
      <c r="U480" s="167">
        <f>_xlfn.IFNA(VLOOKUP(YEAR(E480), MOEX_by2quarters!$N$2:$O$10, 2,FALSE), MOEX_by2quarters!$O$10)</f>
        <v>0.2042960986766986</v>
      </c>
    </row>
    <row r="481" spans="1:21" x14ac:dyDescent="0.15">
      <c r="A481" s="78">
        <v>106</v>
      </c>
      <c r="B481" s="16" t="s">
        <v>215</v>
      </c>
      <c r="C481" s="19">
        <v>15</v>
      </c>
      <c r="D481" s="18">
        <v>43830</v>
      </c>
      <c r="E481" s="66">
        <v>44196</v>
      </c>
      <c r="F481" s="16" t="s">
        <v>216</v>
      </c>
      <c r="G481" s="19">
        <v>16.805920995637088</v>
      </c>
      <c r="H481" s="16">
        <v>1</v>
      </c>
      <c r="I481" s="16">
        <v>66</v>
      </c>
      <c r="J481" s="16">
        <v>5</v>
      </c>
      <c r="K481" s="16">
        <v>0</v>
      </c>
      <c r="L481" s="68">
        <v>53.884931506849313</v>
      </c>
      <c r="M481" s="96">
        <v>0.18161286419359973</v>
      </c>
      <c r="N481" s="77">
        <v>-5.0000000000000001E-3</v>
      </c>
      <c r="O481" s="71">
        <v>13.91</v>
      </c>
      <c r="P481" s="75">
        <v>2.0597354069884872</v>
      </c>
      <c r="Q481" s="146">
        <v>10.210000000000001</v>
      </c>
      <c r="R481" s="167">
        <f>_xlfn.IFNA(VLOOKUP(YEAR(E481), MOEX_annualized!$N$2:$O$10, 2,FALSE), MOEX_annualized!$O$10)</f>
        <v>8.3801563751449079E-2</v>
      </c>
      <c r="S481" s="78">
        <v>0</v>
      </c>
      <c r="T481" s="78">
        <f>VLOOKUP(YEAR(D481)&amp;ROUNDUP(MONTH(D481)/3, 0), Business_index!$C$4:$E$39, 3, FALSE)</f>
        <v>0</v>
      </c>
      <c r="U481" s="167">
        <f>_xlfn.IFNA(VLOOKUP(YEAR(E481), MOEX_by2quarters!$N$2:$O$10, 2,FALSE), MOEX_by2quarters!$O$10)</f>
        <v>0.47229392294217887</v>
      </c>
    </row>
    <row r="482" spans="1:21" x14ac:dyDescent="0.15">
      <c r="A482" s="78">
        <v>106</v>
      </c>
      <c r="B482" s="24" t="s">
        <v>215</v>
      </c>
      <c r="C482" s="25">
        <v>15</v>
      </c>
      <c r="D482" s="26">
        <v>44196</v>
      </c>
      <c r="E482" s="26">
        <v>44243</v>
      </c>
      <c r="F482" s="24" t="s">
        <v>216</v>
      </c>
      <c r="G482" s="25">
        <v>16.805920995637088</v>
      </c>
      <c r="H482" s="24">
        <v>1</v>
      </c>
      <c r="I482" s="24">
        <v>66</v>
      </c>
      <c r="J482" s="24">
        <v>5</v>
      </c>
      <c r="K482" s="24">
        <v>0</v>
      </c>
      <c r="L482" s="68">
        <v>53.884931506849313</v>
      </c>
      <c r="M482" s="97">
        <v>0.15721124940916967</v>
      </c>
      <c r="N482" s="86">
        <v>4.0000000000000001E-3</v>
      </c>
      <c r="O482" s="87">
        <v>10.199999999999999</v>
      </c>
      <c r="P482" s="85">
        <v>1.2624259410366481</v>
      </c>
      <c r="Q482" s="146">
        <v>11.32</v>
      </c>
      <c r="R482" s="167">
        <f>_xlfn.IFNA(VLOOKUP(YEAR(E482), MOEX_annualized!$N$2:$O$10, 2,FALSE), MOEX_annualized!$O$10)</f>
        <v>8.3801563751449079E-2</v>
      </c>
      <c r="S482" s="78">
        <v>0</v>
      </c>
      <c r="T482" s="78">
        <f>VLOOKUP(YEAR(D482)&amp;ROUNDUP(MONTH(D482)/3, 0), Business_index!$C$4:$E$39, 3, FALSE)</f>
        <v>0</v>
      </c>
      <c r="U482" s="167">
        <f>_xlfn.IFNA(VLOOKUP(YEAR(E482), MOEX_by2quarters!$N$2:$O$10, 2,FALSE), MOEX_by2quarters!$O$10)</f>
        <v>0.47229392294217887</v>
      </c>
    </row>
    <row r="483" spans="1:21" x14ac:dyDescent="0.15">
      <c r="A483" s="78">
        <v>107</v>
      </c>
      <c r="B483" s="21" t="s">
        <v>2620</v>
      </c>
      <c r="C483" s="22">
        <v>12.5</v>
      </c>
      <c r="D483" s="23">
        <v>42633</v>
      </c>
      <c r="E483" s="23">
        <v>42735</v>
      </c>
      <c r="F483" s="27" t="s">
        <v>3038</v>
      </c>
      <c r="G483" s="22">
        <v>17.312118114431087</v>
      </c>
      <c r="H483" s="21">
        <v>1</v>
      </c>
      <c r="I483" s="21">
        <v>60</v>
      </c>
      <c r="J483" s="21">
        <v>10</v>
      </c>
      <c r="K483" s="21">
        <v>0</v>
      </c>
      <c r="L483" s="68">
        <v>11.967123287671233</v>
      </c>
      <c r="M483" s="82">
        <v>0.84199999999999997</v>
      </c>
      <c r="N483" s="82">
        <v>2.8000000000000001E-2</v>
      </c>
      <c r="O483" s="83">
        <v>14.87</v>
      </c>
      <c r="P483" s="84">
        <v>13.21</v>
      </c>
      <c r="Q483" s="146">
        <v>2.9600000000000009</v>
      </c>
      <c r="R483" s="167">
        <f>_xlfn.IFNA(VLOOKUP(YEAR(E483), MOEX_annualized!$N$2:$O$10, 2,FALSE), MOEX_annualized!$O$10)</f>
        <v>0.27779550275773196</v>
      </c>
      <c r="S483" s="224">
        <v>1</v>
      </c>
      <c r="T483" s="78">
        <f>VLOOKUP(YEAR(D483)&amp;ROUNDUP(MONTH(D483)/3, 0), Business_index!$C$4:$E$39, 3, FALSE)</f>
        <v>0</v>
      </c>
      <c r="U483" s="167">
        <f>_xlfn.IFNA(VLOOKUP(YEAR(E483), MOEX_by2quarters!$N$2:$O$10, 2,FALSE), MOEX_by2quarters!$O$10)</f>
        <v>0.36326211149690607</v>
      </c>
    </row>
    <row r="484" spans="1:21" x14ac:dyDescent="0.15">
      <c r="A484" s="78">
        <v>107</v>
      </c>
      <c r="B484" s="16" t="s">
        <v>2620</v>
      </c>
      <c r="C484" s="19">
        <v>12.5</v>
      </c>
      <c r="D484" s="18">
        <v>42735</v>
      </c>
      <c r="E484" s="18">
        <v>42997</v>
      </c>
      <c r="F484" s="30" t="s">
        <v>3038</v>
      </c>
      <c r="G484" s="19">
        <v>17.312118114431087</v>
      </c>
      <c r="H484" s="16">
        <v>1</v>
      </c>
      <c r="I484" s="16">
        <v>60</v>
      </c>
      <c r="J484" s="16">
        <v>10</v>
      </c>
      <c r="K484" s="16">
        <v>0</v>
      </c>
      <c r="L484" s="68">
        <v>11.967123287671233</v>
      </c>
      <c r="M484" s="94">
        <v>-0.183</v>
      </c>
      <c r="N484" s="94">
        <v>-1.2E-2</v>
      </c>
      <c r="O484" s="71">
        <v>18.32</v>
      </c>
      <c r="P484" s="75">
        <v>16.829999999999998</v>
      </c>
      <c r="Q484" s="146">
        <v>4.16</v>
      </c>
      <c r="R484" s="167">
        <f>_xlfn.IFNA(VLOOKUP(YEAR(E484), MOEX_annualized!$N$2:$O$10, 2,FALSE), MOEX_annualized!$O$10)</f>
        <v>-5.4849413820347394E-2</v>
      </c>
      <c r="S484" s="224">
        <v>1</v>
      </c>
      <c r="T484" s="78">
        <f>VLOOKUP(YEAR(D484)&amp;ROUNDUP(MONTH(D484)/3, 0), Business_index!$C$4:$E$39, 3, FALSE)</f>
        <v>0</v>
      </c>
      <c r="U484" s="167">
        <f>_xlfn.IFNA(VLOOKUP(YEAR(E484), MOEX_by2quarters!$N$2:$O$10, 2,FALSE), MOEX_by2quarters!$O$10)</f>
        <v>0.21714415782437937</v>
      </c>
    </row>
    <row r="485" spans="1:21" x14ac:dyDescent="0.15">
      <c r="A485" s="78">
        <v>108</v>
      </c>
      <c r="B485" s="21" t="s">
        <v>404</v>
      </c>
      <c r="C485" s="22">
        <v>12.6</v>
      </c>
      <c r="D485" s="23">
        <v>42657</v>
      </c>
      <c r="E485" s="23">
        <v>42735</v>
      </c>
      <c r="F485" s="21" t="s">
        <v>661</v>
      </c>
      <c r="G485" s="22">
        <v>17.493304999717395</v>
      </c>
      <c r="H485" s="21">
        <v>1</v>
      </c>
      <c r="I485" s="21">
        <v>120</v>
      </c>
      <c r="J485" s="21">
        <v>10</v>
      </c>
      <c r="K485" s="21">
        <v>0</v>
      </c>
      <c r="L485" s="68">
        <v>52.142465753424659</v>
      </c>
      <c r="M485" s="82">
        <v>0.48399999999999999</v>
      </c>
      <c r="N485" s="215">
        <v>0.08</v>
      </c>
      <c r="O485" s="83">
        <v>3.09</v>
      </c>
      <c r="P485" s="84">
        <v>1.92</v>
      </c>
      <c r="Q485" s="146">
        <v>2.6799999999999997</v>
      </c>
      <c r="R485" s="167">
        <f>_xlfn.IFNA(VLOOKUP(YEAR(E485), MOEX_annualized!$N$2:$O$10, 2,FALSE), MOEX_annualized!$O$10)</f>
        <v>0.27779550275773196</v>
      </c>
      <c r="S485" s="78">
        <v>0</v>
      </c>
      <c r="T485" s="78">
        <f>VLOOKUP(YEAR(D485)&amp;ROUNDUP(MONTH(D485)/3, 0), Business_index!$C$4:$E$39, 3, FALSE)</f>
        <v>0</v>
      </c>
      <c r="U485" s="167">
        <f>_xlfn.IFNA(VLOOKUP(YEAR(E485), MOEX_by2quarters!$N$2:$O$10, 2,FALSE), MOEX_by2quarters!$O$10)</f>
        <v>0.36326211149690607</v>
      </c>
    </row>
    <row r="486" spans="1:21" x14ac:dyDescent="0.15">
      <c r="A486" s="78">
        <v>108</v>
      </c>
      <c r="B486" s="16" t="s">
        <v>404</v>
      </c>
      <c r="C486" s="19">
        <v>12.6</v>
      </c>
      <c r="D486" s="18">
        <v>42735</v>
      </c>
      <c r="E486" s="66">
        <v>43100</v>
      </c>
      <c r="F486" s="16" t="s">
        <v>661</v>
      </c>
      <c r="G486" s="19">
        <v>17.493304999717395</v>
      </c>
      <c r="H486" s="16">
        <v>1</v>
      </c>
      <c r="I486" s="16">
        <v>120</v>
      </c>
      <c r="J486" s="16">
        <v>10</v>
      </c>
      <c r="K486" s="16">
        <v>0</v>
      </c>
      <c r="L486" s="68">
        <v>52.142465753424659</v>
      </c>
      <c r="M486" s="94">
        <v>0.45</v>
      </c>
      <c r="N486" s="96">
        <v>9.8000000000000004E-2</v>
      </c>
      <c r="O486" s="71">
        <v>2.61</v>
      </c>
      <c r="P486" s="75">
        <v>1.44</v>
      </c>
      <c r="Q486" s="146">
        <v>4.26</v>
      </c>
      <c r="R486" s="167">
        <f>_xlfn.IFNA(VLOOKUP(YEAR(E486), MOEX_annualized!$N$2:$O$10, 2,FALSE), MOEX_annualized!$O$10)</f>
        <v>-5.4849413820347394E-2</v>
      </c>
      <c r="S486" s="78">
        <v>0</v>
      </c>
      <c r="T486" s="78">
        <f>VLOOKUP(YEAR(D486)&amp;ROUNDUP(MONTH(D486)/3, 0), Business_index!$C$4:$E$39, 3, FALSE)</f>
        <v>0</v>
      </c>
      <c r="U486" s="167">
        <f>_xlfn.IFNA(VLOOKUP(YEAR(E486), MOEX_by2quarters!$N$2:$O$10, 2,FALSE), MOEX_by2quarters!$O$10)</f>
        <v>0.21714415782437937</v>
      </c>
    </row>
    <row r="487" spans="1:21" x14ac:dyDescent="0.15">
      <c r="A487" s="78">
        <v>108</v>
      </c>
      <c r="B487" s="16" t="s">
        <v>404</v>
      </c>
      <c r="C487" s="19">
        <v>12.6</v>
      </c>
      <c r="D487" s="18">
        <v>43100</v>
      </c>
      <c r="E487" s="66">
        <v>43465</v>
      </c>
      <c r="F487" s="16" t="s">
        <v>661</v>
      </c>
      <c r="G487" s="19">
        <v>17.493304999717395</v>
      </c>
      <c r="H487" s="16">
        <v>1</v>
      </c>
      <c r="I487" s="16">
        <v>120</v>
      </c>
      <c r="J487" s="16">
        <v>10</v>
      </c>
      <c r="K487" s="16">
        <v>0</v>
      </c>
      <c r="L487" s="68">
        <v>52.142465753424659</v>
      </c>
      <c r="M487" s="94">
        <v>0.499</v>
      </c>
      <c r="N487" s="96">
        <v>0.107</v>
      </c>
      <c r="O487" s="71">
        <v>2.76</v>
      </c>
      <c r="P487" s="75">
        <v>1.6</v>
      </c>
      <c r="Q487" s="146">
        <v>6.14</v>
      </c>
      <c r="R487" s="167">
        <f>_xlfn.IFNA(VLOOKUP(YEAR(E487), MOEX_annualized!$N$2:$O$10, 2,FALSE), MOEX_annualized!$O$10)</f>
        <v>0.11866885948640538</v>
      </c>
      <c r="S487" s="78">
        <v>0</v>
      </c>
      <c r="T487" s="78">
        <f>VLOOKUP(YEAR(D487)&amp;ROUNDUP(MONTH(D487)/3, 0), Business_index!$C$4:$E$39, 3, FALSE)</f>
        <v>0</v>
      </c>
      <c r="U487" s="167">
        <f>_xlfn.IFNA(VLOOKUP(YEAR(E487), MOEX_by2quarters!$N$2:$O$10, 2,FALSE), MOEX_by2quarters!$O$10)</f>
        <v>4.7760412903606803E-2</v>
      </c>
    </row>
    <row r="488" spans="1:21" x14ac:dyDescent="0.15">
      <c r="A488" s="78">
        <v>108</v>
      </c>
      <c r="B488" s="16" t="s">
        <v>404</v>
      </c>
      <c r="C488" s="19">
        <v>12.6</v>
      </c>
      <c r="D488" s="18">
        <v>43465</v>
      </c>
      <c r="E488" s="66">
        <v>43830</v>
      </c>
      <c r="F488" s="16" t="s">
        <v>661</v>
      </c>
      <c r="G488" s="19">
        <v>17.493304999717395</v>
      </c>
      <c r="H488" s="16">
        <v>1</v>
      </c>
      <c r="I488" s="16">
        <v>120</v>
      </c>
      <c r="J488" s="16">
        <v>10</v>
      </c>
      <c r="K488" s="16">
        <v>0</v>
      </c>
      <c r="L488" s="68">
        <v>52.142465753424659</v>
      </c>
      <c r="M488" s="94">
        <v>0.47099999999999997</v>
      </c>
      <c r="N488" s="96">
        <v>0.10100000000000001</v>
      </c>
      <c r="O488" s="71">
        <v>3.51</v>
      </c>
      <c r="P488" s="75">
        <v>2.34</v>
      </c>
      <c r="Q488" s="146">
        <v>5.4799999999999995</v>
      </c>
      <c r="R488" s="167">
        <f>_xlfn.IFNA(VLOOKUP(YEAR(E488), MOEX_annualized!$N$2:$O$10, 2,FALSE), MOEX_annualized!$O$10)</f>
        <v>0.26082232879164408</v>
      </c>
      <c r="S488" s="78">
        <v>0</v>
      </c>
      <c r="T488" s="78">
        <f>VLOOKUP(YEAR(D488)&amp;ROUNDUP(MONTH(D488)/3, 0), Business_index!$C$4:$E$39, 3, FALSE)</f>
        <v>0</v>
      </c>
      <c r="U488" s="167">
        <f>_xlfn.IFNA(VLOOKUP(YEAR(E488), MOEX_by2quarters!$N$2:$O$10, 2,FALSE), MOEX_by2quarters!$O$10)</f>
        <v>0.2042960986766986</v>
      </c>
    </row>
    <row r="489" spans="1:21" x14ac:dyDescent="0.15">
      <c r="A489" s="78">
        <v>108</v>
      </c>
      <c r="B489" s="16" t="s">
        <v>404</v>
      </c>
      <c r="C489" s="19">
        <v>12.6</v>
      </c>
      <c r="D489" s="18">
        <v>43830</v>
      </c>
      <c r="E489" s="66">
        <v>44196</v>
      </c>
      <c r="F489" s="16" t="s">
        <v>661</v>
      </c>
      <c r="G489" s="19">
        <v>17.493304999717395</v>
      </c>
      <c r="H489" s="16">
        <v>1</v>
      </c>
      <c r="I489" s="16">
        <v>120</v>
      </c>
      <c r="J489" s="16">
        <v>10</v>
      </c>
      <c r="K489" s="16">
        <v>0</v>
      </c>
      <c r="L489" s="68">
        <v>52.142465753424659</v>
      </c>
      <c r="M489" s="94">
        <v>0.748</v>
      </c>
      <c r="N489" s="96">
        <v>8.5000000000000006E-2</v>
      </c>
      <c r="O489" s="71">
        <v>4.7699999999999996</v>
      </c>
      <c r="P489" s="75">
        <v>3.57</v>
      </c>
      <c r="Q489" s="146">
        <v>7.81</v>
      </c>
      <c r="R489" s="167">
        <f>_xlfn.IFNA(VLOOKUP(YEAR(E489), MOEX_annualized!$N$2:$O$10, 2,FALSE), MOEX_annualized!$O$10)</f>
        <v>8.3801563751449079E-2</v>
      </c>
      <c r="S489" s="78">
        <v>0</v>
      </c>
      <c r="T489" s="78">
        <f>VLOOKUP(YEAR(D489)&amp;ROUNDUP(MONTH(D489)/3, 0), Business_index!$C$4:$E$39, 3, FALSE)</f>
        <v>0</v>
      </c>
      <c r="U489" s="167">
        <f>_xlfn.IFNA(VLOOKUP(YEAR(E489), MOEX_by2quarters!$N$2:$O$10, 2,FALSE), MOEX_by2quarters!$O$10)</f>
        <v>0.47229392294217887</v>
      </c>
    </row>
    <row r="490" spans="1:21" x14ac:dyDescent="0.15">
      <c r="A490" s="78">
        <v>108</v>
      </c>
      <c r="B490" s="16" t="s">
        <v>404</v>
      </c>
      <c r="C490" s="19">
        <v>12.6</v>
      </c>
      <c r="D490" s="18">
        <v>44196</v>
      </c>
      <c r="E490" s="18">
        <v>44243</v>
      </c>
      <c r="F490" s="16" t="s">
        <v>661</v>
      </c>
      <c r="G490" s="19">
        <v>17.493304999717395</v>
      </c>
      <c r="H490" s="16">
        <v>1</v>
      </c>
      <c r="I490" s="16">
        <v>120</v>
      </c>
      <c r="J490" s="16">
        <v>10</v>
      </c>
      <c r="K490" s="16">
        <v>0</v>
      </c>
      <c r="L490" s="68">
        <v>52.142465753424659</v>
      </c>
      <c r="M490" s="94">
        <v>0.59099999999999997</v>
      </c>
      <c r="N490" s="170">
        <v>0.03</v>
      </c>
      <c r="O490" s="209">
        <v>4.34</v>
      </c>
      <c r="P490" s="75">
        <v>3.19</v>
      </c>
      <c r="Q490" s="146">
        <v>8.92</v>
      </c>
      <c r="R490" s="167">
        <f>_xlfn.IFNA(VLOOKUP(YEAR(E490), MOEX_annualized!$N$2:$O$10, 2,FALSE), MOEX_annualized!$O$10)</f>
        <v>8.3801563751449079E-2</v>
      </c>
      <c r="S490" s="78">
        <v>0</v>
      </c>
      <c r="T490" s="78">
        <f>VLOOKUP(YEAR(D490)&amp;ROUNDUP(MONTH(D490)/3, 0), Business_index!$C$4:$E$39, 3, FALSE)</f>
        <v>0</v>
      </c>
      <c r="U490" s="167">
        <f>_xlfn.IFNA(VLOOKUP(YEAR(E490), MOEX_by2quarters!$N$2:$O$10, 2,FALSE), MOEX_by2quarters!$O$10)</f>
        <v>0.47229392294217887</v>
      </c>
    </row>
    <row r="491" spans="1:21" x14ac:dyDescent="0.15">
      <c r="A491" s="78">
        <v>109</v>
      </c>
      <c r="B491" s="45" t="s">
        <v>112</v>
      </c>
      <c r="C491" s="46">
        <v>14</v>
      </c>
      <c r="D491" s="47">
        <v>42675</v>
      </c>
      <c r="E491" s="47">
        <v>42735</v>
      </c>
      <c r="F491" s="45" t="s">
        <v>3046</v>
      </c>
      <c r="G491" s="46">
        <v>17.493713849122642</v>
      </c>
      <c r="H491" s="45">
        <v>1</v>
      </c>
      <c r="I491" s="45">
        <v>36</v>
      </c>
      <c r="J491" s="45">
        <v>5</v>
      </c>
      <c r="K491" s="45">
        <v>0</v>
      </c>
      <c r="L491" s="68">
        <v>17.950684931506849</v>
      </c>
      <c r="M491" s="82">
        <v>9.8000000000000004E-2</v>
      </c>
      <c r="N491" s="217">
        <v>0.06</v>
      </c>
      <c r="O491" s="216">
        <v>12.72</v>
      </c>
      <c r="P491" s="84">
        <v>3.43</v>
      </c>
      <c r="Q491" s="146">
        <v>4.07</v>
      </c>
      <c r="R491" s="167">
        <f>_xlfn.IFNA(VLOOKUP(YEAR(E491), MOEX_annualized!$N$2:$O$10, 2,FALSE), MOEX_annualized!$O$10)</f>
        <v>0.27779550275773196</v>
      </c>
      <c r="S491" s="78">
        <v>0</v>
      </c>
      <c r="T491" s="78">
        <f>VLOOKUP(YEAR(D491)&amp;ROUNDUP(MONTH(D491)/3, 0), Business_index!$C$4:$E$39, 3, FALSE)</f>
        <v>0</v>
      </c>
      <c r="U491" s="167">
        <f>_xlfn.IFNA(VLOOKUP(YEAR(E491), MOEX_by2quarters!$N$2:$O$10, 2,FALSE), MOEX_by2quarters!$O$10)</f>
        <v>0.36326211149690607</v>
      </c>
    </row>
    <row r="492" spans="1:21" x14ac:dyDescent="0.15">
      <c r="A492" s="78">
        <v>109</v>
      </c>
      <c r="B492" s="48" t="s">
        <v>112</v>
      </c>
      <c r="C492" s="49">
        <v>14</v>
      </c>
      <c r="D492" s="69">
        <v>42735</v>
      </c>
      <c r="E492" s="69">
        <v>43100</v>
      </c>
      <c r="F492" s="48" t="s">
        <v>3046</v>
      </c>
      <c r="G492" s="49">
        <v>17.493713849122642</v>
      </c>
      <c r="H492" s="48">
        <v>1</v>
      </c>
      <c r="I492" s="48">
        <v>36</v>
      </c>
      <c r="J492" s="48">
        <v>5</v>
      </c>
      <c r="K492" s="48">
        <v>0</v>
      </c>
      <c r="L492" s="68">
        <v>17.950684931506849</v>
      </c>
      <c r="M492" s="94">
        <v>0.154</v>
      </c>
      <c r="N492" s="94">
        <v>0.10199999999999999</v>
      </c>
      <c r="O492" s="104">
        <v>10.59</v>
      </c>
      <c r="P492" s="106">
        <v>3.62</v>
      </c>
      <c r="Q492" s="146">
        <v>5.66</v>
      </c>
      <c r="R492" s="167">
        <f>_xlfn.IFNA(VLOOKUP(YEAR(E492), MOEX_annualized!$N$2:$O$10, 2,FALSE), MOEX_annualized!$O$10)</f>
        <v>-5.4849413820347394E-2</v>
      </c>
      <c r="S492" s="78">
        <v>0</v>
      </c>
      <c r="T492" s="78">
        <f>VLOOKUP(YEAR(D492)&amp;ROUNDUP(MONTH(D492)/3, 0), Business_index!$C$4:$E$39, 3, FALSE)</f>
        <v>0</v>
      </c>
      <c r="U492" s="167">
        <f>_xlfn.IFNA(VLOOKUP(YEAR(E492), MOEX_by2quarters!$N$2:$O$10, 2,FALSE), MOEX_by2quarters!$O$10)</f>
        <v>0.21714415782437937</v>
      </c>
    </row>
    <row r="493" spans="1:21" x14ac:dyDescent="0.15">
      <c r="A493" s="78">
        <v>109</v>
      </c>
      <c r="B493" s="50" t="s">
        <v>112</v>
      </c>
      <c r="C493" s="51">
        <v>14</v>
      </c>
      <c r="D493" s="52">
        <v>43100</v>
      </c>
      <c r="E493" s="52">
        <v>43221</v>
      </c>
      <c r="F493" s="50" t="s">
        <v>3046</v>
      </c>
      <c r="G493" s="51">
        <v>17.493713849122642</v>
      </c>
      <c r="H493" s="50">
        <v>1</v>
      </c>
      <c r="I493" s="50">
        <v>36</v>
      </c>
      <c r="J493" s="50">
        <v>5</v>
      </c>
      <c r="K493" s="50">
        <v>0</v>
      </c>
      <c r="L493" s="68">
        <v>17.950684931506849</v>
      </c>
      <c r="M493" s="86">
        <v>0.16900000000000001</v>
      </c>
      <c r="N493" s="86">
        <v>0.14499999999999999</v>
      </c>
      <c r="O493" s="173">
        <v>5.0199999999999996</v>
      </c>
      <c r="P493" s="176">
        <v>1.55</v>
      </c>
      <c r="Q493" s="146">
        <v>7.54</v>
      </c>
      <c r="R493" s="167">
        <f>_xlfn.IFNA(VLOOKUP(YEAR(E493), MOEX_annualized!$N$2:$O$10, 2,FALSE), MOEX_annualized!$O$10)</f>
        <v>0.11866885948640538</v>
      </c>
      <c r="S493" s="78">
        <v>0</v>
      </c>
      <c r="T493" s="78">
        <f>VLOOKUP(YEAR(D493)&amp;ROUNDUP(MONTH(D493)/3, 0), Business_index!$C$4:$E$39, 3, FALSE)</f>
        <v>0</v>
      </c>
      <c r="U493" s="167">
        <f>_xlfn.IFNA(VLOOKUP(YEAR(E493), MOEX_by2quarters!$N$2:$O$10, 2,FALSE), MOEX_by2quarters!$O$10)</f>
        <v>4.7760412903606803E-2</v>
      </c>
    </row>
    <row r="494" spans="1:21" x14ac:dyDescent="0.15">
      <c r="A494" s="78">
        <v>110</v>
      </c>
      <c r="B494" s="21" t="s">
        <v>2541</v>
      </c>
      <c r="C494" s="22">
        <v>13.5</v>
      </c>
      <c r="D494" s="23">
        <v>42733</v>
      </c>
      <c r="E494" s="23">
        <v>42735</v>
      </c>
      <c r="F494" s="21" t="s">
        <v>3082</v>
      </c>
      <c r="G494" s="22">
        <v>16.805920995637088</v>
      </c>
      <c r="H494" s="21">
        <v>1</v>
      </c>
      <c r="I494" s="21">
        <v>36</v>
      </c>
      <c r="J494" s="21">
        <v>5</v>
      </c>
      <c r="K494" s="21">
        <v>0</v>
      </c>
      <c r="L494" s="68">
        <v>35.901369863013699</v>
      </c>
      <c r="M494" s="77">
        <v>0</v>
      </c>
      <c r="N494" s="77">
        <v>0</v>
      </c>
      <c r="O494" s="83">
        <v>2327.48</v>
      </c>
      <c r="P494" s="84">
        <v>2326.4699999999998</v>
      </c>
      <c r="Q494" s="146">
        <v>5</v>
      </c>
      <c r="R494" s="167">
        <f>_xlfn.IFNA(VLOOKUP(YEAR(E494), MOEX_annualized!$N$2:$O$10, 2,FALSE), MOEX_annualized!$O$10)</f>
        <v>0.27779550275773196</v>
      </c>
      <c r="S494" s="78">
        <v>0</v>
      </c>
      <c r="T494" s="78">
        <f>VLOOKUP(YEAR(D494)&amp;ROUNDUP(MONTH(D494)/3, 0), Business_index!$C$4:$E$39, 3, FALSE)</f>
        <v>0</v>
      </c>
      <c r="U494" s="167">
        <f>_xlfn.IFNA(VLOOKUP(YEAR(E494), MOEX_by2quarters!$N$2:$O$10, 2,FALSE), MOEX_by2quarters!$O$10)</f>
        <v>0.36326211149690607</v>
      </c>
    </row>
    <row r="495" spans="1:21" x14ac:dyDescent="0.15">
      <c r="A495" s="78">
        <v>110</v>
      </c>
      <c r="B495" s="16" t="s">
        <v>2541</v>
      </c>
      <c r="C495" s="19">
        <v>13.5</v>
      </c>
      <c r="D495" s="18">
        <v>42735</v>
      </c>
      <c r="E495" s="66">
        <v>43100</v>
      </c>
      <c r="F495" s="16" t="s">
        <v>3082</v>
      </c>
      <c r="G495" s="19">
        <v>16.805920995637088</v>
      </c>
      <c r="H495" s="16">
        <v>1</v>
      </c>
      <c r="I495" s="16">
        <v>36</v>
      </c>
      <c r="J495" s="16">
        <v>5</v>
      </c>
      <c r="K495" s="16">
        <v>0</v>
      </c>
      <c r="L495" s="68">
        <v>35.901369863013699</v>
      </c>
      <c r="M495" s="77">
        <v>1.9E-2</v>
      </c>
      <c r="N495" s="77">
        <v>3.0000000000000001E-3</v>
      </c>
      <c r="O495" s="71">
        <v>65.459999999999994</v>
      </c>
      <c r="P495" s="75">
        <v>64.25</v>
      </c>
      <c r="Q495" s="146">
        <v>5.16</v>
      </c>
      <c r="R495" s="167">
        <f>_xlfn.IFNA(VLOOKUP(YEAR(E495), MOEX_annualized!$N$2:$O$10, 2,FALSE), MOEX_annualized!$O$10)</f>
        <v>-5.4849413820347394E-2</v>
      </c>
      <c r="S495" s="78">
        <v>0</v>
      </c>
      <c r="T495" s="78">
        <f>VLOOKUP(YEAR(D495)&amp;ROUNDUP(MONTH(D495)/3, 0), Business_index!$C$4:$E$39, 3, FALSE)</f>
        <v>0</v>
      </c>
      <c r="U495" s="167">
        <f>_xlfn.IFNA(VLOOKUP(YEAR(E495), MOEX_by2quarters!$N$2:$O$10, 2,FALSE), MOEX_by2quarters!$O$10)</f>
        <v>0.21714415782437937</v>
      </c>
    </row>
    <row r="496" spans="1:21" x14ac:dyDescent="0.15">
      <c r="A496" s="78">
        <v>110</v>
      </c>
      <c r="B496" s="16" t="s">
        <v>2541</v>
      </c>
      <c r="C496" s="19">
        <v>13.5</v>
      </c>
      <c r="D496" s="18">
        <v>43100</v>
      </c>
      <c r="E496" s="66">
        <v>43465</v>
      </c>
      <c r="F496" s="16" t="s">
        <v>3082</v>
      </c>
      <c r="G496" s="19">
        <v>16.805920995637088</v>
      </c>
      <c r="H496" s="16">
        <v>1</v>
      </c>
      <c r="I496" s="16">
        <v>36</v>
      </c>
      <c r="J496" s="16">
        <v>5</v>
      </c>
      <c r="K496" s="16">
        <v>0</v>
      </c>
      <c r="L496" s="68">
        <v>35.901369863013699</v>
      </c>
      <c r="M496" s="77">
        <v>-3.5000000000000003E-2</v>
      </c>
      <c r="N496" s="77">
        <v>-6.0000000000000001E-3</v>
      </c>
      <c r="O496" s="71">
        <v>561.13</v>
      </c>
      <c r="P496" s="75">
        <v>559.49</v>
      </c>
      <c r="Q496" s="146">
        <v>7.04</v>
      </c>
      <c r="R496" s="167">
        <f>_xlfn.IFNA(VLOOKUP(YEAR(E496), MOEX_annualized!$N$2:$O$10, 2,FALSE), MOEX_annualized!$O$10)</f>
        <v>0.11866885948640538</v>
      </c>
      <c r="S496" s="78">
        <v>0</v>
      </c>
      <c r="T496" s="78">
        <f>VLOOKUP(YEAR(D496)&amp;ROUNDUP(MONTH(D496)/3, 0), Business_index!$C$4:$E$39, 3, FALSE)</f>
        <v>0</v>
      </c>
      <c r="U496" s="167">
        <f>_xlfn.IFNA(VLOOKUP(YEAR(E496), MOEX_by2quarters!$N$2:$O$10, 2,FALSE), MOEX_by2quarters!$O$10)</f>
        <v>4.7760412903606803E-2</v>
      </c>
    </row>
    <row r="497" spans="1:21" x14ac:dyDescent="0.15">
      <c r="A497" s="78">
        <v>110</v>
      </c>
      <c r="B497" s="16" t="s">
        <v>2541</v>
      </c>
      <c r="C497" s="19">
        <v>13.5</v>
      </c>
      <c r="D497" s="18">
        <v>43465</v>
      </c>
      <c r="E497" s="18">
        <v>43825</v>
      </c>
      <c r="F497" s="16" t="s">
        <v>3082</v>
      </c>
      <c r="G497" s="19">
        <v>16.805920995637088</v>
      </c>
      <c r="H497" s="16">
        <v>1</v>
      </c>
      <c r="I497" s="16">
        <v>36</v>
      </c>
      <c r="J497" s="16">
        <v>5</v>
      </c>
      <c r="K497" s="16">
        <v>0</v>
      </c>
      <c r="L497" s="68">
        <v>35.901369863013699</v>
      </c>
      <c r="M497" s="77">
        <v>6.0000000000000001E-3</v>
      </c>
      <c r="N497" s="77">
        <v>1E-3</v>
      </c>
      <c r="O497" s="71">
        <v>950.76</v>
      </c>
      <c r="P497" s="75">
        <v>943.65</v>
      </c>
      <c r="Q497" s="146">
        <v>6.38</v>
      </c>
      <c r="R497" s="167">
        <f>_xlfn.IFNA(VLOOKUP(YEAR(E497), MOEX_annualized!$N$2:$O$10, 2,FALSE), MOEX_annualized!$O$10)</f>
        <v>0.26082232879164408</v>
      </c>
      <c r="S497" s="78">
        <v>0</v>
      </c>
      <c r="T497" s="78">
        <f>VLOOKUP(YEAR(D497)&amp;ROUNDUP(MONTH(D497)/3, 0), Business_index!$C$4:$E$39, 3, FALSE)</f>
        <v>0</v>
      </c>
      <c r="U497" s="167">
        <f>_xlfn.IFNA(VLOOKUP(YEAR(E497), MOEX_by2quarters!$N$2:$O$10, 2,FALSE), MOEX_by2quarters!$O$10)</f>
        <v>0.2042960986766986</v>
      </c>
    </row>
    <row r="498" spans="1:21" x14ac:dyDescent="0.15">
      <c r="A498" s="78">
        <v>111</v>
      </c>
      <c r="B498" s="21" t="s">
        <v>151</v>
      </c>
      <c r="C498" s="22">
        <v>14.5</v>
      </c>
      <c r="D498" s="23">
        <v>42804</v>
      </c>
      <c r="E498" s="23">
        <v>43100</v>
      </c>
      <c r="F498" s="21" t="s">
        <v>738</v>
      </c>
      <c r="G498" s="22">
        <v>16.411768940175058</v>
      </c>
      <c r="H498" s="21">
        <v>1</v>
      </c>
      <c r="I498" s="21">
        <v>132</v>
      </c>
      <c r="J498" s="21">
        <v>10</v>
      </c>
      <c r="K498" s="21">
        <v>0</v>
      </c>
      <c r="L498" s="68">
        <v>47.30958904109589</v>
      </c>
      <c r="M498" s="98">
        <v>0.95134558238591882</v>
      </c>
      <c r="N498" s="82">
        <v>8.1000000000000003E-2</v>
      </c>
      <c r="O498" s="83">
        <v>8.86</v>
      </c>
      <c r="P498" s="101">
        <v>0.40676239144747162</v>
      </c>
      <c r="Q498" s="146">
        <v>4.83</v>
      </c>
      <c r="R498" s="167">
        <f>_xlfn.IFNA(VLOOKUP(YEAR(E498), MOEX_annualized!$N$2:$O$10, 2,FALSE), MOEX_annualized!$O$10)</f>
        <v>-5.4849413820347394E-2</v>
      </c>
      <c r="S498" s="78">
        <v>0</v>
      </c>
      <c r="T498" s="78">
        <f>VLOOKUP(YEAR(D498)&amp;ROUNDUP(MONTH(D498)/3, 0), Business_index!$C$4:$E$39, 3, FALSE)</f>
        <v>0</v>
      </c>
      <c r="U498" s="167">
        <f>_xlfn.IFNA(VLOOKUP(YEAR(E498), MOEX_by2quarters!$N$2:$O$10, 2,FALSE), MOEX_by2quarters!$O$10)</f>
        <v>0.21714415782437937</v>
      </c>
    </row>
    <row r="499" spans="1:21" x14ac:dyDescent="0.15">
      <c r="A499" s="78">
        <v>111</v>
      </c>
      <c r="B499" s="16" t="s">
        <v>151</v>
      </c>
      <c r="C499" s="19">
        <v>14.5</v>
      </c>
      <c r="D499" s="18">
        <v>43100</v>
      </c>
      <c r="E499" s="66">
        <v>43465</v>
      </c>
      <c r="F499" s="16" t="s">
        <v>738</v>
      </c>
      <c r="G499" s="19">
        <v>16.411768940175058</v>
      </c>
      <c r="H499" s="16">
        <v>1</v>
      </c>
      <c r="I499" s="16">
        <v>132</v>
      </c>
      <c r="J499" s="16">
        <v>10</v>
      </c>
      <c r="K499" s="16">
        <v>0</v>
      </c>
      <c r="L499" s="68">
        <v>47.30958904109589</v>
      </c>
      <c r="M499" s="99">
        <v>0.62971384056015567</v>
      </c>
      <c r="N499" s="94">
        <v>5.8000000000000003E-2</v>
      </c>
      <c r="O499" s="71">
        <v>8.23</v>
      </c>
      <c r="P499" s="76">
        <v>0.45256450034607032</v>
      </c>
      <c r="Q499" s="146">
        <v>8.0399999999999991</v>
      </c>
      <c r="R499" s="167">
        <f>_xlfn.IFNA(VLOOKUP(YEAR(E499), MOEX_annualized!$N$2:$O$10, 2,FALSE), MOEX_annualized!$O$10)</f>
        <v>0.11866885948640538</v>
      </c>
      <c r="S499" s="78">
        <v>0</v>
      </c>
      <c r="T499" s="78">
        <f>VLOOKUP(YEAR(D499)&amp;ROUNDUP(MONTH(D499)/3, 0), Business_index!$C$4:$E$39, 3, FALSE)</f>
        <v>0</v>
      </c>
      <c r="U499" s="167">
        <f>_xlfn.IFNA(VLOOKUP(YEAR(E499), MOEX_by2quarters!$N$2:$O$10, 2,FALSE), MOEX_by2quarters!$O$10)</f>
        <v>4.7760412903606803E-2</v>
      </c>
    </row>
    <row r="500" spans="1:21" x14ac:dyDescent="0.15">
      <c r="A500" s="78">
        <v>111</v>
      </c>
      <c r="B500" s="16" t="s">
        <v>151</v>
      </c>
      <c r="C500" s="19">
        <v>14.5</v>
      </c>
      <c r="D500" s="18">
        <v>43465</v>
      </c>
      <c r="E500" s="66">
        <v>43830</v>
      </c>
      <c r="F500" s="16" t="s">
        <v>738</v>
      </c>
      <c r="G500" s="19">
        <v>16.411768940175058</v>
      </c>
      <c r="H500" s="16">
        <v>1</v>
      </c>
      <c r="I500" s="16">
        <v>132</v>
      </c>
      <c r="J500" s="16">
        <v>10</v>
      </c>
      <c r="K500" s="16">
        <v>0</v>
      </c>
      <c r="L500" s="68">
        <v>47.30958904109589</v>
      </c>
      <c r="M500" s="99">
        <v>0.93832183363103694</v>
      </c>
      <c r="N500" s="94">
        <v>2.5000000000000001E-2</v>
      </c>
      <c r="O500" s="71">
        <v>8.6300000000000008</v>
      </c>
      <c r="P500" s="76">
        <v>0.27268021917221436</v>
      </c>
      <c r="Q500" s="146">
        <v>7.38</v>
      </c>
      <c r="R500" s="167">
        <f>_xlfn.IFNA(VLOOKUP(YEAR(E500), MOEX_annualized!$N$2:$O$10, 2,FALSE), MOEX_annualized!$O$10)</f>
        <v>0.26082232879164408</v>
      </c>
      <c r="S500" s="78">
        <v>0</v>
      </c>
      <c r="T500" s="78">
        <f>VLOOKUP(YEAR(D500)&amp;ROUNDUP(MONTH(D500)/3, 0), Business_index!$C$4:$E$39, 3, FALSE)</f>
        <v>0</v>
      </c>
      <c r="U500" s="167">
        <f>_xlfn.IFNA(VLOOKUP(YEAR(E500), MOEX_by2quarters!$N$2:$O$10, 2,FALSE), MOEX_by2quarters!$O$10)</f>
        <v>0.2042960986766986</v>
      </c>
    </row>
    <row r="501" spans="1:21" x14ac:dyDescent="0.15">
      <c r="A501" s="78">
        <v>111</v>
      </c>
      <c r="B501" s="16" t="s">
        <v>151</v>
      </c>
      <c r="C501" s="19">
        <v>14.5</v>
      </c>
      <c r="D501" s="18">
        <v>43830</v>
      </c>
      <c r="E501" s="66">
        <v>44196</v>
      </c>
      <c r="F501" s="16" t="s">
        <v>738</v>
      </c>
      <c r="G501" s="19">
        <v>16.411768940175058</v>
      </c>
      <c r="H501" s="16">
        <v>1</v>
      </c>
      <c r="I501" s="16">
        <v>132</v>
      </c>
      <c r="J501" s="16">
        <v>10</v>
      </c>
      <c r="K501" s="16">
        <v>0</v>
      </c>
      <c r="L501" s="68">
        <v>47.30958904109589</v>
      </c>
      <c r="M501" s="99">
        <v>0.52364225908214113</v>
      </c>
      <c r="N501" s="94">
        <v>3.5999999999999997E-2</v>
      </c>
      <c r="O501" s="71">
        <v>8.2799999999999994</v>
      </c>
      <c r="P501" s="76">
        <v>0.46880403931325842</v>
      </c>
      <c r="Q501" s="146">
        <v>9.7100000000000009</v>
      </c>
      <c r="R501" s="167">
        <f>_xlfn.IFNA(VLOOKUP(YEAR(E501), MOEX_annualized!$N$2:$O$10, 2,FALSE), MOEX_annualized!$O$10)</f>
        <v>8.3801563751449079E-2</v>
      </c>
      <c r="S501" s="78">
        <v>0</v>
      </c>
      <c r="T501" s="78">
        <f>VLOOKUP(YEAR(D501)&amp;ROUNDUP(MONTH(D501)/3, 0), Business_index!$C$4:$E$39, 3, FALSE)</f>
        <v>0</v>
      </c>
      <c r="U501" s="167">
        <f>_xlfn.IFNA(VLOOKUP(YEAR(E501), MOEX_by2quarters!$N$2:$O$10, 2,FALSE), MOEX_by2quarters!$O$10)</f>
        <v>0.47229392294217887</v>
      </c>
    </row>
    <row r="502" spans="1:21" x14ac:dyDescent="0.15">
      <c r="A502" s="78">
        <v>111</v>
      </c>
      <c r="B502" s="16" t="s">
        <v>151</v>
      </c>
      <c r="C502" s="19">
        <v>14.5</v>
      </c>
      <c r="D502" s="18">
        <v>44196</v>
      </c>
      <c r="E502" s="18">
        <v>44243</v>
      </c>
      <c r="F502" s="16" t="s">
        <v>738</v>
      </c>
      <c r="G502" s="19">
        <v>16.411768940175058</v>
      </c>
      <c r="H502" s="16">
        <v>1</v>
      </c>
      <c r="I502" s="16">
        <v>132</v>
      </c>
      <c r="J502" s="16">
        <v>10</v>
      </c>
      <c r="K502" s="16">
        <v>0</v>
      </c>
      <c r="L502" s="68">
        <v>47.30958904109589</v>
      </c>
      <c r="M502" s="99">
        <v>0.47470724963244348</v>
      </c>
      <c r="N502" s="94">
        <v>3.6999999999999998E-2</v>
      </c>
      <c r="O502" s="71">
        <v>7.96</v>
      </c>
      <c r="P502" s="76">
        <v>0.47998754422605089</v>
      </c>
      <c r="Q502" s="146">
        <v>10.82</v>
      </c>
      <c r="R502" s="167">
        <f>_xlfn.IFNA(VLOOKUP(YEAR(E502), MOEX_annualized!$N$2:$O$10, 2,FALSE), MOEX_annualized!$O$10)</f>
        <v>8.3801563751449079E-2</v>
      </c>
      <c r="S502" s="78">
        <v>0</v>
      </c>
      <c r="T502" s="78">
        <f>VLOOKUP(YEAR(D502)&amp;ROUNDUP(MONTH(D502)/3, 0), Business_index!$C$4:$E$39, 3, FALSE)</f>
        <v>0</v>
      </c>
      <c r="U502" s="167">
        <f>_xlfn.IFNA(VLOOKUP(YEAR(E502), MOEX_by2quarters!$N$2:$O$10, 2,FALSE), MOEX_by2quarters!$O$10)</f>
        <v>0.47229392294217887</v>
      </c>
    </row>
    <row r="503" spans="1:21" x14ac:dyDescent="0.15">
      <c r="A503" s="78">
        <v>112</v>
      </c>
      <c r="B503" s="21" t="s">
        <v>850</v>
      </c>
      <c r="C503" s="22">
        <v>18.00667</v>
      </c>
      <c r="D503" s="23">
        <v>42808</v>
      </c>
      <c r="E503" s="23">
        <v>43100</v>
      </c>
      <c r="F503" s="21" t="s">
        <v>854</v>
      </c>
      <c r="G503" s="22">
        <v>12.272450099793302</v>
      </c>
      <c r="H503" s="21">
        <v>1</v>
      </c>
      <c r="I503" s="21">
        <v>282</v>
      </c>
      <c r="J503" s="21">
        <v>20</v>
      </c>
      <c r="K503" s="21">
        <v>0</v>
      </c>
      <c r="L503" s="68">
        <v>47.178082191780824</v>
      </c>
      <c r="M503" s="82">
        <v>0.24</v>
      </c>
      <c r="N503" s="82">
        <v>0.11600000000000001</v>
      </c>
      <c r="O503" s="83">
        <v>19.760000000000002</v>
      </c>
      <c r="P503" s="84">
        <v>18.739999999999998</v>
      </c>
      <c r="Q503" s="146">
        <v>8.2966699999999989</v>
      </c>
      <c r="R503" s="167">
        <f>_xlfn.IFNA(VLOOKUP(YEAR(E503), MOEX_annualized!$N$2:$O$10, 2,FALSE), MOEX_annualized!$O$10)</f>
        <v>-5.4849413820347394E-2</v>
      </c>
      <c r="S503" s="78">
        <v>0</v>
      </c>
      <c r="T503" s="78">
        <f>VLOOKUP(YEAR(D503)&amp;ROUNDUP(MONTH(D503)/3, 0), Business_index!$C$4:$E$39, 3, FALSE)</f>
        <v>0</v>
      </c>
      <c r="U503" s="167">
        <f>_xlfn.IFNA(VLOOKUP(YEAR(E503), MOEX_by2quarters!$N$2:$O$10, 2,FALSE), MOEX_by2quarters!$O$10)</f>
        <v>0.21714415782437937</v>
      </c>
    </row>
    <row r="504" spans="1:21" x14ac:dyDescent="0.15">
      <c r="A504" s="78">
        <v>112</v>
      </c>
      <c r="B504" s="16" t="s">
        <v>850</v>
      </c>
      <c r="C504" s="19">
        <v>18.00667</v>
      </c>
      <c r="D504" s="18">
        <v>43100</v>
      </c>
      <c r="E504" s="66">
        <v>43465</v>
      </c>
      <c r="F504" s="16" t="s">
        <v>854</v>
      </c>
      <c r="G504" s="19">
        <v>12.272450099793302</v>
      </c>
      <c r="H504" s="16">
        <v>1</v>
      </c>
      <c r="I504" s="16">
        <v>282</v>
      </c>
      <c r="J504" s="16">
        <v>20</v>
      </c>
      <c r="K504" s="16">
        <v>0</v>
      </c>
      <c r="L504" s="68">
        <v>47.178082191780824</v>
      </c>
      <c r="M504" s="94">
        <v>-8.9999999999999993E-3</v>
      </c>
      <c r="N504" s="94">
        <v>-4.0000000000000001E-3</v>
      </c>
      <c r="O504" s="71">
        <v>14.88</v>
      </c>
      <c r="P504" s="75">
        <v>13.8</v>
      </c>
      <c r="Q504" s="146">
        <v>11.546669999999999</v>
      </c>
      <c r="R504" s="167">
        <f>_xlfn.IFNA(VLOOKUP(YEAR(E504), MOEX_annualized!$N$2:$O$10, 2,FALSE), MOEX_annualized!$O$10)</f>
        <v>0.11866885948640538</v>
      </c>
      <c r="S504" s="78">
        <v>0</v>
      </c>
      <c r="T504" s="78">
        <f>VLOOKUP(YEAR(D504)&amp;ROUNDUP(MONTH(D504)/3, 0), Business_index!$C$4:$E$39, 3, FALSE)</f>
        <v>0</v>
      </c>
      <c r="U504" s="167">
        <f>_xlfn.IFNA(VLOOKUP(YEAR(E504), MOEX_by2quarters!$N$2:$O$10, 2,FALSE), MOEX_by2quarters!$O$10)</f>
        <v>4.7760412903606803E-2</v>
      </c>
    </row>
    <row r="505" spans="1:21" x14ac:dyDescent="0.15">
      <c r="A505" s="78">
        <v>112</v>
      </c>
      <c r="B505" s="16" t="s">
        <v>850</v>
      </c>
      <c r="C505" s="19">
        <v>18.00667</v>
      </c>
      <c r="D505" s="18">
        <v>43465</v>
      </c>
      <c r="E505" s="66">
        <v>43830</v>
      </c>
      <c r="F505" s="16" t="s">
        <v>854</v>
      </c>
      <c r="G505" s="19">
        <v>12.272450099793302</v>
      </c>
      <c r="H505" s="16">
        <v>1</v>
      </c>
      <c r="I505" s="16">
        <v>282</v>
      </c>
      <c r="J505" s="16">
        <v>20</v>
      </c>
      <c r="K505" s="16">
        <v>0</v>
      </c>
      <c r="L505" s="68">
        <v>47.178082191780824</v>
      </c>
      <c r="M505" s="94">
        <v>-7.6999999999999999E-2</v>
      </c>
      <c r="N505" s="94">
        <v>-3.6999999999999998E-2</v>
      </c>
      <c r="O505" s="71">
        <v>17.399999999999999</v>
      </c>
      <c r="P505" s="75">
        <v>16.37</v>
      </c>
      <c r="Q505" s="146">
        <v>10.886669999999999</v>
      </c>
      <c r="R505" s="167">
        <f>_xlfn.IFNA(VLOOKUP(YEAR(E505), MOEX_annualized!$N$2:$O$10, 2,FALSE), MOEX_annualized!$O$10)</f>
        <v>0.26082232879164408</v>
      </c>
      <c r="S505" s="78">
        <v>0</v>
      </c>
      <c r="T505" s="78">
        <f>VLOOKUP(YEAR(D505)&amp;ROUNDUP(MONTH(D505)/3, 0), Business_index!$C$4:$E$39, 3, FALSE)</f>
        <v>0</v>
      </c>
      <c r="U505" s="167">
        <f>_xlfn.IFNA(VLOOKUP(YEAR(E505), MOEX_by2quarters!$N$2:$O$10, 2,FALSE), MOEX_by2quarters!$O$10)</f>
        <v>0.2042960986766986</v>
      </c>
    </row>
    <row r="506" spans="1:21" x14ac:dyDescent="0.15">
      <c r="A506" s="78">
        <v>112</v>
      </c>
      <c r="B506" s="16" t="s">
        <v>850</v>
      </c>
      <c r="C506" s="19">
        <v>18.00667</v>
      </c>
      <c r="D506" s="18">
        <v>43830</v>
      </c>
      <c r="E506" s="66">
        <v>44196</v>
      </c>
      <c r="F506" s="16" t="s">
        <v>854</v>
      </c>
      <c r="G506" s="19">
        <v>12.272450099793302</v>
      </c>
      <c r="H506" s="16">
        <v>1</v>
      </c>
      <c r="I506" s="16">
        <v>282</v>
      </c>
      <c r="J506" s="16">
        <v>20</v>
      </c>
      <c r="K506" s="16">
        <v>0</v>
      </c>
      <c r="L506" s="68">
        <v>47.178082191780824</v>
      </c>
      <c r="M506" s="94">
        <v>-8.0000000000000002E-3</v>
      </c>
      <c r="N506" s="94">
        <v>-3.0000000000000001E-3</v>
      </c>
      <c r="O506" s="71">
        <v>13.81</v>
      </c>
      <c r="P506" s="75">
        <v>12.75</v>
      </c>
      <c r="Q506" s="146">
        <v>13.216670000000001</v>
      </c>
      <c r="R506" s="167">
        <f>_xlfn.IFNA(VLOOKUP(YEAR(E506), MOEX_annualized!$N$2:$O$10, 2,FALSE), MOEX_annualized!$O$10)</f>
        <v>8.3801563751449079E-2</v>
      </c>
      <c r="S506" s="78">
        <v>0</v>
      </c>
      <c r="T506" s="78">
        <f>VLOOKUP(YEAR(D506)&amp;ROUNDUP(MONTH(D506)/3, 0), Business_index!$C$4:$E$39, 3, FALSE)</f>
        <v>0</v>
      </c>
      <c r="U506" s="167">
        <f>_xlfn.IFNA(VLOOKUP(YEAR(E506), MOEX_by2quarters!$N$2:$O$10, 2,FALSE), MOEX_by2quarters!$O$10)</f>
        <v>0.47229392294217887</v>
      </c>
    </row>
    <row r="507" spans="1:21" x14ac:dyDescent="0.15">
      <c r="A507" s="78">
        <v>112</v>
      </c>
      <c r="B507" s="24" t="s">
        <v>850</v>
      </c>
      <c r="C507" s="25">
        <v>18.00667</v>
      </c>
      <c r="D507" s="26">
        <v>44196</v>
      </c>
      <c r="E507" s="26">
        <v>44243</v>
      </c>
      <c r="F507" s="24" t="s">
        <v>854</v>
      </c>
      <c r="G507" s="25">
        <v>12.272450099793302</v>
      </c>
      <c r="H507" s="24">
        <v>1</v>
      </c>
      <c r="I507" s="24">
        <v>282</v>
      </c>
      <c r="J507" s="24">
        <v>20</v>
      </c>
      <c r="K507" s="24">
        <v>0</v>
      </c>
      <c r="L507" s="68">
        <v>47.178082191780824</v>
      </c>
      <c r="M507" s="86">
        <v>-1E-3</v>
      </c>
      <c r="N507" s="214">
        <v>0</v>
      </c>
      <c r="O507" s="211">
        <v>11.2</v>
      </c>
      <c r="P507" s="85">
        <v>10.16</v>
      </c>
      <c r="Q507" s="146">
        <v>14.32667</v>
      </c>
      <c r="R507" s="167">
        <f>_xlfn.IFNA(VLOOKUP(YEAR(E507), MOEX_annualized!$N$2:$O$10, 2,FALSE), MOEX_annualized!$O$10)</f>
        <v>8.3801563751449079E-2</v>
      </c>
      <c r="S507" s="78">
        <v>0</v>
      </c>
      <c r="T507" s="78">
        <f>VLOOKUP(YEAR(D507)&amp;ROUNDUP(MONTH(D507)/3, 0), Business_index!$C$4:$E$39, 3, FALSE)</f>
        <v>0</v>
      </c>
      <c r="U507" s="167">
        <f>_xlfn.IFNA(VLOOKUP(YEAR(E507), MOEX_by2quarters!$N$2:$O$10, 2,FALSE), MOEX_by2quarters!$O$10)</f>
        <v>0.47229392294217887</v>
      </c>
    </row>
    <row r="508" spans="1:21" x14ac:dyDescent="0.15">
      <c r="A508" s="78">
        <v>113</v>
      </c>
      <c r="B508" s="21" t="s">
        <v>857</v>
      </c>
      <c r="C508" s="22">
        <v>20.999669999999998</v>
      </c>
      <c r="D508" s="23">
        <v>42808</v>
      </c>
      <c r="E508" s="23">
        <v>43100</v>
      </c>
      <c r="F508" s="21" t="s">
        <v>861</v>
      </c>
      <c r="G508" s="22">
        <v>12.036185460516396</v>
      </c>
      <c r="H508" s="21">
        <v>1</v>
      </c>
      <c r="I508" s="21">
        <v>292</v>
      </c>
      <c r="J508" s="21">
        <v>30</v>
      </c>
      <c r="K508" s="21">
        <v>0</v>
      </c>
      <c r="L508" s="68">
        <v>47.178082191780824</v>
      </c>
      <c r="M508" s="82">
        <v>0.628</v>
      </c>
      <c r="N508" s="82">
        <v>0.11799999999999999</v>
      </c>
      <c r="O508" s="83">
        <v>18.600000000000001</v>
      </c>
      <c r="P508" s="84">
        <v>17.579999999999998</v>
      </c>
      <c r="Q508" s="146">
        <v>11.289669999999997</v>
      </c>
      <c r="R508" s="167">
        <f>_xlfn.IFNA(VLOOKUP(YEAR(E508), MOEX_annualized!$N$2:$O$10, 2,FALSE), MOEX_annualized!$O$10)</f>
        <v>-5.4849413820347394E-2</v>
      </c>
      <c r="S508" s="78">
        <v>0</v>
      </c>
      <c r="T508" s="78">
        <f>VLOOKUP(YEAR(D508)&amp;ROUNDUP(MONTH(D508)/3, 0), Business_index!$C$4:$E$39, 3, FALSE)</f>
        <v>0</v>
      </c>
      <c r="U508" s="167">
        <f>_xlfn.IFNA(VLOOKUP(YEAR(E508), MOEX_by2quarters!$N$2:$O$10, 2,FALSE), MOEX_by2quarters!$O$10)</f>
        <v>0.21714415782437937</v>
      </c>
    </row>
    <row r="509" spans="1:21" x14ac:dyDescent="0.15">
      <c r="A509" s="78">
        <v>113</v>
      </c>
      <c r="B509" s="16" t="s">
        <v>857</v>
      </c>
      <c r="C509" s="19">
        <v>20.999669999999998</v>
      </c>
      <c r="D509" s="18">
        <v>43100</v>
      </c>
      <c r="E509" s="66">
        <v>43465</v>
      </c>
      <c r="F509" s="16" t="s">
        <v>861</v>
      </c>
      <c r="G509" s="19">
        <v>12.036185460516396</v>
      </c>
      <c r="H509" s="16">
        <v>1</v>
      </c>
      <c r="I509" s="16">
        <v>292</v>
      </c>
      <c r="J509" s="16">
        <v>30</v>
      </c>
      <c r="K509" s="16">
        <v>0</v>
      </c>
      <c r="L509" s="68">
        <v>47.178082191780824</v>
      </c>
      <c r="M509" s="94">
        <v>-5.5E-2</v>
      </c>
      <c r="N509" s="94">
        <v>-3.0000000000000001E-3</v>
      </c>
      <c r="O509" s="71">
        <v>14.39</v>
      </c>
      <c r="P509" s="75">
        <v>13.34</v>
      </c>
      <c r="Q509" s="146">
        <v>14.539669999999997</v>
      </c>
      <c r="R509" s="167">
        <f>_xlfn.IFNA(VLOOKUP(YEAR(E509), MOEX_annualized!$N$2:$O$10, 2,FALSE), MOEX_annualized!$O$10)</f>
        <v>0.11866885948640538</v>
      </c>
      <c r="S509" s="78">
        <v>0</v>
      </c>
      <c r="T509" s="78">
        <f>VLOOKUP(YEAR(D509)&amp;ROUNDUP(MONTH(D509)/3, 0), Business_index!$C$4:$E$39, 3, FALSE)</f>
        <v>0</v>
      </c>
      <c r="U509" s="167">
        <f>_xlfn.IFNA(VLOOKUP(YEAR(E509), MOEX_by2quarters!$N$2:$O$10, 2,FALSE), MOEX_by2quarters!$O$10)</f>
        <v>4.7760412903606803E-2</v>
      </c>
    </row>
    <row r="510" spans="1:21" x14ac:dyDescent="0.15">
      <c r="A510" s="78">
        <v>113</v>
      </c>
      <c r="B510" s="16" t="s">
        <v>857</v>
      </c>
      <c r="C510" s="19">
        <v>20.999669999999998</v>
      </c>
      <c r="D510" s="18">
        <v>43465</v>
      </c>
      <c r="E510" s="66">
        <v>43830</v>
      </c>
      <c r="F510" s="16" t="s">
        <v>861</v>
      </c>
      <c r="G510" s="19">
        <v>12.036185460516396</v>
      </c>
      <c r="H510" s="16">
        <v>1</v>
      </c>
      <c r="I510" s="16">
        <v>292</v>
      </c>
      <c r="J510" s="16">
        <v>30</v>
      </c>
      <c r="K510" s="16">
        <v>0</v>
      </c>
      <c r="L510" s="68">
        <v>47.178082191780824</v>
      </c>
      <c r="M510" s="94">
        <v>-0.27100000000000002</v>
      </c>
      <c r="N510" s="94">
        <v>-3.5000000000000003E-2</v>
      </c>
      <c r="O510" s="71">
        <v>16.73</v>
      </c>
      <c r="P510" s="75">
        <v>15.65</v>
      </c>
      <c r="Q510" s="146">
        <v>13.879669999999997</v>
      </c>
      <c r="R510" s="167">
        <f>_xlfn.IFNA(VLOOKUP(YEAR(E510), MOEX_annualized!$N$2:$O$10, 2,FALSE), MOEX_annualized!$O$10)</f>
        <v>0.26082232879164408</v>
      </c>
      <c r="S510" s="78">
        <v>0</v>
      </c>
      <c r="T510" s="78">
        <f>VLOOKUP(YEAR(D510)&amp;ROUNDUP(MONTH(D510)/3, 0), Business_index!$C$4:$E$39, 3, FALSE)</f>
        <v>0</v>
      </c>
      <c r="U510" s="167">
        <f>_xlfn.IFNA(VLOOKUP(YEAR(E510), MOEX_by2quarters!$N$2:$O$10, 2,FALSE), MOEX_by2quarters!$O$10)</f>
        <v>0.2042960986766986</v>
      </c>
    </row>
    <row r="511" spans="1:21" x14ac:dyDescent="0.15">
      <c r="A511" s="78">
        <v>113</v>
      </c>
      <c r="B511" s="16" t="s">
        <v>857</v>
      </c>
      <c r="C511" s="19">
        <v>20.999669999999998</v>
      </c>
      <c r="D511" s="18">
        <v>43830</v>
      </c>
      <c r="E511" s="66">
        <v>44196</v>
      </c>
      <c r="F511" s="16" t="s">
        <v>861</v>
      </c>
      <c r="G511" s="19">
        <v>12.036185460516396</v>
      </c>
      <c r="H511" s="16">
        <v>1</v>
      </c>
      <c r="I511" s="16">
        <v>292</v>
      </c>
      <c r="J511" s="16">
        <v>30</v>
      </c>
      <c r="K511" s="16">
        <v>0</v>
      </c>
      <c r="L511" s="68">
        <v>47.178082191780824</v>
      </c>
      <c r="M511" s="94">
        <v>-7.0000000000000007E-2</v>
      </c>
      <c r="N511" s="94">
        <v>-6.0000000000000001E-3</v>
      </c>
      <c r="O511" s="71">
        <v>12.45</v>
      </c>
      <c r="P511" s="75">
        <v>11.44</v>
      </c>
      <c r="Q511" s="146">
        <v>16.209669999999999</v>
      </c>
      <c r="R511" s="167">
        <f>_xlfn.IFNA(VLOOKUP(YEAR(E511), MOEX_annualized!$N$2:$O$10, 2,FALSE), MOEX_annualized!$O$10)</f>
        <v>8.3801563751449079E-2</v>
      </c>
      <c r="S511" s="78">
        <v>0</v>
      </c>
      <c r="T511" s="78">
        <f>VLOOKUP(YEAR(D511)&amp;ROUNDUP(MONTH(D511)/3, 0), Business_index!$C$4:$E$39, 3, FALSE)</f>
        <v>0</v>
      </c>
      <c r="U511" s="167">
        <f>_xlfn.IFNA(VLOOKUP(YEAR(E511), MOEX_by2quarters!$N$2:$O$10, 2,FALSE), MOEX_by2quarters!$O$10)</f>
        <v>0.47229392294217887</v>
      </c>
    </row>
    <row r="512" spans="1:21" x14ac:dyDescent="0.15">
      <c r="A512" s="78">
        <v>113</v>
      </c>
      <c r="B512" s="24" t="s">
        <v>857</v>
      </c>
      <c r="C512" s="25">
        <v>20.999669999999998</v>
      </c>
      <c r="D512" s="26">
        <v>44196</v>
      </c>
      <c r="E512" s="26">
        <v>44243</v>
      </c>
      <c r="F512" s="24" t="s">
        <v>861</v>
      </c>
      <c r="G512" s="25">
        <v>12.036185460516396</v>
      </c>
      <c r="H512" s="24">
        <v>1</v>
      </c>
      <c r="I512" s="24">
        <v>292</v>
      </c>
      <c r="J512" s="24">
        <v>30</v>
      </c>
      <c r="K512" s="24">
        <v>0</v>
      </c>
      <c r="L512" s="68">
        <v>47.178082191780824</v>
      </c>
      <c r="M512" s="86">
        <v>-6.3E-2</v>
      </c>
      <c r="N512" s="86">
        <v>-2E-3</v>
      </c>
      <c r="O512" s="211">
        <v>10.33</v>
      </c>
      <c r="P512" s="85">
        <v>9.16</v>
      </c>
      <c r="Q512" s="146">
        <v>17.319669999999999</v>
      </c>
      <c r="R512" s="167">
        <f>_xlfn.IFNA(VLOOKUP(YEAR(E512), MOEX_annualized!$N$2:$O$10, 2,FALSE), MOEX_annualized!$O$10)</f>
        <v>8.3801563751449079E-2</v>
      </c>
      <c r="S512" s="78">
        <v>0</v>
      </c>
      <c r="T512" s="78">
        <f>VLOOKUP(YEAR(D512)&amp;ROUNDUP(MONTH(D512)/3, 0), Business_index!$C$4:$E$39, 3, FALSE)</f>
        <v>0</v>
      </c>
      <c r="U512" s="167">
        <f>_xlfn.IFNA(VLOOKUP(YEAR(E512), MOEX_by2quarters!$N$2:$O$10, 2,FALSE), MOEX_by2quarters!$O$10)</f>
        <v>0.47229392294217887</v>
      </c>
    </row>
    <row r="513" spans="1:21" x14ac:dyDescent="0.15">
      <c r="A513" s="78">
        <v>114</v>
      </c>
      <c r="B513" s="16" t="s">
        <v>890</v>
      </c>
      <c r="C513" s="19">
        <v>27.727830000000001</v>
      </c>
      <c r="D513" s="18">
        <v>42808</v>
      </c>
      <c r="E513" s="18">
        <v>43100</v>
      </c>
      <c r="F513" s="16" t="s">
        <v>893</v>
      </c>
      <c r="G513" s="19">
        <v>12.058952195624116</v>
      </c>
      <c r="H513" s="16">
        <v>1</v>
      </c>
      <c r="I513" s="16">
        <v>338</v>
      </c>
      <c r="J513" s="16">
        <v>30</v>
      </c>
      <c r="K513" s="16">
        <v>0</v>
      </c>
      <c r="L513" s="68">
        <v>47.178082191780824</v>
      </c>
      <c r="M513" s="126">
        <v>6.8000000000000005E-2</v>
      </c>
      <c r="N513" s="126">
        <v>2.7E-2</v>
      </c>
      <c r="O513" s="127">
        <v>32.15</v>
      </c>
      <c r="P513" s="129">
        <v>31.04</v>
      </c>
      <c r="Q513" s="146">
        <v>18.01783</v>
      </c>
      <c r="R513" s="167">
        <f>_xlfn.IFNA(VLOOKUP(YEAR(E513), MOEX_annualized!$N$2:$O$10, 2,FALSE), MOEX_annualized!$O$10)</f>
        <v>-5.4849413820347394E-2</v>
      </c>
      <c r="S513" s="78">
        <v>0</v>
      </c>
      <c r="T513" s="78">
        <f>VLOOKUP(YEAR(D513)&amp;ROUNDUP(MONTH(D513)/3, 0), Business_index!$C$4:$E$39, 3, FALSE)</f>
        <v>0</v>
      </c>
      <c r="U513" s="167">
        <f>_xlfn.IFNA(VLOOKUP(YEAR(E513), MOEX_by2quarters!$N$2:$O$10, 2,FALSE), MOEX_by2quarters!$O$10)</f>
        <v>0.21714415782437937</v>
      </c>
    </row>
    <row r="514" spans="1:21" x14ac:dyDescent="0.15">
      <c r="A514" s="78">
        <v>114</v>
      </c>
      <c r="B514" s="16" t="s">
        <v>890</v>
      </c>
      <c r="C514" s="19">
        <v>27.727830000000001</v>
      </c>
      <c r="D514" s="18">
        <v>43100</v>
      </c>
      <c r="E514" s="66">
        <v>43465</v>
      </c>
      <c r="F514" s="16" t="s">
        <v>893</v>
      </c>
      <c r="G514" s="19">
        <v>12.058952195624116</v>
      </c>
      <c r="H514" s="16">
        <v>1</v>
      </c>
      <c r="I514" s="16">
        <v>338</v>
      </c>
      <c r="J514" s="16">
        <v>30</v>
      </c>
      <c r="K514" s="16">
        <v>0</v>
      </c>
      <c r="L514" s="68">
        <v>47.178082191780824</v>
      </c>
      <c r="M514" s="126">
        <v>4.7E-2</v>
      </c>
      <c r="N514" s="126">
        <v>1.7999999999999999E-2</v>
      </c>
      <c r="O514" s="127">
        <v>16.989999999999998</v>
      </c>
      <c r="P514" s="129">
        <v>15.93</v>
      </c>
      <c r="Q514" s="146">
        <v>21.26783</v>
      </c>
      <c r="R514" s="167">
        <f>_xlfn.IFNA(VLOOKUP(YEAR(E514), MOEX_annualized!$N$2:$O$10, 2,FALSE), MOEX_annualized!$O$10)</f>
        <v>0.11866885948640538</v>
      </c>
      <c r="S514" s="78">
        <v>0</v>
      </c>
      <c r="T514" s="78">
        <f>VLOOKUP(YEAR(D514)&amp;ROUNDUP(MONTH(D514)/3, 0), Business_index!$C$4:$E$39, 3, FALSE)</f>
        <v>0</v>
      </c>
      <c r="U514" s="167">
        <f>_xlfn.IFNA(VLOOKUP(YEAR(E514), MOEX_by2quarters!$N$2:$O$10, 2,FALSE), MOEX_by2quarters!$O$10)</f>
        <v>4.7760412903606803E-2</v>
      </c>
    </row>
    <row r="515" spans="1:21" x14ac:dyDescent="0.15">
      <c r="A515" s="78">
        <v>114</v>
      </c>
      <c r="B515" s="16" t="s">
        <v>890</v>
      </c>
      <c r="C515" s="19">
        <v>27.727830000000001</v>
      </c>
      <c r="D515" s="18">
        <v>43465</v>
      </c>
      <c r="E515" s="66">
        <v>43830</v>
      </c>
      <c r="F515" s="16" t="s">
        <v>893</v>
      </c>
      <c r="G515" s="19">
        <v>12.058952195624116</v>
      </c>
      <c r="H515" s="16">
        <v>1</v>
      </c>
      <c r="I515" s="16">
        <v>338</v>
      </c>
      <c r="J515" s="16">
        <v>30</v>
      </c>
      <c r="K515" s="16">
        <v>0</v>
      </c>
      <c r="L515" s="68">
        <v>47.178082191780824</v>
      </c>
      <c r="M515" s="126">
        <v>-2.3E-2</v>
      </c>
      <c r="N515" s="126">
        <v>-1.0999999999999999E-2</v>
      </c>
      <c r="O515" s="127">
        <v>13.35</v>
      </c>
      <c r="P515" s="129">
        <v>12.28</v>
      </c>
      <c r="Q515" s="146">
        <v>20.60783</v>
      </c>
      <c r="R515" s="167">
        <f>_xlfn.IFNA(VLOOKUP(YEAR(E515), MOEX_annualized!$N$2:$O$10, 2,FALSE), MOEX_annualized!$O$10)</f>
        <v>0.26082232879164408</v>
      </c>
      <c r="S515" s="78">
        <v>0</v>
      </c>
      <c r="T515" s="78">
        <f>VLOOKUP(YEAR(D515)&amp;ROUNDUP(MONTH(D515)/3, 0), Business_index!$C$4:$E$39, 3, FALSE)</f>
        <v>0</v>
      </c>
      <c r="U515" s="167">
        <f>_xlfn.IFNA(VLOOKUP(YEAR(E515), MOEX_by2quarters!$N$2:$O$10, 2,FALSE), MOEX_by2quarters!$O$10)</f>
        <v>0.2042960986766986</v>
      </c>
    </row>
    <row r="516" spans="1:21" x14ac:dyDescent="0.15">
      <c r="A516" s="78">
        <v>114</v>
      </c>
      <c r="B516" s="16" t="s">
        <v>890</v>
      </c>
      <c r="C516" s="19">
        <v>27.727830000000001</v>
      </c>
      <c r="D516" s="18">
        <v>43830</v>
      </c>
      <c r="E516" s="66">
        <v>44196</v>
      </c>
      <c r="F516" s="16" t="s">
        <v>893</v>
      </c>
      <c r="G516" s="19">
        <v>12.058952195624116</v>
      </c>
      <c r="H516" s="16">
        <v>1</v>
      </c>
      <c r="I516" s="16">
        <v>338</v>
      </c>
      <c r="J516" s="16">
        <v>30</v>
      </c>
      <c r="K516" s="16">
        <v>0</v>
      </c>
      <c r="L516" s="68">
        <v>47.178082191780824</v>
      </c>
      <c r="M516" s="126">
        <v>8.0000000000000002E-3</v>
      </c>
      <c r="N516" s="126">
        <v>3.0000000000000001E-3</v>
      </c>
      <c r="O516" s="127">
        <v>9.65</v>
      </c>
      <c r="P516" s="129">
        <v>8.6300000000000008</v>
      </c>
      <c r="Q516" s="146">
        <v>22.937830000000002</v>
      </c>
      <c r="R516" s="167">
        <f>_xlfn.IFNA(VLOOKUP(YEAR(E516), MOEX_annualized!$N$2:$O$10, 2,FALSE), MOEX_annualized!$O$10)</f>
        <v>8.3801563751449079E-2</v>
      </c>
      <c r="S516" s="78">
        <v>0</v>
      </c>
      <c r="T516" s="78">
        <f>VLOOKUP(YEAR(D516)&amp;ROUNDUP(MONTH(D516)/3, 0), Business_index!$C$4:$E$39, 3, FALSE)</f>
        <v>0</v>
      </c>
      <c r="U516" s="167">
        <f>_xlfn.IFNA(VLOOKUP(YEAR(E516), MOEX_by2quarters!$N$2:$O$10, 2,FALSE), MOEX_by2quarters!$O$10)</f>
        <v>0.47229392294217887</v>
      </c>
    </row>
    <row r="517" spans="1:21" x14ac:dyDescent="0.15">
      <c r="A517" s="78">
        <v>114</v>
      </c>
      <c r="B517" s="24" t="s">
        <v>890</v>
      </c>
      <c r="C517" s="25">
        <v>27.727830000000001</v>
      </c>
      <c r="D517" s="26">
        <v>44196</v>
      </c>
      <c r="E517" s="26">
        <v>44243</v>
      </c>
      <c r="F517" s="24" t="s">
        <v>893</v>
      </c>
      <c r="G517" s="25">
        <v>12.058952195624116</v>
      </c>
      <c r="H517" s="24">
        <v>1</v>
      </c>
      <c r="I517" s="24">
        <v>338</v>
      </c>
      <c r="J517" s="24">
        <v>30</v>
      </c>
      <c r="K517" s="24">
        <v>0</v>
      </c>
      <c r="L517" s="68">
        <v>47.178082191780824</v>
      </c>
      <c r="M517" s="151">
        <v>2.8000000000000001E-2</v>
      </c>
      <c r="N517" s="151">
        <v>1.0999999999999999E-2</v>
      </c>
      <c r="O517" s="112">
        <v>6.37</v>
      </c>
      <c r="P517" s="130">
        <v>5.36</v>
      </c>
      <c r="Q517" s="146">
        <v>24.047830000000001</v>
      </c>
      <c r="R517" s="167">
        <f>_xlfn.IFNA(VLOOKUP(YEAR(E517), MOEX_annualized!$N$2:$O$10, 2,FALSE), MOEX_annualized!$O$10)</f>
        <v>8.3801563751449079E-2</v>
      </c>
      <c r="S517" s="78">
        <v>0</v>
      </c>
      <c r="T517" s="78">
        <f>VLOOKUP(YEAR(D517)&amp;ROUNDUP(MONTH(D517)/3, 0), Business_index!$C$4:$E$39, 3, FALSE)</f>
        <v>0</v>
      </c>
      <c r="U517" s="167">
        <f>_xlfn.IFNA(VLOOKUP(YEAR(E517), MOEX_by2quarters!$N$2:$O$10, 2,FALSE), MOEX_by2quarters!$O$10)</f>
        <v>0.47229392294217887</v>
      </c>
    </row>
    <row r="518" spans="1:21" x14ac:dyDescent="0.15">
      <c r="A518" s="78">
        <v>115</v>
      </c>
      <c r="B518" s="16" t="s">
        <v>845</v>
      </c>
      <c r="C518" s="19">
        <v>21.46435</v>
      </c>
      <c r="D518" s="18">
        <v>42808</v>
      </c>
      <c r="E518" s="18">
        <v>43100</v>
      </c>
      <c r="F518" s="16" t="s">
        <v>943</v>
      </c>
      <c r="G518" s="19">
        <v>11.759136895075232</v>
      </c>
      <c r="H518" s="16">
        <v>1</v>
      </c>
      <c r="I518" s="16">
        <v>250</v>
      </c>
      <c r="J518" s="16">
        <v>5</v>
      </c>
      <c r="K518" s="16">
        <v>0</v>
      </c>
      <c r="L518" s="68">
        <v>47.178082191780824</v>
      </c>
      <c r="M518" s="177">
        <v>-5.1999999999999998E-2</v>
      </c>
      <c r="N518" s="177">
        <v>-0.01</v>
      </c>
      <c r="O518" s="127">
        <v>22.59</v>
      </c>
      <c r="P518" s="129">
        <v>21.46</v>
      </c>
      <c r="Q518" s="146">
        <v>11.754349999999999</v>
      </c>
      <c r="R518" s="167">
        <f>_xlfn.IFNA(VLOOKUP(YEAR(E518), MOEX_annualized!$N$2:$O$10, 2,FALSE), MOEX_annualized!$O$10)</f>
        <v>-5.4849413820347394E-2</v>
      </c>
      <c r="S518" s="78">
        <v>0</v>
      </c>
      <c r="T518" s="78">
        <f>VLOOKUP(YEAR(D518)&amp;ROUNDUP(MONTH(D518)/3, 0), Business_index!$C$4:$E$39, 3, FALSE)</f>
        <v>0</v>
      </c>
      <c r="U518" s="167">
        <f>_xlfn.IFNA(VLOOKUP(YEAR(E518), MOEX_by2quarters!$N$2:$O$10, 2,FALSE), MOEX_by2quarters!$O$10)</f>
        <v>0.21714415782437937</v>
      </c>
    </row>
    <row r="519" spans="1:21" x14ac:dyDescent="0.15">
      <c r="A519" s="78">
        <v>115</v>
      </c>
      <c r="B519" s="16" t="s">
        <v>845</v>
      </c>
      <c r="C519" s="19">
        <v>21.46435</v>
      </c>
      <c r="D519" s="18">
        <v>43100</v>
      </c>
      <c r="E519" s="66">
        <v>43465</v>
      </c>
      <c r="F519" s="16" t="s">
        <v>943</v>
      </c>
      <c r="G519" s="19">
        <v>11.759136895075232</v>
      </c>
      <c r="H519" s="16">
        <v>1</v>
      </c>
      <c r="I519" s="16">
        <v>250</v>
      </c>
      <c r="J519" s="16">
        <v>5</v>
      </c>
      <c r="K519" s="16">
        <v>0</v>
      </c>
      <c r="L519" s="68">
        <v>47.178082191780824</v>
      </c>
      <c r="M519" s="177">
        <v>-6.9000000000000006E-2</v>
      </c>
      <c r="N519" s="177">
        <v>-1.7000000000000001E-2</v>
      </c>
      <c r="O519" s="127">
        <v>26.4</v>
      </c>
      <c r="P519" s="129">
        <v>24.93</v>
      </c>
      <c r="Q519" s="146">
        <v>15.004349999999999</v>
      </c>
      <c r="R519" s="167">
        <f>_xlfn.IFNA(VLOOKUP(YEAR(E519), MOEX_annualized!$N$2:$O$10, 2,FALSE), MOEX_annualized!$O$10)</f>
        <v>0.11866885948640538</v>
      </c>
      <c r="S519" s="78">
        <v>0</v>
      </c>
      <c r="T519" s="78">
        <f>VLOOKUP(YEAR(D519)&amp;ROUNDUP(MONTH(D519)/3, 0), Business_index!$C$4:$E$39, 3, FALSE)</f>
        <v>0</v>
      </c>
      <c r="U519" s="167">
        <f>_xlfn.IFNA(VLOOKUP(YEAR(E519), MOEX_by2quarters!$N$2:$O$10, 2,FALSE), MOEX_by2quarters!$O$10)</f>
        <v>4.7760412903606803E-2</v>
      </c>
    </row>
    <row r="520" spans="1:21" x14ac:dyDescent="0.15">
      <c r="A520" s="78">
        <v>115</v>
      </c>
      <c r="B520" s="16" t="s">
        <v>845</v>
      </c>
      <c r="C520" s="19">
        <v>21.46435</v>
      </c>
      <c r="D520" s="18">
        <v>43465</v>
      </c>
      <c r="E520" s="66">
        <v>43830</v>
      </c>
      <c r="F520" s="16" t="s">
        <v>943</v>
      </c>
      <c r="G520" s="19">
        <v>11.759136895075232</v>
      </c>
      <c r="H520" s="16">
        <v>1</v>
      </c>
      <c r="I520" s="16">
        <v>250</v>
      </c>
      <c r="J520" s="16">
        <v>5</v>
      </c>
      <c r="K520" s="16">
        <v>0</v>
      </c>
      <c r="L520" s="68">
        <v>47.178082191780824</v>
      </c>
      <c r="M520" s="177">
        <v>-1.7999999999999999E-2</v>
      </c>
      <c r="N520" s="177">
        <v>-4.0000000000000001E-3</v>
      </c>
      <c r="O520" s="127">
        <v>19.649999999999999</v>
      </c>
      <c r="P520" s="129">
        <v>18.62</v>
      </c>
      <c r="Q520" s="146">
        <v>14.344349999999999</v>
      </c>
      <c r="R520" s="167">
        <f>_xlfn.IFNA(VLOOKUP(YEAR(E520), MOEX_annualized!$N$2:$O$10, 2,FALSE), MOEX_annualized!$O$10)</f>
        <v>0.26082232879164408</v>
      </c>
      <c r="S520" s="78">
        <v>0</v>
      </c>
      <c r="T520" s="78">
        <f>VLOOKUP(YEAR(D520)&amp;ROUNDUP(MONTH(D520)/3, 0), Business_index!$C$4:$E$39, 3, FALSE)</f>
        <v>0</v>
      </c>
      <c r="U520" s="167">
        <f>_xlfn.IFNA(VLOOKUP(YEAR(E520), MOEX_by2quarters!$N$2:$O$10, 2,FALSE), MOEX_by2quarters!$O$10)</f>
        <v>0.2042960986766986</v>
      </c>
    </row>
    <row r="521" spans="1:21" x14ac:dyDescent="0.15">
      <c r="A521" s="78">
        <v>115</v>
      </c>
      <c r="B521" s="16" t="s">
        <v>845</v>
      </c>
      <c r="C521" s="19">
        <v>21.46435</v>
      </c>
      <c r="D521" s="18">
        <v>43830</v>
      </c>
      <c r="E521" s="66">
        <v>44196</v>
      </c>
      <c r="F521" s="16" t="s">
        <v>943</v>
      </c>
      <c r="G521" s="19">
        <v>11.759136895075232</v>
      </c>
      <c r="H521" s="16">
        <v>1</v>
      </c>
      <c r="I521" s="16">
        <v>250</v>
      </c>
      <c r="J521" s="16">
        <v>5</v>
      </c>
      <c r="K521" s="16">
        <v>0</v>
      </c>
      <c r="L521" s="68">
        <v>47.178082191780824</v>
      </c>
      <c r="M521" s="177">
        <v>-2.9000000000000001E-2</v>
      </c>
      <c r="N521" s="177">
        <v>-6.0000000000000001E-3</v>
      </c>
      <c r="O521" s="127">
        <v>16.649999999999999</v>
      </c>
      <c r="P521" s="129">
        <v>15.44</v>
      </c>
      <c r="Q521" s="146">
        <v>16.67435</v>
      </c>
      <c r="R521" s="167">
        <f>_xlfn.IFNA(VLOOKUP(YEAR(E521), MOEX_annualized!$N$2:$O$10, 2,FALSE), MOEX_annualized!$O$10)</f>
        <v>8.3801563751449079E-2</v>
      </c>
      <c r="S521" s="78">
        <v>0</v>
      </c>
      <c r="T521" s="78">
        <f>VLOOKUP(YEAR(D521)&amp;ROUNDUP(MONTH(D521)/3, 0), Business_index!$C$4:$E$39, 3, FALSE)</f>
        <v>0</v>
      </c>
      <c r="U521" s="167">
        <f>_xlfn.IFNA(VLOOKUP(YEAR(E521), MOEX_by2quarters!$N$2:$O$10, 2,FALSE), MOEX_by2quarters!$O$10)</f>
        <v>0.47229392294217887</v>
      </c>
    </row>
    <row r="522" spans="1:21" x14ac:dyDescent="0.15">
      <c r="A522" s="78">
        <v>115</v>
      </c>
      <c r="B522" s="24" t="s">
        <v>845</v>
      </c>
      <c r="C522" s="25">
        <v>21.46435</v>
      </c>
      <c r="D522" s="26">
        <v>44196</v>
      </c>
      <c r="E522" s="26">
        <v>44243</v>
      </c>
      <c r="F522" s="24" t="s">
        <v>943</v>
      </c>
      <c r="G522" s="25">
        <v>11.759136895075232</v>
      </c>
      <c r="H522" s="24">
        <v>1</v>
      </c>
      <c r="I522" s="24">
        <v>250</v>
      </c>
      <c r="J522" s="24">
        <v>5</v>
      </c>
      <c r="K522" s="24">
        <v>0</v>
      </c>
      <c r="L522" s="68">
        <v>47.178082191780824</v>
      </c>
      <c r="M522" s="153">
        <v>-1.7000000000000001E-2</v>
      </c>
      <c r="N522" s="153">
        <v>-1E-3</v>
      </c>
      <c r="O522" s="112">
        <v>13.82</v>
      </c>
      <c r="P522" s="130">
        <v>12.8</v>
      </c>
      <c r="Q522" s="146">
        <v>17.78435</v>
      </c>
      <c r="R522" s="167">
        <f>_xlfn.IFNA(VLOOKUP(YEAR(E522), MOEX_annualized!$N$2:$O$10, 2,FALSE), MOEX_annualized!$O$10)</f>
        <v>8.3801563751449079E-2</v>
      </c>
      <c r="S522" s="78">
        <v>0</v>
      </c>
      <c r="T522" s="78">
        <f>VLOOKUP(YEAR(D522)&amp;ROUNDUP(MONTH(D522)/3, 0), Business_index!$C$4:$E$39, 3, FALSE)</f>
        <v>0</v>
      </c>
      <c r="U522" s="167">
        <f>_xlfn.IFNA(VLOOKUP(YEAR(E522), MOEX_by2quarters!$N$2:$O$10, 2,FALSE), MOEX_by2quarters!$O$10)</f>
        <v>0.47229392294217887</v>
      </c>
    </row>
    <row r="523" spans="1:21" x14ac:dyDescent="0.15">
      <c r="A523" s="78">
        <v>116</v>
      </c>
      <c r="B523" s="16" t="s">
        <v>883</v>
      </c>
      <c r="C523" s="19">
        <v>13.943</v>
      </c>
      <c r="D523" s="18">
        <v>42818</v>
      </c>
      <c r="E523" s="18">
        <v>43100</v>
      </c>
      <c r="F523" s="16" t="s">
        <v>885</v>
      </c>
      <c r="G523" s="19">
        <v>11.25141783348791</v>
      </c>
      <c r="H523" s="16">
        <v>1</v>
      </c>
      <c r="I523" s="16">
        <v>329</v>
      </c>
      <c r="J523" s="16">
        <v>30</v>
      </c>
      <c r="K523" s="16">
        <v>0</v>
      </c>
      <c r="L523" s="68">
        <v>46.849315068493148</v>
      </c>
      <c r="M523" s="77">
        <v>-6.9000000000000006E-2</v>
      </c>
      <c r="N523" s="77">
        <v>-0.01</v>
      </c>
      <c r="O523" s="71">
        <v>19.989999999999998</v>
      </c>
      <c r="P523" s="75">
        <v>18.95</v>
      </c>
      <c r="Q523" s="146">
        <v>4.302999999999999</v>
      </c>
      <c r="R523" s="167">
        <f>_xlfn.IFNA(VLOOKUP(YEAR(E523), MOEX_annualized!$N$2:$O$10, 2,FALSE), MOEX_annualized!$O$10)</f>
        <v>-5.4849413820347394E-2</v>
      </c>
      <c r="S523" s="78">
        <v>0</v>
      </c>
      <c r="T523" s="78">
        <f>VLOOKUP(YEAR(D523)&amp;ROUNDUP(MONTH(D523)/3, 0), Business_index!$C$4:$E$39, 3, FALSE)</f>
        <v>0</v>
      </c>
      <c r="U523" s="167">
        <f>_xlfn.IFNA(VLOOKUP(YEAR(E523), MOEX_by2quarters!$N$2:$O$10, 2,FALSE), MOEX_by2quarters!$O$10)</f>
        <v>0.21714415782437937</v>
      </c>
    </row>
    <row r="524" spans="1:21" x14ac:dyDescent="0.15">
      <c r="A524" s="78">
        <v>116</v>
      </c>
      <c r="B524" s="16" t="s">
        <v>883</v>
      </c>
      <c r="C524" s="19">
        <v>13.943</v>
      </c>
      <c r="D524" s="18">
        <v>43100</v>
      </c>
      <c r="E524" s="66">
        <v>43465</v>
      </c>
      <c r="F524" s="16" t="s">
        <v>885</v>
      </c>
      <c r="G524" s="19">
        <v>11.25141783348791</v>
      </c>
      <c r="H524" s="16">
        <v>1</v>
      </c>
      <c r="I524" s="16">
        <v>329</v>
      </c>
      <c r="J524" s="16">
        <v>30</v>
      </c>
      <c r="K524" s="16">
        <v>0</v>
      </c>
      <c r="L524" s="68">
        <v>46.849315068493148</v>
      </c>
      <c r="M524" s="77">
        <v>-1.7999999999999999E-2</v>
      </c>
      <c r="N524" s="77">
        <v>-8.0000000000000002E-3</v>
      </c>
      <c r="O524" s="71">
        <v>17.68</v>
      </c>
      <c r="P524" s="75">
        <v>16.63</v>
      </c>
      <c r="Q524" s="146">
        <v>7.4829999999999997</v>
      </c>
      <c r="R524" s="167">
        <f>_xlfn.IFNA(VLOOKUP(YEAR(E524), MOEX_annualized!$N$2:$O$10, 2,FALSE), MOEX_annualized!$O$10)</f>
        <v>0.11866885948640538</v>
      </c>
      <c r="S524" s="78">
        <v>0</v>
      </c>
      <c r="T524" s="78">
        <f>VLOOKUP(YEAR(D524)&amp;ROUNDUP(MONTH(D524)/3, 0), Business_index!$C$4:$E$39, 3, FALSE)</f>
        <v>0</v>
      </c>
      <c r="U524" s="167">
        <f>_xlfn.IFNA(VLOOKUP(YEAR(E524), MOEX_by2quarters!$N$2:$O$10, 2,FALSE), MOEX_by2quarters!$O$10)</f>
        <v>4.7760412903606803E-2</v>
      </c>
    </row>
    <row r="525" spans="1:21" x14ac:dyDescent="0.15">
      <c r="A525" s="78">
        <v>116</v>
      </c>
      <c r="B525" s="16" t="s">
        <v>883</v>
      </c>
      <c r="C525" s="19">
        <v>13.943</v>
      </c>
      <c r="D525" s="18">
        <v>43465</v>
      </c>
      <c r="E525" s="66">
        <v>43830</v>
      </c>
      <c r="F525" s="16" t="s">
        <v>885</v>
      </c>
      <c r="G525" s="19">
        <v>11.25141783348791</v>
      </c>
      <c r="H525" s="16">
        <v>1</v>
      </c>
      <c r="I525" s="16">
        <v>329</v>
      </c>
      <c r="J525" s="16">
        <v>30</v>
      </c>
      <c r="K525" s="16">
        <v>0</v>
      </c>
      <c r="L525" s="68">
        <v>46.849315068493148</v>
      </c>
      <c r="M525" s="77">
        <v>-1.2E-2</v>
      </c>
      <c r="N525" s="77">
        <v>-5.0000000000000001E-3</v>
      </c>
      <c r="O525" s="71">
        <v>14.36</v>
      </c>
      <c r="P525" s="75">
        <v>13.27</v>
      </c>
      <c r="Q525" s="146">
        <v>6.8229999999999995</v>
      </c>
      <c r="R525" s="167">
        <f>_xlfn.IFNA(VLOOKUP(YEAR(E525), MOEX_annualized!$N$2:$O$10, 2,FALSE), MOEX_annualized!$O$10)</f>
        <v>0.26082232879164408</v>
      </c>
      <c r="S525" s="78">
        <v>0</v>
      </c>
      <c r="T525" s="78">
        <f>VLOOKUP(YEAR(D525)&amp;ROUNDUP(MONTH(D525)/3, 0), Business_index!$C$4:$E$39, 3, FALSE)</f>
        <v>0</v>
      </c>
      <c r="U525" s="167">
        <f>_xlfn.IFNA(VLOOKUP(YEAR(E525), MOEX_by2quarters!$N$2:$O$10, 2,FALSE), MOEX_by2quarters!$O$10)</f>
        <v>0.2042960986766986</v>
      </c>
    </row>
    <row r="526" spans="1:21" x14ac:dyDescent="0.15">
      <c r="A526" s="78">
        <v>116</v>
      </c>
      <c r="B526" s="16" t="s">
        <v>883</v>
      </c>
      <c r="C526" s="19">
        <v>13.943</v>
      </c>
      <c r="D526" s="18">
        <v>43830</v>
      </c>
      <c r="E526" s="66">
        <v>44196</v>
      </c>
      <c r="F526" s="16" t="s">
        <v>885</v>
      </c>
      <c r="G526" s="19">
        <v>11.25141783348791</v>
      </c>
      <c r="H526" s="16">
        <v>1</v>
      </c>
      <c r="I526" s="16">
        <v>329</v>
      </c>
      <c r="J526" s="16">
        <v>30</v>
      </c>
      <c r="K526" s="16">
        <v>0</v>
      </c>
      <c r="L526" s="68">
        <v>46.849315068493148</v>
      </c>
      <c r="M526" s="77">
        <v>-6.0000000000000001E-3</v>
      </c>
      <c r="N526" s="77">
        <v>-2E-3</v>
      </c>
      <c r="O526" s="71">
        <v>10.54</v>
      </c>
      <c r="P526" s="75">
        <v>9.52</v>
      </c>
      <c r="Q526" s="146">
        <v>9.1529999999999987</v>
      </c>
      <c r="R526" s="167">
        <f>_xlfn.IFNA(VLOOKUP(YEAR(E526), MOEX_annualized!$N$2:$O$10, 2,FALSE), MOEX_annualized!$O$10)</f>
        <v>8.3801563751449079E-2</v>
      </c>
      <c r="S526" s="78">
        <v>0</v>
      </c>
      <c r="T526" s="78">
        <f>VLOOKUP(YEAR(D526)&amp;ROUNDUP(MONTH(D526)/3, 0), Business_index!$C$4:$E$39, 3, FALSE)</f>
        <v>0</v>
      </c>
      <c r="U526" s="167">
        <f>_xlfn.IFNA(VLOOKUP(YEAR(E526), MOEX_by2quarters!$N$2:$O$10, 2,FALSE), MOEX_by2quarters!$O$10)</f>
        <v>0.47229392294217887</v>
      </c>
    </row>
    <row r="527" spans="1:21" x14ac:dyDescent="0.15">
      <c r="A527" s="78">
        <v>116</v>
      </c>
      <c r="B527" s="24" t="s">
        <v>883</v>
      </c>
      <c r="C527" s="25">
        <v>13.943</v>
      </c>
      <c r="D527" s="26">
        <v>44196</v>
      </c>
      <c r="E527" s="26">
        <v>44243</v>
      </c>
      <c r="F527" s="24" t="s">
        <v>885</v>
      </c>
      <c r="G527" s="25">
        <v>11.25141783348791</v>
      </c>
      <c r="H527" s="24">
        <v>1</v>
      </c>
      <c r="I527" s="24">
        <v>329</v>
      </c>
      <c r="J527" s="24">
        <v>30</v>
      </c>
      <c r="K527" s="24">
        <v>0</v>
      </c>
      <c r="L527" s="68">
        <v>46.849315068493148</v>
      </c>
      <c r="M527" s="86">
        <v>-3.2000000000000001E-2</v>
      </c>
      <c r="N527" s="86">
        <v>-4.0000000000000001E-3</v>
      </c>
      <c r="O527" s="87">
        <v>8.75</v>
      </c>
      <c r="P527" s="85">
        <v>7.74</v>
      </c>
      <c r="Q527" s="146">
        <v>10.263</v>
      </c>
      <c r="R527" s="167">
        <f>_xlfn.IFNA(VLOOKUP(YEAR(E527), MOEX_annualized!$N$2:$O$10, 2,FALSE), MOEX_annualized!$O$10)</f>
        <v>8.3801563751449079E-2</v>
      </c>
      <c r="S527" s="78">
        <v>0</v>
      </c>
      <c r="T527" s="78">
        <f>VLOOKUP(YEAR(D527)&amp;ROUNDUP(MONTH(D527)/3, 0), Business_index!$C$4:$E$39, 3, FALSE)</f>
        <v>0</v>
      </c>
      <c r="U527" s="167">
        <f>_xlfn.IFNA(VLOOKUP(YEAR(E527), MOEX_by2quarters!$N$2:$O$10, 2,FALSE), MOEX_by2quarters!$O$10)</f>
        <v>0.47229392294217887</v>
      </c>
    </row>
    <row r="528" spans="1:21" x14ac:dyDescent="0.15">
      <c r="A528" s="78">
        <v>117</v>
      </c>
      <c r="B528" s="16" t="s">
        <v>1215</v>
      </c>
      <c r="C528" s="19">
        <v>12.15</v>
      </c>
      <c r="D528" s="18">
        <v>42821</v>
      </c>
      <c r="E528" s="18">
        <v>43100</v>
      </c>
      <c r="F528" s="16" t="s">
        <v>3093</v>
      </c>
      <c r="G528" s="19">
        <v>17.510381253693833</v>
      </c>
      <c r="H528" s="16">
        <v>1</v>
      </c>
      <c r="I528" s="16">
        <v>12</v>
      </c>
      <c r="J528" s="16">
        <v>10</v>
      </c>
      <c r="K528" s="16">
        <v>0</v>
      </c>
      <c r="L528" s="68">
        <v>12</v>
      </c>
      <c r="M528" s="218">
        <v>-2.4623019274254334</v>
      </c>
      <c r="N528" s="94">
        <v>1.0999999999999999E-2</v>
      </c>
      <c r="O528" s="209">
        <v>13.45</v>
      </c>
      <c r="P528" s="75">
        <v>1.6028891437495425</v>
      </c>
      <c r="Q528" s="146">
        <v>2.4500000000000011</v>
      </c>
      <c r="R528" s="167">
        <f>_xlfn.IFNA(VLOOKUP(YEAR(E528), MOEX_annualized!$N$2:$O$10, 2,FALSE), MOEX_annualized!$O$10)</f>
        <v>-5.4849413820347394E-2</v>
      </c>
      <c r="S528" s="78">
        <v>0</v>
      </c>
      <c r="T528" s="78">
        <f>VLOOKUP(YEAR(D528)&amp;ROUNDUP(MONTH(D528)/3, 0), Business_index!$C$4:$E$39, 3, FALSE)</f>
        <v>0</v>
      </c>
      <c r="U528" s="167">
        <f>_xlfn.IFNA(VLOOKUP(YEAR(E528), MOEX_by2quarters!$N$2:$O$10, 2,FALSE), MOEX_by2quarters!$O$10)</f>
        <v>0.21714415782437937</v>
      </c>
    </row>
    <row r="529" spans="1:21" x14ac:dyDescent="0.15">
      <c r="A529" s="78">
        <v>117</v>
      </c>
      <c r="B529" s="24" t="s">
        <v>1215</v>
      </c>
      <c r="C529" s="25">
        <v>12.15</v>
      </c>
      <c r="D529" s="26">
        <v>43100</v>
      </c>
      <c r="E529" s="26">
        <v>43186</v>
      </c>
      <c r="F529" s="24" t="s">
        <v>3093</v>
      </c>
      <c r="G529" s="25">
        <v>17.510381253693833</v>
      </c>
      <c r="H529" s="24">
        <v>1</v>
      </c>
      <c r="I529" s="24">
        <v>12</v>
      </c>
      <c r="J529" s="24">
        <v>10</v>
      </c>
      <c r="K529" s="24">
        <v>0</v>
      </c>
      <c r="L529" s="68">
        <v>12</v>
      </c>
      <c r="M529" s="218">
        <v>0.2106200133845639</v>
      </c>
      <c r="N529" s="86">
        <v>-5.0000000000000001E-3</v>
      </c>
      <c r="O529" s="87">
        <v>15.07</v>
      </c>
      <c r="P529" s="85">
        <v>1.7049456544256771</v>
      </c>
      <c r="Q529" s="146">
        <v>5.69</v>
      </c>
      <c r="R529" s="167">
        <f>_xlfn.IFNA(VLOOKUP(YEAR(E529), MOEX_annualized!$N$2:$O$10, 2,FALSE), MOEX_annualized!$O$10)</f>
        <v>0.11866885948640538</v>
      </c>
      <c r="S529" s="78">
        <v>0</v>
      </c>
      <c r="T529" s="78">
        <f>VLOOKUP(YEAR(D529)&amp;ROUNDUP(MONTH(D529)/3, 0), Business_index!$C$4:$E$39, 3, FALSE)</f>
        <v>0</v>
      </c>
      <c r="U529" s="167">
        <f>_xlfn.IFNA(VLOOKUP(YEAR(E529), MOEX_by2quarters!$N$2:$O$10, 2,FALSE), MOEX_by2quarters!$O$10)</f>
        <v>4.7760412903606803E-2</v>
      </c>
    </row>
    <row r="530" spans="1:21" x14ac:dyDescent="0.15">
      <c r="A530" s="78">
        <v>118</v>
      </c>
      <c r="B530" s="45" t="s">
        <v>112</v>
      </c>
      <c r="C530" s="46">
        <v>13.5</v>
      </c>
      <c r="D530" s="47">
        <v>42838</v>
      </c>
      <c r="E530" s="47">
        <v>43100</v>
      </c>
      <c r="F530" s="45" t="s">
        <v>3098</v>
      </c>
      <c r="G530" s="46">
        <v>17.088248728380311</v>
      </c>
      <c r="H530" s="45">
        <v>1</v>
      </c>
      <c r="I530" s="45">
        <v>36</v>
      </c>
      <c r="J530" s="45">
        <v>5</v>
      </c>
      <c r="K530" s="45">
        <v>0</v>
      </c>
      <c r="L530" s="68">
        <v>17.950684931506849</v>
      </c>
      <c r="M530" s="77">
        <v>0.154</v>
      </c>
      <c r="N530" s="77">
        <v>0.10199999999999999</v>
      </c>
      <c r="O530" s="105">
        <v>10.59</v>
      </c>
      <c r="P530" s="107">
        <v>3.62</v>
      </c>
      <c r="Q530" s="146">
        <v>4.3699999999999992</v>
      </c>
      <c r="R530" s="167">
        <f>_xlfn.IFNA(VLOOKUP(YEAR(E530), MOEX_annualized!$N$2:$O$10, 2,FALSE), MOEX_annualized!$O$10)</f>
        <v>-5.4849413820347394E-2</v>
      </c>
      <c r="S530" s="78">
        <v>0</v>
      </c>
      <c r="T530" s="78">
        <f>VLOOKUP(YEAR(D530)&amp;ROUNDUP(MONTH(D530)/3, 0), Business_index!$C$4:$E$39, 3, FALSE)</f>
        <v>1</v>
      </c>
      <c r="U530" s="167">
        <f>_xlfn.IFNA(VLOOKUP(YEAR(E530), MOEX_by2quarters!$N$2:$O$10, 2,FALSE), MOEX_by2quarters!$O$10)</f>
        <v>0.21714415782437937</v>
      </c>
    </row>
    <row r="531" spans="1:21" x14ac:dyDescent="0.15">
      <c r="A531" s="78">
        <v>118</v>
      </c>
      <c r="B531" s="50" t="s">
        <v>112</v>
      </c>
      <c r="C531" s="51">
        <v>13.5</v>
      </c>
      <c r="D531" s="52">
        <v>43100</v>
      </c>
      <c r="E531" s="52">
        <v>43384</v>
      </c>
      <c r="F531" s="50" t="s">
        <v>3098</v>
      </c>
      <c r="G531" s="51">
        <v>17.088248728380311</v>
      </c>
      <c r="H531" s="50">
        <v>1</v>
      </c>
      <c r="I531" s="50">
        <v>36</v>
      </c>
      <c r="J531" s="50">
        <v>5</v>
      </c>
      <c r="K531" s="50">
        <v>0</v>
      </c>
      <c r="L531" s="68">
        <v>17.950684931506849</v>
      </c>
      <c r="M531" s="77">
        <v>0.16900000000000001</v>
      </c>
      <c r="N531" s="77">
        <v>0.14499999999999999</v>
      </c>
      <c r="O531" s="173">
        <v>5.0199999999999996</v>
      </c>
      <c r="P531" s="176">
        <v>1.55</v>
      </c>
      <c r="Q531" s="146">
        <v>7.04</v>
      </c>
      <c r="R531" s="167">
        <f>_xlfn.IFNA(VLOOKUP(YEAR(E531), MOEX_annualized!$N$2:$O$10, 2,FALSE), MOEX_annualized!$O$10)</f>
        <v>0.11866885948640538</v>
      </c>
      <c r="S531" s="78">
        <v>0</v>
      </c>
      <c r="T531" s="78">
        <f>VLOOKUP(YEAR(D531)&amp;ROUNDUP(MONTH(D531)/3, 0), Business_index!$C$4:$E$39, 3, FALSE)</f>
        <v>0</v>
      </c>
      <c r="U531" s="167">
        <f>_xlfn.IFNA(VLOOKUP(YEAR(E531), MOEX_by2quarters!$N$2:$O$10, 2,FALSE), MOEX_by2quarters!$O$10)</f>
        <v>4.7760412903606803E-2</v>
      </c>
    </row>
    <row r="532" spans="1:21" x14ac:dyDescent="0.15">
      <c r="A532" s="78">
        <v>119</v>
      </c>
      <c r="B532" s="21" t="s">
        <v>1954</v>
      </c>
      <c r="C532" s="22">
        <v>18</v>
      </c>
      <c r="D532" s="23">
        <v>42850</v>
      </c>
      <c r="E532" s="23">
        <v>43100</v>
      </c>
      <c r="F532" s="21" t="s">
        <v>3101</v>
      </c>
      <c r="G532" s="22">
        <v>16.623599438843133</v>
      </c>
      <c r="H532" s="21">
        <v>1</v>
      </c>
      <c r="I532" s="21">
        <v>60</v>
      </c>
      <c r="J532" s="21">
        <v>5</v>
      </c>
      <c r="K532" s="21">
        <v>0</v>
      </c>
      <c r="L532" s="68">
        <v>12.032876712328767</v>
      </c>
      <c r="M532" s="82">
        <v>-6.0000000000000001E-3</v>
      </c>
      <c r="N532" s="82">
        <v>4.0000000000000001E-3</v>
      </c>
      <c r="O532" s="83">
        <v>6.65</v>
      </c>
      <c r="P532" s="84">
        <v>4.9400000000000004</v>
      </c>
      <c r="Q532" s="146">
        <v>9.5399999999999991</v>
      </c>
      <c r="R532" s="167">
        <f>_xlfn.IFNA(VLOOKUP(YEAR(E532), MOEX_annualized!$N$2:$O$10, 2,FALSE), MOEX_annualized!$O$10)</f>
        <v>-5.4849413820347394E-2</v>
      </c>
      <c r="S532" s="224">
        <v>1</v>
      </c>
      <c r="T532" s="78">
        <f>VLOOKUP(YEAR(D532)&amp;ROUNDUP(MONTH(D532)/3, 0), Business_index!$C$4:$E$39, 3, FALSE)</f>
        <v>1</v>
      </c>
      <c r="U532" s="167">
        <f>_xlfn.IFNA(VLOOKUP(YEAR(E532), MOEX_by2quarters!$N$2:$O$10, 2,FALSE), MOEX_by2quarters!$O$10)</f>
        <v>0.21714415782437937</v>
      </c>
    </row>
    <row r="533" spans="1:21" x14ac:dyDescent="0.15">
      <c r="A533" s="78">
        <v>119</v>
      </c>
      <c r="B533" s="24" t="s">
        <v>1954</v>
      </c>
      <c r="C533" s="25">
        <v>18</v>
      </c>
      <c r="D533" s="26">
        <v>43100</v>
      </c>
      <c r="E533" s="26">
        <v>43216</v>
      </c>
      <c r="F533" s="24" t="s">
        <v>3101</v>
      </c>
      <c r="G533" s="25">
        <v>16.623599438843133</v>
      </c>
      <c r="H533" s="24">
        <v>1</v>
      </c>
      <c r="I533" s="24">
        <v>60</v>
      </c>
      <c r="J533" s="24">
        <v>5</v>
      </c>
      <c r="K533" s="24">
        <v>0</v>
      </c>
      <c r="L533" s="68">
        <v>12.032876712328767</v>
      </c>
      <c r="M533" s="86">
        <v>2.5000000000000001E-2</v>
      </c>
      <c r="N533" s="214">
        <v>0.01</v>
      </c>
      <c r="O533" s="87">
        <v>16.059999999999999</v>
      </c>
      <c r="P533" s="85">
        <v>12.18</v>
      </c>
      <c r="Q533" s="146">
        <v>11.54</v>
      </c>
      <c r="R533" s="167">
        <f>_xlfn.IFNA(VLOOKUP(YEAR(E533), MOEX_annualized!$N$2:$O$10, 2,FALSE), MOEX_annualized!$O$10)</f>
        <v>0.11866885948640538</v>
      </c>
      <c r="S533" s="224">
        <v>1</v>
      </c>
      <c r="T533" s="78">
        <f>VLOOKUP(YEAR(D533)&amp;ROUNDUP(MONTH(D533)/3, 0), Business_index!$C$4:$E$39, 3, FALSE)</f>
        <v>0</v>
      </c>
      <c r="U533" s="167">
        <f>_xlfn.IFNA(VLOOKUP(YEAR(E533), MOEX_by2quarters!$N$2:$O$10, 2,FALSE), MOEX_by2quarters!$O$10)</f>
        <v>4.7760412903606803E-2</v>
      </c>
    </row>
    <row r="534" spans="1:21" x14ac:dyDescent="0.15">
      <c r="A534" s="78">
        <v>120</v>
      </c>
      <c r="B534" s="21" t="s">
        <v>2040</v>
      </c>
      <c r="C534" s="22">
        <v>12</v>
      </c>
      <c r="D534" s="23">
        <v>42852</v>
      </c>
      <c r="E534" s="23">
        <v>43100</v>
      </c>
      <c r="F534" s="21" t="s">
        <v>3102</v>
      </c>
      <c r="G534" s="22">
        <v>17.093603068088871</v>
      </c>
      <c r="H534" s="21">
        <v>1</v>
      </c>
      <c r="I534" s="21">
        <v>61</v>
      </c>
      <c r="J534" s="21">
        <v>5</v>
      </c>
      <c r="K534" s="21">
        <v>0</v>
      </c>
      <c r="L534" s="68">
        <v>18.016438356164382</v>
      </c>
      <c r="M534" s="139">
        <v>0.124</v>
      </c>
      <c r="N534" s="139">
        <v>8.0000000000000002E-3</v>
      </c>
      <c r="O534" s="147">
        <v>-4.429071191184188</v>
      </c>
      <c r="P534" s="143">
        <v>-4.6799020465278991</v>
      </c>
      <c r="Q534" s="146">
        <v>3.59</v>
      </c>
      <c r="R534" s="167">
        <f>_xlfn.IFNA(VLOOKUP(YEAR(E534), MOEX_annualized!$N$2:$O$10, 2,FALSE), MOEX_annualized!$O$10)</f>
        <v>-5.4849413820347394E-2</v>
      </c>
      <c r="S534" s="224">
        <v>1</v>
      </c>
      <c r="T534" s="78">
        <f>VLOOKUP(YEAR(D534)&amp;ROUNDUP(MONTH(D534)/3, 0), Business_index!$C$4:$E$39, 3, FALSE)</f>
        <v>1</v>
      </c>
      <c r="U534" s="167">
        <f>_xlfn.IFNA(VLOOKUP(YEAR(E534), MOEX_by2quarters!$N$2:$O$10, 2,FALSE), MOEX_by2quarters!$O$10)</f>
        <v>0.21714415782437937</v>
      </c>
    </row>
    <row r="535" spans="1:21" x14ac:dyDescent="0.15">
      <c r="A535" s="78">
        <v>120</v>
      </c>
      <c r="B535" s="24" t="s">
        <v>2040</v>
      </c>
      <c r="C535" s="25">
        <v>12</v>
      </c>
      <c r="D535" s="26">
        <v>43100</v>
      </c>
      <c r="E535" s="26">
        <v>43400</v>
      </c>
      <c r="F535" s="24" t="s">
        <v>3102</v>
      </c>
      <c r="G535" s="25">
        <v>17.093603068088871</v>
      </c>
      <c r="H535" s="24">
        <v>1</v>
      </c>
      <c r="I535" s="24">
        <v>61</v>
      </c>
      <c r="J535" s="24">
        <v>5</v>
      </c>
      <c r="K535" s="24">
        <v>0</v>
      </c>
      <c r="L535" s="68">
        <v>18.016438356164382</v>
      </c>
      <c r="M535" s="125">
        <v>4.5999999999999999E-2</v>
      </c>
      <c r="N535" s="125">
        <v>4.0000000000000001E-3</v>
      </c>
      <c r="O535" s="149">
        <v>-5.2563326429823158</v>
      </c>
      <c r="P535" s="132">
        <v>-4.960172056714991</v>
      </c>
      <c r="Q535" s="146">
        <v>5.54</v>
      </c>
      <c r="R535" s="167">
        <f>_xlfn.IFNA(VLOOKUP(YEAR(E535), MOEX_annualized!$N$2:$O$10, 2,FALSE), MOEX_annualized!$O$10)</f>
        <v>0.11866885948640538</v>
      </c>
      <c r="S535" s="224">
        <v>1</v>
      </c>
      <c r="T535" s="78">
        <f>VLOOKUP(YEAR(D535)&amp;ROUNDUP(MONTH(D535)/3, 0), Business_index!$C$4:$E$39, 3, FALSE)</f>
        <v>0</v>
      </c>
      <c r="U535" s="167">
        <f>_xlfn.IFNA(VLOOKUP(YEAR(E535), MOEX_by2quarters!$N$2:$O$10, 2,FALSE), MOEX_by2quarters!$O$10)</f>
        <v>4.7760412903606803E-2</v>
      </c>
    </row>
    <row r="536" spans="1:21" x14ac:dyDescent="0.15">
      <c r="A536" s="78">
        <v>121</v>
      </c>
      <c r="B536" s="21" t="s">
        <v>878</v>
      </c>
      <c r="C536" s="22">
        <v>19.404510869999999</v>
      </c>
      <c r="D536" s="23">
        <v>42853</v>
      </c>
      <c r="E536" s="23">
        <v>43100</v>
      </c>
      <c r="F536" s="21" t="s">
        <v>881</v>
      </c>
      <c r="G536" s="22">
        <v>12.403742479270928</v>
      </c>
      <c r="H536" s="21">
        <v>1</v>
      </c>
      <c r="I536" s="21">
        <v>320</v>
      </c>
      <c r="J536" s="21">
        <v>30</v>
      </c>
      <c r="K536" s="21">
        <v>0</v>
      </c>
      <c r="L536" s="68">
        <v>45.698630136986303</v>
      </c>
      <c r="M536" s="82">
        <v>0.121</v>
      </c>
      <c r="N536" s="82">
        <v>0.06</v>
      </c>
      <c r="O536" s="83">
        <v>18.84</v>
      </c>
      <c r="P536" s="84">
        <v>17.82</v>
      </c>
      <c r="Q536" s="146">
        <v>10.904510869999999</v>
      </c>
      <c r="R536" s="167">
        <f>_xlfn.IFNA(VLOOKUP(YEAR(E536), MOEX_annualized!$N$2:$O$10, 2,FALSE), MOEX_annualized!$O$10)</f>
        <v>-5.4849413820347394E-2</v>
      </c>
      <c r="S536" s="78">
        <v>0</v>
      </c>
      <c r="T536" s="78">
        <f>VLOOKUP(YEAR(D536)&amp;ROUNDUP(MONTH(D536)/3, 0), Business_index!$C$4:$E$39, 3, FALSE)</f>
        <v>1</v>
      </c>
      <c r="U536" s="167">
        <f>_xlfn.IFNA(VLOOKUP(YEAR(E536), MOEX_by2quarters!$N$2:$O$10, 2,FALSE), MOEX_by2quarters!$O$10)</f>
        <v>0.21714415782437937</v>
      </c>
    </row>
    <row r="537" spans="1:21" x14ac:dyDescent="0.15">
      <c r="A537" s="78">
        <v>121</v>
      </c>
      <c r="B537" s="16" t="s">
        <v>878</v>
      </c>
      <c r="C537" s="19">
        <v>19.404510869999999</v>
      </c>
      <c r="D537" s="18">
        <v>43100</v>
      </c>
      <c r="E537" s="66">
        <v>43465</v>
      </c>
      <c r="F537" s="16" t="s">
        <v>881</v>
      </c>
      <c r="G537" s="19">
        <v>12.403742479270928</v>
      </c>
      <c r="H537" s="16">
        <v>1</v>
      </c>
      <c r="I537" s="16">
        <v>320</v>
      </c>
      <c r="J537" s="16">
        <v>30</v>
      </c>
      <c r="K537" s="16">
        <v>0</v>
      </c>
      <c r="L537" s="68">
        <v>45.698630136986303</v>
      </c>
      <c r="M537" s="94">
        <v>1.6E-2</v>
      </c>
      <c r="N537" s="94">
        <v>8.9999999999999993E-3</v>
      </c>
      <c r="O537" s="71">
        <v>12.2</v>
      </c>
      <c r="P537" s="75">
        <v>11.05</v>
      </c>
      <c r="Q537" s="146">
        <v>12.944510869999998</v>
      </c>
      <c r="R537" s="167">
        <f>_xlfn.IFNA(VLOOKUP(YEAR(E537), MOEX_annualized!$N$2:$O$10, 2,FALSE), MOEX_annualized!$O$10)</f>
        <v>0.11866885948640538</v>
      </c>
      <c r="S537" s="78">
        <v>0</v>
      </c>
      <c r="T537" s="78">
        <f>VLOOKUP(YEAR(D537)&amp;ROUNDUP(MONTH(D537)/3, 0), Business_index!$C$4:$E$39, 3, FALSE)</f>
        <v>0</v>
      </c>
      <c r="U537" s="167">
        <f>_xlfn.IFNA(VLOOKUP(YEAR(E537), MOEX_by2quarters!$N$2:$O$10, 2,FALSE), MOEX_by2quarters!$O$10)</f>
        <v>4.7760412903606803E-2</v>
      </c>
    </row>
    <row r="538" spans="1:21" x14ac:dyDescent="0.15">
      <c r="A538" s="78">
        <v>121</v>
      </c>
      <c r="B538" s="16" t="s">
        <v>878</v>
      </c>
      <c r="C538" s="19">
        <v>19.404510869999999</v>
      </c>
      <c r="D538" s="18">
        <v>43465</v>
      </c>
      <c r="E538" s="66">
        <v>43830</v>
      </c>
      <c r="F538" s="16" t="s">
        <v>881</v>
      </c>
      <c r="G538" s="19">
        <v>12.403742479270928</v>
      </c>
      <c r="H538" s="16">
        <v>1</v>
      </c>
      <c r="I538" s="16">
        <v>320</v>
      </c>
      <c r="J538" s="16">
        <v>30</v>
      </c>
      <c r="K538" s="16">
        <v>0</v>
      </c>
      <c r="L538" s="68">
        <v>45.698630136986303</v>
      </c>
      <c r="M538" s="94">
        <v>-9.2999999999999999E-2</v>
      </c>
      <c r="N538" s="94">
        <v>-4.4999999999999998E-2</v>
      </c>
      <c r="O538" s="71">
        <v>14.04</v>
      </c>
      <c r="P538" s="75">
        <v>12.97</v>
      </c>
      <c r="Q538" s="146">
        <v>12.284510869999998</v>
      </c>
      <c r="R538" s="167">
        <f>_xlfn.IFNA(VLOOKUP(YEAR(E538), MOEX_annualized!$N$2:$O$10, 2,FALSE), MOEX_annualized!$O$10)</f>
        <v>0.26082232879164408</v>
      </c>
      <c r="S538" s="78">
        <v>0</v>
      </c>
      <c r="T538" s="78">
        <f>VLOOKUP(YEAR(D538)&amp;ROUNDUP(MONTH(D538)/3, 0), Business_index!$C$4:$E$39, 3, FALSE)</f>
        <v>0</v>
      </c>
      <c r="U538" s="167">
        <f>_xlfn.IFNA(VLOOKUP(YEAR(E538), MOEX_by2quarters!$N$2:$O$10, 2,FALSE), MOEX_by2quarters!$O$10)</f>
        <v>0.2042960986766986</v>
      </c>
    </row>
    <row r="539" spans="1:21" x14ac:dyDescent="0.15">
      <c r="A539" s="78">
        <v>121</v>
      </c>
      <c r="B539" s="16" t="s">
        <v>878</v>
      </c>
      <c r="C539" s="19">
        <v>19.404510869999999</v>
      </c>
      <c r="D539" s="18">
        <v>43830</v>
      </c>
      <c r="E539" s="66">
        <v>44196</v>
      </c>
      <c r="F539" s="16" t="s">
        <v>881</v>
      </c>
      <c r="G539" s="19">
        <v>12.403742479270928</v>
      </c>
      <c r="H539" s="16">
        <v>1</v>
      </c>
      <c r="I539" s="16">
        <v>320</v>
      </c>
      <c r="J539" s="16">
        <v>30</v>
      </c>
      <c r="K539" s="16">
        <v>0</v>
      </c>
      <c r="L539" s="68">
        <v>45.698630136986303</v>
      </c>
      <c r="M539" s="94">
        <v>-0.05</v>
      </c>
      <c r="N539" s="94">
        <v>-2.1000000000000001E-2</v>
      </c>
      <c r="O539" s="71">
        <v>13.97</v>
      </c>
      <c r="P539" s="75">
        <v>12.95</v>
      </c>
      <c r="Q539" s="146">
        <v>14.61451087</v>
      </c>
      <c r="R539" s="167">
        <f>_xlfn.IFNA(VLOOKUP(YEAR(E539), MOEX_annualized!$N$2:$O$10, 2,FALSE), MOEX_annualized!$O$10)</f>
        <v>8.3801563751449079E-2</v>
      </c>
      <c r="S539" s="78">
        <v>0</v>
      </c>
      <c r="T539" s="78">
        <f>VLOOKUP(YEAR(D539)&amp;ROUNDUP(MONTH(D539)/3, 0), Business_index!$C$4:$E$39, 3, FALSE)</f>
        <v>0</v>
      </c>
      <c r="U539" s="167">
        <f>_xlfn.IFNA(VLOOKUP(YEAR(E539), MOEX_by2quarters!$N$2:$O$10, 2,FALSE), MOEX_by2quarters!$O$10)</f>
        <v>0.47229392294217887</v>
      </c>
    </row>
    <row r="540" spans="1:21" x14ac:dyDescent="0.15">
      <c r="A540" s="78">
        <v>121</v>
      </c>
      <c r="B540" s="24" t="s">
        <v>878</v>
      </c>
      <c r="C540" s="25">
        <v>19.404510869999999</v>
      </c>
      <c r="D540" s="26">
        <v>44196</v>
      </c>
      <c r="E540" s="26">
        <v>44243</v>
      </c>
      <c r="F540" s="24" t="s">
        <v>881</v>
      </c>
      <c r="G540" s="25">
        <v>12.403742479270928</v>
      </c>
      <c r="H540" s="24">
        <v>1</v>
      </c>
      <c r="I540" s="24">
        <v>320</v>
      </c>
      <c r="J540" s="24">
        <v>30</v>
      </c>
      <c r="K540" s="24">
        <v>0</v>
      </c>
      <c r="L540" s="68">
        <v>45.698630136986303</v>
      </c>
      <c r="M540" s="86">
        <v>-2.4E-2</v>
      </c>
      <c r="N540" s="86">
        <v>-8.9999999999999993E-3</v>
      </c>
      <c r="O540" s="87">
        <v>11.4</v>
      </c>
      <c r="P540" s="85">
        <v>10.33</v>
      </c>
      <c r="Q540" s="146">
        <v>15.72451087</v>
      </c>
      <c r="R540" s="167">
        <f>_xlfn.IFNA(VLOOKUP(YEAR(E540), MOEX_annualized!$N$2:$O$10, 2,FALSE), MOEX_annualized!$O$10)</f>
        <v>8.3801563751449079E-2</v>
      </c>
      <c r="S540" s="78">
        <v>0</v>
      </c>
      <c r="T540" s="78">
        <f>VLOOKUP(YEAR(D540)&amp;ROUNDUP(MONTH(D540)/3, 0), Business_index!$C$4:$E$39, 3, FALSE)</f>
        <v>0</v>
      </c>
      <c r="U540" s="167">
        <f>_xlfn.IFNA(VLOOKUP(YEAR(E540), MOEX_by2quarters!$N$2:$O$10, 2,FALSE), MOEX_by2quarters!$O$10)</f>
        <v>0.47229392294217887</v>
      </c>
    </row>
    <row r="541" spans="1:21" x14ac:dyDescent="0.15">
      <c r="A541" s="78">
        <v>122</v>
      </c>
      <c r="B541" s="21" t="s">
        <v>1844</v>
      </c>
      <c r="C541" s="22">
        <v>13.5</v>
      </c>
      <c r="D541" s="23">
        <v>42900</v>
      </c>
      <c r="E541" s="23">
        <v>43100</v>
      </c>
      <c r="F541" s="21" t="s">
        <v>3126</v>
      </c>
      <c r="G541" s="22">
        <v>17.31674661940308</v>
      </c>
      <c r="H541" s="21">
        <v>1</v>
      </c>
      <c r="I541" s="21">
        <v>36</v>
      </c>
      <c r="J541" s="21">
        <v>3</v>
      </c>
      <c r="K541" s="21">
        <v>0</v>
      </c>
      <c r="L541" s="68">
        <v>35.901369863013699</v>
      </c>
      <c r="M541" s="206">
        <v>6.0999999999999999E-2</v>
      </c>
      <c r="N541" s="206">
        <v>6.0000000000000001E-3</v>
      </c>
      <c r="O541" s="83">
        <v>4.17</v>
      </c>
      <c r="P541" s="84">
        <v>1.76</v>
      </c>
      <c r="Q541" s="146">
        <v>5.43</v>
      </c>
      <c r="R541" s="167">
        <f>_xlfn.IFNA(VLOOKUP(YEAR(E541), MOEX_annualized!$N$2:$O$10, 2,FALSE), MOEX_annualized!$O$10)</f>
        <v>-5.4849413820347394E-2</v>
      </c>
      <c r="S541" s="78">
        <v>0</v>
      </c>
      <c r="T541" s="78">
        <f>VLOOKUP(YEAR(D541)&amp;ROUNDUP(MONTH(D541)/3, 0), Business_index!$C$4:$E$39, 3, FALSE)</f>
        <v>1</v>
      </c>
      <c r="U541" s="167">
        <f>_xlfn.IFNA(VLOOKUP(YEAR(E541), MOEX_by2quarters!$N$2:$O$10, 2,FALSE), MOEX_by2quarters!$O$10)</f>
        <v>0.21714415782437937</v>
      </c>
    </row>
    <row r="542" spans="1:21" x14ac:dyDescent="0.15">
      <c r="A542" s="78">
        <v>122</v>
      </c>
      <c r="B542" s="16" t="s">
        <v>1844</v>
      </c>
      <c r="C542" s="19">
        <v>13.5</v>
      </c>
      <c r="D542" s="18">
        <v>43100</v>
      </c>
      <c r="E542" s="66">
        <v>43465</v>
      </c>
      <c r="F542" s="16" t="s">
        <v>3126</v>
      </c>
      <c r="G542" s="19">
        <v>17.31674661940308</v>
      </c>
      <c r="H542" s="16">
        <v>1</v>
      </c>
      <c r="I542" s="16">
        <v>36</v>
      </c>
      <c r="J542" s="16">
        <v>3</v>
      </c>
      <c r="K542" s="16">
        <v>0</v>
      </c>
      <c r="L542" s="68">
        <v>35.901369863013699</v>
      </c>
      <c r="M542" s="207">
        <v>0.10299999999999999</v>
      </c>
      <c r="N542" s="207">
        <v>1.4E-2</v>
      </c>
      <c r="O542" s="71">
        <v>4.26</v>
      </c>
      <c r="P542" s="75">
        <v>1.93</v>
      </c>
      <c r="Q542" s="146">
        <v>7.04</v>
      </c>
      <c r="R542" s="167">
        <f>_xlfn.IFNA(VLOOKUP(YEAR(E542), MOEX_annualized!$N$2:$O$10, 2,FALSE), MOEX_annualized!$O$10)</f>
        <v>0.11866885948640538</v>
      </c>
      <c r="S542" s="78">
        <v>0</v>
      </c>
      <c r="T542" s="78">
        <f>VLOOKUP(YEAR(D542)&amp;ROUNDUP(MONTH(D542)/3, 0), Business_index!$C$4:$E$39, 3, FALSE)</f>
        <v>0</v>
      </c>
      <c r="U542" s="167">
        <f>_xlfn.IFNA(VLOOKUP(YEAR(E542), MOEX_by2quarters!$N$2:$O$10, 2,FALSE), MOEX_by2quarters!$O$10)</f>
        <v>4.7760412903606803E-2</v>
      </c>
    </row>
    <row r="543" spans="1:21" x14ac:dyDescent="0.15">
      <c r="A543" s="78">
        <v>122</v>
      </c>
      <c r="B543" s="16" t="s">
        <v>1844</v>
      </c>
      <c r="C543" s="19">
        <v>13.5</v>
      </c>
      <c r="D543" s="18">
        <v>43465</v>
      </c>
      <c r="E543" s="66">
        <v>43830</v>
      </c>
      <c r="F543" s="16" t="s">
        <v>3126</v>
      </c>
      <c r="G543" s="19">
        <v>17.31674661940308</v>
      </c>
      <c r="H543" s="16">
        <v>1</v>
      </c>
      <c r="I543" s="16">
        <v>36</v>
      </c>
      <c r="J543" s="16">
        <v>3</v>
      </c>
      <c r="K543" s="16">
        <v>0</v>
      </c>
      <c r="L543" s="68">
        <v>35.901369863013699</v>
      </c>
      <c r="M543" s="207">
        <v>0.26400000000000001</v>
      </c>
      <c r="N543" s="207">
        <v>3.6999999999999998E-2</v>
      </c>
      <c r="O543" s="71">
        <v>5.59</v>
      </c>
      <c r="P543" s="75">
        <v>3.8</v>
      </c>
      <c r="Q543" s="146">
        <v>6.38</v>
      </c>
      <c r="R543" s="167">
        <f>_xlfn.IFNA(VLOOKUP(YEAR(E543), MOEX_annualized!$N$2:$O$10, 2,FALSE), MOEX_annualized!$O$10)</f>
        <v>0.26082232879164408</v>
      </c>
      <c r="S543" s="78">
        <v>0</v>
      </c>
      <c r="T543" s="78">
        <f>VLOOKUP(YEAR(D543)&amp;ROUNDUP(MONTH(D543)/3, 0), Business_index!$C$4:$E$39, 3, FALSE)</f>
        <v>0</v>
      </c>
      <c r="U543" s="167">
        <f>_xlfn.IFNA(VLOOKUP(YEAR(E543), MOEX_by2quarters!$N$2:$O$10, 2,FALSE), MOEX_by2quarters!$O$10)</f>
        <v>0.2042960986766986</v>
      </c>
    </row>
    <row r="544" spans="1:21" x14ac:dyDescent="0.15">
      <c r="A544" s="78">
        <v>122</v>
      </c>
      <c r="B544" s="24" t="s">
        <v>1844</v>
      </c>
      <c r="C544" s="25">
        <v>13.5</v>
      </c>
      <c r="D544" s="26">
        <v>43830</v>
      </c>
      <c r="E544" s="26">
        <v>43992</v>
      </c>
      <c r="F544" s="24" t="s">
        <v>3126</v>
      </c>
      <c r="G544" s="25">
        <v>17.31674661940308</v>
      </c>
      <c r="H544" s="24">
        <v>1</v>
      </c>
      <c r="I544" s="24">
        <v>36</v>
      </c>
      <c r="J544" s="24">
        <v>3</v>
      </c>
      <c r="K544" s="24">
        <v>0</v>
      </c>
      <c r="L544" s="68">
        <v>35.901369863013699</v>
      </c>
      <c r="M544" s="208">
        <v>0.28299999999999997</v>
      </c>
      <c r="N544" s="208">
        <v>3.6999999999999998E-2</v>
      </c>
      <c r="O544" s="87">
        <v>6.61</v>
      </c>
      <c r="P544" s="85">
        <v>5.17</v>
      </c>
      <c r="Q544" s="146">
        <v>8.7100000000000009</v>
      </c>
      <c r="R544" s="167">
        <f>_xlfn.IFNA(VLOOKUP(YEAR(E544), MOEX_annualized!$N$2:$O$10, 2,FALSE), MOEX_annualized!$O$10)</f>
        <v>8.3801563751449079E-2</v>
      </c>
      <c r="S544" s="78">
        <v>0</v>
      </c>
      <c r="T544" s="78">
        <f>VLOOKUP(YEAR(D544)&amp;ROUNDUP(MONTH(D544)/3, 0), Business_index!$C$4:$E$39, 3, FALSE)</f>
        <v>0</v>
      </c>
      <c r="U544" s="167">
        <f>_xlfn.IFNA(VLOOKUP(YEAR(E544), MOEX_by2quarters!$N$2:$O$10, 2,FALSE), MOEX_by2quarters!$O$10)</f>
        <v>0.47229392294217887</v>
      </c>
    </row>
    <row r="545" spans="1:21" x14ac:dyDescent="0.15">
      <c r="A545" s="78">
        <v>123</v>
      </c>
      <c r="B545" s="21" t="s">
        <v>47</v>
      </c>
      <c r="C545" s="22">
        <v>12.15</v>
      </c>
      <c r="D545" s="23">
        <v>42901</v>
      </c>
      <c r="E545" s="23">
        <v>43100</v>
      </c>
      <c r="F545" s="21" t="s">
        <v>3127</v>
      </c>
      <c r="G545" s="22">
        <v>17.510381253693833</v>
      </c>
      <c r="H545" s="21">
        <v>1</v>
      </c>
      <c r="I545" s="21">
        <v>37</v>
      </c>
      <c r="J545" s="21">
        <v>3</v>
      </c>
      <c r="K545" s="21">
        <v>0</v>
      </c>
      <c r="L545" s="68">
        <v>36.098630136986301</v>
      </c>
      <c r="M545" s="215">
        <v>1.1258954756562127</v>
      </c>
      <c r="N545" s="82">
        <v>1E-3</v>
      </c>
      <c r="O545" s="83">
        <v>11.65</v>
      </c>
      <c r="P545" s="101">
        <v>1.615289881542556</v>
      </c>
      <c r="Q545" s="146">
        <v>4.01</v>
      </c>
      <c r="R545" s="167">
        <f>_xlfn.IFNA(VLOOKUP(YEAR(E545), MOEX_annualized!$N$2:$O$10, 2,FALSE), MOEX_annualized!$O$10)</f>
        <v>-5.4849413820347394E-2</v>
      </c>
      <c r="S545" s="78">
        <v>0</v>
      </c>
      <c r="T545" s="78">
        <f>VLOOKUP(YEAR(D545)&amp;ROUNDUP(MONTH(D545)/3, 0), Business_index!$C$4:$E$39, 3, FALSE)</f>
        <v>1</v>
      </c>
      <c r="U545" s="167">
        <f>_xlfn.IFNA(VLOOKUP(YEAR(E545), MOEX_by2quarters!$N$2:$O$10, 2,FALSE), MOEX_by2quarters!$O$10)</f>
        <v>0.21714415782437937</v>
      </c>
    </row>
    <row r="546" spans="1:21" x14ac:dyDescent="0.15">
      <c r="A546" s="78">
        <v>123</v>
      </c>
      <c r="B546" s="16" t="s">
        <v>47</v>
      </c>
      <c r="C546" s="19">
        <v>12.15</v>
      </c>
      <c r="D546" s="18">
        <v>43100</v>
      </c>
      <c r="E546" s="66">
        <v>43465</v>
      </c>
      <c r="F546" s="16" t="s">
        <v>3127</v>
      </c>
      <c r="G546" s="19">
        <v>17.510381253693833</v>
      </c>
      <c r="H546" s="16">
        <v>1</v>
      </c>
      <c r="I546" s="16">
        <v>37</v>
      </c>
      <c r="J546" s="16">
        <v>3</v>
      </c>
      <c r="K546" s="16">
        <v>0</v>
      </c>
      <c r="L546" s="68">
        <v>36.098630136986301</v>
      </c>
      <c r="M546" s="96">
        <v>-0.8040586700771456</v>
      </c>
      <c r="N546" s="94">
        <v>-0.16600000000000001</v>
      </c>
      <c r="O546" s="71">
        <v>16.940000000000001</v>
      </c>
      <c r="P546" s="76">
        <v>0.25194913795223689</v>
      </c>
      <c r="Q546" s="146">
        <v>5.69</v>
      </c>
      <c r="R546" s="167">
        <f>_xlfn.IFNA(VLOOKUP(YEAR(E546), MOEX_annualized!$N$2:$O$10, 2,FALSE), MOEX_annualized!$O$10)</f>
        <v>0.11866885948640538</v>
      </c>
      <c r="S546" s="78">
        <v>0</v>
      </c>
      <c r="T546" s="78">
        <f>VLOOKUP(YEAR(D546)&amp;ROUNDUP(MONTH(D546)/3, 0), Business_index!$C$4:$E$39, 3, FALSE)</f>
        <v>0</v>
      </c>
      <c r="U546" s="167">
        <f>_xlfn.IFNA(VLOOKUP(YEAR(E546), MOEX_by2quarters!$N$2:$O$10, 2,FALSE), MOEX_by2quarters!$O$10)</f>
        <v>4.7760412903606803E-2</v>
      </c>
    </row>
    <row r="547" spans="1:21" x14ac:dyDescent="0.15">
      <c r="A547" s="78">
        <v>123</v>
      </c>
      <c r="B547" s="16" t="s">
        <v>47</v>
      </c>
      <c r="C547" s="19">
        <v>12.15</v>
      </c>
      <c r="D547" s="18">
        <v>43465</v>
      </c>
      <c r="E547" s="66">
        <v>43830</v>
      </c>
      <c r="F547" s="16" t="s">
        <v>3127</v>
      </c>
      <c r="G547" s="19">
        <v>17.510381253693833</v>
      </c>
      <c r="H547" s="16">
        <v>1</v>
      </c>
      <c r="I547" s="16">
        <v>37</v>
      </c>
      <c r="J547" s="16">
        <v>3</v>
      </c>
      <c r="K547" s="16">
        <v>0</v>
      </c>
      <c r="L547" s="68">
        <v>36.098630136986301</v>
      </c>
      <c r="M547" s="96">
        <v>0.36471202785840778</v>
      </c>
      <c r="N547" s="94">
        <v>1.9E-2</v>
      </c>
      <c r="O547" s="71">
        <v>7.07</v>
      </c>
      <c r="P547" s="76">
        <v>0.32321047154827753</v>
      </c>
      <c r="Q547" s="146">
        <v>5.03</v>
      </c>
      <c r="R547" s="167">
        <f>_xlfn.IFNA(VLOOKUP(YEAR(E547), MOEX_annualized!$N$2:$O$10, 2,FALSE), MOEX_annualized!$O$10)</f>
        <v>0.26082232879164408</v>
      </c>
      <c r="S547" s="78">
        <v>0</v>
      </c>
      <c r="T547" s="78">
        <f>VLOOKUP(YEAR(D547)&amp;ROUNDUP(MONTH(D547)/3, 0), Business_index!$C$4:$E$39, 3, FALSE)</f>
        <v>0</v>
      </c>
      <c r="U547" s="167">
        <f>_xlfn.IFNA(VLOOKUP(YEAR(E547), MOEX_by2quarters!$N$2:$O$10, 2,FALSE), MOEX_by2quarters!$O$10)</f>
        <v>0.2042960986766986</v>
      </c>
    </row>
    <row r="548" spans="1:21" x14ac:dyDescent="0.15">
      <c r="A548" s="78">
        <v>123</v>
      </c>
      <c r="B548" s="24" t="s">
        <v>47</v>
      </c>
      <c r="C548" s="25">
        <v>12.15</v>
      </c>
      <c r="D548" s="26">
        <v>43830</v>
      </c>
      <c r="E548" s="26">
        <v>43999</v>
      </c>
      <c r="F548" s="24" t="s">
        <v>3127</v>
      </c>
      <c r="G548" s="25">
        <v>17.510381253693833</v>
      </c>
      <c r="H548" s="24">
        <v>1</v>
      </c>
      <c r="I548" s="24">
        <v>37</v>
      </c>
      <c r="J548" s="24">
        <v>3</v>
      </c>
      <c r="K548" s="24">
        <v>0</v>
      </c>
      <c r="L548" s="68">
        <v>36.098630136986301</v>
      </c>
      <c r="M548" s="97">
        <v>0.36567190593365018</v>
      </c>
      <c r="N548" s="86">
        <v>0.02</v>
      </c>
      <c r="O548" s="87">
        <v>6.92</v>
      </c>
      <c r="P548" s="102">
        <v>0.11177993475629794</v>
      </c>
      <c r="Q548" s="146">
        <v>7.36</v>
      </c>
      <c r="R548" s="167">
        <f>_xlfn.IFNA(VLOOKUP(YEAR(E548), MOEX_annualized!$N$2:$O$10, 2,FALSE), MOEX_annualized!$O$10)</f>
        <v>8.3801563751449079E-2</v>
      </c>
      <c r="S548" s="78">
        <v>0</v>
      </c>
      <c r="T548" s="78">
        <f>VLOOKUP(YEAR(D548)&amp;ROUNDUP(MONTH(D548)/3, 0), Business_index!$C$4:$E$39, 3, FALSE)</f>
        <v>0</v>
      </c>
      <c r="U548" s="167">
        <f>_xlfn.IFNA(VLOOKUP(YEAR(E548), MOEX_by2quarters!$N$2:$O$10, 2,FALSE), MOEX_by2quarters!$O$10)</f>
        <v>0.47229392294217887</v>
      </c>
    </row>
    <row r="549" spans="1:21" x14ac:dyDescent="0.15">
      <c r="A549" s="78">
        <v>124</v>
      </c>
      <c r="B549" s="48" t="s">
        <v>1748</v>
      </c>
      <c r="C549" s="49">
        <v>15</v>
      </c>
      <c r="D549" s="69">
        <v>42935</v>
      </c>
      <c r="E549" s="69">
        <v>43100</v>
      </c>
      <c r="F549" s="48" t="s">
        <v>2017</v>
      </c>
      <c r="G549" s="49">
        <v>16.805920995637088</v>
      </c>
      <c r="H549" s="48">
        <v>1</v>
      </c>
      <c r="I549" s="48">
        <v>36</v>
      </c>
      <c r="J549" s="48">
        <v>7</v>
      </c>
      <c r="K549" s="48">
        <v>0</v>
      </c>
      <c r="L549" s="68">
        <v>23.934246575342467</v>
      </c>
      <c r="M549" s="174">
        <v>0.13800000000000001</v>
      </c>
      <c r="N549" s="174">
        <v>1.2999999999999999E-2</v>
      </c>
      <c r="O549" s="104">
        <v>3.93</v>
      </c>
      <c r="P549" s="106">
        <v>2.57</v>
      </c>
      <c r="Q549" s="146">
        <v>6.92</v>
      </c>
      <c r="R549" s="167">
        <f>_xlfn.IFNA(VLOOKUP(YEAR(E549), MOEX_annualized!$N$2:$O$10, 2,FALSE), MOEX_annualized!$O$10)</f>
        <v>-5.4849413820347394E-2</v>
      </c>
      <c r="S549" s="78">
        <v>0</v>
      </c>
      <c r="T549" s="78">
        <f>VLOOKUP(YEAR(D549)&amp;ROUNDUP(MONTH(D549)/3, 0), Business_index!$C$4:$E$39, 3, FALSE)</f>
        <v>1</v>
      </c>
      <c r="U549" s="167">
        <f>_xlfn.IFNA(VLOOKUP(YEAR(E549), MOEX_by2quarters!$N$2:$O$10, 2,FALSE), MOEX_by2quarters!$O$10)</f>
        <v>0.21714415782437937</v>
      </c>
    </row>
    <row r="550" spans="1:21" x14ac:dyDescent="0.15">
      <c r="A550" s="78">
        <v>124</v>
      </c>
      <c r="B550" s="48" t="s">
        <v>1748</v>
      </c>
      <c r="C550" s="49">
        <v>15</v>
      </c>
      <c r="D550" s="69">
        <v>43100</v>
      </c>
      <c r="E550" s="69">
        <v>43465</v>
      </c>
      <c r="F550" s="48" t="s">
        <v>2017</v>
      </c>
      <c r="G550" s="49">
        <v>16.805920995637088</v>
      </c>
      <c r="H550" s="48">
        <v>1</v>
      </c>
      <c r="I550" s="48">
        <v>36</v>
      </c>
      <c r="J550" s="48">
        <v>7</v>
      </c>
      <c r="K550" s="48">
        <v>0</v>
      </c>
      <c r="L550" s="68">
        <v>23.934246575342467</v>
      </c>
      <c r="M550" s="174">
        <v>0.21199999999999999</v>
      </c>
      <c r="N550" s="174">
        <v>1.7000000000000001E-2</v>
      </c>
      <c r="O550" s="104">
        <v>5.28</v>
      </c>
      <c r="P550" s="106">
        <v>4.1900000000000004</v>
      </c>
      <c r="Q550" s="146">
        <v>8.5399999999999991</v>
      </c>
      <c r="R550" s="167">
        <f>_xlfn.IFNA(VLOOKUP(YEAR(E550), MOEX_annualized!$N$2:$O$10, 2,FALSE), MOEX_annualized!$O$10)</f>
        <v>0.11866885948640538</v>
      </c>
      <c r="S550" s="78">
        <v>0</v>
      </c>
      <c r="T550" s="78">
        <f>VLOOKUP(YEAR(D550)&amp;ROUNDUP(MONTH(D550)/3, 0), Business_index!$C$4:$E$39, 3, FALSE)</f>
        <v>0</v>
      </c>
      <c r="U550" s="167">
        <f>_xlfn.IFNA(VLOOKUP(YEAR(E550), MOEX_by2quarters!$N$2:$O$10, 2,FALSE), MOEX_by2quarters!$O$10)</f>
        <v>4.7760412903606803E-2</v>
      </c>
    </row>
    <row r="551" spans="1:21" x14ac:dyDescent="0.15">
      <c r="A551" s="78">
        <v>124</v>
      </c>
      <c r="B551" s="50" t="s">
        <v>1748</v>
      </c>
      <c r="C551" s="51">
        <v>15</v>
      </c>
      <c r="D551" s="52">
        <v>43465</v>
      </c>
      <c r="E551" s="52">
        <v>43663</v>
      </c>
      <c r="F551" s="50" t="s">
        <v>2017</v>
      </c>
      <c r="G551" s="51">
        <v>16.805920995637088</v>
      </c>
      <c r="H551" s="50">
        <v>1</v>
      </c>
      <c r="I551" s="50">
        <v>36</v>
      </c>
      <c r="J551" s="50">
        <v>7</v>
      </c>
      <c r="K551" s="50">
        <v>0</v>
      </c>
      <c r="L551" s="68">
        <v>23.934246575342467</v>
      </c>
      <c r="M551" s="175">
        <v>0.23400000000000001</v>
      </c>
      <c r="N551" s="175">
        <v>2.9000000000000001E-2</v>
      </c>
      <c r="O551" s="173">
        <v>5.3</v>
      </c>
      <c r="P551" s="176">
        <v>3.8</v>
      </c>
      <c r="Q551" s="146">
        <v>7.88</v>
      </c>
      <c r="R551" s="167">
        <f>_xlfn.IFNA(VLOOKUP(YEAR(E551), MOEX_annualized!$N$2:$O$10, 2,FALSE), MOEX_annualized!$O$10)</f>
        <v>0.26082232879164408</v>
      </c>
      <c r="S551" s="78">
        <v>0</v>
      </c>
      <c r="T551" s="78">
        <f>VLOOKUP(YEAR(D551)&amp;ROUNDUP(MONTH(D551)/3, 0), Business_index!$C$4:$E$39, 3, FALSE)</f>
        <v>0</v>
      </c>
      <c r="U551" s="167">
        <f>_xlfn.IFNA(VLOOKUP(YEAR(E551), MOEX_by2quarters!$N$2:$O$10, 2,FALSE), MOEX_by2quarters!$O$10)</f>
        <v>0.2042960986766986</v>
      </c>
    </row>
    <row r="552" spans="1:21" x14ac:dyDescent="0.15">
      <c r="A552" s="78">
        <v>125</v>
      </c>
      <c r="B552" s="21" t="s">
        <v>2040</v>
      </c>
      <c r="C552" s="22">
        <v>12</v>
      </c>
      <c r="D552" s="23">
        <v>43004</v>
      </c>
      <c r="E552" s="23">
        <v>43100</v>
      </c>
      <c r="F552" s="21" t="s">
        <v>2041</v>
      </c>
      <c r="G552" s="22">
        <v>17.493304999717395</v>
      </c>
      <c r="H552" s="21">
        <v>1</v>
      </c>
      <c r="I552" s="21">
        <v>60</v>
      </c>
      <c r="J552" s="21">
        <v>3</v>
      </c>
      <c r="K552" s="21">
        <v>0</v>
      </c>
      <c r="L552" s="68">
        <v>11.967123287671233</v>
      </c>
      <c r="M552" s="139">
        <v>0.124</v>
      </c>
      <c r="N552" s="139">
        <v>8.0000000000000002E-3</v>
      </c>
      <c r="O552" s="147">
        <v>-4.429071191184188</v>
      </c>
      <c r="P552" s="143">
        <v>-4.6799020465278991</v>
      </c>
      <c r="Q552" s="146">
        <v>4.33</v>
      </c>
      <c r="R552" s="167">
        <f>_xlfn.IFNA(VLOOKUP(YEAR(E552), MOEX_annualized!$N$2:$O$10, 2,FALSE), MOEX_annualized!$O$10)</f>
        <v>-5.4849413820347394E-2</v>
      </c>
      <c r="S552" s="224">
        <v>1</v>
      </c>
      <c r="T552" s="78">
        <f>VLOOKUP(YEAR(D552)&amp;ROUNDUP(MONTH(D552)/3, 0), Business_index!$C$4:$E$39, 3, FALSE)</f>
        <v>1</v>
      </c>
      <c r="U552" s="167">
        <f>_xlfn.IFNA(VLOOKUP(YEAR(E552), MOEX_by2quarters!$N$2:$O$10, 2,FALSE), MOEX_by2quarters!$O$10)</f>
        <v>0.21714415782437937</v>
      </c>
    </row>
    <row r="553" spans="1:21" x14ac:dyDescent="0.15">
      <c r="A553" s="78">
        <v>125</v>
      </c>
      <c r="B553" s="24" t="s">
        <v>2040</v>
      </c>
      <c r="C553" s="25">
        <v>12</v>
      </c>
      <c r="D553" s="26">
        <v>43100</v>
      </c>
      <c r="E553" s="26">
        <v>43368</v>
      </c>
      <c r="F553" s="24" t="s">
        <v>2041</v>
      </c>
      <c r="G553" s="25">
        <v>17.493304999717395</v>
      </c>
      <c r="H553" s="24">
        <v>1</v>
      </c>
      <c r="I553" s="24">
        <v>60</v>
      </c>
      <c r="J553" s="24">
        <v>3</v>
      </c>
      <c r="K553" s="24">
        <v>0</v>
      </c>
      <c r="L553" s="68">
        <v>11.967123287671233</v>
      </c>
      <c r="M553" s="125">
        <v>4.5999999999999999E-2</v>
      </c>
      <c r="N553" s="125">
        <v>4.0000000000000001E-3</v>
      </c>
      <c r="O553" s="149">
        <v>-5.2563326429823158</v>
      </c>
      <c r="P553" s="132">
        <v>-4.960172056714991</v>
      </c>
      <c r="Q553" s="146">
        <v>5.54</v>
      </c>
      <c r="R553" s="167">
        <f>_xlfn.IFNA(VLOOKUP(YEAR(E553), MOEX_annualized!$N$2:$O$10, 2,FALSE), MOEX_annualized!$O$10)</f>
        <v>0.11866885948640538</v>
      </c>
      <c r="S553" s="224">
        <v>1</v>
      </c>
      <c r="T553" s="78">
        <f>VLOOKUP(YEAR(D553)&amp;ROUNDUP(MONTH(D553)/3, 0), Business_index!$C$4:$E$39, 3, FALSE)</f>
        <v>0</v>
      </c>
      <c r="U553" s="167">
        <f>_xlfn.IFNA(VLOOKUP(YEAR(E553), MOEX_by2quarters!$N$2:$O$10, 2,FALSE), MOEX_by2quarters!$O$10)</f>
        <v>4.7760412903606803E-2</v>
      </c>
    </row>
    <row r="554" spans="1:21" x14ac:dyDescent="0.15">
      <c r="A554" s="78">
        <v>126</v>
      </c>
      <c r="B554" s="21" t="s">
        <v>2040</v>
      </c>
      <c r="C554" s="22">
        <v>12</v>
      </c>
      <c r="D554" s="23">
        <v>43089</v>
      </c>
      <c r="E554" s="23">
        <v>43100</v>
      </c>
      <c r="F554" s="21" t="s">
        <v>2070</v>
      </c>
      <c r="G554" s="22">
        <v>16.731164944059259</v>
      </c>
      <c r="H554" s="21">
        <v>1</v>
      </c>
      <c r="I554" s="21">
        <v>60</v>
      </c>
      <c r="J554" s="21">
        <v>3</v>
      </c>
      <c r="K554" s="21">
        <v>0</v>
      </c>
      <c r="L554" s="68">
        <v>11.967123287671233</v>
      </c>
      <c r="M554" s="139">
        <v>0.124</v>
      </c>
      <c r="N554" s="139">
        <v>8.0000000000000002E-3</v>
      </c>
      <c r="O554" s="147">
        <v>-4.429071191184188</v>
      </c>
      <c r="P554" s="143">
        <v>-4.6799020465278991</v>
      </c>
      <c r="Q554" s="146">
        <v>5.1100000000000003</v>
      </c>
      <c r="R554" s="167">
        <f>_xlfn.IFNA(VLOOKUP(YEAR(E554), MOEX_annualized!$N$2:$O$10, 2,FALSE), MOEX_annualized!$O$10)</f>
        <v>-5.4849413820347394E-2</v>
      </c>
      <c r="S554" s="224">
        <v>1</v>
      </c>
      <c r="T554" s="78">
        <f>VLOOKUP(YEAR(D554)&amp;ROUNDUP(MONTH(D554)/3, 0), Business_index!$C$4:$E$39, 3, FALSE)</f>
        <v>0</v>
      </c>
      <c r="U554" s="167">
        <f>_xlfn.IFNA(VLOOKUP(YEAR(E554), MOEX_by2quarters!$N$2:$O$10, 2,FALSE), MOEX_by2quarters!$O$10)</f>
        <v>0.21714415782437937</v>
      </c>
    </row>
    <row r="555" spans="1:21" x14ac:dyDescent="0.15">
      <c r="A555" s="78">
        <v>126</v>
      </c>
      <c r="B555" s="24" t="s">
        <v>2040</v>
      </c>
      <c r="C555" s="25">
        <v>12</v>
      </c>
      <c r="D555" s="26">
        <v>43100</v>
      </c>
      <c r="E555" s="26">
        <v>43453</v>
      </c>
      <c r="F555" s="24" t="s">
        <v>2070</v>
      </c>
      <c r="G555" s="25">
        <v>16.731164944059259</v>
      </c>
      <c r="H555" s="24">
        <v>1</v>
      </c>
      <c r="I555" s="24">
        <v>60</v>
      </c>
      <c r="J555" s="24">
        <v>3</v>
      </c>
      <c r="K555" s="24">
        <v>0</v>
      </c>
      <c r="L555" s="68">
        <v>11.967123287671233</v>
      </c>
      <c r="M555" s="125">
        <v>4.5999999999999999E-2</v>
      </c>
      <c r="N555" s="125">
        <v>4.0000000000000001E-3</v>
      </c>
      <c r="O555" s="149">
        <v>-5.2563326429823158</v>
      </c>
      <c r="P555" s="132">
        <v>-4.960172056714991</v>
      </c>
      <c r="Q555" s="146">
        <v>5.54</v>
      </c>
      <c r="R555" s="167">
        <f>_xlfn.IFNA(VLOOKUP(YEAR(E555), MOEX_annualized!$N$2:$O$10, 2,FALSE), MOEX_annualized!$O$10)</f>
        <v>0.11866885948640538</v>
      </c>
      <c r="S555" s="224">
        <v>1</v>
      </c>
      <c r="T555" s="78">
        <f>VLOOKUP(YEAR(D555)&amp;ROUNDUP(MONTH(D555)/3, 0), Business_index!$C$4:$E$39, 3, FALSE)</f>
        <v>0</v>
      </c>
      <c r="U555" s="167">
        <f>_xlfn.IFNA(VLOOKUP(YEAR(E555), MOEX_by2quarters!$N$2:$O$10, 2,FALSE), MOEX_by2quarters!$O$10)</f>
        <v>4.7760412903606803E-2</v>
      </c>
    </row>
    <row r="556" spans="1:21" x14ac:dyDescent="0.15">
      <c r="R556" s="167"/>
      <c r="U556" s="167"/>
    </row>
  </sheetData>
  <autoFilter ref="A1:S555" xr:uid="{9AFD00AD-92F8-B34A-88D3-8E218901EC9E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="160" zoomScaleNormal="160" workbookViewId="0">
      <selection activeCell="N43" sqref="N43"/>
    </sheetView>
  </sheetViews>
  <sheetFormatPr baseColWidth="10" defaultColWidth="12" defaultRowHeight="11" x14ac:dyDescent="0.15"/>
  <sheetData>
    <row r="1" spans="1:3" x14ac:dyDescent="0.15">
      <c r="A1" t="s">
        <v>3162</v>
      </c>
      <c r="B1" s="13" t="s">
        <v>3200</v>
      </c>
    </row>
    <row r="2" spans="1:3" x14ac:dyDescent="0.15">
      <c r="A2" t="s">
        <v>3163</v>
      </c>
      <c r="B2" t="s">
        <v>3169</v>
      </c>
    </row>
    <row r="3" spans="1:3" x14ac:dyDescent="0.15">
      <c r="A3" t="s">
        <v>3171</v>
      </c>
      <c r="B3" s="2">
        <v>44243</v>
      </c>
    </row>
    <row r="4" spans="1:3" x14ac:dyDescent="0.15">
      <c r="A4" s="20" t="s">
        <v>3176</v>
      </c>
    </row>
    <row r="7" spans="1:3" x14ac:dyDescent="0.15">
      <c r="A7" s="110" t="s">
        <v>3172</v>
      </c>
    </row>
    <row r="8" spans="1:3" x14ac:dyDescent="0.15">
      <c r="A8" t="s">
        <v>3164</v>
      </c>
    </row>
    <row r="9" spans="1:3" x14ac:dyDescent="0.15">
      <c r="A9" t="s">
        <v>3165</v>
      </c>
    </row>
    <row r="10" spans="1:3" x14ac:dyDescent="0.15">
      <c r="A10" t="s">
        <v>3166</v>
      </c>
      <c r="C10" t="s">
        <v>3185</v>
      </c>
    </row>
    <row r="11" spans="1:3" x14ac:dyDescent="0.15">
      <c r="A11" t="s">
        <v>3168</v>
      </c>
      <c r="C11" t="s">
        <v>3186</v>
      </c>
    </row>
    <row r="12" spans="1:3" x14ac:dyDescent="0.15">
      <c r="A12" t="s">
        <v>3175</v>
      </c>
      <c r="C12" t="s">
        <v>3187</v>
      </c>
    </row>
    <row r="13" spans="1:3" x14ac:dyDescent="0.15">
      <c r="A13" t="s">
        <v>3183</v>
      </c>
      <c r="C13" t="s">
        <v>3182</v>
      </c>
    </row>
  </sheetData>
  <hyperlinks>
    <hyperlink ref="A4" r:id="rId1" location="/from=2021-01-27&amp;till=2021-02-26&amp;sort=TRADEDATE&amp;order=desc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1888"/>
  <sheetViews>
    <sheetView topLeftCell="J1" zoomScale="150" zoomScaleNormal="100" workbookViewId="0">
      <selection activeCell="W856" sqref="W856"/>
    </sheetView>
  </sheetViews>
  <sheetFormatPr baseColWidth="10" defaultColWidth="12" defaultRowHeight="11" x14ac:dyDescent="0.15"/>
  <cols>
    <col min="1" max="1" width="42.75" customWidth="1"/>
    <col min="2" max="2" width="14.25" customWidth="1"/>
    <col min="3" max="3" width="12.75" customWidth="1"/>
    <col min="4" max="5" width="16.5" customWidth="1"/>
    <col min="6" max="6" width="17.25" customWidth="1"/>
    <col min="7" max="8" width="21.5" customWidth="1"/>
    <col min="9" max="9" width="28.5" customWidth="1"/>
    <col min="10" max="10" width="21.75" customWidth="1"/>
    <col min="11" max="11" width="15.25" customWidth="1"/>
    <col min="12" max="12" width="29.25" customWidth="1"/>
    <col min="13" max="13" width="14.25" customWidth="1"/>
    <col min="14" max="18" width="12" customWidth="1"/>
    <col min="19" max="19" width="15.75" customWidth="1"/>
    <col min="20" max="20" width="13" customWidth="1"/>
    <col min="21" max="21" width="12.25" bestFit="1" customWidth="1"/>
    <col min="22" max="22" width="12.5" customWidth="1"/>
    <col min="25" max="25" width="12" customWidth="1"/>
  </cols>
  <sheetData>
    <row r="1" spans="1:26" ht="66.7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7</v>
      </c>
      <c r="H1" s="11" t="s">
        <v>9</v>
      </c>
      <c r="I1" s="11" t="s">
        <v>11</v>
      </c>
      <c r="J1" s="11" t="s">
        <v>12</v>
      </c>
      <c r="K1" s="12" t="s">
        <v>3165</v>
      </c>
      <c r="L1" s="11" t="s">
        <v>14</v>
      </c>
      <c r="M1" s="11" t="s">
        <v>15</v>
      </c>
      <c r="N1" s="11" t="s">
        <v>3138</v>
      </c>
      <c r="O1" s="11" t="s">
        <v>3146</v>
      </c>
      <c r="P1" s="11" t="s">
        <v>3154</v>
      </c>
      <c r="Q1" s="11" t="s">
        <v>3155</v>
      </c>
      <c r="R1" s="11" t="s">
        <v>3156</v>
      </c>
      <c r="S1" s="11" t="s">
        <v>3157</v>
      </c>
      <c r="T1" s="12" t="s">
        <v>3160</v>
      </c>
      <c r="U1" s="12" t="s">
        <v>3166</v>
      </c>
      <c r="V1" t="s">
        <v>3173</v>
      </c>
      <c r="W1" s="12" t="s">
        <v>3168</v>
      </c>
      <c r="X1" s="12" t="s">
        <v>3170</v>
      </c>
      <c r="Y1" s="14" t="s">
        <v>3202</v>
      </c>
      <c r="Z1" s="12" t="s">
        <v>3203</v>
      </c>
    </row>
    <row r="2" spans="1:26" hidden="1" x14ac:dyDescent="0.15">
      <c r="A2" t="s">
        <v>968</v>
      </c>
      <c r="B2" t="s">
        <v>969</v>
      </c>
      <c r="C2" s="1">
        <v>16.5</v>
      </c>
      <c r="D2" s="2">
        <v>40927</v>
      </c>
      <c r="E2" s="2">
        <v>39835</v>
      </c>
      <c r="F2" t="s">
        <v>970</v>
      </c>
      <c r="G2" t="s">
        <v>19</v>
      </c>
      <c r="H2" t="s">
        <v>21</v>
      </c>
      <c r="I2" t="s">
        <v>23</v>
      </c>
      <c r="J2" s="1">
        <v>26300216</v>
      </c>
      <c r="K2" s="1">
        <f t="shared" ref="K2:K65" si="0">LN(J2)</f>
        <v>17.085087710042025</v>
      </c>
      <c r="L2" t="s">
        <v>20</v>
      </c>
      <c r="M2" t="s">
        <v>947</v>
      </c>
      <c r="N2" t="s">
        <v>3167</v>
      </c>
      <c r="O2" t="s">
        <v>3167</v>
      </c>
      <c r="P2" t="s">
        <v>3167</v>
      </c>
      <c r="Q2" t="s">
        <v>3167</v>
      </c>
      <c r="R2" t="s">
        <v>3167</v>
      </c>
      <c r="S2" s="10" t="e">
        <f>C2-VLOOKUP(E2, 'OFZ Yield'!$B$2:$N$2354, MATCH(V2, 'OFZ Yield'!$B$3:$N$3, 0), FALSE)</f>
        <v>#N/A</v>
      </c>
      <c r="T2" t="e">
        <f t="shared" ref="T2:T65" si="1">IF(S2&gt;4, 1, 0)</f>
        <v>#N/A</v>
      </c>
      <c r="U2">
        <f t="shared" ref="U2:U65" si="2">ROUNDUP(12*((D2-E2)/365), 0)</f>
        <v>36</v>
      </c>
      <c r="V2">
        <v>30</v>
      </c>
      <c r="W2">
        <v>0</v>
      </c>
    </row>
    <row r="3" spans="1:26" hidden="1" x14ac:dyDescent="0.15">
      <c r="A3" t="s">
        <v>968</v>
      </c>
      <c r="B3" t="s">
        <v>969</v>
      </c>
      <c r="C3" s="1">
        <v>8.5</v>
      </c>
      <c r="D3" s="2">
        <v>40927</v>
      </c>
      <c r="E3" s="2">
        <v>39835</v>
      </c>
      <c r="F3" t="s">
        <v>971</v>
      </c>
      <c r="G3" t="s">
        <v>19</v>
      </c>
      <c r="H3" t="s">
        <v>21</v>
      </c>
      <c r="I3" t="s">
        <v>23</v>
      </c>
      <c r="J3" s="1">
        <v>39450325</v>
      </c>
      <c r="K3" s="1">
        <f t="shared" si="0"/>
        <v>17.490552843498524</v>
      </c>
      <c r="L3" t="s">
        <v>20</v>
      </c>
      <c r="M3" t="s">
        <v>947</v>
      </c>
      <c r="N3" t="s">
        <v>3167</v>
      </c>
      <c r="O3" t="s">
        <v>3167</v>
      </c>
      <c r="P3" t="s">
        <v>3167</v>
      </c>
      <c r="Q3" t="s">
        <v>3167</v>
      </c>
      <c r="R3" t="s">
        <v>3167</v>
      </c>
      <c r="S3" s="10" t="e">
        <f>C3-VLOOKUP(E3, 'OFZ Yield'!$B$2:$N$2354, MATCH(V3, 'OFZ Yield'!$B$3:$N$3, 0), FALSE)</f>
        <v>#N/A</v>
      </c>
      <c r="T3" t="e">
        <f t="shared" si="1"/>
        <v>#N/A</v>
      </c>
      <c r="U3">
        <f t="shared" si="2"/>
        <v>36</v>
      </c>
      <c r="V3">
        <v>1</v>
      </c>
      <c r="W3">
        <v>0</v>
      </c>
    </row>
    <row r="4" spans="1:26" hidden="1" x14ac:dyDescent="0.15">
      <c r="A4" t="s">
        <v>972</v>
      </c>
      <c r="B4" t="s">
        <v>973</v>
      </c>
      <c r="C4" s="1">
        <v>12.5</v>
      </c>
      <c r="D4" s="2">
        <v>40960</v>
      </c>
      <c r="E4" s="2">
        <v>39868</v>
      </c>
      <c r="F4" t="s">
        <v>974</v>
      </c>
      <c r="G4" t="s">
        <v>19</v>
      </c>
      <c r="H4" t="s">
        <v>21</v>
      </c>
      <c r="I4" t="s">
        <v>23</v>
      </c>
      <c r="J4" s="1">
        <v>4019484</v>
      </c>
      <c r="K4" s="1">
        <f t="shared" si="0"/>
        <v>15.206664094147628</v>
      </c>
      <c r="L4" t="s">
        <v>20</v>
      </c>
      <c r="M4" t="s">
        <v>947</v>
      </c>
      <c r="N4" t="s">
        <v>3167</v>
      </c>
      <c r="O4" t="s">
        <v>3167</v>
      </c>
      <c r="P4" t="s">
        <v>3167</v>
      </c>
      <c r="Q4" t="s">
        <v>3167</v>
      </c>
      <c r="R4" t="s">
        <v>3167</v>
      </c>
      <c r="S4" s="10" t="e">
        <f>C4-VLOOKUP(E4, 'OFZ Yield'!$B$2:$N$2354, MATCH(V4, 'OFZ Yield'!$B$3:$N$3, 0), FALSE)</f>
        <v>#N/A</v>
      </c>
      <c r="T4" t="e">
        <f t="shared" si="1"/>
        <v>#N/A</v>
      </c>
      <c r="U4">
        <f t="shared" si="2"/>
        <v>36</v>
      </c>
      <c r="V4">
        <v>10</v>
      </c>
      <c r="W4">
        <v>0</v>
      </c>
    </row>
    <row r="5" spans="1:26" hidden="1" x14ac:dyDescent="0.15">
      <c r="A5" t="s">
        <v>975</v>
      </c>
      <c r="B5" t="s">
        <v>976</v>
      </c>
      <c r="C5" s="1">
        <v>6.5</v>
      </c>
      <c r="D5" s="2">
        <v>41690</v>
      </c>
      <c r="E5" s="2">
        <v>39870</v>
      </c>
      <c r="F5" t="s">
        <v>977</v>
      </c>
      <c r="G5" t="s">
        <v>19</v>
      </c>
      <c r="H5" t="s">
        <v>21</v>
      </c>
      <c r="I5" t="s">
        <v>23</v>
      </c>
      <c r="J5" s="1">
        <v>107307651</v>
      </c>
      <c r="K5" s="1">
        <f t="shared" si="0"/>
        <v>18.491210509811893</v>
      </c>
      <c r="L5" t="s">
        <v>20</v>
      </c>
      <c r="M5" t="s">
        <v>947</v>
      </c>
      <c r="N5" t="s">
        <v>3133</v>
      </c>
      <c r="O5" t="s">
        <v>3167</v>
      </c>
      <c r="P5" t="s">
        <v>3167</v>
      </c>
      <c r="Q5" t="s">
        <v>3167</v>
      </c>
      <c r="R5" t="s">
        <v>3167</v>
      </c>
      <c r="S5" s="10" t="e">
        <f>C5-VLOOKUP(E5, 'OFZ Yield'!$B$2:$N$2354, MATCH(V5, 'OFZ Yield'!$B$3:$N$3, 0), FALSE)</f>
        <v>#N/A</v>
      </c>
      <c r="T5" t="e">
        <f t="shared" si="1"/>
        <v>#N/A</v>
      </c>
      <c r="U5">
        <f t="shared" si="2"/>
        <v>60</v>
      </c>
      <c r="V5">
        <v>3</v>
      </c>
      <c r="W5">
        <v>0</v>
      </c>
    </row>
    <row r="6" spans="1:26" hidden="1" x14ac:dyDescent="0.15">
      <c r="A6" t="s">
        <v>968</v>
      </c>
      <c r="B6" t="s">
        <v>969</v>
      </c>
      <c r="C6" s="1">
        <v>16.5</v>
      </c>
      <c r="D6" s="2">
        <v>40962</v>
      </c>
      <c r="E6" s="2">
        <v>39870</v>
      </c>
      <c r="F6" t="s">
        <v>978</v>
      </c>
      <c r="G6" t="s">
        <v>19</v>
      </c>
      <c r="H6" t="s">
        <v>21</v>
      </c>
      <c r="I6" t="s">
        <v>23</v>
      </c>
      <c r="J6" s="1">
        <v>19725162</v>
      </c>
      <c r="K6" s="1">
        <f t="shared" si="0"/>
        <v>16.797405637590241</v>
      </c>
      <c r="L6" t="s">
        <v>20</v>
      </c>
      <c r="M6" t="s">
        <v>947</v>
      </c>
      <c r="N6" t="s">
        <v>3167</v>
      </c>
      <c r="O6" t="s">
        <v>3167</v>
      </c>
      <c r="P6" t="s">
        <v>3167</v>
      </c>
      <c r="Q6" t="s">
        <v>3167</v>
      </c>
      <c r="R6" t="s">
        <v>3167</v>
      </c>
      <c r="S6" s="10" t="e">
        <f>C6-VLOOKUP(E6, 'OFZ Yield'!$B$2:$N$2354, MATCH(V6, 'OFZ Yield'!$B$3:$N$3, 0), FALSE)</f>
        <v>#N/A</v>
      </c>
      <c r="T6" t="e">
        <f t="shared" si="1"/>
        <v>#N/A</v>
      </c>
      <c r="U6">
        <f t="shared" si="2"/>
        <v>36</v>
      </c>
      <c r="V6">
        <v>3</v>
      </c>
      <c r="W6">
        <v>0</v>
      </c>
    </row>
    <row r="7" spans="1:26" hidden="1" x14ac:dyDescent="0.15">
      <c r="A7" t="s">
        <v>979</v>
      </c>
      <c r="B7" t="s">
        <v>980</v>
      </c>
      <c r="C7" s="1">
        <v>15.5</v>
      </c>
      <c r="D7" s="2">
        <v>41690</v>
      </c>
      <c r="E7" s="2">
        <v>39870</v>
      </c>
      <c r="F7" t="s">
        <v>981</v>
      </c>
      <c r="G7" t="s">
        <v>19</v>
      </c>
      <c r="H7" t="s">
        <v>21</v>
      </c>
      <c r="I7" t="s">
        <v>25</v>
      </c>
      <c r="J7" s="1">
        <v>7910422</v>
      </c>
      <c r="K7" s="1">
        <f t="shared" si="0"/>
        <v>15.8836916885104</v>
      </c>
      <c r="L7" t="s">
        <v>20</v>
      </c>
      <c r="M7" t="s">
        <v>947</v>
      </c>
      <c r="N7" t="s">
        <v>3167</v>
      </c>
      <c r="O7" t="s">
        <v>3167</v>
      </c>
      <c r="P7" t="s">
        <v>3167</v>
      </c>
      <c r="Q7" t="s">
        <v>3167</v>
      </c>
      <c r="R7" t="s">
        <v>3167</v>
      </c>
      <c r="S7" s="10" t="e">
        <f>C7-VLOOKUP(E7, 'OFZ Yield'!$B$2:$N$2354, MATCH(V7, 'OFZ Yield'!$B$3:$N$3, 0), FALSE)</f>
        <v>#N/A</v>
      </c>
      <c r="T7" t="e">
        <f t="shared" si="1"/>
        <v>#N/A</v>
      </c>
      <c r="U7">
        <f t="shared" si="2"/>
        <v>60</v>
      </c>
      <c r="V7">
        <v>3</v>
      </c>
      <c r="W7">
        <v>0</v>
      </c>
    </row>
    <row r="8" spans="1:26" hidden="1" x14ac:dyDescent="0.15">
      <c r="A8" t="s">
        <v>982</v>
      </c>
      <c r="B8" t="s">
        <v>983</v>
      </c>
      <c r="C8" s="1">
        <v>9.5</v>
      </c>
      <c r="D8" s="2">
        <v>41697</v>
      </c>
      <c r="E8" s="2">
        <v>39877</v>
      </c>
      <c r="F8" t="s">
        <v>984</v>
      </c>
      <c r="G8" t="s">
        <v>19</v>
      </c>
      <c r="H8" t="s">
        <v>21</v>
      </c>
      <c r="I8" t="s">
        <v>23</v>
      </c>
      <c r="J8" s="1">
        <v>67067281</v>
      </c>
      <c r="K8" s="1">
        <f t="shared" si="0"/>
        <v>18.021206867519556</v>
      </c>
      <c r="L8" t="s">
        <v>20</v>
      </c>
      <c r="M8" t="s">
        <v>947</v>
      </c>
      <c r="N8" t="s">
        <v>3133</v>
      </c>
      <c r="O8" t="s">
        <v>3167</v>
      </c>
      <c r="P8" t="s">
        <v>3167</v>
      </c>
      <c r="Q8" t="s">
        <v>3167</v>
      </c>
      <c r="R8" t="s">
        <v>3167</v>
      </c>
      <c r="S8" s="10" t="e">
        <f>C8-VLOOKUP(E8, 'OFZ Yield'!$B$2:$N$2354, MATCH(V8, 'OFZ Yield'!$B$3:$N$3, 0), FALSE)</f>
        <v>#N/A</v>
      </c>
      <c r="T8" t="e">
        <f t="shared" si="1"/>
        <v>#N/A</v>
      </c>
      <c r="U8">
        <f t="shared" si="2"/>
        <v>60</v>
      </c>
      <c r="V8">
        <v>3</v>
      </c>
      <c r="W8">
        <v>0</v>
      </c>
    </row>
    <row r="9" spans="1:26" hidden="1" x14ac:dyDescent="0.15">
      <c r="A9" t="s">
        <v>1139</v>
      </c>
      <c r="B9" t="s">
        <v>1140</v>
      </c>
      <c r="C9" s="1">
        <v>8.25</v>
      </c>
      <c r="D9" s="2">
        <v>41702</v>
      </c>
      <c r="E9" s="2">
        <v>39882</v>
      </c>
      <c r="F9" t="s">
        <v>1141</v>
      </c>
      <c r="G9" t="s">
        <v>19</v>
      </c>
      <c r="H9" t="s">
        <v>21</v>
      </c>
      <c r="I9" t="s">
        <v>23</v>
      </c>
      <c r="J9" s="1">
        <v>6575054</v>
      </c>
      <c r="K9" s="1">
        <f t="shared" si="0"/>
        <v>15.698793348922132</v>
      </c>
      <c r="L9" t="s">
        <v>20</v>
      </c>
      <c r="M9" t="s">
        <v>947</v>
      </c>
      <c r="N9" t="s">
        <v>3167</v>
      </c>
      <c r="O9" t="s">
        <v>3167</v>
      </c>
      <c r="P9" t="s">
        <v>3167</v>
      </c>
      <c r="Q9" t="s">
        <v>3167</v>
      </c>
      <c r="R9" t="s">
        <v>3167</v>
      </c>
      <c r="S9" s="10" t="e">
        <f>C9-VLOOKUP(E9, 'OFZ Yield'!$B$2:$N$2354, MATCH(V9, 'OFZ Yield'!$B$3:$N$3, 0), FALSE)</f>
        <v>#N/A</v>
      </c>
      <c r="T9" t="e">
        <f t="shared" si="1"/>
        <v>#N/A</v>
      </c>
      <c r="U9">
        <f t="shared" si="2"/>
        <v>60</v>
      </c>
      <c r="V9">
        <v>5</v>
      </c>
      <c r="W9">
        <v>0</v>
      </c>
      <c r="Z9">
        <v>0</v>
      </c>
    </row>
    <row r="10" spans="1:26" hidden="1" x14ac:dyDescent="0.15">
      <c r="A10" t="s">
        <v>985</v>
      </c>
      <c r="B10" t="s">
        <v>986</v>
      </c>
      <c r="C10" s="1">
        <v>8.5</v>
      </c>
      <c r="D10" s="2">
        <v>40989</v>
      </c>
      <c r="E10" s="2">
        <v>39897</v>
      </c>
      <c r="F10" t="s">
        <v>987</v>
      </c>
      <c r="G10" t="s">
        <v>19</v>
      </c>
      <c r="H10" t="s">
        <v>21</v>
      </c>
      <c r="I10" t="s">
        <v>23</v>
      </c>
      <c r="J10" s="1">
        <v>26826912</v>
      </c>
      <c r="K10" s="1">
        <f t="shared" si="0"/>
        <v>17.104916120735002</v>
      </c>
      <c r="L10" t="s">
        <v>20</v>
      </c>
      <c r="M10" t="s">
        <v>947</v>
      </c>
      <c r="N10" t="s">
        <v>3133</v>
      </c>
      <c r="O10" t="s">
        <v>3167</v>
      </c>
      <c r="P10" t="s">
        <v>3167</v>
      </c>
      <c r="Q10" t="s">
        <v>3167</v>
      </c>
      <c r="R10" t="s">
        <v>3167</v>
      </c>
      <c r="S10" s="10" t="e">
        <f>C10-VLOOKUP(E10, 'OFZ Yield'!$B$2:$N$2354, MATCH(V10, 'OFZ Yield'!$B$3:$N$3, 0), FALSE)</f>
        <v>#N/A</v>
      </c>
      <c r="T10" t="e">
        <f t="shared" si="1"/>
        <v>#N/A</v>
      </c>
      <c r="U10">
        <f t="shared" si="2"/>
        <v>36</v>
      </c>
      <c r="V10">
        <v>5</v>
      </c>
      <c r="W10">
        <v>0</v>
      </c>
    </row>
    <row r="11" spans="1:26" hidden="1" x14ac:dyDescent="0.15">
      <c r="A11" t="s">
        <v>988</v>
      </c>
      <c r="B11" t="s">
        <v>989</v>
      </c>
      <c r="C11" s="1">
        <v>14</v>
      </c>
      <c r="D11" s="2">
        <v>40990</v>
      </c>
      <c r="E11" s="2">
        <v>39898</v>
      </c>
      <c r="F11" t="s">
        <v>990</v>
      </c>
      <c r="G11" t="s">
        <v>19</v>
      </c>
      <c r="H11" t="s">
        <v>21</v>
      </c>
      <c r="I11" t="s">
        <v>23</v>
      </c>
      <c r="J11" s="1">
        <v>6592018</v>
      </c>
      <c r="K11" s="1">
        <f t="shared" si="0"/>
        <v>15.701370081150241</v>
      </c>
      <c r="L11" t="s">
        <v>20</v>
      </c>
      <c r="M11" t="s">
        <v>947</v>
      </c>
      <c r="N11" t="s">
        <v>3167</v>
      </c>
      <c r="O11" t="s">
        <v>3167</v>
      </c>
      <c r="P11" t="s">
        <v>3167</v>
      </c>
      <c r="Q11" t="s">
        <v>3167</v>
      </c>
      <c r="R11" t="s">
        <v>3167</v>
      </c>
      <c r="S11" s="10" t="e">
        <f>C11-VLOOKUP(E11, 'OFZ Yield'!$B$2:$N$2354, MATCH(V11, 'OFZ Yield'!$B$3:$N$3, 0), FALSE)</f>
        <v>#N/A</v>
      </c>
      <c r="T11" t="e">
        <f t="shared" si="1"/>
        <v>#N/A</v>
      </c>
      <c r="U11">
        <f t="shared" si="2"/>
        <v>36</v>
      </c>
      <c r="V11">
        <v>3</v>
      </c>
      <c r="W11">
        <v>0</v>
      </c>
    </row>
    <row r="12" spans="1:26" hidden="1" x14ac:dyDescent="0.15">
      <c r="A12" t="s">
        <v>991</v>
      </c>
      <c r="B12" t="s">
        <v>992</v>
      </c>
      <c r="C12" s="1">
        <v>17</v>
      </c>
      <c r="D12" s="2">
        <v>40996</v>
      </c>
      <c r="E12" s="2">
        <v>39904</v>
      </c>
      <c r="F12" t="s">
        <v>993</v>
      </c>
      <c r="G12" t="s">
        <v>19</v>
      </c>
      <c r="H12" t="s">
        <v>21</v>
      </c>
      <c r="I12" t="s">
        <v>23</v>
      </c>
      <c r="J12" s="1">
        <v>19776055</v>
      </c>
      <c r="K12" s="1">
        <f t="shared" si="0"/>
        <v>16.799982420384556</v>
      </c>
      <c r="L12" t="s">
        <v>20</v>
      </c>
      <c r="M12" t="s">
        <v>947</v>
      </c>
      <c r="N12" t="s">
        <v>3167</v>
      </c>
      <c r="O12" t="s">
        <v>3167</v>
      </c>
      <c r="P12" t="s">
        <v>3167</v>
      </c>
      <c r="Q12" t="s">
        <v>3167</v>
      </c>
      <c r="R12" t="s">
        <v>3167</v>
      </c>
      <c r="S12" s="10" t="e">
        <f>C12-VLOOKUP(E12, 'OFZ Yield'!$B$2:$N$2354, MATCH(V12, 'OFZ Yield'!$B$3:$N$3, 0), FALSE)</f>
        <v>#N/A</v>
      </c>
      <c r="T12" t="e">
        <f t="shared" si="1"/>
        <v>#N/A</v>
      </c>
      <c r="U12">
        <f t="shared" si="2"/>
        <v>36</v>
      </c>
      <c r="V12">
        <v>5</v>
      </c>
      <c r="W12">
        <v>0</v>
      </c>
    </row>
    <row r="13" spans="1:26" hidden="1" x14ac:dyDescent="0.15">
      <c r="A13" t="s">
        <v>1008</v>
      </c>
      <c r="B13" t="s">
        <v>1009</v>
      </c>
      <c r="C13" s="1">
        <v>18</v>
      </c>
      <c r="D13" s="2">
        <v>41090</v>
      </c>
      <c r="E13" s="2">
        <v>39913</v>
      </c>
      <c r="F13" t="s">
        <v>1010</v>
      </c>
      <c r="G13" t="s">
        <v>19</v>
      </c>
      <c r="H13" t="s">
        <v>21</v>
      </c>
      <c r="I13" t="s">
        <v>25</v>
      </c>
      <c r="J13" s="1">
        <v>79367493</v>
      </c>
      <c r="K13" s="1">
        <f t="shared" si="0"/>
        <v>18.189599434326549</v>
      </c>
      <c r="L13" t="s">
        <v>20</v>
      </c>
      <c r="M13" t="s">
        <v>1011</v>
      </c>
      <c r="N13" t="s">
        <v>3167</v>
      </c>
      <c r="O13" t="s">
        <v>3167</v>
      </c>
      <c r="P13" t="s">
        <v>3167</v>
      </c>
      <c r="Q13" t="s">
        <v>3167</v>
      </c>
      <c r="R13" t="s">
        <v>3167</v>
      </c>
      <c r="S13" s="10" t="e">
        <f>C13-VLOOKUP(E13, 'OFZ Yield'!$B$2:$N$2354, MATCH(V13, 'OFZ Yield'!$B$3:$N$3, 0), FALSE)</f>
        <v>#N/A</v>
      </c>
      <c r="T13" t="e">
        <f t="shared" si="1"/>
        <v>#N/A</v>
      </c>
      <c r="U13">
        <f t="shared" si="2"/>
        <v>39</v>
      </c>
      <c r="V13">
        <v>10</v>
      </c>
      <c r="W13">
        <v>0</v>
      </c>
      <c r="X13">
        <v>1</v>
      </c>
      <c r="Y13" s="2">
        <v>39989</v>
      </c>
      <c r="Z13" s="10">
        <f>(Y13-E13)/365</f>
        <v>0.20821917808219179</v>
      </c>
    </row>
    <row r="14" spans="1:26" hidden="1" x14ac:dyDescent="0.15">
      <c r="A14" t="s">
        <v>994</v>
      </c>
      <c r="B14" t="s">
        <v>995</v>
      </c>
      <c r="C14" s="1">
        <v>8.5</v>
      </c>
      <c r="D14" s="2">
        <v>41737</v>
      </c>
      <c r="E14" s="2">
        <v>39917</v>
      </c>
      <c r="F14" t="s">
        <v>996</v>
      </c>
      <c r="G14" t="s">
        <v>19</v>
      </c>
      <c r="H14" t="s">
        <v>21</v>
      </c>
      <c r="I14" t="s">
        <v>23</v>
      </c>
      <c r="J14" s="1">
        <v>40642145</v>
      </c>
      <c r="K14" s="1">
        <f t="shared" si="0"/>
        <v>17.520316140353469</v>
      </c>
      <c r="L14" t="s">
        <v>20</v>
      </c>
      <c r="M14" t="s">
        <v>947</v>
      </c>
      <c r="N14" t="s">
        <v>3167</v>
      </c>
      <c r="O14" t="s">
        <v>3167</v>
      </c>
      <c r="P14" t="s">
        <v>3167</v>
      </c>
      <c r="Q14" t="s">
        <v>3167</v>
      </c>
      <c r="R14" t="s">
        <v>3167</v>
      </c>
      <c r="S14" s="10" t="e">
        <f>C14-VLOOKUP(E14, 'OFZ Yield'!$B$2:$N$2354, MATCH(V14, 'OFZ Yield'!$B$3:$N$3, 0), FALSE)</f>
        <v>#N/A</v>
      </c>
      <c r="T14" t="e">
        <f t="shared" si="1"/>
        <v>#N/A</v>
      </c>
      <c r="U14">
        <f t="shared" si="2"/>
        <v>60</v>
      </c>
      <c r="V14">
        <v>5</v>
      </c>
      <c r="W14">
        <v>0</v>
      </c>
    </row>
    <row r="15" spans="1:26" hidden="1" x14ac:dyDescent="0.15">
      <c r="A15" t="s">
        <v>997</v>
      </c>
      <c r="B15" t="s">
        <v>998</v>
      </c>
      <c r="C15" s="1">
        <v>1</v>
      </c>
      <c r="D15" s="2">
        <v>41739</v>
      </c>
      <c r="E15" s="2">
        <v>39919</v>
      </c>
      <c r="F15" t="s">
        <v>999</v>
      </c>
      <c r="G15" t="s">
        <v>19</v>
      </c>
      <c r="H15" t="s">
        <v>21</v>
      </c>
      <c r="I15" t="s">
        <v>23</v>
      </c>
      <c r="J15" s="1">
        <v>19776055</v>
      </c>
      <c r="K15" s="1">
        <f t="shared" si="0"/>
        <v>16.799982420384556</v>
      </c>
      <c r="L15" t="s">
        <v>20</v>
      </c>
      <c r="M15" t="s">
        <v>947</v>
      </c>
      <c r="N15" t="s">
        <v>3167</v>
      </c>
      <c r="O15" t="s">
        <v>3167</v>
      </c>
      <c r="P15" t="s">
        <v>3167</v>
      </c>
      <c r="Q15" t="s">
        <v>3167</v>
      </c>
      <c r="R15" t="s">
        <v>3167</v>
      </c>
      <c r="S15" s="10" t="e">
        <f>C15-VLOOKUP(E15, 'OFZ Yield'!$B$2:$N$2354, MATCH(V15, 'OFZ Yield'!$B$3:$N$3, 0), FALSE)</f>
        <v>#N/A</v>
      </c>
      <c r="T15" t="e">
        <f t="shared" si="1"/>
        <v>#N/A</v>
      </c>
      <c r="U15">
        <f t="shared" si="2"/>
        <v>60</v>
      </c>
      <c r="V15">
        <v>3</v>
      </c>
      <c r="W15">
        <v>0</v>
      </c>
    </row>
    <row r="16" spans="1:26" hidden="1" x14ac:dyDescent="0.15">
      <c r="A16" t="s">
        <v>248</v>
      </c>
      <c r="B16" t="s">
        <v>249</v>
      </c>
      <c r="C16" s="1">
        <v>0.1</v>
      </c>
      <c r="D16" s="2">
        <v>43564</v>
      </c>
      <c r="E16" s="2">
        <v>39924</v>
      </c>
      <c r="F16" t="s">
        <v>1000</v>
      </c>
      <c r="G16" t="s">
        <v>19</v>
      </c>
      <c r="H16" t="s">
        <v>21</v>
      </c>
      <c r="I16" t="s">
        <v>23</v>
      </c>
      <c r="J16" s="1">
        <v>131863494</v>
      </c>
      <c r="K16" s="1">
        <f t="shared" si="0"/>
        <v>18.697277809099067</v>
      </c>
      <c r="L16" t="s">
        <v>20</v>
      </c>
      <c r="M16" t="s">
        <v>947</v>
      </c>
      <c r="N16" t="s">
        <v>3167</v>
      </c>
      <c r="O16" t="s">
        <v>3167</v>
      </c>
      <c r="P16" t="s">
        <v>3167</v>
      </c>
      <c r="Q16" t="s">
        <v>3167</v>
      </c>
      <c r="R16" t="s">
        <v>3167</v>
      </c>
      <c r="S16" s="10" t="e">
        <f>C16-VLOOKUP(E16, 'OFZ Yield'!$B$2:$N$2354, MATCH(V16, 'OFZ Yield'!$B$3:$N$3, 0), FALSE)</f>
        <v>#N/A</v>
      </c>
      <c r="T16" t="e">
        <f t="shared" si="1"/>
        <v>#N/A</v>
      </c>
      <c r="U16">
        <f t="shared" si="2"/>
        <v>120</v>
      </c>
      <c r="V16">
        <v>3</v>
      </c>
      <c r="W16">
        <v>0</v>
      </c>
    </row>
    <row r="17" spans="1:26" hidden="1" x14ac:dyDescent="0.15">
      <c r="A17" t="s">
        <v>994</v>
      </c>
      <c r="B17" t="s">
        <v>995</v>
      </c>
      <c r="C17" s="1">
        <v>8.5</v>
      </c>
      <c r="D17" s="2">
        <v>41744</v>
      </c>
      <c r="E17" s="2">
        <v>39924</v>
      </c>
      <c r="F17" t="s">
        <v>1001</v>
      </c>
      <c r="G17" t="s">
        <v>19</v>
      </c>
      <c r="H17" t="s">
        <v>21</v>
      </c>
      <c r="I17" t="s">
        <v>23</v>
      </c>
      <c r="J17" s="1">
        <v>27094763</v>
      </c>
      <c r="K17" s="1">
        <f t="shared" si="0"/>
        <v>17.114851019942805</v>
      </c>
      <c r="L17" t="s">
        <v>20</v>
      </c>
      <c r="M17" t="s">
        <v>947</v>
      </c>
      <c r="N17" t="s">
        <v>3167</v>
      </c>
      <c r="O17" t="s">
        <v>3167</v>
      </c>
      <c r="P17" t="s">
        <v>3167</v>
      </c>
      <c r="Q17" t="s">
        <v>3167</v>
      </c>
      <c r="R17" t="s">
        <v>3167</v>
      </c>
      <c r="S17" s="10" t="e">
        <f>C17-VLOOKUP(E17, 'OFZ Yield'!$B$2:$N$2354, MATCH(V17, 'OFZ Yield'!$B$3:$N$3, 0), FALSE)</f>
        <v>#N/A</v>
      </c>
      <c r="T17" t="e">
        <f t="shared" si="1"/>
        <v>#N/A</v>
      </c>
      <c r="U17">
        <f t="shared" si="2"/>
        <v>60</v>
      </c>
      <c r="V17">
        <v>3</v>
      </c>
      <c r="W17">
        <v>0</v>
      </c>
    </row>
    <row r="18" spans="1:26" hidden="1" x14ac:dyDescent="0.15">
      <c r="A18" t="s">
        <v>1002</v>
      </c>
      <c r="B18" t="s">
        <v>1003</v>
      </c>
      <c r="C18" s="1">
        <v>7.4</v>
      </c>
      <c r="D18" s="2">
        <v>41024</v>
      </c>
      <c r="E18" s="2">
        <v>39932</v>
      </c>
      <c r="F18" t="s">
        <v>1004</v>
      </c>
      <c r="G18" t="s">
        <v>19</v>
      </c>
      <c r="H18" t="s">
        <v>21</v>
      </c>
      <c r="I18" t="s">
        <v>23</v>
      </c>
      <c r="J18" s="1">
        <v>26826912</v>
      </c>
      <c r="K18" s="1">
        <f t="shared" si="0"/>
        <v>17.104916120735002</v>
      </c>
      <c r="L18" t="s">
        <v>20</v>
      </c>
      <c r="M18" t="s">
        <v>947</v>
      </c>
      <c r="N18" t="s">
        <v>3133</v>
      </c>
      <c r="O18" t="s">
        <v>3167</v>
      </c>
      <c r="P18" t="s">
        <v>3167</v>
      </c>
      <c r="Q18" t="s">
        <v>3167</v>
      </c>
      <c r="R18" t="s">
        <v>3167</v>
      </c>
      <c r="S18" s="10" t="e">
        <f>C18-VLOOKUP(E18, 'OFZ Yield'!$B$2:$N$2354, MATCH(V18, 'OFZ Yield'!$B$3:$N$3, 0), FALSE)</f>
        <v>#N/A</v>
      </c>
      <c r="T18" t="e">
        <f t="shared" si="1"/>
        <v>#N/A</v>
      </c>
      <c r="U18">
        <f t="shared" si="2"/>
        <v>36</v>
      </c>
      <c r="V18">
        <v>5</v>
      </c>
      <c r="W18">
        <v>0</v>
      </c>
    </row>
    <row r="19" spans="1:26" hidden="1" x14ac:dyDescent="0.15">
      <c r="A19" t="s">
        <v>1005</v>
      </c>
      <c r="B19" t="s">
        <v>1006</v>
      </c>
      <c r="C19" s="1">
        <v>9</v>
      </c>
      <c r="D19" s="2">
        <v>41758</v>
      </c>
      <c r="E19" s="2">
        <v>39938</v>
      </c>
      <c r="F19" t="s">
        <v>1007</v>
      </c>
      <c r="G19" t="s">
        <v>19</v>
      </c>
      <c r="H19" t="s">
        <v>21</v>
      </c>
      <c r="I19" t="s">
        <v>23</v>
      </c>
      <c r="J19" s="1">
        <v>11865633</v>
      </c>
      <c r="K19" s="1">
        <f t="shared" si="0"/>
        <v>16.289156796618563</v>
      </c>
      <c r="L19" t="s">
        <v>20</v>
      </c>
      <c r="M19" t="s">
        <v>947</v>
      </c>
      <c r="N19" t="s">
        <v>3167</v>
      </c>
      <c r="O19" t="s">
        <v>3167</v>
      </c>
      <c r="P19" t="s">
        <v>3167</v>
      </c>
      <c r="Q19" t="s">
        <v>3167</v>
      </c>
      <c r="R19" t="s">
        <v>3167</v>
      </c>
      <c r="S19" s="10" t="e">
        <f>C19-VLOOKUP(E19, 'OFZ Yield'!$B$2:$N$2354, MATCH(V19, 'OFZ Yield'!$B$3:$N$3, 0), FALSE)</f>
        <v>#N/A</v>
      </c>
      <c r="T19" t="e">
        <f t="shared" si="1"/>
        <v>#N/A</v>
      </c>
      <c r="U19">
        <f t="shared" si="2"/>
        <v>60</v>
      </c>
      <c r="V19">
        <v>5</v>
      </c>
      <c r="W19">
        <v>0</v>
      </c>
    </row>
    <row r="20" spans="1:26" hidden="1" x14ac:dyDescent="0.15">
      <c r="A20" t="s">
        <v>745</v>
      </c>
      <c r="B20" t="s">
        <v>746</v>
      </c>
      <c r="C20" s="1">
        <v>5</v>
      </c>
      <c r="D20" s="2">
        <v>47244</v>
      </c>
      <c r="E20" s="2">
        <v>39940</v>
      </c>
      <c r="F20" t="s">
        <v>747</v>
      </c>
      <c r="G20" t="s">
        <v>19</v>
      </c>
      <c r="H20" t="s">
        <v>21</v>
      </c>
      <c r="I20" t="s">
        <v>397</v>
      </c>
      <c r="J20" s="1">
        <v>990099</v>
      </c>
      <c r="K20" s="1">
        <f t="shared" si="0"/>
        <v>13.805560217111106</v>
      </c>
      <c r="L20" t="s">
        <v>20</v>
      </c>
      <c r="M20" t="s">
        <v>24</v>
      </c>
      <c r="N20" t="s">
        <v>3167</v>
      </c>
      <c r="O20" t="s">
        <v>3167</v>
      </c>
      <c r="P20" t="s">
        <v>3167</v>
      </c>
      <c r="Q20" t="s">
        <v>3167</v>
      </c>
      <c r="R20" t="s">
        <v>3167</v>
      </c>
      <c r="S20" s="10" t="e">
        <f>C20-VLOOKUP(E20, 'OFZ Yield'!$B$2:$N$2354, MATCH(V20, 'OFZ Yield'!$B$3:$N$3, 0), FALSE)</f>
        <v>#N/A</v>
      </c>
      <c r="T20" t="e">
        <f t="shared" si="1"/>
        <v>#N/A</v>
      </c>
      <c r="U20">
        <f t="shared" si="2"/>
        <v>241</v>
      </c>
      <c r="V20">
        <v>15</v>
      </c>
      <c r="W20">
        <v>0</v>
      </c>
    </row>
    <row r="21" spans="1:26" hidden="1" x14ac:dyDescent="0.15">
      <c r="A21" t="s">
        <v>41</v>
      </c>
      <c r="B21" t="s">
        <v>42</v>
      </c>
      <c r="C21" s="1">
        <v>7.6</v>
      </c>
      <c r="D21" s="2">
        <v>41772</v>
      </c>
      <c r="E21" s="2">
        <v>39952</v>
      </c>
      <c r="F21" t="s">
        <v>1012</v>
      </c>
      <c r="G21" t="s">
        <v>19</v>
      </c>
      <c r="H21" t="s">
        <v>21</v>
      </c>
      <c r="I21" t="s">
        <v>23</v>
      </c>
      <c r="J21" s="1">
        <v>198019801</v>
      </c>
      <c r="K21" s="1">
        <f t="shared" si="0"/>
        <v>19.103877588709143</v>
      </c>
      <c r="L21" t="s">
        <v>20</v>
      </c>
      <c r="M21" t="s">
        <v>947</v>
      </c>
      <c r="N21" t="s">
        <v>3167</v>
      </c>
      <c r="O21" t="s">
        <v>3167</v>
      </c>
      <c r="P21" t="s">
        <v>3167</v>
      </c>
      <c r="Q21" t="s">
        <v>3167</v>
      </c>
      <c r="R21" t="s">
        <v>3167</v>
      </c>
      <c r="S21" s="10" t="e">
        <f>C21-VLOOKUP(E21, 'OFZ Yield'!$B$2:$N$2354, MATCH(V21, 'OFZ Yield'!$B$3:$N$3, 0), FALSE)</f>
        <v>#N/A</v>
      </c>
      <c r="T21" t="e">
        <f t="shared" si="1"/>
        <v>#N/A</v>
      </c>
      <c r="U21">
        <f t="shared" si="2"/>
        <v>60</v>
      </c>
      <c r="V21">
        <v>5</v>
      </c>
      <c r="W21">
        <v>0</v>
      </c>
      <c r="Z21">
        <v>0</v>
      </c>
    </row>
    <row r="22" spans="1:26" hidden="1" x14ac:dyDescent="0.15">
      <c r="A22" t="s">
        <v>38</v>
      </c>
      <c r="B22" t="s">
        <v>39</v>
      </c>
      <c r="C22" s="1">
        <v>0.01</v>
      </c>
      <c r="D22" s="2">
        <v>43598</v>
      </c>
      <c r="E22" s="2">
        <v>39958</v>
      </c>
      <c r="F22" t="s">
        <v>1013</v>
      </c>
      <c r="G22" t="s">
        <v>19</v>
      </c>
      <c r="H22" t="s">
        <v>21</v>
      </c>
      <c r="I22" t="s">
        <v>23</v>
      </c>
      <c r="J22" s="1">
        <v>473837406</v>
      </c>
      <c r="K22" s="1">
        <f t="shared" si="0"/>
        <v>19.976374795496252</v>
      </c>
      <c r="L22" t="s">
        <v>20</v>
      </c>
      <c r="M22" t="s">
        <v>948</v>
      </c>
      <c r="N22" t="s">
        <v>3167</v>
      </c>
      <c r="O22" t="s">
        <v>3167</v>
      </c>
      <c r="P22" t="s">
        <v>3167</v>
      </c>
      <c r="Q22" t="s">
        <v>3167</v>
      </c>
      <c r="R22" t="s">
        <v>3167</v>
      </c>
      <c r="S22" s="10" t="e">
        <f>C22-VLOOKUP(E22, 'OFZ Yield'!$B$2:$N$2354, MATCH(V22, 'OFZ Yield'!$B$3:$N$3, 0), FALSE)</f>
        <v>#N/A</v>
      </c>
      <c r="T22" t="e">
        <f t="shared" si="1"/>
        <v>#N/A</v>
      </c>
      <c r="U22">
        <f t="shared" si="2"/>
        <v>120</v>
      </c>
      <c r="V22">
        <v>3</v>
      </c>
      <c r="W22">
        <v>0</v>
      </c>
      <c r="Z22">
        <v>0</v>
      </c>
    </row>
    <row r="23" spans="1:26" hidden="1" x14ac:dyDescent="0.15">
      <c r="A23" t="s">
        <v>1014</v>
      </c>
      <c r="B23" t="s">
        <v>1015</v>
      </c>
      <c r="C23" s="1">
        <v>10</v>
      </c>
      <c r="D23" s="2">
        <v>41050</v>
      </c>
      <c r="E23" s="2">
        <v>39958</v>
      </c>
      <c r="F23" t="s">
        <v>1016</v>
      </c>
      <c r="G23" t="s">
        <v>19</v>
      </c>
      <c r="H23" t="s">
        <v>21</v>
      </c>
      <c r="I23" t="s">
        <v>23</v>
      </c>
      <c r="J23" s="1">
        <v>26402640</v>
      </c>
      <c r="K23" s="1">
        <f t="shared" si="0"/>
        <v>17.088974563116878</v>
      </c>
      <c r="L23" t="s">
        <v>20</v>
      </c>
      <c r="M23" t="s">
        <v>1011</v>
      </c>
      <c r="N23" t="s">
        <v>3167</v>
      </c>
      <c r="O23" t="s">
        <v>3167</v>
      </c>
      <c r="P23" t="s">
        <v>3167</v>
      </c>
      <c r="Q23" t="s">
        <v>3167</v>
      </c>
      <c r="R23" t="s">
        <v>3167</v>
      </c>
      <c r="S23" s="10" t="e">
        <f>C23-VLOOKUP(E23, 'OFZ Yield'!$B$2:$N$2354, MATCH(V23, 'OFZ Yield'!$B$3:$N$3, 0), FALSE)</f>
        <v>#N/A</v>
      </c>
      <c r="T23" t="e">
        <f t="shared" si="1"/>
        <v>#N/A</v>
      </c>
      <c r="U23">
        <f t="shared" si="2"/>
        <v>36</v>
      </c>
      <c r="V23">
        <v>5</v>
      </c>
      <c r="W23">
        <v>0</v>
      </c>
      <c r="X23">
        <v>0</v>
      </c>
      <c r="Y23" s="2">
        <v>40777</v>
      </c>
      <c r="Z23" s="10">
        <f>(Y23-E23)/365</f>
        <v>2.2438356164383562</v>
      </c>
    </row>
    <row r="24" spans="1:26" hidden="1" x14ac:dyDescent="0.15">
      <c r="A24" t="s">
        <v>1017</v>
      </c>
      <c r="B24" t="s">
        <v>1018</v>
      </c>
      <c r="C24" s="1">
        <v>9</v>
      </c>
      <c r="D24" s="2">
        <v>41779</v>
      </c>
      <c r="E24" s="2">
        <v>39959</v>
      </c>
      <c r="F24" t="s">
        <v>1019</v>
      </c>
      <c r="G24" t="s">
        <v>19</v>
      </c>
      <c r="H24" t="s">
        <v>21</v>
      </c>
      <c r="I24" t="s">
        <v>23</v>
      </c>
      <c r="J24" s="1">
        <v>11835097</v>
      </c>
      <c r="K24" s="1">
        <f t="shared" si="0"/>
        <v>16.286579996925362</v>
      </c>
      <c r="L24" t="s">
        <v>20</v>
      </c>
      <c r="M24" t="s">
        <v>947</v>
      </c>
      <c r="N24" t="s">
        <v>3167</v>
      </c>
      <c r="O24" t="s">
        <v>3167</v>
      </c>
      <c r="P24" t="s">
        <v>3167</v>
      </c>
      <c r="Q24" t="s">
        <v>3167</v>
      </c>
      <c r="R24" t="s">
        <v>3167</v>
      </c>
      <c r="S24" s="10" t="e">
        <f>C24-VLOOKUP(E24, 'OFZ Yield'!$B$2:$N$2354, MATCH(V24, 'OFZ Yield'!$B$3:$N$3, 0), FALSE)</f>
        <v>#N/A</v>
      </c>
      <c r="T24" t="e">
        <f t="shared" si="1"/>
        <v>#N/A</v>
      </c>
      <c r="U24">
        <f t="shared" si="2"/>
        <v>60</v>
      </c>
      <c r="V24">
        <v>3</v>
      </c>
      <c r="W24">
        <v>0</v>
      </c>
      <c r="Z24">
        <v>0</v>
      </c>
    </row>
    <row r="25" spans="1:26" hidden="1" x14ac:dyDescent="0.15">
      <c r="A25" t="s">
        <v>1020</v>
      </c>
      <c r="B25" t="s">
        <v>1021</v>
      </c>
      <c r="C25" s="1">
        <v>16</v>
      </c>
      <c r="D25" s="2">
        <v>41780</v>
      </c>
      <c r="E25" s="2">
        <v>39960</v>
      </c>
      <c r="F25" t="s">
        <v>1022</v>
      </c>
      <c r="G25" t="s">
        <v>19</v>
      </c>
      <c r="H25" t="s">
        <v>21</v>
      </c>
      <c r="I25" t="s">
        <v>25</v>
      </c>
      <c r="J25" s="1">
        <v>13184037</v>
      </c>
      <c r="K25" s="1">
        <f t="shared" si="0"/>
        <v>16.394517337559492</v>
      </c>
      <c r="L25" t="s">
        <v>20</v>
      </c>
      <c r="M25" t="s">
        <v>947</v>
      </c>
      <c r="N25" t="s">
        <v>3167</v>
      </c>
      <c r="O25" t="s">
        <v>3167</v>
      </c>
      <c r="P25" t="s">
        <v>3167</v>
      </c>
      <c r="Q25" t="s">
        <v>3167</v>
      </c>
      <c r="R25" t="s">
        <v>3167</v>
      </c>
      <c r="S25" s="10" t="e">
        <f>C25-VLOOKUP(E25, 'OFZ Yield'!$B$2:$N$2354, MATCH(V25, 'OFZ Yield'!$B$3:$N$3, 0), FALSE)</f>
        <v>#N/A</v>
      </c>
      <c r="T25" t="e">
        <f t="shared" si="1"/>
        <v>#N/A</v>
      </c>
      <c r="U25">
        <f t="shared" si="2"/>
        <v>60</v>
      </c>
      <c r="V25">
        <v>5</v>
      </c>
      <c r="W25">
        <v>0</v>
      </c>
      <c r="Z25">
        <v>0</v>
      </c>
    </row>
    <row r="26" spans="1:26" hidden="1" x14ac:dyDescent="0.15">
      <c r="A26" t="s">
        <v>1023</v>
      </c>
      <c r="B26" t="s">
        <v>1024</v>
      </c>
      <c r="C26" s="1">
        <v>9</v>
      </c>
      <c r="D26" s="2">
        <v>41788</v>
      </c>
      <c r="E26" s="2">
        <v>39968</v>
      </c>
      <c r="F26" t="s">
        <v>1025</v>
      </c>
      <c r="G26" t="s">
        <v>19</v>
      </c>
      <c r="H26" t="s">
        <v>21</v>
      </c>
      <c r="I26" t="s">
        <v>23</v>
      </c>
      <c r="J26" s="1">
        <v>19776055</v>
      </c>
      <c r="K26" s="1">
        <f t="shared" si="0"/>
        <v>16.799982420384556</v>
      </c>
      <c r="L26" t="s">
        <v>20</v>
      </c>
      <c r="M26" t="s">
        <v>947</v>
      </c>
      <c r="N26" t="s">
        <v>3167</v>
      </c>
      <c r="O26" t="s">
        <v>3167</v>
      </c>
      <c r="P26" t="s">
        <v>3167</v>
      </c>
      <c r="Q26" t="s">
        <v>3167</v>
      </c>
      <c r="R26" t="s">
        <v>3167</v>
      </c>
      <c r="S26" s="10" t="e">
        <f>C26-VLOOKUP(E26, 'OFZ Yield'!$B$2:$N$2354, MATCH(V26, 'OFZ Yield'!$B$3:$N$3, 0), FALSE)</f>
        <v>#N/A</v>
      </c>
      <c r="T26" t="e">
        <f t="shared" si="1"/>
        <v>#N/A</v>
      </c>
      <c r="U26">
        <f t="shared" si="2"/>
        <v>60</v>
      </c>
      <c r="V26">
        <v>10</v>
      </c>
      <c r="W26">
        <v>0</v>
      </c>
      <c r="Z26">
        <v>0</v>
      </c>
    </row>
    <row r="27" spans="1:26" hidden="1" x14ac:dyDescent="0.15">
      <c r="A27" t="s">
        <v>1026</v>
      </c>
      <c r="B27" t="s">
        <v>1027</v>
      </c>
      <c r="C27" s="1">
        <v>18</v>
      </c>
      <c r="D27" s="2">
        <v>41065</v>
      </c>
      <c r="E27" s="2">
        <v>39973</v>
      </c>
      <c r="F27" t="s">
        <v>1028</v>
      </c>
      <c r="G27" t="s">
        <v>19</v>
      </c>
      <c r="H27" t="s">
        <v>21</v>
      </c>
      <c r="I27" t="s">
        <v>25</v>
      </c>
      <c r="J27" s="1">
        <v>27099536</v>
      </c>
      <c r="K27" s="1">
        <f t="shared" si="0"/>
        <v>17.115027163932133</v>
      </c>
      <c r="L27" t="s">
        <v>20</v>
      </c>
      <c r="M27" t="s">
        <v>947</v>
      </c>
      <c r="N27" t="s">
        <v>3167</v>
      </c>
      <c r="O27" t="s">
        <v>3167</v>
      </c>
      <c r="P27" t="s">
        <v>3167</v>
      </c>
      <c r="Q27" t="s">
        <v>3167</v>
      </c>
      <c r="R27" t="s">
        <v>3167</v>
      </c>
      <c r="S27" s="10" t="e">
        <f>C27-VLOOKUP(E27, 'OFZ Yield'!$B$2:$N$2354, MATCH(V27, 'OFZ Yield'!$B$3:$N$3, 0), FALSE)</f>
        <v>#N/A</v>
      </c>
      <c r="T27" t="e">
        <f t="shared" si="1"/>
        <v>#N/A</v>
      </c>
      <c r="U27">
        <f t="shared" si="2"/>
        <v>36</v>
      </c>
      <c r="V27">
        <v>3</v>
      </c>
      <c r="W27">
        <v>0</v>
      </c>
      <c r="Z27">
        <v>0</v>
      </c>
    </row>
    <row r="28" spans="1:26" hidden="1" x14ac:dyDescent="0.15">
      <c r="A28" t="s">
        <v>312</v>
      </c>
      <c r="B28" t="s">
        <v>313</v>
      </c>
      <c r="C28" s="1">
        <v>10.5</v>
      </c>
      <c r="D28" s="2">
        <v>42523</v>
      </c>
      <c r="E28" s="2">
        <v>39975</v>
      </c>
      <c r="F28" t="s">
        <v>1036</v>
      </c>
      <c r="G28" t="s">
        <v>19</v>
      </c>
      <c r="H28" t="s">
        <v>21</v>
      </c>
      <c r="I28" t="s">
        <v>23</v>
      </c>
      <c r="J28" s="1">
        <v>103692758</v>
      </c>
      <c r="K28" s="1">
        <f t="shared" si="0"/>
        <v>18.456942834695532</v>
      </c>
      <c r="L28" t="s">
        <v>20</v>
      </c>
      <c r="M28" t="s">
        <v>947</v>
      </c>
      <c r="N28" t="s">
        <v>3167</v>
      </c>
      <c r="O28" t="s">
        <v>3167</v>
      </c>
      <c r="P28" t="s">
        <v>3167</v>
      </c>
      <c r="Q28" t="s">
        <v>3167</v>
      </c>
      <c r="R28" t="s">
        <v>3167</v>
      </c>
      <c r="S28" s="10" t="e">
        <f>C28-VLOOKUP(E28, 'OFZ Yield'!$B$2:$N$2354, MATCH(V28, 'OFZ Yield'!$B$3:$N$3, 0), FALSE)</f>
        <v>#N/A</v>
      </c>
      <c r="T28" t="e">
        <f t="shared" si="1"/>
        <v>#N/A</v>
      </c>
      <c r="U28">
        <f t="shared" si="2"/>
        <v>84</v>
      </c>
      <c r="V28">
        <v>3</v>
      </c>
      <c r="W28">
        <v>0</v>
      </c>
      <c r="Z28">
        <v>0</v>
      </c>
    </row>
    <row r="29" spans="1:26" hidden="1" x14ac:dyDescent="0.15">
      <c r="A29" t="s">
        <v>1029</v>
      </c>
      <c r="B29" t="s">
        <v>1030</v>
      </c>
      <c r="C29" s="1">
        <v>12</v>
      </c>
      <c r="D29" s="2">
        <v>41071</v>
      </c>
      <c r="E29" s="2">
        <v>39979</v>
      </c>
      <c r="F29" t="s">
        <v>1031</v>
      </c>
      <c r="G29" t="s">
        <v>19</v>
      </c>
      <c r="H29" t="s">
        <v>21</v>
      </c>
      <c r="I29" t="s">
        <v>25</v>
      </c>
      <c r="J29" s="1">
        <v>19725162</v>
      </c>
      <c r="K29" s="1">
        <f t="shared" si="0"/>
        <v>16.797405637590241</v>
      </c>
      <c r="L29" t="s">
        <v>20</v>
      </c>
      <c r="M29" t="s">
        <v>947</v>
      </c>
      <c r="N29" t="s">
        <v>3167</v>
      </c>
      <c r="O29" t="s">
        <v>3167</v>
      </c>
      <c r="P29" t="s">
        <v>3167</v>
      </c>
      <c r="Q29" t="s">
        <v>3167</v>
      </c>
      <c r="R29" t="s">
        <v>3167</v>
      </c>
      <c r="S29" s="10" t="e">
        <f>C29-VLOOKUP(E29, 'OFZ Yield'!$B$2:$N$2354, MATCH(V29, 'OFZ Yield'!$B$3:$N$3, 0), FALSE)</f>
        <v>#N/A</v>
      </c>
      <c r="T29" t="e">
        <f t="shared" si="1"/>
        <v>#N/A</v>
      </c>
      <c r="U29">
        <f t="shared" si="2"/>
        <v>36</v>
      </c>
      <c r="V29">
        <v>5</v>
      </c>
      <c r="W29">
        <v>0</v>
      </c>
      <c r="Z29">
        <v>0</v>
      </c>
    </row>
    <row r="30" spans="1:26" hidden="1" x14ac:dyDescent="0.15">
      <c r="A30" t="s">
        <v>1032</v>
      </c>
      <c r="B30" t="s">
        <v>1033</v>
      </c>
      <c r="C30" s="1">
        <v>9.35</v>
      </c>
      <c r="D30" s="2">
        <v>41800</v>
      </c>
      <c r="E30" s="2">
        <v>39980</v>
      </c>
      <c r="F30" t="s">
        <v>1034</v>
      </c>
      <c r="G30" t="s">
        <v>19</v>
      </c>
      <c r="H30" t="s">
        <v>21</v>
      </c>
      <c r="I30" t="s">
        <v>23</v>
      </c>
      <c r="J30" s="1">
        <v>67067281</v>
      </c>
      <c r="K30" s="1">
        <f t="shared" si="0"/>
        <v>18.021206867519556</v>
      </c>
      <c r="L30" t="s">
        <v>20</v>
      </c>
      <c r="M30" t="s">
        <v>947</v>
      </c>
      <c r="N30" t="s">
        <v>3133</v>
      </c>
      <c r="O30" t="s">
        <v>3167</v>
      </c>
      <c r="P30" t="s">
        <v>3167</v>
      </c>
      <c r="Q30" t="s">
        <v>3167</v>
      </c>
      <c r="R30" t="s">
        <v>3167</v>
      </c>
      <c r="S30" s="10" t="e">
        <f>C30-VLOOKUP(E30, 'OFZ Yield'!$B$2:$N$2354, MATCH(V30, 'OFZ Yield'!$B$3:$N$3, 0), FALSE)</f>
        <v>#N/A</v>
      </c>
      <c r="T30" t="e">
        <f t="shared" si="1"/>
        <v>#N/A</v>
      </c>
      <c r="U30">
        <f t="shared" si="2"/>
        <v>60</v>
      </c>
      <c r="V30">
        <v>5</v>
      </c>
      <c r="W30">
        <v>0</v>
      </c>
      <c r="Z30">
        <v>0</v>
      </c>
    </row>
    <row r="31" spans="1:26" hidden="1" x14ac:dyDescent="0.15">
      <c r="A31" t="s">
        <v>290</v>
      </c>
      <c r="B31" t="s">
        <v>291</v>
      </c>
      <c r="C31" s="1">
        <v>11.85</v>
      </c>
      <c r="D31" s="2">
        <v>42528</v>
      </c>
      <c r="E31" s="2">
        <v>39980</v>
      </c>
      <c r="F31" t="s">
        <v>1035</v>
      </c>
      <c r="G31" t="s">
        <v>19</v>
      </c>
      <c r="H31" t="s">
        <v>21</v>
      </c>
      <c r="I31" t="s">
        <v>23</v>
      </c>
      <c r="J31" s="1">
        <v>65958709</v>
      </c>
      <c r="K31" s="1">
        <f t="shared" si="0"/>
        <v>18.004539482995966</v>
      </c>
      <c r="L31" t="s">
        <v>20</v>
      </c>
      <c r="M31" t="s">
        <v>947</v>
      </c>
      <c r="N31" t="s">
        <v>3167</v>
      </c>
      <c r="O31" t="s">
        <v>3139</v>
      </c>
      <c r="P31" t="s">
        <v>3167</v>
      </c>
      <c r="Q31" t="s">
        <v>3167</v>
      </c>
      <c r="R31" t="s">
        <v>3167</v>
      </c>
      <c r="S31" s="10" t="e">
        <f>C31-VLOOKUP(E31, 'OFZ Yield'!$B$2:$N$2354, MATCH(V31, 'OFZ Yield'!$B$3:$N$3, 0), FALSE)</f>
        <v>#N/A</v>
      </c>
      <c r="T31" t="e">
        <f t="shared" si="1"/>
        <v>#N/A</v>
      </c>
      <c r="U31">
        <f t="shared" si="2"/>
        <v>84</v>
      </c>
      <c r="V31">
        <v>5</v>
      </c>
      <c r="W31">
        <v>0</v>
      </c>
      <c r="Z31">
        <v>0</v>
      </c>
    </row>
    <row r="32" spans="1:26" hidden="1" x14ac:dyDescent="0.15">
      <c r="A32" t="s">
        <v>290</v>
      </c>
      <c r="B32" t="s">
        <v>291</v>
      </c>
      <c r="C32" s="1">
        <v>11.85</v>
      </c>
      <c r="D32" s="2">
        <v>42528</v>
      </c>
      <c r="E32" s="2">
        <v>39980</v>
      </c>
      <c r="F32" t="s">
        <v>1186</v>
      </c>
      <c r="G32" t="s">
        <v>19</v>
      </c>
      <c r="H32" t="s">
        <v>21</v>
      </c>
      <c r="I32" t="s">
        <v>23</v>
      </c>
      <c r="J32" s="1">
        <v>65958709</v>
      </c>
      <c r="K32" s="1">
        <f t="shared" si="0"/>
        <v>18.004539482995966</v>
      </c>
      <c r="L32" t="s">
        <v>20</v>
      </c>
      <c r="M32" t="s">
        <v>947</v>
      </c>
      <c r="N32" t="s">
        <v>3167</v>
      </c>
      <c r="O32" t="s">
        <v>3139</v>
      </c>
      <c r="P32" t="s">
        <v>3167</v>
      </c>
      <c r="Q32" t="s">
        <v>3167</v>
      </c>
      <c r="R32" t="s">
        <v>3167</v>
      </c>
      <c r="S32" s="10" t="e">
        <f>C32-VLOOKUP(E32, 'OFZ Yield'!$B$2:$N$2354, MATCH(V32, 'OFZ Yield'!$B$3:$N$3, 0), FALSE)</f>
        <v>#N/A</v>
      </c>
      <c r="T32" t="e">
        <f t="shared" si="1"/>
        <v>#N/A</v>
      </c>
      <c r="U32">
        <f t="shared" si="2"/>
        <v>84</v>
      </c>
      <c r="V32">
        <v>10</v>
      </c>
      <c r="W32">
        <v>0</v>
      </c>
      <c r="Z32">
        <v>0</v>
      </c>
    </row>
    <row r="33" spans="1:26" hidden="1" x14ac:dyDescent="0.15">
      <c r="A33" t="s">
        <v>1037</v>
      </c>
      <c r="B33" t="s">
        <v>1038</v>
      </c>
      <c r="C33" s="1">
        <v>10</v>
      </c>
      <c r="D33" s="2">
        <v>41074</v>
      </c>
      <c r="E33" s="2">
        <v>39982</v>
      </c>
      <c r="F33" t="s">
        <v>1039</v>
      </c>
      <c r="G33" t="s">
        <v>19</v>
      </c>
      <c r="H33" t="s">
        <v>21</v>
      </c>
      <c r="I33" t="s">
        <v>23</v>
      </c>
      <c r="J33" s="1">
        <v>39552111</v>
      </c>
      <c r="K33" s="1">
        <f t="shared" si="0"/>
        <v>17.493129626227599</v>
      </c>
      <c r="L33" t="s">
        <v>20</v>
      </c>
      <c r="M33" t="s">
        <v>947</v>
      </c>
      <c r="N33" t="s">
        <v>3167</v>
      </c>
      <c r="O33" t="s">
        <v>3167</v>
      </c>
      <c r="P33" t="s">
        <v>3167</v>
      </c>
      <c r="Q33" t="s">
        <v>3167</v>
      </c>
      <c r="R33" t="s">
        <v>3167</v>
      </c>
      <c r="S33" s="10" t="e">
        <f>C33-VLOOKUP(E33, 'OFZ Yield'!$B$2:$N$2354, MATCH(V33, 'OFZ Yield'!$B$3:$N$3, 0), FALSE)</f>
        <v>#N/A</v>
      </c>
      <c r="T33" t="e">
        <f t="shared" si="1"/>
        <v>#N/A</v>
      </c>
      <c r="U33">
        <f t="shared" si="2"/>
        <v>36</v>
      </c>
      <c r="V33">
        <v>3</v>
      </c>
      <c r="W33">
        <v>0</v>
      </c>
      <c r="Z33">
        <v>0</v>
      </c>
    </row>
    <row r="34" spans="1:26" hidden="1" x14ac:dyDescent="0.15">
      <c r="A34" t="s">
        <v>1040</v>
      </c>
      <c r="B34" t="s">
        <v>1041</v>
      </c>
      <c r="C34" s="1">
        <v>10.5</v>
      </c>
      <c r="D34" s="2">
        <v>50827</v>
      </c>
      <c r="E34" s="2">
        <v>39982</v>
      </c>
      <c r="F34" t="s">
        <v>1042</v>
      </c>
      <c r="G34" t="s">
        <v>19</v>
      </c>
      <c r="H34" t="s">
        <v>21</v>
      </c>
      <c r="I34" t="s">
        <v>25</v>
      </c>
      <c r="J34" s="1">
        <v>131717721</v>
      </c>
      <c r="K34" s="1">
        <f t="shared" si="0"/>
        <v>18.696171713470346</v>
      </c>
      <c r="L34" t="s">
        <v>20</v>
      </c>
      <c r="M34" t="s">
        <v>948</v>
      </c>
      <c r="N34" t="s">
        <v>3133</v>
      </c>
      <c r="O34" t="s">
        <v>3167</v>
      </c>
      <c r="P34" t="s">
        <v>3167</v>
      </c>
      <c r="Q34" t="s">
        <v>3167</v>
      </c>
      <c r="R34" t="s">
        <v>3167</v>
      </c>
      <c r="S34" s="10" t="e">
        <f>C34-VLOOKUP(E34, 'OFZ Yield'!$B$2:$N$2354, MATCH(V34, 'OFZ Yield'!$B$3:$N$3, 0), FALSE)</f>
        <v>#N/A</v>
      </c>
      <c r="T34" t="e">
        <f t="shared" si="1"/>
        <v>#N/A</v>
      </c>
      <c r="U34">
        <f t="shared" si="2"/>
        <v>357</v>
      </c>
      <c r="V34">
        <v>5</v>
      </c>
      <c r="W34">
        <v>0</v>
      </c>
      <c r="Z34">
        <v>0</v>
      </c>
    </row>
    <row r="35" spans="1:26" hidden="1" x14ac:dyDescent="0.15">
      <c r="A35" t="s">
        <v>1040</v>
      </c>
      <c r="B35" t="s">
        <v>1041</v>
      </c>
      <c r="C35" s="1">
        <v>11</v>
      </c>
      <c r="D35" s="2">
        <v>50827</v>
      </c>
      <c r="E35" s="2">
        <v>39982</v>
      </c>
      <c r="F35" t="s">
        <v>1043</v>
      </c>
      <c r="G35" t="s">
        <v>19</v>
      </c>
      <c r="H35" t="s">
        <v>21</v>
      </c>
      <c r="I35" t="s">
        <v>23</v>
      </c>
      <c r="J35" s="1">
        <v>26725335</v>
      </c>
      <c r="K35" s="1">
        <f t="shared" si="0"/>
        <v>17.101122549876333</v>
      </c>
      <c r="L35" t="s">
        <v>20</v>
      </c>
      <c r="M35" t="s">
        <v>951</v>
      </c>
      <c r="N35" t="s">
        <v>3133</v>
      </c>
      <c r="O35" t="s">
        <v>3167</v>
      </c>
      <c r="P35" t="s">
        <v>3167</v>
      </c>
      <c r="Q35" t="s">
        <v>3167</v>
      </c>
      <c r="R35" t="s">
        <v>3167</v>
      </c>
      <c r="S35" s="10" t="e">
        <f>C35-VLOOKUP(E35, 'OFZ Yield'!$B$2:$N$2354, MATCH(V35, 'OFZ Yield'!$B$3:$N$3, 0), FALSE)</f>
        <v>#N/A</v>
      </c>
      <c r="T35" t="e">
        <f t="shared" si="1"/>
        <v>#N/A</v>
      </c>
      <c r="U35">
        <f t="shared" si="2"/>
        <v>357</v>
      </c>
      <c r="V35">
        <v>7</v>
      </c>
      <c r="W35">
        <v>0</v>
      </c>
      <c r="Z35">
        <v>0</v>
      </c>
    </row>
    <row r="36" spans="1:26" hidden="1" x14ac:dyDescent="0.15">
      <c r="A36" t="s">
        <v>982</v>
      </c>
      <c r="B36" t="s">
        <v>983</v>
      </c>
      <c r="C36" s="1">
        <v>9.75</v>
      </c>
      <c r="D36" s="2">
        <v>41802</v>
      </c>
      <c r="E36" s="2">
        <v>39982</v>
      </c>
      <c r="F36" t="s">
        <v>1044</v>
      </c>
      <c r="G36" t="s">
        <v>19</v>
      </c>
      <c r="H36" t="s">
        <v>21</v>
      </c>
      <c r="I36" t="s">
        <v>23</v>
      </c>
      <c r="J36" s="1">
        <v>67067281</v>
      </c>
      <c r="K36" s="1">
        <f t="shared" si="0"/>
        <v>18.021206867519556</v>
      </c>
      <c r="L36" t="s">
        <v>20</v>
      </c>
      <c r="M36" t="s">
        <v>947</v>
      </c>
      <c r="N36" t="s">
        <v>3133</v>
      </c>
      <c r="O36" t="s">
        <v>3167</v>
      </c>
      <c r="P36" t="s">
        <v>3167</v>
      </c>
      <c r="Q36" t="s">
        <v>3167</v>
      </c>
      <c r="R36" t="s">
        <v>3167</v>
      </c>
      <c r="S36" s="10" t="e">
        <f>C36-VLOOKUP(E36, 'OFZ Yield'!$B$2:$N$2354, MATCH(V36, 'OFZ Yield'!$B$3:$N$3, 0), FALSE)</f>
        <v>#N/A</v>
      </c>
      <c r="T36" t="e">
        <f t="shared" si="1"/>
        <v>#N/A</v>
      </c>
      <c r="U36">
        <f t="shared" si="2"/>
        <v>60</v>
      </c>
      <c r="V36">
        <v>7</v>
      </c>
      <c r="W36">
        <v>0</v>
      </c>
      <c r="Z36">
        <v>0</v>
      </c>
    </row>
    <row r="37" spans="1:26" hidden="1" x14ac:dyDescent="0.15">
      <c r="A37" t="s">
        <v>1053</v>
      </c>
      <c r="B37" t="s">
        <v>1054</v>
      </c>
      <c r="C37" s="1">
        <v>0.01</v>
      </c>
      <c r="D37" s="2">
        <v>41074</v>
      </c>
      <c r="E37" s="2">
        <v>39982</v>
      </c>
      <c r="F37" t="s">
        <v>1055</v>
      </c>
      <c r="G37" t="s">
        <v>19</v>
      </c>
      <c r="H37" t="s">
        <v>21</v>
      </c>
      <c r="I37" t="s">
        <v>397</v>
      </c>
      <c r="J37" s="1">
        <v>2327707</v>
      </c>
      <c r="K37" s="1">
        <f t="shared" si="0"/>
        <v>14.660394220806014</v>
      </c>
      <c r="L37" t="s">
        <v>20</v>
      </c>
      <c r="M37" t="s">
        <v>947</v>
      </c>
      <c r="N37" t="s">
        <v>3167</v>
      </c>
      <c r="O37" t="s">
        <v>3167</v>
      </c>
      <c r="P37" t="s">
        <v>3167</v>
      </c>
      <c r="Q37" t="s">
        <v>3167</v>
      </c>
      <c r="R37" t="s">
        <v>3167</v>
      </c>
      <c r="S37" s="10" t="e">
        <f>C37-VLOOKUP(E37, 'OFZ Yield'!$B$2:$N$2354, MATCH(V37, 'OFZ Yield'!$B$3:$N$3, 0), FALSE)</f>
        <v>#N/A</v>
      </c>
      <c r="T37" t="e">
        <f t="shared" si="1"/>
        <v>#N/A</v>
      </c>
      <c r="U37">
        <f t="shared" si="2"/>
        <v>36</v>
      </c>
      <c r="V37">
        <v>2</v>
      </c>
      <c r="W37">
        <v>0</v>
      </c>
      <c r="Z37">
        <v>0</v>
      </c>
    </row>
    <row r="38" spans="1:26" hidden="1" x14ac:dyDescent="0.15">
      <c r="A38" t="s">
        <v>1040</v>
      </c>
      <c r="B38" t="s">
        <v>1041</v>
      </c>
      <c r="C38" s="1">
        <v>6.07</v>
      </c>
      <c r="D38" s="2">
        <v>50827</v>
      </c>
      <c r="E38" s="2">
        <v>39982</v>
      </c>
      <c r="F38" t="s">
        <v>1674</v>
      </c>
      <c r="G38" t="s">
        <v>19</v>
      </c>
      <c r="H38" t="s">
        <v>21</v>
      </c>
      <c r="I38" t="s">
        <v>23</v>
      </c>
      <c r="J38" s="1">
        <v>32452191</v>
      </c>
      <c r="K38" s="1">
        <f t="shared" si="0"/>
        <v>17.295278518095451</v>
      </c>
      <c r="L38" t="s">
        <v>20</v>
      </c>
      <c r="M38" t="s">
        <v>951</v>
      </c>
      <c r="N38" t="s">
        <v>3167</v>
      </c>
      <c r="O38" t="s">
        <v>3167</v>
      </c>
      <c r="P38" t="s">
        <v>3167</v>
      </c>
      <c r="Q38" t="s">
        <v>3167</v>
      </c>
      <c r="R38" t="s">
        <v>3167</v>
      </c>
      <c r="S38" s="10" t="e">
        <f>C38-VLOOKUP(E38, 'OFZ Yield'!$B$2:$N$2354, MATCH(V38, 'OFZ Yield'!$B$3:$N$3, 0), FALSE)</f>
        <v>#N/A</v>
      </c>
      <c r="T38" t="e">
        <f t="shared" si="1"/>
        <v>#N/A</v>
      </c>
      <c r="U38">
        <f t="shared" si="2"/>
        <v>357</v>
      </c>
      <c r="V38">
        <v>5</v>
      </c>
      <c r="W38">
        <v>0</v>
      </c>
      <c r="Z38">
        <v>0</v>
      </c>
    </row>
    <row r="39" spans="1:26" hidden="1" x14ac:dyDescent="0.15">
      <c r="A39" t="s">
        <v>1045</v>
      </c>
      <c r="B39" t="s">
        <v>1046</v>
      </c>
      <c r="C39" s="1">
        <v>15.5</v>
      </c>
      <c r="D39" s="2">
        <v>40711</v>
      </c>
      <c r="E39" s="2">
        <v>39983</v>
      </c>
      <c r="F39" t="s">
        <v>1047</v>
      </c>
      <c r="G39" t="s">
        <v>19</v>
      </c>
      <c r="H39" t="s">
        <v>21</v>
      </c>
      <c r="I39" t="s">
        <v>25</v>
      </c>
      <c r="J39" s="1">
        <v>76467416</v>
      </c>
      <c r="K39" s="1">
        <f t="shared" si="0"/>
        <v>18.152375273420315</v>
      </c>
      <c r="L39" t="s">
        <v>20</v>
      </c>
      <c r="M39" t="s">
        <v>947</v>
      </c>
      <c r="N39" t="s">
        <v>3167</v>
      </c>
      <c r="O39" t="s">
        <v>3167</v>
      </c>
      <c r="P39" t="s">
        <v>3167</v>
      </c>
      <c r="Q39" t="s">
        <v>3167</v>
      </c>
      <c r="R39" t="s">
        <v>3167</v>
      </c>
      <c r="S39" s="10" t="e">
        <f>C39-VLOOKUP(E39, 'OFZ Yield'!$B$2:$N$2354, MATCH(V39, 'OFZ Yield'!$B$3:$N$3, 0), FALSE)</f>
        <v>#N/A</v>
      </c>
      <c r="T39" t="e">
        <f t="shared" si="1"/>
        <v>#N/A</v>
      </c>
      <c r="U39">
        <f t="shared" si="2"/>
        <v>24</v>
      </c>
      <c r="V39">
        <v>3</v>
      </c>
      <c r="W39">
        <v>0</v>
      </c>
      <c r="Z39">
        <v>0</v>
      </c>
    </row>
    <row r="40" spans="1:26" hidden="1" x14ac:dyDescent="0.15">
      <c r="A40" t="s">
        <v>1048</v>
      </c>
      <c r="B40" t="s">
        <v>1049</v>
      </c>
      <c r="C40" s="1">
        <v>13.5</v>
      </c>
      <c r="D40" s="2">
        <v>40351</v>
      </c>
      <c r="E40" s="2">
        <v>39987</v>
      </c>
      <c r="F40" t="s">
        <v>1050</v>
      </c>
      <c r="G40" t="s">
        <v>19</v>
      </c>
      <c r="H40" t="s">
        <v>21</v>
      </c>
      <c r="I40" t="s">
        <v>397</v>
      </c>
      <c r="J40" s="1">
        <v>65931747</v>
      </c>
      <c r="K40" s="1">
        <f t="shared" si="0"/>
        <v>18.004130628539119</v>
      </c>
      <c r="L40" t="s">
        <v>20</v>
      </c>
      <c r="M40" t="s">
        <v>947</v>
      </c>
      <c r="N40" t="s">
        <v>3167</v>
      </c>
      <c r="O40" t="s">
        <v>3167</v>
      </c>
      <c r="P40" t="s">
        <v>3167</v>
      </c>
      <c r="Q40" t="s">
        <v>3167</v>
      </c>
      <c r="R40" t="s">
        <v>3167</v>
      </c>
      <c r="S40" s="10" t="e">
        <f>C40-VLOOKUP(E40, 'OFZ Yield'!$B$2:$N$2354, MATCH(V40, 'OFZ Yield'!$B$3:$N$3, 0), FALSE)</f>
        <v>#N/A</v>
      </c>
      <c r="T40" t="e">
        <f t="shared" si="1"/>
        <v>#N/A</v>
      </c>
      <c r="U40">
        <f t="shared" si="2"/>
        <v>12</v>
      </c>
      <c r="V40">
        <v>30</v>
      </c>
      <c r="W40">
        <v>0</v>
      </c>
      <c r="Z40">
        <v>0</v>
      </c>
    </row>
    <row r="41" spans="1:26" hidden="1" x14ac:dyDescent="0.15">
      <c r="A41" t="s">
        <v>1048</v>
      </c>
      <c r="B41" t="s">
        <v>1049</v>
      </c>
      <c r="C41" s="1">
        <v>13.5</v>
      </c>
      <c r="D41" s="2">
        <v>40351</v>
      </c>
      <c r="E41" s="2">
        <v>39987</v>
      </c>
      <c r="F41" t="s">
        <v>1051</v>
      </c>
      <c r="G41" t="s">
        <v>19</v>
      </c>
      <c r="H41" t="s">
        <v>21</v>
      </c>
      <c r="I41" t="s">
        <v>397</v>
      </c>
      <c r="J41" s="1">
        <v>65931747</v>
      </c>
      <c r="K41" s="1">
        <f t="shared" si="0"/>
        <v>18.004130628539119</v>
      </c>
      <c r="L41" t="s">
        <v>20</v>
      </c>
      <c r="M41" t="s">
        <v>947</v>
      </c>
      <c r="N41" t="s">
        <v>3167</v>
      </c>
      <c r="O41" t="s">
        <v>3167</v>
      </c>
      <c r="P41" t="s">
        <v>3167</v>
      </c>
      <c r="Q41" t="s">
        <v>3167</v>
      </c>
      <c r="R41" t="s">
        <v>3167</v>
      </c>
      <c r="S41" s="10" t="e">
        <f>C41-VLOOKUP(E41, 'OFZ Yield'!$B$2:$N$2354, MATCH(V41, 'OFZ Yield'!$B$3:$N$3, 0), FALSE)</f>
        <v>#N/A</v>
      </c>
      <c r="T41" t="e">
        <f t="shared" si="1"/>
        <v>#N/A</v>
      </c>
      <c r="U41">
        <f t="shared" si="2"/>
        <v>12</v>
      </c>
      <c r="V41">
        <v>30</v>
      </c>
      <c r="W41">
        <v>0</v>
      </c>
      <c r="Z41">
        <v>0</v>
      </c>
    </row>
    <row r="42" spans="1:26" hidden="1" x14ac:dyDescent="0.15">
      <c r="A42" t="s">
        <v>1048</v>
      </c>
      <c r="B42" t="s">
        <v>1049</v>
      </c>
      <c r="C42" s="1">
        <v>13.5</v>
      </c>
      <c r="D42" s="2">
        <v>40351</v>
      </c>
      <c r="E42" s="2">
        <v>39987</v>
      </c>
      <c r="F42" t="s">
        <v>1052</v>
      </c>
      <c r="G42" t="s">
        <v>19</v>
      </c>
      <c r="H42" t="s">
        <v>21</v>
      </c>
      <c r="I42" t="s">
        <v>397</v>
      </c>
      <c r="J42" s="1">
        <v>65931747</v>
      </c>
      <c r="K42" s="1">
        <f t="shared" si="0"/>
        <v>18.004130628539119</v>
      </c>
      <c r="L42" t="s">
        <v>20</v>
      </c>
      <c r="M42" t="s">
        <v>947</v>
      </c>
      <c r="N42" t="s">
        <v>3167</v>
      </c>
      <c r="O42" t="s">
        <v>3167</v>
      </c>
      <c r="P42" t="s">
        <v>3167</v>
      </c>
      <c r="Q42" t="s">
        <v>3167</v>
      </c>
      <c r="R42" t="s">
        <v>3167</v>
      </c>
      <c r="S42" s="10" t="e">
        <f>C42-VLOOKUP(E42, 'OFZ Yield'!$B$2:$N$2354, MATCH(V42, 'OFZ Yield'!$B$3:$N$3, 0), FALSE)</f>
        <v>#N/A</v>
      </c>
      <c r="T42" t="e">
        <f t="shared" si="1"/>
        <v>#N/A</v>
      </c>
      <c r="U42">
        <f t="shared" si="2"/>
        <v>12</v>
      </c>
      <c r="V42">
        <v>5</v>
      </c>
      <c r="W42">
        <v>0</v>
      </c>
      <c r="Z42">
        <v>0</v>
      </c>
    </row>
    <row r="43" spans="1:26" hidden="1" x14ac:dyDescent="0.15">
      <c r="A43" t="s">
        <v>873</v>
      </c>
      <c r="B43" t="s">
        <v>874</v>
      </c>
      <c r="C43" s="1">
        <v>13.75</v>
      </c>
      <c r="D43" s="2">
        <v>41814</v>
      </c>
      <c r="E43" s="2">
        <v>39994</v>
      </c>
      <c r="F43" t="s">
        <v>1056</v>
      </c>
      <c r="G43" t="s">
        <v>19</v>
      </c>
      <c r="H43" t="s">
        <v>21</v>
      </c>
      <c r="I43" t="s">
        <v>25</v>
      </c>
      <c r="J43" s="1">
        <v>67691058</v>
      </c>
      <c r="K43" s="1">
        <f t="shared" si="0"/>
        <v>18.03046464644094</v>
      </c>
      <c r="L43" t="s">
        <v>20</v>
      </c>
      <c r="M43" t="s">
        <v>947</v>
      </c>
      <c r="N43" t="s">
        <v>3167</v>
      </c>
      <c r="O43" t="s">
        <v>3167</v>
      </c>
      <c r="P43" t="s">
        <v>3167</v>
      </c>
      <c r="Q43" t="s">
        <v>3167</v>
      </c>
      <c r="R43" t="s">
        <v>3167</v>
      </c>
      <c r="S43" s="10" t="e">
        <f>C43-VLOOKUP(E43, 'OFZ Yield'!$B$2:$N$2354, MATCH(V43, 'OFZ Yield'!$B$3:$N$3, 0), FALSE)</f>
        <v>#N/A</v>
      </c>
      <c r="T43" t="e">
        <f t="shared" si="1"/>
        <v>#N/A</v>
      </c>
      <c r="U43">
        <f t="shared" si="2"/>
        <v>60</v>
      </c>
      <c r="V43">
        <v>1</v>
      </c>
      <c r="W43">
        <v>0</v>
      </c>
      <c r="Z43">
        <v>0</v>
      </c>
    </row>
    <row r="44" spans="1:26" hidden="1" x14ac:dyDescent="0.15">
      <c r="A44" t="s">
        <v>873</v>
      </c>
      <c r="B44" t="s">
        <v>874</v>
      </c>
      <c r="C44" s="1">
        <v>13.12</v>
      </c>
      <c r="D44" s="2">
        <v>41086</v>
      </c>
      <c r="E44" s="2">
        <v>39994</v>
      </c>
      <c r="F44" t="s">
        <v>1057</v>
      </c>
      <c r="G44" t="s">
        <v>19</v>
      </c>
      <c r="H44" t="s">
        <v>21</v>
      </c>
      <c r="I44" t="s">
        <v>25</v>
      </c>
      <c r="J44" s="1">
        <v>135382116</v>
      </c>
      <c r="K44" s="1">
        <f t="shared" si="0"/>
        <v>18.723611827000884</v>
      </c>
      <c r="L44" t="s">
        <v>20</v>
      </c>
      <c r="M44" t="s">
        <v>947</v>
      </c>
      <c r="N44" t="s">
        <v>3167</v>
      </c>
      <c r="O44" t="s">
        <v>3167</v>
      </c>
      <c r="P44" t="s">
        <v>3167</v>
      </c>
      <c r="Q44" t="s">
        <v>3167</v>
      </c>
      <c r="R44" t="s">
        <v>3167</v>
      </c>
      <c r="S44" s="10" t="e">
        <f>C44-VLOOKUP(E44, 'OFZ Yield'!$B$2:$N$2354, MATCH(V44, 'OFZ Yield'!$B$3:$N$3, 0), FALSE)</f>
        <v>#N/A</v>
      </c>
      <c r="T44" t="e">
        <f t="shared" si="1"/>
        <v>#N/A</v>
      </c>
      <c r="U44">
        <f t="shared" si="2"/>
        <v>36</v>
      </c>
      <c r="V44">
        <v>1</v>
      </c>
      <c r="W44">
        <v>0</v>
      </c>
      <c r="Z44">
        <v>0</v>
      </c>
    </row>
    <row r="45" spans="1:26" hidden="1" x14ac:dyDescent="0.15">
      <c r="A45" t="s">
        <v>1058</v>
      </c>
      <c r="B45" t="s">
        <v>1059</v>
      </c>
      <c r="C45" s="1">
        <v>9.4</v>
      </c>
      <c r="D45" s="2">
        <v>41814</v>
      </c>
      <c r="E45" s="2">
        <v>39994</v>
      </c>
      <c r="F45" t="s">
        <v>1060</v>
      </c>
      <c r="G45" t="s">
        <v>19</v>
      </c>
      <c r="H45" t="s">
        <v>21</v>
      </c>
      <c r="I45" t="s">
        <v>23</v>
      </c>
      <c r="J45" s="1">
        <v>39787692</v>
      </c>
      <c r="K45" s="1">
        <f t="shared" si="0"/>
        <v>17.499068176197035</v>
      </c>
      <c r="L45" t="s">
        <v>20</v>
      </c>
      <c r="M45" t="s">
        <v>947</v>
      </c>
      <c r="N45" t="s">
        <v>3133</v>
      </c>
      <c r="O45" t="s">
        <v>3167</v>
      </c>
      <c r="P45" t="s">
        <v>3167</v>
      </c>
      <c r="Q45" t="s">
        <v>3167</v>
      </c>
      <c r="R45" t="s">
        <v>3167</v>
      </c>
      <c r="S45" s="10" t="e">
        <f>C45-VLOOKUP(E45, 'OFZ Yield'!$B$2:$N$2354, MATCH(V45, 'OFZ Yield'!$B$3:$N$3, 0), FALSE)</f>
        <v>#N/A</v>
      </c>
      <c r="T45" t="e">
        <f t="shared" si="1"/>
        <v>#N/A</v>
      </c>
      <c r="U45">
        <f t="shared" si="2"/>
        <v>60</v>
      </c>
      <c r="V45">
        <v>1</v>
      </c>
      <c r="W45">
        <v>0</v>
      </c>
      <c r="Z45">
        <v>0</v>
      </c>
    </row>
    <row r="46" spans="1:26" hidden="1" x14ac:dyDescent="0.15">
      <c r="A46" t="s">
        <v>1061</v>
      </c>
      <c r="B46" t="s">
        <v>1062</v>
      </c>
      <c r="C46" s="1">
        <v>7.75</v>
      </c>
      <c r="D46" s="2">
        <v>41821</v>
      </c>
      <c r="E46" s="2">
        <v>40001</v>
      </c>
      <c r="F46" t="s">
        <v>1063</v>
      </c>
      <c r="G46" t="s">
        <v>19</v>
      </c>
      <c r="H46" t="s">
        <v>21</v>
      </c>
      <c r="I46" t="s">
        <v>23</v>
      </c>
      <c r="J46" s="1">
        <v>40240369</v>
      </c>
      <c r="K46" s="1">
        <f t="shared" si="0"/>
        <v>17.510381253693833</v>
      </c>
      <c r="L46" t="s">
        <v>20</v>
      </c>
      <c r="M46" t="s">
        <v>947</v>
      </c>
      <c r="N46" t="s">
        <v>3133</v>
      </c>
      <c r="O46" t="s">
        <v>3167</v>
      </c>
      <c r="P46" t="s">
        <v>3167</v>
      </c>
      <c r="Q46" t="s">
        <v>3167</v>
      </c>
      <c r="R46" t="s">
        <v>3167</v>
      </c>
      <c r="S46" s="10" t="e">
        <f>C46-VLOOKUP(E46, 'OFZ Yield'!$B$2:$N$2354, MATCH(V46, 'OFZ Yield'!$B$3:$N$3, 0), FALSE)</f>
        <v>#N/A</v>
      </c>
      <c r="T46" t="e">
        <f t="shared" si="1"/>
        <v>#N/A</v>
      </c>
      <c r="U46">
        <f t="shared" si="2"/>
        <v>60</v>
      </c>
      <c r="V46">
        <v>3</v>
      </c>
      <c r="W46">
        <v>0</v>
      </c>
      <c r="Z46">
        <v>0</v>
      </c>
    </row>
    <row r="47" spans="1:26" hidden="1" x14ac:dyDescent="0.15">
      <c r="A47" t="s">
        <v>1064</v>
      </c>
      <c r="B47" t="s">
        <v>1065</v>
      </c>
      <c r="C47" s="1">
        <v>7.25</v>
      </c>
      <c r="D47" s="2">
        <v>41821</v>
      </c>
      <c r="E47" s="2">
        <v>40001</v>
      </c>
      <c r="F47" t="s">
        <v>1066</v>
      </c>
      <c r="G47" t="s">
        <v>19</v>
      </c>
      <c r="H47" t="s">
        <v>21</v>
      </c>
      <c r="I47" t="s">
        <v>23</v>
      </c>
      <c r="J47" s="1">
        <v>67893271</v>
      </c>
      <c r="K47" s="1">
        <f t="shared" si="0"/>
        <v>18.033447485998003</v>
      </c>
      <c r="L47" t="s">
        <v>20</v>
      </c>
      <c r="M47" t="s">
        <v>947</v>
      </c>
      <c r="N47" t="s">
        <v>3167</v>
      </c>
      <c r="O47" t="s">
        <v>3167</v>
      </c>
      <c r="P47" t="s">
        <v>3167</v>
      </c>
      <c r="Q47" t="s">
        <v>3167</v>
      </c>
      <c r="R47" t="s">
        <v>3167</v>
      </c>
      <c r="S47" s="10" t="e">
        <f>C47-VLOOKUP(E47, 'OFZ Yield'!$B$2:$N$2354, MATCH(V47, 'OFZ Yield'!$B$3:$N$3, 0), FALSE)</f>
        <v>#N/A</v>
      </c>
      <c r="T47" t="e">
        <f t="shared" si="1"/>
        <v>#N/A</v>
      </c>
      <c r="U47">
        <f t="shared" si="2"/>
        <v>60</v>
      </c>
      <c r="V47">
        <v>5</v>
      </c>
      <c r="W47">
        <v>0</v>
      </c>
      <c r="Z47">
        <v>0</v>
      </c>
    </row>
    <row r="48" spans="1:26" hidden="1" x14ac:dyDescent="0.15">
      <c r="A48" t="s">
        <v>46</v>
      </c>
      <c r="B48" t="s">
        <v>47</v>
      </c>
      <c r="C48" s="1">
        <v>9.5</v>
      </c>
      <c r="D48" s="2">
        <v>41822</v>
      </c>
      <c r="E48" s="2">
        <v>40002</v>
      </c>
      <c r="F48" t="s">
        <v>1067</v>
      </c>
      <c r="G48" t="s">
        <v>19</v>
      </c>
      <c r="H48" t="s">
        <v>21</v>
      </c>
      <c r="I48" t="s">
        <v>23</v>
      </c>
      <c r="J48" s="1">
        <v>67067281</v>
      </c>
      <c r="K48" s="1">
        <f t="shared" si="0"/>
        <v>18.021206867519556</v>
      </c>
      <c r="L48" t="s">
        <v>20</v>
      </c>
      <c r="M48" t="s">
        <v>947</v>
      </c>
      <c r="N48" t="s">
        <v>3133</v>
      </c>
      <c r="O48" t="s">
        <v>3139</v>
      </c>
      <c r="P48" t="s">
        <v>3167</v>
      </c>
      <c r="Q48" t="s">
        <v>3167</v>
      </c>
      <c r="R48" t="s">
        <v>3167</v>
      </c>
      <c r="S48" s="10" t="e">
        <f>C48-VLOOKUP(E48, 'OFZ Yield'!$B$2:$N$2354, MATCH(V48, 'OFZ Yield'!$B$3:$N$3, 0), FALSE)</f>
        <v>#N/A</v>
      </c>
      <c r="T48" t="e">
        <f t="shared" si="1"/>
        <v>#N/A</v>
      </c>
      <c r="U48">
        <f t="shared" si="2"/>
        <v>60</v>
      </c>
      <c r="V48">
        <v>3</v>
      </c>
      <c r="W48">
        <v>0</v>
      </c>
      <c r="Z48">
        <v>0</v>
      </c>
    </row>
    <row r="49" spans="1:26" hidden="1" x14ac:dyDescent="0.15">
      <c r="A49" t="s">
        <v>1068</v>
      </c>
      <c r="B49" t="s">
        <v>1069</v>
      </c>
      <c r="C49" s="1">
        <v>18</v>
      </c>
      <c r="D49" s="2">
        <v>41459</v>
      </c>
      <c r="E49" s="2">
        <v>40003</v>
      </c>
      <c r="F49" t="s">
        <v>1070</v>
      </c>
      <c r="G49" t="s">
        <v>19</v>
      </c>
      <c r="H49" t="s">
        <v>21</v>
      </c>
      <c r="I49" t="s">
        <v>25</v>
      </c>
      <c r="J49" s="1">
        <v>26368074</v>
      </c>
      <c r="K49" s="1">
        <f t="shared" si="0"/>
        <v>17.087664518119436</v>
      </c>
      <c r="L49" t="s">
        <v>20</v>
      </c>
      <c r="M49" t="s">
        <v>947</v>
      </c>
      <c r="N49" t="s">
        <v>3167</v>
      </c>
      <c r="O49" t="s">
        <v>3167</v>
      </c>
      <c r="P49" t="s">
        <v>3167</v>
      </c>
      <c r="Q49" t="s">
        <v>3167</v>
      </c>
      <c r="R49" t="s">
        <v>3167</v>
      </c>
      <c r="S49" s="10" t="e">
        <f>C49-VLOOKUP(E49, 'OFZ Yield'!$B$2:$N$2354, MATCH(V49, 'OFZ Yield'!$B$3:$N$3, 0), FALSE)</f>
        <v>#N/A</v>
      </c>
      <c r="T49" t="e">
        <f t="shared" si="1"/>
        <v>#N/A</v>
      </c>
      <c r="U49">
        <f t="shared" si="2"/>
        <v>48</v>
      </c>
      <c r="V49">
        <v>5</v>
      </c>
      <c r="W49">
        <v>0</v>
      </c>
      <c r="Z49">
        <v>0</v>
      </c>
    </row>
    <row r="50" spans="1:26" hidden="1" x14ac:dyDescent="0.15">
      <c r="A50" t="s">
        <v>1071</v>
      </c>
      <c r="B50" t="s">
        <v>1072</v>
      </c>
      <c r="C50" s="1">
        <v>18</v>
      </c>
      <c r="D50" s="2">
        <v>40731</v>
      </c>
      <c r="E50" s="2">
        <v>40003</v>
      </c>
      <c r="F50" t="s">
        <v>1073</v>
      </c>
      <c r="G50" t="s">
        <v>19</v>
      </c>
      <c r="H50" t="s">
        <v>21</v>
      </c>
      <c r="I50" t="s">
        <v>25</v>
      </c>
      <c r="J50" s="1">
        <v>11206431</v>
      </c>
      <c r="K50" s="1">
        <f t="shared" si="0"/>
        <v>16.231998367906204</v>
      </c>
      <c r="L50" t="s">
        <v>20</v>
      </c>
      <c r="M50" t="s">
        <v>947</v>
      </c>
      <c r="N50" t="s">
        <v>3167</v>
      </c>
      <c r="O50" t="s">
        <v>3167</v>
      </c>
      <c r="P50" t="s">
        <v>3167</v>
      </c>
      <c r="Q50" t="s">
        <v>3167</v>
      </c>
      <c r="R50" t="s">
        <v>3167</v>
      </c>
      <c r="S50" s="10" t="e">
        <f>C50-VLOOKUP(E50, 'OFZ Yield'!$B$2:$N$2354, MATCH(V50, 'OFZ Yield'!$B$3:$N$3, 0), FALSE)</f>
        <v>#N/A</v>
      </c>
      <c r="T50" t="e">
        <f t="shared" si="1"/>
        <v>#N/A</v>
      </c>
      <c r="U50">
        <f t="shared" si="2"/>
        <v>24</v>
      </c>
      <c r="V50">
        <v>5</v>
      </c>
      <c r="W50">
        <v>0</v>
      </c>
      <c r="Z50">
        <v>0</v>
      </c>
    </row>
    <row r="51" spans="1:26" hidden="1" x14ac:dyDescent="0.15">
      <c r="A51" t="s">
        <v>1159</v>
      </c>
      <c r="B51" t="s">
        <v>1160</v>
      </c>
      <c r="C51" s="1">
        <v>18</v>
      </c>
      <c r="D51" s="2">
        <v>40553</v>
      </c>
      <c r="E51" s="2">
        <v>40007</v>
      </c>
      <c r="F51" t="s">
        <v>1161</v>
      </c>
      <c r="G51" t="s">
        <v>19</v>
      </c>
      <c r="H51" t="s">
        <v>21</v>
      </c>
      <c r="I51" t="s">
        <v>25</v>
      </c>
      <c r="J51" s="1">
        <v>3678346</v>
      </c>
      <c r="K51" s="1">
        <f t="shared" si="0"/>
        <v>15.117973752587517</v>
      </c>
      <c r="L51" t="s">
        <v>20</v>
      </c>
      <c r="M51" t="s">
        <v>947</v>
      </c>
      <c r="N51" t="s">
        <v>3167</v>
      </c>
      <c r="O51" t="s">
        <v>3167</v>
      </c>
      <c r="P51" t="s">
        <v>3167</v>
      </c>
      <c r="Q51" t="s">
        <v>3167</v>
      </c>
      <c r="R51" t="s">
        <v>3167</v>
      </c>
      <c r="S51" s="10" t="e">
        <f>C51-VLOOKUP(E51, 'OFZ Yield'!$B$2:$N$2354, MATCH(V51, 'OFZ Yield'!$B$3:$N$3, 0), FALSE)</f>
        <v>#N/A</v>
      </c>
      <c r="T51" t="e">
        <f t="shared" si="1"/>
        <v>#N/A</v>
      </c>
      <c r="U51">
        <f t="shared" si="2"/>
        <v>18</v>
      </c>
      <c r="V51">
        <v>3</v>
      </c>
      <c r="W51">
        <v>0</v>
      </c>
      <c r="Z51">
        <v>0</v>
      </c>
    </row>
    <row r="52" spans="1:26" hidden="1" x14ac:dyDescent="0.15">
      <c r="A52" t="s">
        <v>1074</v>
      </c>
      <c r="B52" t="s">
        <v>1075</v>
      </c>
      <c r="C52" s="1">
        <v>7.4</v>
      </c>
      <c r="D52" s="2">
        <v>41828</v>
      </c>
      <c r="E52" s="2">
        <v>40008</v>
      </c>
      <c r="F52" t="s">
        <v>1076</v>
      </c>
      <c r="G52" t="s">
        <v>19</v>
      </c>
      <c r="H52" t="s">
        <v>21</v>
      </c>
      <c r="I52" t="s">
        <v>23</v>
      </c>
      <c r="J52" s="1">
        <v>131840372</v>
      </c>
      <c r="K52" s="1">
        <f t="shared" si="0"/>
        <v>18.697102445723395</v>
      </c>
      <c r="L52" t="s">
        <v>20</v>
      </c>
      <c r="M52" t="s">
        <v>947</v>
      </c>
      <c r="N52" t="s">
        <v>3167</v>
      </c>
      <c r="O52" t="s">
        <v>3167</v>
      </c>
      <c r="P52" t="s">
        <v>3167</v>
      </c>
      <c r="Q52" t="s">
        <v>3167</v>
      </c>
      <c r="R52" t="s">
        <v>3167</v>
      </c>
      <c r="S52" s="10" t="e">
        <f>C52-VLOOKUP(E52, 'OFZ Yield'!$B$2:$N$2354, MATCH(V52, 'OFZ Yield'!$B$3:$N$3, 0), FALSE)</f>
        <v>#N/A</v>
      </c>
      <c r="T52" t="e">
        <f t="shared" si="1"/>
        <v>#N/A</v>
      </c>
      <c r="U52">
        <f t="shared" si="2"/>
        <v>60</v>
      </c>
      <c r="V52">
        <v>5</v>
      </c>
      <c r="W52">
        <v>0</v>
      </c>
      <c r="Z52">
        <v>0</v>
      </c>
    </row>
    <row r="53" spans="1:26" hidden="1" x14ac:dyDescent="0.15">
      <c r="A53" t="s">
        <v>1077</v>
      </c>
      <c r="B53" t="s">
        <v>1078</v>
      </c>
      <c r="C53" s="1">
        <v>8.9</v>
      </c>
      <c r="D53" s="2">
        <v>41829</v>
      </c>
      <c r="E53" s="2">
        <v>40009</v>
      </c>
      <c r="F53" t="s">
        <v>1079</v>
      </c>
      <c r="G53" t="s">
        <v>19</v>
      </c>
      <c r="H53" t="s">
        <v>21</v>
      </c>
      <c r="I53" t="s">
        <v>23</v>
      </c>
      <c r="J53" s="1">
        <v>11865633</v>
      </c>
      <c r="K53" s="1">
        <f t="shared" si="0"/>
        <v>16.289156796618563</v>
      </c>
      <c r="L53" t="s">
        <v>20</v>
      </c>
      <c r="M53" t="s">
        <v>947</v>
      </c>
      <c r="N53" t="s">
        <v>3167</v>
      </c>
      <c r="O53" t="s">
        <v>3167</v>
      </c>
      <c r="P53" t="s">
        <v>3167</v>
      </c>
      <c r="Q53" t="s">
        <v>3167</v>
      </c>
      <c r="R53" t="s">
        <v>3167</v>
      </c>
      <c r="S53" s="10" t="e">
        <f>C53-VLOOKUP(E53, 'OFZ Yield'!$B$2:$N$2354, MATCH(V53, 'OFZ Yield'!$B$3:$N$3, 0), FALSE)</f>
        <v>#N/A</v>
      </c>
      <c r="T53" t="e">
        <f t="shared" si="1"/>
        <v>#N/A</v>
      </c>
      <c r="U53">
        <f t="shared" si="2"/>
        <v>60</v>
      </c>
      <c r="V53">
        <v>5</v>
      </c>
      <c r="W53">
        <v>0</v>
      </c>
      <c r="Z53">
        <v>0</v>
      </c>
    </row>
    <row r="54" spans="1:26" hidden="1" x14ac:dyDescent="0.15">
      <c r="A54" t="s">
        <v>1080</v>
      </c>
      <c r="B54" t="s">
        <v>1081</v>
      </c>
      <c r="C54" s="1">
        <v>8.5</v>
      </c>
      <c r="D54" s="2">
        <v>41830</v>
      </c>
      <c r="E54" s="2">
        <v>40010</v>
      </c>
      <c r="F54" t="s">
        <v>1082</v>
      </c>
      <c r="G54" t="s">
        <v>19</v>
      </c>
      <c r="H54" t="s">
        <v>21</v>
      </c>
      <c r="I54" t="s">
        <v>23</v>
      </c>
      <c r="J54" s="1">
        <v>19776055</v>
      </c>
      <c r="K54" s="1">
        <f t="shared" si="0"/>
        <v>16.799982420384556</v>
      </c>
      <c r="L54" t="s">
        <v>1083</v>
      </c>
      <c r="M54" t="s">
        <v>947</v>
      </c>
      <c r="N54" t="s">
        <v>3167</v>
      </c>
      <c r="O54" t="s">
        <v>3167</v>
      </c>
      <c r="P54" t="s">
        <v>3167</v>
      </c>
      <c r="Q54" t="s">
        <v>3167</v>
      </c>
      <c r="R54" t="s">
        <v>3167</v>
      </c>
      <c r="S54" s="10" t="e">
        <f>C54-VLOOKUP(E54, 'OFZ Yield'!$B$2:$N$2354, MATCH(V54, 'OFZ Yield'!$B$3:$N$3, 0), FALSE)</f>
        <v>#N/A</v>
      </c>
      <c r="T54" t="e">
        <f t="shared" si="1"/>
        <v>#N/A</v>
      </c>
      <c r="U54">
        <f t="shared" si="2"/>
        <v>60</v>
      </c>
      <c r="V54">
        <v>5</v>
      </c>
      <c r="W54">
        <v>0</v>
      </c>
      <c r="Z54">
        <v>0</v>
      </c>
    </row>
    <row r="55" spans="1:26" hidden="1" x14ac:dyDescent="0.15">
      <c r="A55" t="s">
        <v>1084</v>
      </c>
      <c r="B55" t="s">
        <v>1085</v>
      </c>
      <c r="C55" s="1">
        <v>15</v>
      </c>
      <c r="D55" s="2">
        <v>41107</v>
      </c>
      <c r="E55" s="2">
        <v>40015</v>
      </c>
      <c r="F55" t="s">
        <v>1086</v>
      </c>
      <c r="G55" t="s">
        <v>19</v>
      </c>
      <c r="H55" t="s">
        <v>21</v>
      </c>
      <c r="I55" t="s">
        <v>23</v>
      </c>
      <c r="J55" s="1">
        <v>19776055</v>
      </c>
      <c r="K55" s="1">
        <f t="shared" si="0"/>
        <v>16.799982420384556</v>
      </c>
      <c r="L55" t="s">
        <v>20</v>
      </c>
      <c r="M55" t="s">
        <v>948</v>
      </c>
      <c r="N55" t="s">
        <v>3167</v>
      </c>
      <c r="O55" t="s">
        <v>3167</v>
      </c>
      <c r="P55" t="s">
        <v>3167</v>
      </c>
      <c r="Q55" t="s">
        <v>3167</v>
      </c>
      <c r="R55" t="s">
        <v>3167</v>
      </c>
      <c r="S55" s="10" t="e">
        <f>C55-VLOOKUP(E55, 'OFZ Yield'!$B$2:$N$2354, MATCH(V55, 'OFZ Yield'!$B$3:$N$3, 0), FALSE)</f>
        <v>#N/A</v>
      </c>
      <c r="T55" t="e">
        <f t="shared" si="1"/>
        <v>#N/A</v>
      </c>
      <c r="U55">
        <f t="shared" si="2"/>
        <v>36</v>
      </c>
      <c r="V55">
        <v>2</v>
      </c>
      <c r="W55">
        <v>0</v>
      </c>
      <c r="Z55">
        <v>0</v>
      </c>
    </row>
    <row r="56" spans="1:26" hidden="1" x14ac:dyDescent="0.15">
      <c r="A56" t="s">
        <v>1087</v>
      </c>
      <c r="B56" t="s">
        <v>1088</v>
      </c>
      <c r="C56" s="1">
        <v>12.2</v>
      </c>
      <c r="D56" s="2">
        <v>40386</v>
      </c>
      <c r="E56" s="2">
        <v>40022</v>
      </c>
      <c r="F56" t="s">
        <v>1089</v>
      </c>
      <c r="G56" t="s">
        <v>19</v>
      </c>
      <c r="H56" t="s">
        <v>21</v>
      </c>
      <c r="I56" t="s">
        <v>25</v>
      </c>
      <c r="J56" s="1">
        <v>26402640</v>
      </c>
      <c r="K56" s="1">
        <f t="shared" si="0"/>
        <v>17.088974563116878</v>
      </c>
      <c r="L56" t="s">
        <v>20</v>
      </c>
      <c r="M56" t="s">
        <v>947</v>
      </c>
      <c r="N56" t="s">
        <v>3167</v>
      </c>
      <c r="O56" t="s">
        <v>3167</v>
      </c>
      <c r="P56" t="s">
        <v>3167</v>
      </c>
      <c r="Q56" t="s">
        <v>3167</v>
      </c>
      <c r="R56" t="s">
        <v>3167</v>
      </c>
      <c r="S56" s="10" t="e">
        <f>C56-VLOOKUP(E56, 'OFZ Yield'!$B$2:$N$2354, MATCH(V56, 'OFZ Yield'!$B$3:$N$3, 0), FALSE)</f>
        <v>#N/A</v>
      </c>
      <c r="T56" t="e">
        <f t="shared" si="1"/>
        <v>#N/A</v>
      </c>
      <c r="U56">
        <f t="shared" si="2"/>
        <v>12</v>
      </c>
      <c r="V56">
        <v>5</v>
      </c>
      <c r="W56">
        <v>0</v>
      </c>
      <c r="Z56">
        <v>0</v>
      </c>
    </row>
    <row r="57" spans="1:26" hidden="1" x14ac:dyDescent="0.15">
      <c r="A57" t="s">
        <v>41</v>
      </c>
      <c r="B57" t="s">
        <v>42</v>
      </c>
      <c r="C57" s="1">
        <v>8.75</v>
      </c>
      <c r="D57" s="2">
        <v>42570</v>
      </c>
      <c r="E57" s="2">
        <v>40022</v>
      </c>
      <c r="F57" t="s">
        <v>1090</v>
      </c>
      <c r="G57" t="s">
        <v>19</v>
      </c>
      <c r="H57" t="s">
        <v>21</v>
      </c>
      <c r="I57" t="s">
        <v>23</v>
      </c>
      <c r="J57" s="1">
        <v>198019801</v>
      </c>
      <c r="K57" s="1">
        <f t="shared" si="0"/>
        <v>19.103877588709143</v>
      </c>
      <c r="L57" t="s">
        <v>20</v>
      </c>
      <c r="M57" t="s">
        <v>947</v>
      </c>
      <c r="N57" t="s">
        <v>3167</v>
      </c>
      <c r="O57" t="s">
        <v>3167</v>
      </c>
      <c r="P57" t="s">
        <v>3167</v>
      </c>
      <c r="Q57" t="s">
        <v>3167</v>
      </c>
      <c r="R57" t="s">
        <v>3167</v>
      </c>
      <c r="S57" s="10" t="e">
        <f>C57-VLOOKUP(E57, 'OFZ Yield'!$B$2:$N$2354, MATCH(V57, 'OFZ Yield'!$B$3:$N$3, 0), FALSE)</f>
        <v>#N/A</v>
      </c>
      <c r="T57" t="e">
        <f t="shared" si="1"/>
        <v>#N/A</v>
      </c>
      <c r="U57">
        <f t="shared" si="2"/>
        <v>84</v>
      </c>
      <c r="V57">
        <v>5</v>
      </c>
      <c r="W57">
        <v>0</v>
      </c>
      <c r="Z57">
        <v>0</v>
      </c>
    </row>
    <row r="58" spans="1:26" hidden="1" x14ac:dyDescent="0.15">
      <c r="A58" t="s">
        <v>1087</v>
      </c>
      <c r="B58" t="s">
        <v>1088</v>
      </c>
      <c r="C58" s="1">
        <v>12.2</v>
      </c>
      <c r="D58" s="2">
        <v>40386</v>
      </c>
      <c r="E58" s="2">
        <v>40022</v>
      </c>
      <c r="F58" t="s">
        <v>1091</v>
      </c>
      <c r="G58" t="s">
        <v>19</v>
      </c>
      <c r="H58" t="s">
        <v>21</v>
      </c>
      <c r="I58" t="s">
        <v>25</v>
      </c>
      <c r="J58" s="1">
        <v>26402640</v>
      </c>
      <c r="K58" s="1">
        <f t="shared" si="0"/>
        <v>17.088974563116878</v>
      </c>
      <c r="L58" t="s">
        <v>20</v>
      </c>
      <c r="M58" t="s">
        <v>947</v>
      </c>
      <c r="N58" t="s">
        <v>3167</v>
      </c>
      <c r="O58" t="s">
        <v>3167</v>
      </c>
      <c r="P58" t="s">
        <v>3167</v>
      </c>
      <c r="Q58" t="s">
        <v>3167</v>
      </c>
      <c r="R58" t="s">
        <v>3167</v>
      </c>
      <c r="S58" s="10" t="e">
        <f>C58-VLOOKUP(E58, 'OFZ Yield'!$B$2:$N$2354, MATCH(V58, 'OFZ Yield'!$B$3:$N$3, 0), FALSE)</f>
        <v>#N/A</v>
      </c>
      <c r="T58" t="e">
        <f t="shared" si="1"/>
        <v>#N/A</v>
      </c>
      <c r="U58">
        <f t="shared" si="2"/>
        <v>12</v>
      </c>
      <c r="V58">
        <v>5</v>
      </c>
      <c r="W58">
        <v>0</v>
      </c>
      <c r="Z58">
        <v>0</v>
      </c>
    </row>
    <row r="59" spans="1:26" hidden="1" x14ac:dyDescent="0.15">
      <c r="A59" t="s">
        <v>96</v>
      </c>
      <c r="B59" t="s">
        <v>97</v>
      </c>
      <c r="C59" s="1">
        <v>7.875</v>
      </c>
      <c r="D59" s="2">
        <v>44392</v>
      </c>
      <c r="E59" s="2">
        <v>40024</v>
      </c>
      <c r="F59" t="s">
        <v>148</v>
      </c>
      <c r="G59" t="s">
        <v>19</v>
      </c>
      <c r="H59" t="s">
        <v>21</v>
      </c>
      <c r="I59" t="s">
        <v>68</v>
      </c>
      <c r="J59" s="1">
        <v>67339069</v>
      </c>
      <c r="K59" s="1">
        <f t="shared" si="0"/>
        <v>18.025251146237807</v>
      </c>
      <c r="L59" t="s">
        <v>20</v>
      </c>
      <c r="M59" t="s">
        <v>24</v>
      </c>
      <c r="N59" t="s">
        <v>3167</v>
      </c>
      <c r="O59" t="s">
        <v>3167</v>
      </c>
      <c r="P59" t="s">
        <v>3148</v>
      </c>
      <c r="Q59" t="s">
        <v>3167</v>
      </c>
      <c r="R59" t="s">
        <v>3167</v>
      </c>
      <c r="S59" s="10" t="e">
        <f>C59-VLOOKUP(E59, 'OFZ Yield'!$B$2:$N$2354, MATCH(V59, 'OFZ Yield'!$B$3:$N$3, 0), FALSE)</f>
        <v>#N/A</v>
      </c>
      <c r="T59" t="e">
        <f t="shared" si="1"/>
        <v>#N/A</v>
      </c>
      <c r="U59">
        <f t="shared" si="2"/>
        <v>144</v>
      </c>
      <c r="V59">
        <v>10</v>
      </c>
      <c r="W59">
        <f>IF(P59="high risk", 1, 0)</f>
        <v>0</v>
      </c>
    </row>
    <row r="60" spans="1:26" hidden="1" x14ac:dyDescent="0.15">
      <c r="A60" t="s">
        <v>504</v>
      </c>
      <c r="B60" t="s">
        <v>505</v>
      </c>
      <c r="C60" s="1">
        <v>11.7</v>
      </c>
      <c r="D60" s="2">
        <v>43670</v>
      </c>
      <c r="E60" s="2">
        <v>40030</v>
      </c>
      <c r="F60" t="s">
        <v>1092</v>
      </c>
      <c r="G60" t="s">
        <v>19</v>
      </c>
      <c r="H60" t="s">
        <v>21</v>
      </c>
      <c r="I60" t="s">
        <v>25</v>
      </c>
      <c r="J60" s="1">
        <v>40655915</v>
      </c>
      <c r="K60" s="1">
        <f t="shared" si="0"/>
        <v>17.520654893827579</v>
      </c>
      <c r="L60" t="s">
        <v>20</v>
      </c>
      <c r="M60" t="s">
        <v>948</v>
      </c>
      <c r="N60" t="s">
        <v>3167</v>
      </c>
      <c r="O60" t="s">
        <v>3139</v>
      </c>
      <c r="P60" t="s">
        <v>3167</v>
      </c>
      <c r="Q60" t="s">
        <v>3167</v>
      </c>
      <c r="R60" t="s">
        <v>3167</v>
      </c>
      <c r="S60" s="10" t="e">
        <f>C60-VLOOKUP(E60, 'OFZ Yield'!$B$2:$N$2354, MATCH(V60, 'OFZ Yield'!$B$3:$N$3, 0), FALSE)</f>
        <v>#N/A</v>
      </c>
      <c r="T60" t="e">
        <f t="shared" si="1"/>
        <v>#N/A</v>
      </c>
      <c r="U60">
        <f t="shared" si="2"/>
        <v>120</v>
      </c>
      <c r="V60">
        <v>3</v>
      </c>
      <c r="W60">
        <v>0</v>
      </c>
      <c r="Z60">
        <v>0</v>
      </c>
    </row>
    <row r="61" spans="1:26" hidden="1" x14ac:dyDescent="0.15">
      <c r="A61" t="s">
        <v>1048</v>
      </c>
      <c r="B61" t="s">
        <v>1049</v>
      </c>
      <c r="C61" s="1">
        <v>13.35</v>
      </c>
      <c r="D61" s="2">
        <v>41127</v>
      </c>
      <c r="E61" s="2">
        <v>40035</v>
      </c>
      <c r="F61" t="s">
        <v>1093</v>
      </c>
      <c r="G61" t="s">
        <v>19</v>
      </c>
      <c r="H61" t="s">
        <v>21</v>
      </c>
      <c r="I61" t="s">
        <v>25</v>
      </c>
      <c r="J61" s="1">
        <v>65931747</v>
      </c>
      <c r="K61" s="1">
        <f t="shared" si="0"/>
        <v>18.004130628539119</v>
      </c>
      <c r="L61" t="s">
        <v>20</v>
      </c>
      <c r="M61" t="s">
        <v>947</v>
      </c>
      <c r="N61" t="s">
        <v>3167</v>
      </c>
      <c r="O61" t="s">
        <v>3167</v>
      </c>
      <c r="P61" t="s">
        <v>3167</v>
      </c>
      <c r="Q61" t="s">
        <v>3167</v>
      </c>
      <c r="R61" t="s">
        <v>3167</v>
      </c>
      <c r="S61" s="10" t="e">
        <f>C61-VLOOKUP(E61, 'OFZ Yield'!$B$2:$N$2354, MATCH(V61, 'OFZ Yield'!$B$3:$N$3, 0), FALSE)</f>
        <v>#N/A</v>
      </c>
      <c r="T61" t="e">
        <f t="shared" si="1"/>
        <v>#N/A</v>
      </c>
      <c r="U61">
        <f t="shared" si="2"/>
        <v>36</v>
      </c>
      <c r="V61">
        <v>1</v>
      </c>
      <c r="W61">
        <v>0</v>
      </c>
      <c r="Z61">
        <v>0</v>
      </c>
    </row>
    <row r="62" spans="1:26" hidden="1" x14ac:dyDescent="0.15">
      <c r="A62" t="s">
        <v>1048</v>
      </c>
      <c r="B62" t="s">
        <v>1049</v>
      </c>
      <c r="C62" s="1">
        <v>13.35</v>
      </c>
      <c r="D62" s="2">
        <v>41127</v>
      </c>
      <c r="E62" s="2">
        <v>40035</v>
      </c>
      <c r="F62" t="s">
        <v>1094</v>
      </c>
      <c r="G62" t="s">
        <v>19</v>
      </c>
      <c r="H62" t="s">
        <v>21</v>
      </c>
      <c r="I62" t="s">
        <v>25</v>
      </c>
      <c r="J62" s="1">
        <v>65931747</v>
      </c>
      <c r="K62" s="1">
        <f t="shared" si="0"/>
        <v>18.004130628539119</v>
      </c>
      <c r="L62" t="s">
        <v>20</v>
      </c>
      <c r="M62" t="s">
        <v>947</v>
      </c>
      <c r="N62" t="s">
        <v>3167</v>
      </c>
      <c r="O62" t="s">
        <v>3167</v>
      </c>
      <c r="P62" t="s">
        <v>3167</v>
      </c>
      <c r="Q62" t="s">
        <v>3167</v>
      </c>
      <c r="R62" t="s">
        <v>3167</v>
      </c>
      <c r="S62" s="10" t="e">
        <f>C62-VLOOKUP(E62, 'OFZ Yield'!$B$2:$N$2354, MATCH(V62, 'OFZ Yield'!$B$3:$N$3, 0), FALSE)</f>
        <v>#N/A</v>
      </c>
      <c r="T62" t="e">
        <f t="shared" si="1"/>
        <v>#N/A</v>
      </c>
      <c r="U62">
        <f t="shared" si="2"/>
        <v>36</v>
      </c>
      <c r="V62">
        <v>7</v>
      </c>
      <c r="W62">
        <v>0</v>
      </c>
      <c r="Z62">
        <v>0</v>
      </c>
    </row>
    <row r="63" spans="1:26" hidden="1" x14ac:dyDescent="0.15">
      <c r="A63" t="s">
        <v>1048</v>
      </c>
      <c r="B63" t="s">
        <v>1049</v>
      </c>
      <c r="C63" s="1">
        <v>13.35</v>
      </c>
      <c r="D63" s="2">
        <v>41127</v>
      </c>
      <c r="E63" s="2">
        <v>40035</v>
      </c>
      <c r="F63" t="s">
        <v>1095</v>
      </c>
      <c r="G63" t="s">
        <v>19</v>
      </c>
      <c r="H63" t="s">
        <v>21</v>
      </c>
      <c r="I63" t="s">
        <v>25</v>
      </c>
      <c r="J63" s="1">
        <v>65931747</v>
      </c>
      <c r="K63" s="1">
        <f t="shared" si="0"/>
        <v>18.004130628539119</v>
      </c>
      <c r="L63" t="s">
        <v>20</v>
      </c>
      <c r="M63" t="s">
        <v>947</v>
      </c>
      <c r="N63" t="s">
        <v>3167</v>
      </c>
      <c r="O63" t="s">
        <v>3167</v>
      </c>
      <c r="P63" t="s">
        <v>3167</v>
      </c>
      <c r="Q63" t="s">
        <v>3167</v>
      </c>
      <c r="R63" t="s">
        <v>3167</v>
      </c>
      <c r="S63" s="10" t="e">
        <f>C63-VLOOKUP(E63, 'OFZ Yield'!$B$2:$N$2354, MATCH(V63, 'OFZ Yield'!$B$3:$N$3, 0), FALSE)</f>
        <v>#N/A</v>
      </c>
      <c r="T63" t="e">
        <f t="shared" si="1"/>
        <v>#N/A</v>
      </c>
      <c r="U63">
        <f t="shared" si="2"/>
        <v>36</v>
      </c>
      <c r="V63">
        <v>1</v>
      </c>
      <c r="W63">
        <v>0</v>
      </c>
      <c r="Z63">
        <v>0</v>
      </c>
    </row>
    <row r="64" spans="1:26" hidden="1" x14ac:dyDescent="0.15">
      <c r="A64" t="s">
        <v>1048</v>
      </c>
      <c r="B64" t="s">
        <v>1049</v>
      </c>
      <c r="C64" s="1">
        <v>13.35</v>
      </c>
      <c r="D64" s="2">
        <v>41127</v>
      </c>
      <c r="E64" s="2">
        <v>40035</v>
      </c>
      <c r="F64" t="s">
        <v>1096</v>
      </c>
      <c r="G64" t="s">
        <v>19</v>
      </c>
      <c r="H64" t="s">
        <v>21</v>
      </c>
      <c r="I64" t="s">
        <v>25</v>
      </c>
      <c r="J64" s="1">
        <v>65931747</v>
      </c>
      <c r="K64" s="1">
        <f t="shared" si="0"/>
        <v>18.004130628539119</v>
      </c>
      <c r="L64" t="s">
        <v>20</v>
      </c>
      <c r="M64" t="s">
        <v>947</v>
      </c>
      <c r="N64" t="s">
        <v>3167</v>
      </c>
      <c r="O64" t="s">
        <v>3167</v>
      </c>
      <c r="P64" t="s">
        <v>3167</v>
      </c>
      <c r="Q64" t="s">
        <v>3167</v>
      </c>
      <c r="R64" t="s">
        <v>3167</v>
      </c>
      <c r="S64" s="10" t="e">
        <f>C64-VLOOKUP(E64, 'OFZ Yield'!$B$2:$N$2354, MATCH(V64, 'OFZ Yield'!$B$3:$N$3, 0), FALSE)</f>
        <v>#N/A</v>
      </c>
      <c r="T64" t="e">
        <f t="shared" si="1"/>
        <v>#N/A</v>
      </c>
      <c r="U64">
        <f t="shared" si="2"/>
        <v>36</v>
      </c>
      <c r="V64">
        <v>10</v>
      </c>
      <c r="W64">
        <v>0</v>
      </c>
      <c r="Z64">
        <v>0</v>
      </c>
    </row>
    <row r="65" spans="1:26" hidden="1" x14ac:dyDescent="0.15">
      <c r="A65" t="s">
        <v>1048</v>
      </c>
      <c r="B65" t="s">
        <v>1049</v>
      </c>
      <c r="C65" s="1">
        <v>13.35</v>
      </c>
      <c r="D65" s="2">
        <v>41127</v>
      </c>
      <c r="E65" s="2">
        <v>40035</v>
      </c>
      <c r="F65" t="s">
        <v>1097</v>
      </c>
      <c r="G65" t="s">
        <v>19</v>
      </c>
      <c r="H65" t="s">
        <v>21</v>
      </c>
      <c r="I65" t="s">
        <v>25</v>
      </c>
      <c r="J65" s="1">
        <v>65931747</v>
      </c>
      <c r="K65" s="1">
        <f t="shared" si="0"/>
        <v>18.004130628539119</v>
      </c>
      <c r="L65" t="s">
        <v>20</v>
      </c>
      <c r="M65" t="s">
        <v>947</v>
      </c>
      <c r="N65" t="s">
        <v>3167</v>
      </c>
      <c r="O65" t="s">
        <v>3167</v>
      </c>
      <c r="P65" t="s">
        <v>3167</v>
      </c>
      <c r="Q65" t="s">
        <v>3167</v>
      </c>
      <c r="R65" t="s">
        <v>3167</v>
      </c>
      <c r="S65" s="10" t="e">
        <f>C65-VLOOKUP(E65, 'OFZ Yield'!$B$2:$N$2354, MATCH(V65, 'OFZ Yield'!$B$3:$N$3, 0), FALSE)</f>
        <v>#N/A</v>
      </c>
      <c r="T65" t="e">
        <f t="shared" si="1"/>
        <v>#N/A</v>
      </c>
      <c r="U65">
        <f t="shared" si="2"/>
        <v>36</v>
      </c>
      <c r="V65">
        <v>3</v>
      </c>
      <c r="W65">
        <v>0</v>
      </c>
      <c r="Z65">
        <v>0</v>
      </c>
    </row>
    <row r="66" spans="1:26" hidden="1" x14ac:dyDescent="0.15">
      <c r="A66" t="s">
        <v>1098</v>
      </c>
      <c r="B66" t="s">
        <v>1099</v>
      </c>
      <c r="C66" s="1">
        <v>10</v>
      </c>
      <c r="D66" s="2">
        <v>41128</v>
      </c>
      <c r="E66" s="2">
        <v>40036</v>
      </c>
      <c r="F66" t="s">
        <v>1100</v>
      </c>
      <c r="G66" t="s">
        <v>19</v>
      </c>
      <c r="H66" t="s">
        <v>21</v>
      </c>
      <c r="I66" t="s">
        <v>23</v>
      </c>
      <c r="J66" s="1">
        <v>19893846</v>
      </c>
      <c r="K66" s="1">
        <f t="shared" ref="K66:K129" si="3">LN(J66)</f>
        <v>16.805920995637088</v>
      </c>
      <c r="L66" t="s">
        <v>20</v>
      </c>
      <c r="M66" t="s">
        <v>947</v>
      </c>
      <c r="N66" t="s">
        <v>3133</v>
      </c>
      <c r="O66" t="s">
        <v>3167</v>
      </c>
      <c r="P66" t="s">
        <v>3167</v>
      </c>
      <c r="Q66" t="s">
        <v>3167</v>
      </c>
      <c r="R66" t="s">
        <v>3167</v>
      </c>
      <c r="S66" s="10" t="e">
        <f>C66-VLOOKUP(E66, 'OFZ Yield'!$B$2:$N$2354, MATCH(V66, 'OFZ Yield'!$B$3:$N$3, 0), FALSE)</f>
        <v>#N/A</v>
      </c>
      <c r="T66" t="e">
        <f t="shared" ref="T66:T129" si="4">IF(S66&gt;4, 1, 0)</f>
        <v>#N/A</v>
      </c>
      <c r="U66">
        <f t="shared" ref="U66:U129" si="5">ROUNDUP(12*((D66-E66)/365), 0)</f>
        <v>36</v>
      </c>
      <c r="V66">
        <v>3</v>
      </c>
      <c r="W66">
        <v>0</v>
      </c>
      <c r="Z66">
        <v>0</v>
      </c>
    </row>
    <row r="67" spans="1:26" hidden="1" x14ac:dyDescent="0.15">
      <c r="A67" t="s">
        <v>1101</v>
      </c>
      <c r="B67" t="s">
        <v>1102</v>
      </c>
      <c r="C67" s="1">
        <v>11</v>
      </c>
      <c r="D67" s="2">
        <v>41128</v>
      </c>
      <c r="E67" s="2">
        <v>40036</v>
      </c>
      <c r="F67" t="s">
        <v>1103</v>
      </c>
      <c r="G67" t="s">
        <v>19</v>
      </c>
      <c r="H67" t="s">
        <v>21</v>
      </c>
      <c r="I67" t="s">
        <v>25</v>
      </c>
      <c r="J67" s="1">
        <v>13191741</v>
      </c>
      <c r="K67" s="1">
        <f t="shared" si="3"/>
        <v>16.395101509917865</v>
      </c>
      <c r="L67" t="s">
        <v>20</v>
      </c>
      <c r="M67" t="s">
        <v>947</v>
      </c>
      <c r="N67" t="s">
        <v>3167</v>
      </c>
      <c r="O67" t="s">
        <v>3167</v>
      </c>
      <c r="P67" t="s">
        <v>3167</v>
      </c>
      <c r="Q67" t="s">
        <v>3167</v>
      </c>
      <c r="R67" t="s">
        <v>3167</v>
      </c>
      <c r="S67" s="10" t="e">
        <f>C67-VLOOKUP(E67, 'OFZ Yield'!$B$2:$N$2354, MATCH(V67, 'OFZ Yield'!$B$3:$N$3, 0), FALSE)</f>
        <v>#N/A</v>
      </c>
      <c r="T67" t="e">
        <f t="shared" si="4"/>
        <v>#N/A</v>
      </c>
      <c r="U67">
        <f t="shared" si="5"/>
        <v>36</v>
      </c>
      <c r="V67">
        <v>3</v>
      </c>
      <c r="W67">
        <v>0</v>
      </c>
      <c r="Z67">
        <v>0</v>
      </c>
    </row>
    <row r="68" spans="1:26" hidden="1" x14ac:dyDescent="0.15">
      <c r="A68" t="s">
        <v>1002</v>
      </c>
      <c r="B68" t="s">
        <v>1003</v>
      </c>
      <c r="C68" s="1">
        <v>9.4</v>
      </c>
      <c r="D68" s="2">
        <v>41128</v>
      </c>
      <c r="E68" s="2">
        <v>40036</v>
      </c>
      <c r="F68" t="s">
        <v>1104</v>
      </c>
      <c r="G68" t="s">
        <v>19</v>
      </c>
      <c r="H68" t="s">
        <v>21</v>
      </c>
      <c r="I68" t="s">
        <v>23</v>
      </c>
      <c r="J68" s="1">
        <v>26826912</v>
      </c>
      <c r="K68" s="1">
        <f t="shared" si="3"/>
        <v>17.104916120735002</v>
      </c>
      <c r="L68" t="s">
        <v>20</v>
      </c>
      <c r="M68" t="s">
        <v>947</v>
      </c>
      <c r="N68" t="s">
        <v>3133</v>
      </c>
      <c r="O68" t="s">
        <v>3167</v>
      </c>
      <c r="P68" t="s">
        <v>3167</v>
      </c>
      <c r="Q68" t="s">
        <v>3167</v>
      </c>
      <c r="R68" t="s">
        <v>3167</v>
      </c>
      <c r="S68" s="10" t="e">
        <f>C68-VLOOKUP(E68, 'OFZ Yield'!$B$2:$N$2354, MATCH(V68, 'OFZ Yield'!$B$3:$N$3, 0), FALSE)</f>
        <v>#N/A</v>
      </c>
      <c r="T68" t="e">
        <f t="shared" si="4"/>
        <v>#N/A</v>
      </c>
      <c r="U68">
        <f t="shared" si="5"/>
        <v>36</v>
      </c>
      <c r="V68">
        <v>3</v>
      </c>
      <c r="W68">
        <v>0</v>
      </c>
      <c r="Z68">
        <v>0</v>
      </c>
    </row>
    <row r="69" spans="1:26" hidden="1" x14ac:dyDescent="0.15">
      <c r="A69" t="s">
        <v>546</v>
      </c>
      <c r="B69" t="s">
        <v>547</v>
      </c>
      <c r="C69" s="1">
        <v>8.35</v>
      </c>
      <c r="D69" s="2">
        <v>41863</v>
      </c>
      <c r="E69" s="2">
        <v>40043</v>
      </c>
      <c r="F69" t="s">
        <v>1105</v>
      </c>
      <c r="G69" t="s">
        <v>19</v>
      </c>
      <c r="H69" t="s">
        <v>21</v>
      </c>
      <c r="I69" t="s">
        <v>23</v>
      </c>
      <c r="J69" s="1">
        <v>269356278</v>
      </c>
      <c r="K69" s="1">
        <f t="shared" si="3"/>
        <v>19.411545514782805</v>
      </c>
      <c r="L69" t="s">
        <v>20</v>
      </c>
      <c r="M69" t="s">
        <v>947</v>
      </c>
      <c r="N69" t="s">
        <v>3167</v>
      </c>
      <c r="O69" t="s">
        <v>3167</v>
      </c>
      <c r="P69" t="s">
        <v>3167</v>
      </c>
      <c r="Q69" t="s">
        <v>3167</v>
      </c>
      <c r="R69" t="s">
        <v>3167</v>
      </c>
      <c r="S69" s="10" t="e">
        <f>C69-VLOOKUP(E69, 'OFZ Yield'!$B$2:$N$2354, MATCH(V69, 'OFZ Yield'!$B$3:$N$3, 0), FALSE)</f>
        <v>#N/A</v>
      </c>
      <c r="T69" t="e">
        <f t="shared" si="4"/>
        <v>#N/A</v>
      </c>
      <c r="U69">
        <f t="shared" si="5"/>
        <v>60</v>
      </c>
      <c r="V69">
        <v>3</v>
      </c>
      <c r="W69">
        <v>0</v>
      </c>
      <c r="Z69">
        <v>0</v>
      </c>
    </row>
    <row r="70" spans="1:26" hidden="1" x14ac:dyDescent="0.15">
      <c r="A70" t="s">
        <v>1106</v>
      </c>
      <c r="B70" t="s">
        <v>1107</v>
      </c>
      <c r="C70" s="1">
        <v>7.75</v>
      </c>
      <c r="D70" s="2">
        <v>41143</v>
      </c>
      <c r="E70" s="2">
        <v>40045</v>
      </c>
      <c r="F70" t="s">
        <v>1108</v>
      </c>
      <c r="G70" t="s">
        <v>19</v>
      </c>
      <c r="H70" t="s">
        <v>21</v>
      </c>
      <c r="I70" t="s">
        <v>23</v>
      </c>
      <c r="J70" s="1">
        <v>40240369</v>
      </c>
      <c r="K70" s="1">
        <f t="shared" si="3"/>
        <v>17.510381253693833</v>
      </c>
      <c r="L70" t="s">
        <v>20</v>
      </c>
      <c r="M70" t="s">
        <v>947</v>
      </c>
      <c r="N70" t="s">
        <v>3133</v>
      </c>
      <c r="O70" t="s">
        <v>3167</v>
      </c>
      <c r="P70" t="s">
        <v>3167</v>
      </c>
      <c r="Q70" t="s">
        <v>3167</v>
      </c>
      <c r="R70" t="s">
        <v>3167</v>
      </c>
      <c r="S70" s="10" t="e">
        <f>C70-VLOOKUP(E70, 'OFZ Yield'!$B$2:$N$2354, MATCH(V70, 'OFZ Yield'!$B$3:$N$3, 0), FALSE)</f>
        <v>#N/A</v>
      </c>
      <c r="T70" t="e">
        <f t="shared" si="4"/>
        <v>#N/A</v>
      </c>
      <c r="U70">
        <f t="shared" si="5"/>
        <v>37</v>
      </c>
      <c r="V70">
        <v>3</v>
      </c>
      <c r="W70">
        <v>0</v>
      </c>
      <c r="Z70">
        <v>0</v>
      </c>
    </row>
    <row r="71" spans="1:26" hidden="1" x14ac:dyDescent="0.15">
      <c r="A71" t="s">
        <v>1106</v>
      </c>
      <c r="B71" t="s">
        <v>1107</v>
      </c>
      <c r="C71" s="1">
        <v>7</v>
      </c>
      <c r="D71" s="2">
        <v>41143</v>
      </c>
      <c r="E71" s="2">
        <v>40045</v>
      </c>
      <c r="F71" t="s">
        <v>1109</v>
      </c>
      <c r="G71" t="s">
        <v>19</v>
      </c>
      <c r="H71" t="s">
        <v>21</v>
      </c>
      <c r="I71" t="s">
        <v>23</v>
      </c>
      <c r="J71" s="1">
        <v>40240369</v>
      </c>
      <c r="K71" s="1">
        <f t="shared" si="3"/>
        <v>17.510381253693833</v>
      </c>
      <c r="L71" t="s">
        <v>20</v>
      </c>
      <c r="M71" t="s">
        <v>947</v>
      </c>
      <c r="N71" t="s">
        <v>3133</v>
      </c>
      <c r="O71" t="s">
        <v>3167</v>
      </c>
      <c r="P71" t="s">
        <v>3167</v>
      </c>
      <c r="Q71" t="s">
        <v>3167</v>
      </c>
      <c r="R71" t="s">
        <v>3167</v>
      </c>
      <c r="S71" s="10" t="e">
        <f>C71-VLOOKUP(E71, 'OFZ Yield'!$B$2:$N$2354, MATCH(V71, 'OFZ Yield'!$B$3:$N$3, 0), FALSE)</f>
        <v>#N/A</v>
      </c>
      <c r="T71" t="e">
        <f t="shared" si="4"/>
        <v>#N/A</v>
      </c>
      <c r="U71">
        <f t="shared" si="5"/>
        <v>37</v>
      </c>
      <c r="V71">
        <v>3</v>
      </c>
      <c r="W71">
        <v>0</v>
      </c>
      <c r="Z71">
        <v>0</v>
      </c>
    </row>
    <row r="72" spans="1:26" hidden="1" x14ac:dyDescent="0.15">
      <c r="A72" t="s">
        <v>264</v>
      </c>
      <c r="B72" t="s">
        <v>265</v>
      </c>
      <c r="C72" s="1">
        <v>8</v>
      </c>
      <c r="D72" s="2">
        <v>41869</v>
      </c>
      <c r="E72" s="2">
        <v>40049</v>
      </c>
      <c r="F72" t="s">
        <v>1110</v>
      </c>
      <c r="G72" t="s">
        <v>19</v>
      </c>
      <c r="H72" t="s">
        <v>21</v>
      </c>
      <c r="I72" t="s">
        <v>23</v>
      </c>
      <c r="J72" s="1">
        <v>33003300</v>
      </c>
      <c r="K72" s="1">
        <f t="shared" si="3"/>
        <v>17.312118114431087</v>
      </c>
      <c r="L72" t="s">
        <v>20</v>
      </c>
      <c r="M72" t="s">
        <v>947</v>
      </c>
      <c r="N72" t="s">
        <v>3167</v>
      </c>
      <c r="O72" t="s">
        <v>3167</v>
      </c>
      <c r="P72" t="s">
        <v>3167</v>
      </c>
      <c r="Q72" t="s">
        <v>3167</v>
      </c>
      <c r="R72" t="s">
        <v>3167</v>
      </c>
      <c r="S72" s="10" t="e">
        <f>C72-VLOOKUP(E72, 'OFZ Yield'!$B$2:$N$2354, MATCH(V72, 'OFZ Yield'!$B$3:$N$3, 0), FALSE)</f>
        <v>#N/A</v>
      </c>
      <c r="T72" t="e">
        <f t="shared" si="4"/>
        <v>#N/A</v>
      </c>
      <c r="U72">
        <f t="shared" si="5"/>
        <v>60</v>
      </c>
      <c r="V72">
        <v>3</v>
      </c>
      <c r="W72">
        <v>0</v>
      </c>
      <c r="Z72">
        <v>0</v>
      </c>
    </row>
    <row r="73" spans="1:26" hidden="1" x14ac:dyDescent="0.15">
      <c r="A73" t="s">
        <v>1111</v>
      </c>
      <c r="B73" t="s">
        <v>1112</v>
      </c>
      <c r="C73" s="1">
        <v>19.5</v>
      </c>
      <c r="D73" s="2">
        <v>40777</v>
      </c>
      <c r="E73" s="2">
        <v>40049</v>
      </c>
      <c r="F73" t="s">
        <v>1113</v>
      </c>
      <c r="G73" t="s">
        <v>19</v>
      </c>
      <c r="H73" t="s">
        <v>21</v>
      </c>
      <c r="I73" t="s">
        <v>25</v>
      </c>
      <c r="J73" s="1">
        <v>11865633</v>
      </c>
      <c r="K73" s="1">
        <f t="shared" si="3"/>
        <v>16.289156796618563</v>
      </c>
      <c r="L73" t="s">
        <v>20</v>
      </c>
      <c r="M73" t="s">
        <v>947</v>
      </c>
      <c r="N73" t="s">
        <v>3167</v>
      </c>
      <c r="O73" t="s">
        <v>3167</v>
      </c>
      <c r="P73" t="s">
        <v>3167</v>
      </c>
      <c r="Q73" t="s">
        <v>3167</v>
      </c>
      <c r="R73" t="s">
        <v>3167</v>
      </c>
      <c r="S73" s="10" t="e">
        <f>C73-VLOOKUP(E73, 'OFZ Yield'!$B$2:$N$2354, MATCH(V73, 'OFZ Yield'!$B$3:$N$3, 0), FALSE)</f>
        <v>#N/A</v>
      </c>
      <c r="T73" t="e">
        <f t="shared" si="4"/>
        <v>#N/A</v>
      </c>
      <c r="U73">
        <f t="shared" si="5"/>
        <v>24</v>
      </c>
      <c r="V73">
        <v>5</v>
      </c>
      <c r="W73">
        <v>0</v>
      </c>
      <c r="Z73">
        <v>0</v>
      </c>
    </row>
    <row r="74" spans="1:26" hidden="1" x14ac:dyDescent="0.15">
      <c r="A74" t="s">
        <v>1114</v>
      </c>
      <c r="B74" t="s">
        <v>1115</v>
      </c>
      <c r="C74" s="1">
        <v>17</v>
      </c>
      <c r="D74" s="2">
        <v>41169</v>
      </c>
      <c r="E74" s="2">
        <v>40051</v>
      </c>
      <c r="F74" t="s">
        <v>1116</v>
      </c>
      <c r="G74" t="s">
        <v>19</v>
      </c>
      <c r="H74" t="s">
        <v>21</v>
      </c>
      <c r="I74" t="s">
        <v>25</v>
      </c>
      <c r="J74" s="1">
        <v>23762376</v>
      </c>
      <c r="K74" s="1">
        <f t="shared" si="3"/>
        <v>16.983614047459053</v>
      </c>
      <c r="L74" t="s">
        <v>20</v>
      </c>
      <c r="M74" t="s">
        <v>1011</v>
      </c>
      <c r="N74" t="s">
        <v>3167</v>
      </c>
      <c r="O74" t="s">
        <v>3167</v>
      </c>
      <c r="P74" t="s">
        <v>3167</v>
      </c>
      <c r="Q74" t="s">
        <v>3167</v>
      </c>
      <c r="R74" t="s">
        <v>3167</v>
      </c>
      <c r="S74" s="10" t="e">
        <f>C74-VLOOKUP(E74, 'OFZ Yield'!$B$2:$N$2354, MATCH(V74, 'OFZ Yield'!$B$3:$N$3, 0), FALSE)</f>
        <v>#N/A</v>
      </c>
      <c r="T74" t="e">
        <f t="shared" si="4"/>
        <v>#N/A</v>
      </c>
      <c r="U74">
        <f t="shared" si="5"/>
        <v>37</v>
      </c>
      <c r="V74">
        <v>3</v>
      </c>
      <c r="W74">
        <v>0</v>
      </c>
      <c r="X74">
        <v>1</v>
      </c>
      <c r="Y74" s="2">
        <v>41169</v>
      </c>
      <c r="Z74" s="10">
        <f>(Y74-E74)/365</f>
        <v>3.0630136986301371</v>
      </c>
    </row>
    <row r="75" spans="1:26" hidden="1" x14ac:dyDescent="0.15">
      <c r="A75" t="s">
        <v>1114</v>
      </c>
      <c r="B75" t="s">
        <v>1115</v>
      </c>
      <c r="C75" s="1">
        <v>14.99</v>
      </c>
      <c r="D75" s="2">
        <v>40680</v>
      </c>
      <c r="E75" s="2">
        <v>40051</v>
      </c>
      <c r="F75" t="s">
        <v>1117</v>
      </c>
      <c r="G75" t="s">
        <v>19</v>
      </c>
      <c r="H75" t="s">
        <v>21</v>
      </c>
      <c r="I75" t="s">
        <v>25</v>
      </c>
      <c r="J75" s="1">
        <v>23731267</v>
      </c>
      <c r="K75" s="1">
        <f t="shared" si="3"/>
        <v>16.982304019317009</v>
      </c>
      <c r="L75" t="s">
        <v>20</v>
      </c>
      <c r="M75" t="s">
        <v>1118</v>
      </c>
      <c r="N75" t="s">
        <v>3167</v>
      </c>
      <c r="O75" t="s">
        <v>3167</v>
      </c>
      <c r="P75" t="s">
        <v>3167</v>
      </c>
      <c r="Q75" t="s">
        <v>3167</v>
      </c>
      <c r="R75" t="s">
        <v>3167</v>
      </c>
      <c r="S75" s="10" t="e">
        <f>C75-VLOOKUP(E75, 'OFZ Yield'!$B$2:$N$2354, MATCH(V75, 'OFZ Yield'!$B$3:$N$3, 0), FALSE)</f>
        <v>#N/A</v>
      </c>
      <c r="T75" t="e">
        <f t="shared" si="4"/>
        <v>#N/A</v>
      </c>
      <c r="U75">
        <f t="shared" si="5"/>
        <v>21</v>
      </c>
      <c r="V75">
        <v>3</v>
      </c>
      <c r="W75">
        <v>0</v>
      </c>
      <c r="Z75">
        <v>0</v>
      </c>
    </row>
    <row r="76" spans="1:26" hidden="1" x14ac:dyDescent="0.15">
      <c r="A76" t="s">
        <v>1119</v>
      </c>
      <c r="B76" t="s">
        <v>1120</v>
      </c>
      <c r="C76" s="1">
        <v>10.25</v>
      </c>
      <c r="D76" s="2">
        <v>41882</v>
      </c>
      <c r="E76" s="2">
        <v>40052</v>
      </c>
      <c r="F76" t="s">
        <v>1121</v>
      </c>
      <c r="G76" t="s">
        <v>19</v>
      </c>
      <c r="H76" t="s">
        <v>21</v>
      </c>
      <c r="I76" t="s">
        <v>23</v>
      </c>
      <c r="J76" s="1">
        <v>26826912</v>
      </c>
      <c r="K76" s="1">
        <f t="shared" si="3"/>
        <v>17.104916120735002</v>
      </c>
      <c r="L76" t="s">
        <v>20</v>
      </c>
      <c r="M76" t="s">
        <v>947</v>
      </c>
      <c r="N76" t="s">
        <v>3167</v>
      </c>
      <c r="O76" t="s">
        <v>3167</v>
      </c>
      <c r="P76" t="s">
        <v>3167</v>
      </c>
      <c r="Q76" t="s">
        <v>3167</v>
      </c>
      <c r="R76" t="s">
        <v>3167</v>
      </c>
      <c r="S76" s="10" t="e">
        <f>C76-VLOOKUP(E76, 'OFZ Yield'!$B$2:$N$2354, MATCH(V76, 'OFZ Yield'!$B$3:$N$3, 0), FALSE)</f>
        <v>#N/A</v>
      </c>
      <c r="T76" t="e">
        <f t="shared" si="4"/>
        <v>#N/A</v>
      </c>
      <c r="U76">
        <f t="shared" si="5"/>
        <v>61</v>
      </c>
      <c r="V76">
        <v>5</v>
      </c>
      <c r="W76">
        <v>0</v>
      </c>
      <c r="Z76">
        <v>0</v>
      </c>
    </row>
    <row r="77" spans="1:26" hidden="1" x14ac:dyDescent="0.15">
      <c r="A77" t="s">
        <v>1122</v>
      </c>
      <c r="B77" t="s">
        <v>1123</v>
      </c>
      <c r="C77" s="1">
        <v>11.45</v>
      </c>
      <c r="D77" s="2">
        <v>40416</v>
      </c>
      <c r="E77" s="2">
        <v>40052</v>
      </c>
      <c r="F77" t="s">
        <v>1124</v>
      </c>
      <c r="G77" t="s">
        <v>19</v>
      </c>
      <c r="H77" t="s">
        <v>21</v>
      </c>
      <c r="I77" t="s">
        <v>25</v>
      </c>
      <c r="J77" s="1">
        <v>27076423</v>
      </c>
      <c r="K77" s="1">
        <f t="shared" si="3"/>
        <v>17.114173907180284</v>
      </c>
      <c r="L77" t="s">
        <v>20</v>
      </c>
      <c r="M77" t="s">
        <v>947</v>
      </c>
      <c r="N77" t="s">
        <v>3167</v>
      </c>
      <c r="O77" t="s">
        <v>3167</v>
      </c>
      <c r="P77" t="s">
        <v>3167</v>
      </c>
      <c r="Q77" t="s">
        <v>3167</v>
      </c>
      <c r="R77" t="s">
        <v>3167</v>
      </c>
      <c r="S77" s="10" t="e">
        <f>C77-VLOOKUP(E77, 'OFZ Yield'!$B$2:$N$2354, MATCH(V77, 'OFZ Yield'!$B$3:$N$3, 0), FALSE)</f>
        <v>#N/A</v>
      </c>
      <c r="T77" t="e">
        <f t="shared" si="4"/>
        <v>#N/A</v>
      </c>
      <c r="U77">
        <f t="shared" si="5"/>
        <v>12</v>
      </c>
      <c r="V77">
        <v>2</v>
      </c>
      <c r="W77">
        <v>0</v>
      </c>
      <c r="Z77">
        <v>0</v>
      </c>
    </row>
    <row r="78" spans="1:26" hidden="1" x14ac:dyDescent="0.15">
      <c r="A78" t="s">
        <v>1125</v>
      </c>
      <c r="B78" t="s">
        <v>1126</v>
      </c>
      <c r="C78" s="1">
        <v>19</v>
      </c>
      <c r="D78" s="2">
        <v>40603</v>
      </c>
      <c r="E78" s="2">
        <v>40057</v>
      </c>
      <c r="F78" t="s">
        <v>1127</v>
      </c>
      <c r="G78" t="s">
        <v>19</v>
      </c>
      <c r="H78" t="s">
        <v>21</v>
      </c>
      <c r="I78" t="s">
        <v>25</v>
      </c>
      <c r="J78" s="1">
        <v>13184037</v>
      </c>
      <c r="K78" s="1">
        <f t="shared" si="3"/>
        <v>16.394517337559492</v>
      </c>
      <c r="L78" t="s">
        <v>20</v>
      </c>
      <c r="M78" t="s">
        <v>947</v>
      </c>
      <c r="N78" t="s">
        <v>3167</v>
      </c>
      <c r="O78" t="s">
        <v>3167</v>
      </c>
      <c r="P78" t="s">
        <v>3167</v>
      </c>
      <c r="Q78" t="s">
        <v>3167</v>
      </c>
      <c r="R78" t="s">
        <v>3167</v>
      </c>
      <c r="S78" s="10" t="e">
        <f>C78-VLOOKUP(E78, 'OFZ Yield'!$B$2:$N$2354, MATCH(V78, 'OFZ Yield'!$B$3:$N$3, 0), FALSE)</f>
        <v>#N/A</v>
      </c>
      <c r="T78" t="e">
        <f t="shared" si="4"/>
        <v>#N/A</v>
      </c>
      <c r="U78">
        <f t="shared" si="5"/>
        <v>18</v>
      </c>
      <c r="V78">
        <v>3</v>
      </c>
      <c r="W78">
        <v>0</v>
      </c>
      <c r="Z78">
        <v>0</v>
      </c>
    </row>
    <row r="79" spans="1:26" hidden="1" x14ac:dyDescent="0.15">
      <c r="A79" t="s">
        <v>270</v>
      </c>
      <c r="B79" t="s">
        <v>271</v>
      </c>
      <c r="C79" s="1">
        <v>8.1</v>
      </c>
      <c r="D79" s="2">
        <v>41877</v>
      </c>
      <c r="E79" s="2">
        <v>40057</v>
      </c>
      <c r="F79" t="s">
        <v>1128</v>
      </c>
      <c r="G79" t="s">
        <v>19</v>
      </c>
      <c r="H79" t="s">
        <v>21</v>
      </c>
      <c r="I79" t="s">
        <v>23</v>
      </c>
      <c r="J79" s="1">
        <v>81284291</v>
      </c>
      <c r="K79" s="1">
        <f t="shared" si="3"/>
        <v>18.213463333215916</v>
      </c>
      <c r="L79" t="s">
        <v>20</v>
      </c>
      <c r="M79" t="s">
        <v>947</v>
      </c>
      <c r="N79" t="s">
        <v>3167</v>
      </c>
      <c r="O79" t="s">
        <v>3167</v>
      </c>
      <c r="P79" t="s">
        <v>3167</v>
      </c>
      <c r="Q79" t="s">
        <v>3167</v>
      </c>
      <c r="R79" t="s">
        <v>3167</v>
      </c>
      <c r="S79" s="10" t="e">
        <f>C79-VLOOKUP(E79, 'OFZ Yield'!$B$2:$N$2354, MATCH(V79, 'OFZ Yield'!$B$3:$N$3, 0), FALSE)</f>
        <v>#N/A</v>
      </c>
      <c r="T79" t="e">
        <f t="shared" si="4"/>
        <v>#N/A</v>
      </c>
      <c r="U79">
        <f t="shared" si="5"/>
        <v>60</v>
      </c>
      <c r="V79">
        <v>2</v>
      </c>
      <c r="W79">
        <v>0</v>
      </c>
      <c r="Z79">
        <v>0</v>
      </c>
    </row>
    <row r="80" spans="1:26" hidden="1" x14ac:dyDescent="0.15">
      <c r="A80" t="s">
        <v>1129</v>
      </c>
      <c r="B80" t="s">
        <v>1130</v>
      </c>
      <c r="C80" s="1">
        <v>12.5</v>
      </c>
      <c r="D80" s="2">
        <v>41877</v>
      </c>
      <c r="E80" s="2">
        <v>40057</v>
      </c>
      <c r="F80" t="s">
        <v>1131</v>
      </c>
      <c r="G80" t="s">
        <v>19</v>
      </c>
      <c r="H80" t="s">
        <v>21</v>
      </c>
      <c r="I80" t="s">
        <v>23</v>
      </c>
      <c r="J80" s="1">
        <v>13201320</v>
      </c>
      <c r="K80" s="1">
        <f t="shared" si="3"/>
        <v>16.395827382556934</v>
      </c>
      <c r="L80" t="s">
        <v>20</v>
      </c>
      <c r="M80" t="s">
        <v>1011</v>
      </c>
      <c r="N80" t="s">
        <v>3167</v>
      </c>
      <c r="O80" t="s">
        <v>3167</v>
      </c>
      <c r="P80" t="s">
        <v>3167</v>
      </c>
      <c r="Q80" t="s">
        <v>3167</v>
      </c>
      <c r="R80" t="s">
        <v>3167</v>
      </c>
      <c r="S80" s="10" t="e">
        <f>C80-VLOOKUP(E80, 'OFZ Yield'!$B$2:$N$2354, MATCH(V80, 'OFZ Yield'!$B$3:$N$3, 0), FALSE)</f>
        <v>#N/A</v>
      </c>
      <c r="T80" t="e">
        <f t="shared" si="4"/>
        <v>#N/A</v>
      </c>
      <c r="U80">
        <f t="shared" si="5"/>
        <v>60</v>
      </c>
      <c r="V80">
        <v>5</v>
      </c>
      <c r="W80">
        <v>0</v>
      </c>
      <c r="X80">
        <v>1</v>
      </c>
      <c r="Y80" s="2">
        <v>40421</v>
      </c>
      <c r="Z80" s="10">
        <f>(Y80-E80)/365</f>
        <v>0.99726027397260275</v>
      </c>
    </row>
    <row r="81" spans="1:26" hidden="1" x14ac:dyDescent="0.15">
      <c r="A81" t="s">
        <v>1132</v>
      </c>
      <c r="B81" t="s">
        <v>1133</v>
      </c>
      <c r="C81" s="1">
        <v>17</v>
      </c>
      <c r="D81" s="2">
        <v>41515</v>
      </c>
      <c r="E81" s="2">
        <v>40059</v>
      </c>
      <c r="F81" t="s">
        <v>1134</v>
      </c>
      <c r="G81" t="s">
        <v>19</v>
      </c>
      <c r="H81" t="s">
        <v>21</v>
      </c>
      <c r="I81" t="s">
        <v>25</v>
      </c>
      <c r="J81" s="1">
        <v>19776055</v>
      </c>
      <c r="K81" s="1">
        <f t="shared" si="3"/>
        <v>16.799982420384556</v>
      </c>
      <c r="L81" t="s">
        <v>20</v>
      </c>
      <c r="M81" t="s">
        <v>1118</v>
      </c>
      <c r="N81" t="s">
        <v>3167</v>
      </c>
      <c r="O81" t="s">
        <v>3167</v>
      </c>
      <c r="P81" t="s">
        <v>3167</v>
      </c>
      <c r="Q81" t="s">
        <v>3167</v>
      </c>
      <c r="R81" t="s">
        <v>3167</v>
      </c>
      <c r="S81" s="10" t="e">
        <f>C81-VLOOKUP(E81, 'OFZ Yield'!$B$2:$N$2354, MATCH(V81, 'OFZ Yield'!$B$3:$N$3, 0), FALSE)</f>
        <v>#N/A</v>
      </c>
      <c r="T81" t="e">
        <f t="shared" si="4"/>
        <v>#N/A</v>
      </c>
      <c r="U81">
        <f t="shared" si="5"/>
        <v>48</v>
      </c>
      <c r="V81">
        <v>1</v>
      </c>
      <c r="W81">
        <v>0</v>
      </c>
      <c r="Z81">
        <v>0</v>
      </c>
    </row>
    <row r="82" spans="1:26" hidden="1" x14ac:dyDescent="0.15">
      <c r="A82" t="s">
        <v>1976</v>
      </c>
      <c r="B82" t="s">
        <v>1977</v>
      </c>
      <c r="C82" s="1">
        <v>0.1</v>
      </c>
      <c r="D82" s="2">
        <v>41151</v>
      </c>
      <c r="E82" s="2">
        <v>40059</v>
      </c>
      <c r="F82" t="s">
        <v>1978</v>
      </c>
      <c r="G82" t="s">
        <v>19</v>
      </c>
      <c r="H82" t="s">
        <v>21</v>
      </c>
      <c r="I82" t="s">
        <v>25</v>
      </c>
      <c r="J82" s="1">
        <v>10547229</v>
      </c>
      <c r="K82" s="1">
        <f t="shared" si="3"/>
        <v>16.171373729358304</v>
      </c>
      <c r="L82" t="s">
        <v>20</v>
      </c>
      <c r="M82" t="s">
        <v>947</v>
      </c>
      <c r="N82" t="s">
        <v>3167</v>
      </c>
      <c r="O82" t="s">
        <v>3167</v>
      </c>
      <c r="P82" t="s">
        <v>3167</v>
      </c>
      <c r="Q82" t="s">
        <v>3167</v>
      </c>
      <c r="R82" t="s">
        <v>3167</v>
      </c>
      <c r="S82" s="10" t="e">
        <f>C82-VLOOKUP(E82, 'OFZ Yield'!$B$2:$N$2354, MATCH(V82, 'OFZ Yield'!$B$3:$N$3, 0), FALSE)</f>
        <v>#N/A</v>
      </c>
      <c r="T82" t="e">
        <f t="shared" si="4"/>
        <v>#N/A</v>
      </c>
      <c r="U82">
        <f t="shared" si="5"/>
        <v>36</v>
      </c>
      <c r="V82">
        <v>3</v>
      </c>
      <c r="W82">
        <v>0</v>
      </c>
      <c r="Z82">
        <v>0</v>
      </c>
    </row>
    <row r="83" spans="1:26" hidden="1" x14ac:dyDescent="0.15">
      <c r="A83" t="s">
        <v>1136</v>
      </c>
      <c r="B83" t="s">
        <v>1137</v>
      </c>
      <c r="C83" s="1">
        <v>10</v>
      </c>
      <c r="D83" s="2">
        <v>41155</v>
      </c>
      <c r="E83" s="2">
        <v>40063</v>
      </c>
      <c r="F83" t="s">
        <v>1138</v>
      </c>
      <c r="G83" t="s">
        <v>19</v>
      </c>
      <c r="H83" t="s">
        <v>21</v>
      </c>
      <c r="I83" t="s">
        <v>23</v>
      </c>
      <c r="J83" s="1">
        <v>20120184</v>
      </c>
      <c r="K83" s="1">
        <f t="shared" si="3"/>
        <v>16.817234048283222</v>
      </c>
      <c r="L83" t="s">
        <v>20</v>
      </c>
      <c r="M83" t="s">
        <v>947</v>
      </c>
      <c r="N83" t="s">
        <v>3133</v>
      </c>
      <c r="O83" t="s">
        <v>3167</v>
      </c>
      <c r="P83" t="s">
        <v>3167</v>
      </c>
      <c r="Q83" t="s">
        <v>3167</v>
      </c>
      <c r="R83" t="s">
        <v>3167</v>
      </c>
      <c r="S83" s="10" t="e">
        <f>C83-VLOOKUP(E83, 'OFZ Yield'!$B$2:$N$2354, MATCH(V83, 'OFZ Yield'!$B$3:$N$3, 0), FALSE)</f>
        <v>#N/A</v>
      </c>
      <c r="T83" t="e">
        <f t="shared" si="4"/>
        <v>#N/A</v>
      </c>
      <c r="U83">
        <f t="shared" si="5"/>
        <v>36</v>
      </c>
      <c r="V83">
        <v>5</v>
      </c>
      <c r="W83">
        <v>0</v>
      </c>
      <c r="Z83">
        <v>0</v>
      </c>
    </row>
    <row r="84" spans="1:26" hidden="1" x14ac:dyDescent="0.15">
      <c r="A84" t="s">
        <v>53</v>
      </c>
      <c r="B84" t="s">
        <v>54</v>
      </c>
      <c r="C84" s="1">
        <v>1</v>
      </c>
      <c r="D84" s="2">
        <v>41886</v>
      </c>
      <c r="E84" s="2">
        <v>40066</v>
      </c>
      <c r="F84" t="s">
        <v>1135</v>
      </c>
      <c r="G84" t="s">
        <v>19</v>
      </c>
      <c r="H84" t="s">
        <v>21</v>
      </c>
      <c r="I84" t="s">
        <v>23</v>
      </c>
      <c r="J84" s="1">
        <v>9205075</v>
      </c>
      <c r="K84" s="1">
        <f t="shared" si="3"/>
        <v>16.035265520361914</v>
      </c>
      <c r="L84" t="s">
        <v>20</v>
      </c>
      <c r="M84" t="s">
        <v>947</v>
      </c>
      <c r="N84" t="s">
        <v>3167</v>
      </c>
      <c r="O84" t="s">
        <v>3167</v>
      </c>
      <c r="P84" t="s">
        <v>3148</v>
      </c>
      <c r="Q84" t="s">
        <v>3167</v>
      </c>
      <c r="R84" t="s">
        <v>3167</v>
      </c>
      <c r="S84" s="10" t="e">
        <f>C84-VLOOKUP(E84, 'OFZ Yield'!$B$2:$N$2354, MATCH(V84, 'OFZ Yield'!$B$3:$N$3, 0), FALSE)</f>
        <v>#N/A</v>
      </c>
      <c r="T84" t="e">
        <f t="shared" si="4"/>
        <v>#N/A</v>
      </c>
      <c r="U84">
        <f t="shared" si="5"/>
        <v>60</v>
      </c>
      <c r="V84">
        <v>1</v>
      </c>
      <c r="W84">
        <f>IF(P84="high risk", 1, 0)</f>
        <v>0</v>
      </c>
      <c r="Z84">
        <v>0</v>
      </c>
    </row>
    <row r="85" spans="1:26" hidden="1" x14ac:dyDescent="0.15">
      <c r="A85" t="s">
        <v>1165</v>
      </c>
      <c r="B85" t="s">
        <v>1166</v>
      </c>
      <c r="C85" s="1">
        <v>0.1</v>
      </c>
      <c r="D85" s="2">
        <v>41164</v>
      </c>
      <c r="E85" s="2">
        <v>40072</v>
      </c>
      <c r="F85" t="s">
        <v>1167</v>
      </c>
      <c r="G85" t="s">
        <v>19</v>
      </c>
      <c r="H85" t="s">
        <v>21</v>
      </c>
      <c r="I85" t="s">
        <v>23</v>
      </c>
      <c r="J85" s="1">
        <v>13184037</v>
      </c>
      <c r="K85" s="1">
        <f t="shared" si="3"/>
        <v>16.394517337559492</v>
      </c>
      <c r="L85" t="s">
        <v>20</v>
      </c>
      <c r="M85" t="s">
        <v>947</v>
      </c>
      <c r="N85" t="s">
        <v>3167</v>
      </c>
      <c r="O85" t="s">
        <v>3167</v>
      </c>
      <c r="P85" t="s">
        <v>3167</v>
      </c>
      <c r="Q85" t="s">
        <v>3167</v>
      </c>
      <c r="R85" t="s">
        <v>3167</v>
      </c>
      <c r="S85" s="10" t="e">
        <f>C85-VLOOKUP(E85, 'OFZ Yield'!$B$2:$N$2354, MATCH(V85, 'OFZ Yield'!$B$3:$N$3, 0), FALSE)</f>
        <v>#N/A</v>
      </c>
      <c r="T85" t="e">
        <f t="shared" si="4"/>
        <v>#N/A</v>
      </c>
      <c r="U85">
        <f t="shared" si="5"/>
        <v>36</v>
      </c>
      <c r="V85">
        <v>3</v>
      </c>
      <c r="W85">
        <v>0</v>
      </c>
      <c r="Z85">
        <v>0</v>
      </c>
    </row>
    <row r="86" spans="1:26" hidden="1" x14ac:dyDescent="0.15">
      <c r="A86" t="s">
        <v>1145</v>
      </c>
      <c r="B86" t="s">
        <v>1146</v>
      </c>
      <c r="C86" s="1">
        <v>4.0000000000000001E-3</v>
      </c>
      <c r="D86" s="2">
        <v>50759</v>
      </c>
      <c r="E86" s="2">
        <v>40073</v>
      </c>
      <c r="F86" t="s">
        <v>1147</v>
      </c>
      <c r="G86" t="s">
        <v>19</v>
      </c>
      <c r="H86" t="s">
        <v>21</v>
      </c>
      <c r="I86" t="s">
        <v>23</v>
      </c>
      <c r="J86" s="1">
        <v>4092602</v>
      </c>
      <c r="K86" s="1">
        <f t="shared" si="3"/>
        <v>15.224691511557644</v>
      </c>
      <c r="L86" t="s">
        <v>20</v>
      </c>
      <c r="M86" t="s">
        <v>948</v>
      </c>
      <c r="N86" t="s">
        <v>3167</v>
      </c>
      <c r="O86" t="s">
        <v>3167</v>
      </c>
      <c r="P86" t="s">
        <v>3167</v>
      </c>
      <c r="Q86" t="s">
        <v>3167</v>
      </c>
      <c r="R86" t="s">
        <v>3167</v>
      </c>
      <c r="S86" s="10" t="e">
        <f>C86-VLOOKUP(E86, 'OFZ Yield'!$B$2:$N$2354, MATCH(V86, 'OFZ Yield'!$B$3:$N$3, 0), FALSE)</f>
        <v>#N/A</v>
      </c>
      <c r="T86" t="e">
        <f t="shared" si="4"/>
        <v>#N/A</v>
      </c>
      <c r="U86">
        <f t="shared" si="5"/>
        <v>352</v>
      </c>
      <c r="V86">
        <v>5</v>
      </c>
      <c r="W86">
        <v>0</v>
      </c>
      <c r="Z86">
        <v>0</v>
      </c>
    </row>
    <row r="87" spans="1:26" hidden="1" x14ac:dyDescent="0.15">
      <c r="A87" t="s">
        <v>1145</v>
      </c>
      <c r="B87" t="s">
        <v>1146</v>
      </c>
      <c r="C87" s="1">
        <v>8</v>
      </c>
      <c r="D87" s="2">
        <v>50759</v>
      </c>
      <c r="E87" s="2">
        <v>40073</v>
      </c>
      <c r="F87" t="s">
        <v>1255</v>
      </c>
      <c r="G87" t="s">
        <v>19</v>
      </c>
      <c r="H87" t="s">
        <v>21</v>
      </c>
      <c r="I87" t="s">
        <v>25</v>
      </c>
      <c r="J87" s="1">
        <v>25140271</v>
      </c>
      <c r="K87" s="1">
        <f t="shared" si="3"/>
        <v>17.039981540702325</v>
      </c>
      <c r="L87" t="s">
        <v>20</v>
      </c>
      <c r="M87" t="s">
        <v>948</v>
      </c>
      <c r="N87" t="s">
        <v>3167</v>
      </c>
      <c r="O87" t="s">
        <v>3167</v>
      </c>
      <c r="P87" t="s">
        <v>3167</v>
      </c>
      <c r="Q87" t="s">
        <v>3167</v>
      </c>
      <c r="R87" t="s">
        <v>3167</v>
      </c>
      <c r="S87" s="10" t="e">
        <f>C87-VLOOKUP(E87, 'OFZ Yield'!$B$2:$N$2354, MATCH(V87, 'OFZ Yield'!$B$3:$N$3, 0), FALSE)</f>
        <v>#N/A</v>
      </c>
      <c r="T87" t="e">
        <f t="shared" si="4"/>
        <v>#N/A</v>
      </c>
      <c r="U87">
        <f t="shared" si="5"/>
        <v>352</v>
      </c>
      <c r="V87">
        <v>3</v>
      </c>
      <c r="W87">
        <v>0</v>
      </c>
      <c r="Z87">
        <v>0</v>
      </c>
    </row>
    <row r="88" spans="1:26" hidden="1" x14ac:dyDescent="0.15">
      <c r="A88" t="s">
        <v>1148</v>
      </c>
      <c r="B88" t="s">
        <v>1149</v>
      </c>
      <c r="C88" s="1">
        <v>12</v>
      </c>
      <c r="D88" s="2">
        <v>41894</v>
      </c>
      <c r="E88" s="2">
        <v>40074</v>
      </c>
      <c r="F88" t="s">
        <v>1150</v>
      </c>
      <c r="G88" t="s">
        <v>19</v>
      </c>
      <c r="H88" t="s">
        <v>21</v>
      </c>
      <c r="I88" t="s">
        <v>23</v>
      </c>
      <c r="J88" s="1">
        <v>6600660</v>
      </c>
      <c r="K88" s="1">
        <f t="shared" si="3"/>
        <v>15.702680201996987</v>
      </c>
      <c r="L88" t="s">
        <v>20</v>
      </c>
      <c r="M88" t="s">
        <v>1011</v>
      </c>
      <c r="N88" t="s">
        <v>3167</v>
      </c>
      <c r="O88" t="s">
        <v>3167</v>
      </c>
      <c r="P88" t="s">
        <v>3167</v>
      </c>
      <c r="Q88" t="s">
        <v>3167</v>
      </c>
      <c r="R88" t="s">
        <v>3167</v>
      </c>
      <c r="S88" s="10" t="e">
        <f>C88-VLOOKUP(E88, 'OFZ Yield'!$B$2:$N$2354, MATCH(V88, 'OFZ Yield'!$B$3:$N$3, 0), FALSE)</f>
        <v>#N/A</v>
      </c>
      <c r="T88" t="e">
        <f t="shared" si="4"/>
        <v>#N/A</v>
      </c>
      <c r="U88">
        <f t="shared" si="5"/>
        <v>60</v>
      </c>
      <c r="V88">
        <v>3</v>
      </c>
      <c r="W88">
        <v>0</v>
      </c>
      <c r="X88">
        <v>0</v>
      </c>
      <c r="Y88" s="2">
        <v>41894</v>
      </c>
      <c r="Z88" s="10">
        <f>(Y88-E88)/365</f>
        <v>4.9863013698630141</v>
      </c>
    </row>
    <row r="89" spans="1:26" hidden="1" x14ac:dyDescent="0.15">
      <c r="A89" t="s">
        <v>1151</v>
      </c>
      <c r="B89" t="s">
        <v>1152</v>
      </c>
      <c r="C89" s="1">
        <v>7.5</v>
      </c>
      <c r="D89" s="2">
        <v>41170</v>
      </c>
      <c r="E89" s="2">
        <v>40078</v>
      </c>
      <c r="F89" t="s">
        <v>1153</v>
      </c>
      <c r="G89" t="s">
        <v>19</v>
      </c>
      <c r="H89" t="s">
        <v>21</v>
      </c>
      <c r="I89" t="s">
        <v>23</v>
      </c>
      <c r="J89" s="1">
        <v>198019801</v>
      </c>
      <c r="K89" s="1">
        <f t="shared" si="3"/>
        <v>19.103877588709143</v>
      </c>
      <c r="L89" t="s">
        <v>20</v>
      </c>
      <c r="M89" t="s">
        <v>947</v>
      </c>
      <c r="N89" t="s">
        <v>3167</v>
      </c>
      <c r="O89" t="s">
        <v>3167</v>
      </c>
      <c r="P89" t="s">
        <v>3167</v>
      </c>
      <c r="Q89" t="s">
        <v>3167</v>
      </c>
      <c r="R89" t="s">
        <v>3167</v>
      </c>
      <c r="S89" s="10" t="e">
        <f>C89-VLOOKUP(E89, 'OFZ Yield'!$B$2:$N$2354, MATCH(V89, 'OFZ Yield'!$B$3:$N$3, 0), FALSE)</f>
        <v>#N/A</v>
      </c>
      <c r="T89" t="e">
        <f t="shared" si="4"/>
        <v>#N/A</v>
      </c>
      <c r="U89">
        <f t="shared" si="5"/>
        <v>36</v>
      </c>
      <c r="V89">
        <v>5</v>
      </c>
      <c r="W89">
        <v>0</v>
      </c>
      <c r="Z89">
        <v>0</v>
      </c>
    </row>
    <row r="90" spans="1:26" hidden="1" x14ac:dyDescent="0.15">
      <c r="A90" t="s">
        <v>89</v>
      </c>
      <c r="B90" t="s">
        <v>90</v>
      </c>
      <c r="C90" s="1">
        <v>8.1999999999999993</v>
      </c>
      <c r="D90" s="2">
        <v>41536</v>
      </c>
      <c r="E90" s="2">
        <v>40080</v>
      </c>
      <c r="F90" t="s">
        <v>1154</v>
      </c>
      <c r="G90" t="s">
        <v>19</v>
      </c>
      <c r="H90" t="s">
        <v>21</v>
      </c>
      <c r="I90" t="s">
        <v>23</v>
      </c>
      <c r="J90" s="1">
        <v>46152223</v>
      </c>
      <c r="K90" s="1">
        <f t="shared" si="3"/>
        <v>17.647455686767131</v>
      </c>
      <c r="L90" t="s">
        <v>20</v>
      </c>
      <c r="M90" t="s">
        <v>947</v>
      </c>
      <c r="N90" t="s">
        <v>3167</v>
      </c>
      <c r="O90" t="s">
        <v>3167</v>
      </c>
      <c r="P90" t="s">
        <v>3167</v>
      </c>
      <c r="Q90" t="s">
        <v>3167</v>
      </c>
      <c r="R90" t="s">
        <v>3167</v>
      </c>
      <c r="S90" s="10" t="e">
        <f>C90-VLOOKUP(E90, 'OFZ Yield'!$B$2:$N$2354, MATCH(V90, 'OFZ Yield'!$B$3:$N$3, 0), FALSE)</f>
        <v>#N/A</v>
      </c>
      <c r="T90" t="e">
        <f t="shared" si="4"/>
        <v>#N/A</v>
      </c>
      <c r="U90">
        <f t="shared" si="5"/>
        <v>48</v>
      </c>
      <c r="V90">
        <v>3</v>
      </c>
      <c r="W90">
        <v>0</v>
      </c>
      <c r="Z90">
        <v>0</v>
      </c>
    </row>
    <row r="91" spans="1:26" hidden="1" x14ac:dyDescent="0.15">
      <c r="A91" t="s">
        <v>38</v>
      </c>
      <c r="B91" t="s">
        <v>39</v>
      </c>
      <c r="C91" s="1">
        <v>12.05</v>
      </c>
      <c r="D91" s="2">
        <v>43726</v>
      </c>
      <c r="E91" s="2">
        <v>40086</v>
      </c>
      <c r="F91" t="s">
        <v>1218</v>
      </c>
      <c r="G91" t="s">
        <v>19</v>
      </c>
      <c r="H91" t="s">
        <v>21</v>
      </c>
      <c r="I91" t="s">
        <v>23</v>
      </c>
      <c r="J91" s="1">
        <v>879983754</v>
      </c>
      <c r="K91" s="1">
        <f t="shared" si="3"/>
        <v>20.595414003902476</v>
      </c>
      <c r="L91" t="s">
        <v>20</v>
      </c>
      <c r="M91" t="s">
        <v>947</v>
      </c>
      <c r="N91" t="s">
        <v>3167</v>
      </c>
      <c r="O91" t="s">
        <v>3167</v>
      </c>
      <c r="P91" t="s">
        <v>3167</v>
      </c>
      <c r="Q91" t="s">
        <v>3167</v>
      </c>
      <c r="R91" t="s">
        <v>3167</v>
      </c>
      <c r="S91" s="10" t="e">
        <f>C91-VLOOKUP(E91, 'OFZ Yield'!$B$2:$N$2354, MATCH(V91, 'OFZ Yield'!$B$3:$N$3, 0), FALSE)</f>
        <v>#N/A</v>
      </c>
      <c r="T91" t="e">
        <f t="shared" si="4"/>
        <v>#N/A</v>
      </c>
      <c r="U91">
        <f t="shared" si="5"/>
        <v>120</v>
      </c>
      <c r="V91">
        <v>10</v>
      </c>
      <c r="W91">
        <v>0</v>
      </c>
      <c r="Z91">
        <v>0</v>
      </c>
    </row>
    <row r="92" spans="1:26" hidden="1" x14ac:dyDescent="0.15">
      <c r="A92" t="s">
        <v>1155</v>
      </c>
      <c r="B92" t="s">
        <v>1156</v>
      </c>
      <c r="C92" s="1">
        <v>9</v>
      </c>
      <c r="D92" s="2">
        <v>41190</v>
      </c>
      <c r="E92" s="2">
        <v>40092</v>
      </c>
      <c r="F92" t="s">
        <v>1157</v>
      </c>
      <c r="G92" t="s">
        <v>19</v>
      </c>
      <c r="H92" t="s">
        <v>21</v>
      </c>
      <c r="I92" t="s">
        <v>23</v>
      </c>
      <c r="J92" s="1">
        <v>20120184</v>
      </c>
      <c r="K92" s="1">
        <f t="shared" si="3"/>
        <v>16.817234048283222</v>
      </c>
      <c r="L92" t="s">
        <v>20</v>
      </c>
      <c r="M92" t="s">
        <v>947</v>
      </c>
      <c r="N92" t="s">
        <v>3133</v>
      </c>
      <c r="O92" t="s">
        <v>3167</v>
      </c>
      <c r="P92" t="s">
        <v>3167</v>
      </c>
      <c r="Q92" t="s">
        <v>3167</v>
      </c>
      <c r="R92" t="s">
        <v>3167</v>
      </c>
      <c r="S92" s="10" t="e">
        <f>C92-VLOOKUP(E92, 'OFZ Yield'!$B$2:$N$2354, MATCH(V92, 'OFZ Yield'!$B$3:$N$3, 0), FALSE)</f>
        <v>#N/A</v>
      </c>
      <c r="T92" t="e">
        <f t="shared" si="4"/>
        <v>#N/A</v>
      </c>
      <c r="U92">
        <f t="shared" si="5"/>
        <v>37</v>
      </c>
      <c r="V92">
        <v>30</v>
      </c>
      <c r="W92">
        <v>0</v>
      </c>
      <c r="Z92">
        <v>0</v>
      </c>
    </row>
    <row r="93" spans="1:26" hidden="1" x14ac:dyDescent="0.15">
      <c r="A93" t="s">
        <v>1319</v>
      </c>
      <c r="B93" t="s">
        <v>1320</v>
      </c>
      <c r="C93" s="1">
        <v>5</v>
      </c>
      <c r="D93" s="2">
        <v>43735</v>
      </c>
      <c r="E93" s="2">
        <v>40095</v>
      </c>
      <c r="F93" t="s">
        <v>1321</v>
      </c>
      <c r="G93" t="s">
        <v>19</v>
      </c>
      <c r="H93" t="s">
        <v>21</v>
      </c>
      <c r="I93" t="s">
        <v>23</v>
      </c>
      <c r="J93" s="1">
        <v>305038</v>
      </c>
      <c r="K93" s="1">
        <f t="shared" si="3"/>
        <v>12.628191637992773</v>
      </c>
      <c r="L93" t="s">
        <v>20</v>
      </c>
      <c r="M93" t="s">
        <v>948</v>
      </c>
      <c r="N93" t="s">
        <v>3167</v>
      </c>
      <c r="O93" t="s">
        <v>3167</v>
      </c>
      <c r="P93" t="s">
        <v>3167</v>
      </c>
      <c r="Q93" t="s">
        <v>3167</v>
      </c>
      <c r="R93" t="s">
        <v>3167</v>
      </c>
      <c r="S93" s="10" t="e">
        <f>C93-VLOOKUP(E93, 'OFZ Yield'!$B$2:$N$2354, MATCH(V93, 'OFZ Yield'!$B$3:$N$3, 0), FALSE)</f>
        <v>#N/A</v>
      </c>
      <c r="T93" t="e">
        <f t="shared" si="4"/>
        <v>#N/A</v>
      </c>
      <c r="U93">
        <f t="shared" si="5"/>
        <v>120</v>
      </c>
      <c r="V93">
        <v>3</v>
      </c>
      <c r="W93">
        <v>0</v>
      </c>
      <c r="Z93">
        <v>0</v>
      </c>
    </row>
    <row r="94" spans="1:26" hidden="1" x14ac:dyDescent="0.15">
      <c r="A94" t="s">
        <v>38</v>
      </c>
      <c r="B94" t="s">
        <v>39</v>
      </c>
      <c r="C94" s="1">
        <v>11</v>
      </c>
      <c r="D94" s="2">
        <v>43739</v>
      </c>
      <c r="E94" s="2">
        <v>40099</v>
      </c>
      <c r="F94" t="s">
        <v>1158</v>
      </c>
      <c r="G94" t="s">
        <v>19</v>
      </c>
      <c r="H94" t="s">
        <v>21</v>
      </c>
      <c r="I94" t="s">
        <v>68</v>
      </c>
      <c r="J94" s="1">
        <v>473837406</v>
      </c>
      <c r="K94" s="1">
        <f t="shared" si="3"/>
        <v>19.976374795496252</v>
      </c>
      <c r="L94" t="s">
        <v>20</v>
      </c>
      <c r="M94" t="s">
        <v>948</v>
      </c>
      <c r="N94" t="s">
        <v>3167</v>
      </c>
      <c r="O94" t="s">
        <v>3167</v>
      </c>
      <c r="P94" t="s">
        <v>3167</v>
      </c>
      <c r="Q94" t="s">
        <v>3167</v>
      </c>
      <c r="R94" t="s">
        <v>3167</v>
      </c>
      <c r="S94" s="10" t="e">
        <f>C94-VLOOKUP(E94, 'OFZ Yield'!$B$2:$N$2354, MATCH(V94, 'OFZ Yield'!$B$3:$N$3, 0), FALSE)</f>
        <v>#N/A</v>
      </c>
      <c r="T94" t="e">
        <f t="shared" si="4"/>
        <v>#N/A</v>
      </c>
      <c r="U94">
        <f t="shared" si="5"/>
        <v>120</v>
      </c>
      <c r="V94">
        <v>5</v>
      </c>
      <c r="W94">
        <v>0</v>
      </c>
      <c r="Z94">
        <v>0</v>
      </c>
    </row>
    <row r="95" spans="1:26" hidden="1" x14ac:dyDescent="0.15">
      <c r="A95" t="s">
        <v>1162</v>
      </c>
      <c r="B95" t="s">
        <v>1163</v>
      </c>
      <c r="C95" s="1">
        <v>17</v>
      </c>
      <c r="D95" s="2">
        <v>41557</v>
      </c>
      <c r="E95" s="2">
        <v>40101</v>
      </c>
      <c r="F95" t="s">
        <v>1164</v>
      </c>
      <c r="G95" t="s">
        <v>19</v>
      </c>
      <c r="H95" t="s">
        <v>21</v>
      </c>
      <c r="I95" t="s">
        <v>23</v>
      </c>
      <c r="J95" s="1">
        <v>13201320</v>
      </c>
      <c r="K95" s="1">
        <f t="shared" si="3"/>
        <v>16.395827382556934</v>
      </c>
      <c r="L95" t="s">
        <v>20</v>
      </c>
      <c r="M95" t="s">
        <v>1011</v>
      </c>
      <c r="N95" t="s">
        <v>3167</v>
      </c>
      <c r="O95" t="s">
        <v>3167</v>
      </c>
      <c r="P95" t="s">
        <v>3167</v>
      </c>
      <c r="Q95" t="s">
        <v>3167</v>
      </c>
      <c r="R95" t="s">
        <v>3167</v>
      </c>
      <c r="S95" s="10" t="e">
        <f>C95-VLOOKUP(E95, 'OFZ Yield'!$B$2:$N$2354, MATCH(V95, 'OFZ Yield'!$B$3:$N$3, 0), FALSE)</f>
        <v>#N/A</v>
      </c>
      <c r="T95" t="e">
        <f t="shared" si="4"/>
        <v>#N/A</v>
      </c>
      <c r="U95">
        <f t="shared" si="5"/>
        <v>48</v>
      </c>
      <c r="V95">
        <v>5</v>
      </c>
      <c r="W95">
        <v>0</v>
      </c>
      <c r="X95">
        <v>0</v>
      </c>
      <c r="Y95" s="2">
        <v>40556</v>
      </c>
      <c r="Z95" s="10">
        <f>(Y95-E95)/365</f>
        <v>1.2465753424657535</v>
      </c>
    </row>
    <row r="96" spans="1:26" hidden="1" x14ac:dyDescent="0.15">
      <c r="A96" t="s">
        <v>1332</v>
      </c>
      <c r="B96" t="s">
        <v>1333</v>
      </c>
      <c r="C96" s="1">
        <v>5.0999999999999996</v>
      </c>
      <c r="D96" s="2">
        <v>43742</v>
      </c>
      <c r="E96" s="2">
        <v>40102</v>
      </c>
      <c r="F96" t="s">
        <v>1334</v>
      </c>
      <c r="G96" t="s">
        <v>19</v>
      </c>
      <c r="H96" t="s">
        <v>21</v>
      </c>
      <c r="I96" t="s">
        <v>23</v>
      </c>
      <c r="J96" s="1">
        <v>303630</v>
      </c>
      <c r="K96" s="1">
        <f t="shared" si="3"/>
        <v>12.623565133851056</v>
      </c>
      <c r="L96" t="s">
        <v>20</v>
      </c>
      <c r="M96" t="s">
        <v>1011</v>
      </c>
      <c r="N96" t="s">
        <v>3167</v>
      </c>
      <c r="O96" t="s">
        <v>3167</v>
      </c>
      <c r="P96" t="s">
        <v>3167</v>
      </c>
      <c r="Q96" t="s">
        <v>3167</v>
      </c>
      <c r="R96" t="s">
        <v>3167</v>
      </c>
      <c r="S96" s="10" t="e">
        <f>C96-VLOOKUP(E96, 'OFZ Yield'!$B$2:$N$2354, MATCH(V96, 'OFZ Yield'!$B$3:$N$3, 0), FALSE)</f>
        <v>#N/A</v>
      </c>
      <c r="T96" t="e">
        <f t="shared" si="4"/>
        <v>#N/A</v>
      </c>
      <c r="U96">
        <f t="shared" si="5"/>
        <v>120</v>
      </c>
      <c r="V96">
        <v>3</v>
      </c>
      <c r="W96">
        <v>0</v>
      </c>
      <c r="X96">
        <v>1</v>
      </c>
      <c r="Y96" s="2">
        <v>42468</v>
      </c>
      <c r="Z96" s="10">
        <f>(Y96-E96)/365</f>
        <v>6.4821917808219176</v>
      </c>
    </row>
    <row r="97" spans="1:26" hidden="1" x14ac:dyDescent="0.15">
      <c r="A97" t="s">
        <v>96</v>
      </c>
      <c r="B97" t="s">
        <v>97</v>
      </c>
      <c r="C97" s="1">
        <v>11.25</v>
      </c>
      <c r="D97" s="2">
        <v>43382</v>
      </c>
      <c r="E97" s="2">
        <v>40106</v>
      </c>
      <c r="F97" t="s">
        <v>1168</v>
      </c>
      <c r="G97" t="s">
        <v>19</v>
      </c>
      <c r="H97" t="s">
        <v>21</v>
      </c>
      <c r="I97" t="s">
        <v>23</v>
      </c>
      <c r="J97" s="1">
        <v>67339069</v>
      </c>
      <c r="K97" s="1">
        <f t="shared" si="3"/>
        <v>18.025251146237807</v>
      </c>
      <c r="L97" t="s">
        <v>20</v>
      </c>
      <c r="M97" t="s">
        <v>948</v>
      </c>
      <c r="N97" t="s">
        <v>3167</v>
      </c>
      <c r="O97" t="s">
        <v>3167</v>
      </c>
      <c r="P97" t="s">
        <v>3167</v>
      </c>
      <c r="Q97" t="s">
        <v>3167</v>
      </c>
      <c r="R97" t="s">
        <v>3167</v>
      </c>
      <c r="S97" s="10" t="e">
        <f>C97-VLOOKUP(E97, 'OFZ Yield'!$B$2:$N$2354, MATCH(V97, 'OFZ Yield'!$B$3:$N$3, 0), FALSE)</f>
        <v>#N/A</v>
      </c>
      <c r="T97" t="e">
        <f t="shared" si="4"/>
        <v>#N/A</v>
      </c>
      <c r="U97">
        <f t="shared" si="5"/>
        <v>108</v>
      </c>
      <c r="V97">
        <v>10</v>
      </c>
      <c r="W97">
        <v>0</v>
      </c>
      <c r="Z97">
        <v>0</v>
      </c>
    </row>
    <row r="98" spans="1:26" hidden="1" x14ac:dyDescent="0.15">
      <c r="A98" t="s">
        <v>1187</v>
      </c>
      <c r="B98" t="s">
        <v>1188</v>
      </c>
      <c r="C98" s="1">
        <v>12</v>
      </c>
      <c r="D98" s="2">
        <v>41198</v>
      </c>
      <c r="E98" s="2">
        <v>40106</v>
      </c>
      <c r="F98" t="s">
        <v>1189</v>
      </c>
      <c r="G98" t="s">
        <v>19</v>
      </c>
      <c r="H98" t="s">
        <v>21</v>
      </c>
      <c r="I98" t="s">
        <v>23</v>
      </c>
      <c r="J98" s="1">
        <v>3955211</v>
      </c>
      <c r="K98" s="1">
        <f t="shared" si="3"/>
        <v>15.190544507950454</v>
      </c>
      <c r="L98" t="s">
        <v>20</v>
      </c>
      <c r="M98" t="s">
        <v>947</v>
      </c>
      <c r="N98" t="s">
        <v>3167</v>
      </c>
      <c r="O98" t="s">
        <v>3167</v>
      </c>
      <c r="P98" t="s">
        <v>3167</v>
      </c>
      <c r="Q98" t="s">
        <v>3167</v>
      </c>
      <c r="R98" t="s">
        <v>3167</v>
      </c>
      <c r="S98" s="10" t="e">
        <f>C98-VLOOKUP(E98, 'OFZ Yield'!$B$2:$N$2354, MATCH(V98, 'OFZ Yield'!$B$3:$N$3, 0), FALSE)</f>
        <v>#N/A</v>
      </c>
      <c r="T98" t="e">
        <f t="shared" si="4"/>
        <v>#N/A</v>
      </c>
      <c r="U98">
        <f t="shared" si="5"/>
        <v>36</v>
      </c>
      <c r="V98">
        <v>3</v>
      </c>
      <c r="W98">
        <v>0</v>
      </c>
      <c r="Z98">
        <v>0</v>
      </c>
    </row>
    <row r="99" spans="1:26" hidden="1" x14ac:dyDescent="0.15">
      <c r="A99" t="s">
        <v>1169</v>
      </c>
      <c r="B99" t="s">
        <v>1170</v>
      </c>
      <c r="C99" s="1">
        <v>11</v>
      </c>
      <c r="D99" s="2">
        <v>41199</v>
      </c>
      <c r="E99" s="2">
        <v>40107</v>
      </c>
      <c r="F99" t="s">
        <v>1171</v>
      </c>
      <c r="G99" t="s">
        <v>19</v>
      </c>
      <c r="H99" t="s">
        <v>21</v>
      </c>
      <c r="I99" t="s">
        <v>23</v>
      </c>
      <c r="J99" s="1">
        <v>26368074</v>
      </c>
      <c r="K99" s="1">
        <f t="shared" si="3"/>
        <v>17.087664518119436</v>
      </c>
      <c r="L99" t="s">
        <v>20</v>
      </c>
      <c r="M99" t="s">
        <v>948</v>
      </c>
      <c r="N99" t="s">
        <v>3167</v>
      </c>
      <c r="O99" t="s">
        <v>3167</v>
      </c>
      <c r="P99" t="s">
        <v>3167</v>
      </c>
      <c r="Q99" t="s">
        <v>3167</v>
      </c>
      <c r="R99" t="s">
        <v>3167</v>
      </c>
      <c r="S99" s="10" t="e">
        <f>C99-VLOOKUP(E99, 'OFZ Yield'!$B$2:$N$2354, MATCH(V99, 'OFZ Yield'!$B$3:$N$3, 0), FALSE)</f>
        <v>#N/A</v>
      </c>
      <c r="T99" t="e">
        <f t="shared" si="4"/>
        <v>#N/A</v>
      </c>
      <c r="U99">
        <f t="shared" si="5"/>
        <v>36</v>
      </c>
      <c r="V99">
        <v>1</v>
      </c>
      <c r="W99">
        <v>0</v>
      </c>
      <c r="Z99">
        <v>0</v>
      </c>
    </row>
    <row r="100" spans="1:26" hidden="1" x14ac:dyDescent="0.15">
      <c r="A100" t="s">
        <v>1169</v>
      </c>
      <c r="B100" t="s">
        <v>1170</v>
      </c>
      <c r="C100" s="1">
        <v>11.4</v>
      </c>
      <c r="D100" s="2">
        <v>41200</v>
      </c>
      <c r="E100" s="2">
        <v>40108</v>
      </c>
      <c r="F100" t="s">
        <v>1172</v>
      </c>
      <c r="G100" t="s">
        <v>19</v>
      </c>
      <c r="H100" t="s">
        <v>21</v>
      </c>
      <c r="I100" t="s">
        <v>25</v>
      </c>
      <c r="J100" s="1">
        <v>13184037</v>
      </c>
      <c r="K100" s="1">
        <f t="shared" si="3"/>
        <v>16.394517337559492</v>
      </c>
      <c r="L100" t="s">
        <v>20</v>
      </c>
      <c r="M100" t="s">
        <v>947</v>
      </c>
      <c r="N100" t="s">
        <v>3167</v>
      </c>
      <c r="O100" t="s">
        <v>3167</v>
      </c>
      <c r="P100" t="s">
        <v>3167</v>
      </c>
      <c r="Q100" t="s">
        <v>3167</v>
      </c>
      <c r="R100" t="s">
        <v>3167</v>
      </c>
      <c r="S100" s="10" t="e">
        <f>C100-VLOOKUP(E100, 'OFZ Yield'!$B$2:$N$2354, MATCH(V100, 'OFZ Yield'!$B$3:$N$3, 0), FALSE)</f>
        <v>#N/A</v>
      </c>
      <c r="T100" t="e">
        <f t="shared" si="4"/>
        <v>#N/A</v>
      </c>
      <c r="U100">
        <f t="shared" si="5"/>
        <v>36</v>
      </c>
      <c r="V100">
        <v>5</v>
      </c>
      <c r="W100">
        <v>0</v>
      </c>
      <c r="Z100">
        <v>0</v>
      </c>
    </row>
    <row r="101" spans="1:26" hidden="1" x14ac:dyDescent="0.15">
      <c r="A101" t="s">
        <v>1173</v>
      </c>
      <c r="B101" t="s">
        <v>1174</v>
      </c>
      <c r="C101" s="1">
        <v>13.5</v>
      </c>
      <c r="D101" s="2">
        <v>43748</v>
      </c>
      <c r="E101" s="2">
        <v>40108</v>
      </c>
      <c r="F101" t="s">
        <v>1175</v>
      </c>
      <c r="G101" t="s">
        <v>19</v>
      </c>
      <c r="H101" t="s">
        <v>21</v>
      </c>
      <c r="I101" t="s">
        <v>23</v>
      </c>
      <c r="J101" s="1">
        <v>131840372</v>
      </c>
      <c r="K101" s="1">
        <f t="shared" si="3"/>
        <v>18.697102445723395</v>
      </c>
      <c r="L101" t="s">
        <v>20</v>
      </c>
      <c r="M101" t="s">
        <v>951</v>
      </c>
      <c r="N101" t="s">
        <v>3167</v>
      </c>
      <c r="O101" t="s">
        <v>3167</v>
      </c>
      <c r="P101" t="s">
        <v>3147</v>
      </c>
      <c r="Q101" t="s">
        <v>3167</v>
      </c>
      <c r="R101" t="s">
        <v>3167</v>
      </c>
      <c r="S101" s="10" t="e">
        <f>C101-VLOOKUP(E101, 'OFZ Yield'!$B$2:$N$2354, MATCH(V101, 'OFZ Yield'!$B$3:$N$3, 0), FALSE)</f>
        <v>#N/A</v>
      </c>
      <c r="T101" t="e">
        <f t="shared" si="4"/>
        <v>#N/A</v>
      </c>
      <c r="U101">
        <f t="shared" si="5"/>
        <v>120</v>
      </c>
      <c r="V101">
        <v>3</v>
      </c>
      <c r="W101">
        <f>IF(P101="high risk", 1, 0)</f>
        <v>1</v>
      </c>
      <c r="Z101">
        <v>0</v>
      </c>
    </row>
    <row r="102" spans="1:26" hidden="1" x14ac:dyDescent="0.15">
      <c r="A102" t="s">
        <v>1173</v>
      </c>
      <c r="B102" t="s">
        <v>1174</v>
      </c>
      <c r="C102" s="1">
        <v>13.5</v>
      </c>
      <c r="D102" s="2">
        <v>43748</v>
      </c>
      <c r="E102" s="2">
        <v>40108</v>
      </c>
      <c r="F102" t="s">
        <v>1176</v>
      </c>
      <c r="G102" t="s">
        <v>19</v>
      </c>
      <c r="H102" t="s">
        <v>21</v>
      </c>
      <c r="I102" t="s">
        <v>23</v>
      </c>
      <c r="J102" s="1">
        <v>132625642</v>
      </c>
      <c r="K102" s="1">
        <f t="shared" si="3"/>
        <v>18.703040995603011</v>
      </c>
      <c r="L102" t="s">
        <v>20</v>
      </c>
      <c r="M102" t="s">
        <v>951</v>
      </c>
      <c r="N102" t="s">
        <v>3167</v>
      </c>
      <c r="O102" t="s">
        <v>3167</v>
      </c>
      <c r="P102" t="s">
        <v>3147</v>
      </c>
      <c r="Q102" t="s">
        <v>3167</v>
      </c>
      <c r="R102" t="s">
        <v>3167</v>
      </c>
      <c r="S102" s="10" t="e">
        <f>C102-VLOOKUP(E102, 'OFZ Yield'!$B$2:$N$2354, MATCH(V102, 'OFZ Yield'!$B$3:$N$3, 0), FALSE)</f>
        <v>#N/A</v>
      </c>
      <c r="T102" t="e">
        <f t="shared" si="4"/>
        <v>#N/A</v>
      </c>
      <c r="U102">
        <f t="shared" si="5"/>
        <v>120</v>
      </c>
      <c r="V102">
        <v>10</v>
      </c>
      <c r="W102">
        <f>IF(P102="high risk", 1, 0)</f>
        <v>1</v>
      </c>
      <c r="Z102">
        <v>0</v>
      </c>
    </row>
    <row r="103" spans="1:26" hidden="1" x14ac:dyDescent="0.15">
      <c r="A103" t="s">
        <v>1177</v>
      </c>
      <c r="B103" t="s">
        <v>1178</v>
      </c>
      <c r="C103" s="1">
        <v>12.5</v>
      </c>
      <c r="D103" s="2">
        <v>41205</v>
      </c>
      <c r="E103" s="2">
        <v>40113</v>
      </c>
      <c r="F103" t="s">
        <v>1179</v>
      </c>
      <c r="G103" t="s">
        <v>19</v>
      </c>
      <c r="H103" t="s">
        <v>21</v>
      </c>
      <c r="I103" t="s">
        <v>23</v>
      </c>
      <c r="J103" s="1">
        <v>13184037</v>
      </c>
      <c r="K103" s="1">
        <f t="shared" si="3"/>
        <v>16.394517337559492</v>
      </c>
      <c r="L103" t="s">
        <v>20</v>
      </c>
      <c r="M103" t="s">
        <v>947</v>
      </c>
      <c r="N103" t="s">
        <v>3167</v>
      </c>
      <c r="O103" t="s">
        <v>3167</v>
      </c>
      <c r="P103" t="s">
        <v>3167</v>
      </c>
      <c r="Q103" t="s">
        <v>3167</v>
      </c>
      <c r="R103" t="s">
        <v>3167</v>
      </c>
      <c r="S103" s="10" t="e">
        <f>C103-VLOOKUP(E103, 'OFZ Yield'!$B$2:$N$2354, MATCH(V103, 'OFZ Yield'!$B$3:$N$3, 0), FALSE)</f>
        <v>#N/A</v>
      </c>
      <c r="T103" t="e">
        <f t="shared" si="4"/>
        <v>#N/A</v>
      </c>
      <c r="U103">
        <f t="shared" si="5"/>
        <v>36</v>
      </c>
      <c r="V103">
        <v>3</v>
      </c>
      <c r="W103">
        <v>0</v>
      </c>
      <c r="Z103">
        <v>0</v>
      </c>
    </row>
    <row r="104" spans="1:26" hidden="1" x14ac:dyDescent="0.15">
      <c r="A104" t="s">
        <v>1180</v>
      </c>
      <c r="B104" t="s">
        <v>1181</v>
      </c>
      <c r="C104" s="1">
        <v>12.5</v>
      </c>
      <c r="D104" s="2">
        <v>41570</v>
      </c>
      <c r="E104" s="2">
        <v>40114</v>
      </c>
      <c r="F104" t="s">
        <v>1182</v>
      </c>
      <c r="G104" t="s">
        <v>19</v>
      </c>
      <c r="H104" t="s">
        <v>21</v>
      </c>
      <c r="I104" t="s">
        <v>23</v>
      </c>
      <c r="J104" s="1">
        <v>39552111</v>
      </c>
      <c r="K104" s="1">
        <f t="shared" si="3"/>
        <v>17.493129626227599</v>
      </c>
      <c r="L104" t="s">
        <v>20</v>
      </c>
      <c r="M104" t="s">
        <v>947</v>
      </c>
      <c r="N104" t="s">
        <v>3167</v>
      </c>
      <c r="O104" t="s">
        <v>3167</v>
      </c>
      <c r="P104" t="s">
        <v>3167</v>
      </c>
      <c r="Q104" t="s">
        <v>3167</v>
      </c>
      <c r="R104" t="s">
        <v>3167</v>
      </c>
      <c r="S104" s="10" t="e">
        <f>C104-VLOOKUP(E104, 'OFZ Yield'!$B$2:$N$2354, MATCH(V104, 'OFZ Yield'!$B$3:$N$3, 0), FALSE)</f>
        <v>#N/A</v>
      </c>
      <c r="T104" t="e">
        <f t="shared" si="4"/>
        <v>#N/A</v>
      </c>
      <c r="U104">
        <f t="shared" si="5"/>
        <v>48</v>
      </c>
      <c r="V104">
        <v>3</v>
      </c>
      <c r="W104">
        <v>0</v>
      </c>
      <c r="Z104">
        <v>0</v>
      </c>
    </row>
    <row r="105" spans="1:26" hidden="1" x14ac:dyDescent="0.15">
      <c r="A105" t="s">
        <v>1183</v>
      </c>
      <c r="B105" t="s">
        <v>1184</v>
      </c>
      <c r="C105" s="1">
        <v>8.5</v>
      </c>
      <c r="D105" s="2">
        <v>41936</v>
      </c>
      <c r="E105" s="2">
        <v>40116</v>
      </c>
      <c r="F105" t="s">
        <v>1185</v>
      </c>
      <c r="G105" t="s">
        <v>19</v>
      </c>
      <c r="H105" t="s">
        <v>21</v>
      </c>
      <c r="I105" t="s">
        <v>23</v>
      </c>
      <c r="J105" s="1">
        <v>14502441</v>
      </c>
      <c r="K105" s="1">
        <f t="shared" si="3"/>
        <v>16.48982753804999</v>
      </c>
      <c r="L105" t="s">
        <v>20</v>
      </c>
      <c r="M105" t="s">
        <v>947</v>
      </c>
      <c r="N105" t="s">
        <v>3167</v>
      </c>
      <c r="O105" t="s">
        <v>3167</v>
      </c>
      <c r="P105" t="s">
        <v>3167</v>
      </c>
      <c r="Q105" t="s">
        <v>3167</v>
      </c>
      <c r="R105" t="s">
        <v>3167</v>
      </c>
      <c r="S105" s="10" t="e">
        <f>C105-VLOOKUP(E105, 'OFZ Yield'!$B$2:$N$2354, MATCH(V105, 'OFZ Yield'!$B$3:$N$3, 0), FALSE)</f>
        <v>#N/A</v>
      </c>
      <c r="T105" t="e">
        <f t="shared" si="4"/>
        <v>#N/A</v>
      </c>
      <c r="U105">
        <f t="shared" si="5"/>
        <v>60</v>
      </c>
      <c r="V105">
        <v>10</v>
      </c>
      <c r="W105">
        <v>0</v>
      </c>
      <c r="Z105">
        <v>0</v>
      </c>
    </row>
    <row r="106" spans="1:26" hidden="1" x14ac:dyDescent="0.15">
      <c r="A106" t="s">
        <v>1190</v>
      </c>
      <c r="B106" t="s">
        <v>1191</v>
      </c>
      <c r="C106" s="1">
        <v>10.75</v>
      </c>
      <c r="D106" s="2">
        <v>41212</v>
      </c>
      <c r="E106" s="2">
        <v>40120</v>
      </c>
      <c r="F106" t="s">
        <v>1192</v>
      </c>
      <c r="G106" t="s">
        <v>19</v>
      </c>
      <c r="H106" t="s">
        <v>21</v>
      </c>
      <c r="I106" t="s">
        <v>25</v>
      </c>
      <c r="J106" s="1">
        <v>131863494</v>
      </c>
      <c r="K106" s="1">
        <f t="shared" si="3"/>
        <v>18.697277809099067</v>
      </c>
      <c r="L106" t="s">
        <v>20</v>
      </c>
      <c r="M106" t="s">
        <v>947</v>
      </c>
      <c r="N106" t="s">
        <v>3167</v>
      </c>
      <c r="O106" t="s">
        <v>3167</v>
      </c>
      <c r="P106" t="s">
        <v>3167</v>
      </c>
      <c r="Q106" t="s">
        <v>3167</v>
      </c>
      <c r="R106" t="s">
        <v>3167</v>
      </c>
      <c r="S106" s="10" t="e">
        <f>C106-VLOOKUP(E106, 'OFZ Yield'!$B$2:$N$2354, MATCH(V106, 'OFZ Yield'!$B$3:$N$3, 0), FALSE)</f>
        <v>#N/A</v>
      </c>
      <c r="T106" t="e">
        <f t="shared" si="4"/>
        <v>#N/A</v>
      </c>
      <c r="U106">
        <f t="shared" si="5"/>
        <v>36</v>
      </c>
      <c r="V106">
        <v>5</v>
      </c>
      <c r="W106">
        <v>0</v>
      </c>
      <c r="Z106">
        <v>0</v>
      </c>
    </row>
    <row r="107" spans="1:26" hidden="1" x14ac:dyDescent="0.15">
      <c r="A107" t="s">
        <v>337</v>
      </c>
      <c r="B107" t="s">
        <v>338</v>
      </c>
      <c r="C107" s="1">
        <v>6.9</v>
      </c>
      <c r="D107" s="2">
        <v>41584</v>
      </c>
      <c r="E107" s="2">
        <v>40120</v>
      </c>
      <c r="F107" t="s">
        <v>1193</v>
      </c>
      <c r="G107" t="s">
        <v>19</v>
      </c>
      <c r="H107" t="s">
        <v>21</v>
      </c>
      <c r="I107" t="s">
        <v>23</v>
      </c>
      <c r="J107" s="1">
        <v>67067281</v>
      </c>
      <c r="K107" s="1">
        <f t="shared" si="3"/>
        <v>18.021206867519556</v>
      </c>
      <c r="L107" t="s">
        <v>20</v>
      </c>
      <c r="M107" t="s">
        <v>947</v>
      </c>
      <c r="N107" t="s">
        <v>3133</v>
      </c>
      <c r="O107" t="s">
        <v>3167</v>
      </c>
      <c r="P107" t="s">
        <v>3167</v>
      </c>
      <c r="Q107" t="s">
        <v>3167</v>
      </c>
      <c r="R107" t="s">
        <v>3167</v>
      </c>
      <c r="S107" s="10" t="e">
        <f>C107-VLOOKUP(E107, 'OFZ Yield'!$B$2:$N$2354, MATCH(V107, 'OFZ Yield'!$B$3:$N$3, 0), FALSE)</f>
        <v>#N/A</v>
      </c>
      <c r="T107" t="e">
        <f t="shared" si="4"/>
        <v>#N/A</v>
      </c>
      <c r="U107">
        <f t="shared" si="5"/>
        <v>49</v>
      </c>
      <c r="V107">
        <v>5</v>
      </c>
      <c r="W107">
        <v>0</v>
      </c>
      <c r="Z107">
        <v>0</v>
      </c>
    </row>
    <row r="108" spans="1:26" hidden="1" x14ac:dyDescent="0.15">
      <c r="A108" t="s">
        <v>337</v>
      </c>
      <c r="B108" t="s">
        <v>338</v>
      </c>
      <c r="C108" s="1">
        <v>7.4</v>
      </c>
      <c r="D108" s="2">
        <v>41950</v>
      </c>
      <c r="E108" s="2">
        <v>40120</v>
      </c>
      <c r="F108" t="s">
        <v>1194</v>
      </c>
      <c r="G108" t="s">
        <v>19</v>
      </c>
      <c r="H108" t="s">
        <v>21</v>
      </c>
      <c r="I108" t="s">
        <v>23</v>
      </c>
      <c r="J108" s="1">
        <v>67067281</v>
      </c>
      <c r="K108" s="1">
        <f t="shared" si="3"/>
        <v>18.021206867519556</v>
      </c>
      <c r="L108" t="s">
        <v>20</v>
      </c>
      <c r="M108" t="s">
        <v>947</v>
      </c>
      <c r="N108" t="s">
        <v>3133</v>
      </c>
      <c r="O108" t="s">
        <v>3167</v>
      </c>
      <c r="P108" t="s">
        <v>3167</v>
      </c>
      <c r="Q108" t="s">
        <v>3167</v>
      </c>
      <c r="R108" t="s">
        <v>3167</v>
      </c>
      <c r="S108" s="10" t="e">
        <f>C108-VLOOKUP(E108, 'OFZ Yield'!$B$2:$N$2354, MATCH(V108, 'OFZ Yield'!$B$3:$N$3, 0), FALSE)</f>
        <v>#N/A</v>
      </c>
      <c r="T108" t="e">
        <f t="shared" si="4"/>
        <v>#N/A</v>
      </c>
      <c r="U108">
        <f t="shared" si="5"/>
        <v>61</v>
      </c>
      <c r="V108">
        <v>7</v>
      </c>
      <c r="W108">
        <v>0</v>
      </c>
      <c r="Z108">
        <v>0</v>
      </c>
    </row>
    <row r="109" spans="1:26" hidden="1" x14ac:dyDescent="0.15">
      <c r="A109" t="s">
        <v>1195</v>
      </c>
      <c r="B109" t="s">
        <v>1196</v>
      </c>
      <c r="C109" s="1">
        <v>10.8</v>
      </c>
      <c r="D109" s="2">
        <v>41214</v>
      </c>
      <c r="E109" s="2">
        <v>40122</v>
      </c>
      <c r="F109" t="s">
        <v>1197</v>
      </c>
      <c r="G109" t="s">
        <v>19</v>
      </c>
      <c r="H109" t="s">
        <v>21</v>
      </c>
      <c r="I109" t="s">
        <v>23</v>
      </c>
      <c r="J109" s="1">
        <v>13184037</v>
      </c>
      <c r="K109" s="1">
        <f t="shared" si="3"/>
        <v>16.394517337559492</v>
      </c>
      <c r="L109" t="s">
        <v>20</v>
      </c>
      <c r="M109" t="s">
        <v>948</v>
      </c>
      <c r="N109" t="s">
        <v>3167</v>
      </c>
      <c r="O109" t="s">
        <v>3167</v>
      </c>
      <c r="P109" t="s">
        <v>3167</v>
      </c>
      <c r="Q109" t="s">
        <v>3167</v>
      </c>
      <c r="R109" t="s">
        <v>3167</v>
      </c>
      <c r="S109" s="10" t="e">
        <f>C109-VLOOKUP(E109, 'OFZ Yield'!$B$2:$N$2354, MATCH(V109, 'OFZ Yield'!$B$3:$N$3, 0), FALSE)</f>
        <v>#N/A</v>
      </c>
      <c r="T109" t="e">
        <f t="shared" si="4"/>
        <v>#N/A</v>
      </c>
      <c r="U109">
        <f t="shared" si="5"/>
        <v>36</v>
      </c>
      <c r="V109">
        <v>3</v>
      </c>
      <c r="W109">
        <v>0</v>
      </c>
      <c r="Z109">
        <v>0</v>
      </c>
    </row>
    <row r="110" spans="1:26" hidden="1" x14ac:dyDescent="0.15">
      <c r="A110" t="s">
        <v>1198</v>
      </c>
      <c r="B110" t="s">
        <v>1199</v>
      </c>
      <c r="C110" s="1">
        <v>8.5</v>
      </c>
      <c r="D110" s="2">
        <v>41942</v>
      </c>
      <c r="E110" s="2">
        <v>40122</v>
      </c>
      <c r="F110" t="s">
        <v>1200</v>
      </c>
      <c r="G110" t="s">
        <v>19</v>
      </c>
      <c r="H110" t="s">
        <v>21</v>
      </c>
      <c r="I110" t="s">
        <v>23</v>
      </c>
      <c r="J110" s="1">
        <v>23072065</v>
      </c>
      <c r="K110" s="1">
        <f t="shared" si="3"/>
        <v>16.95413313633053</v>
      </c>
      <c r="L110" t="s">
        <v>20</v>
      </c>
      <c r="M110" t="s">
        <v>947</v>
      </c>
      <c r="N110" t="s">
        <v>3167</v>
      </c>
      <c r="O110" t="s">
        <v>3167</v>
      </c>
      <c r="P110" t="s">
        <v>3167</v>
      </c>
      <c r="Q110" t="s">
        <v>3167</v>
      </c>
      <c r="R110" t="s">
        <v>3167</v>
      </c>
      <c r="S110" s="10" t="e">
        <f>C110-VLOOKUP(E110, 'OFZ Yield'!$B$2:$N$2354, MATCH(V110, 'OFZ Yield'!$B$3:$N$3, 0), FALSE)</f>
        <v>#N/A</v>
      </c>
      <c r="T110" t="e">
        <f t="shared" si="4"/>
        <v>#N/A</v>
      </c>
      <c r="U110">
        <f t="shared" si="5"/>
        <v>60</v>
      </c>
      <c r="V110">
        <v>3</v>
      </c>
      <c r="W110">
        <v>0</v>
      </c>
      <c r="Z110">
        <v>0</v>
      </c>
    </row>
    <row r="111" spans="1:26" hidden="1" x14ac:dyDescent="0.15">
      <c r="A111" t="s">
        <v>1029</v>
      </c>
      <c r="B111" t="s">
        <v>1030</v>
      </c>
      <c r="C111" s="1">
        <v>12</v>
      </c>
      <c r="D111" s="2">
        <v>41214</v>
      </c>
      <c r="E111" s="2">
        <v>40122</v>
      </c>
      <c r="F111" t="s">
        <v>1201</v>
      </c>
      <c r="G111" t="s">
        <v>19</v>
      </c>
      <c r="H111" t="s">
        <v>21</v>
      </c>
      <c r="I111" t="s">
        <v>25</v>
      </c>
      <c r="J111" s="1">
        <v>19725162</v>
      </c>
      <c r="K111" s="1">
        <f t="shared" si="3"/>
        <v>16.797405637590241</v>
      </c>
      <c r="L111" t="s">
        <v>20</v>
      </c>
      <c r="M111" t="s">
        <v>947</v>
      </c>
      <c r="N111" t="s">
        <v>3167</v>
      </c>
      <c r="O111" t="s">
        <v>3167</v>
      </c>
      <c r="P111" t="s">
        <v>3167</v>
      </c>
      <c r="Q111" t="s">
        <v>3167</v>
      </c>
      <c r="R111" t="s">
        <v>3167</v>
      </c>
      <c r="S111" s="10" t="e">
        <f>C111-VLOOKUP(E111, 'OFZ Yield'!$B$2:$N$2354, MATCH(V111, 'OFZ Yield'!$B$3:$N$3, 0), FALSE)</f>
        <v>#N/A</v>
      </c>
      <c r="T111" t="e">
        <f t="shared" si="4"/>
        <v>#N/A</v>
      </c>
      <c r="U111">
        <f t="shared" si="5"/>
        <v>36</v>
      </c>
      <c r="V111">
        <v>5</v>
      </c>
      <c r="W111">
        <v>0</v>
      </c>
      <c r="Z111">
        <v>0</v>
      </c>
    </row>
    <row r="112" spans="1:26" hidden="1" x14ac:dyDescent="0.15">
      <c r="A112" t="s">
        <v>96</v>
      </c>
      <c r="B112" t="s">
        <v>97</v>
      </c>
      <c r="C112" s="1">
        <v>8.1</v>
      </c>
      <c r="D112" s="2">
        <v>41222</v>
      </c>
      <c r="E112" s="2">
        <v>40130</v>
      </c>
      <c r="F112" t="s">
        <v>1202</v>
      </c>
      <c r="G112" t="s">
        <v>19</v>
      </c>
      <c r="H112" t="s">
        <v>21</v>
      </c>
      <c r="I112" t="s">
        <v>23</v>
      </c>
      <c r="J112" s="1">
        <v>67339069</v>
      </c>
      <c r="K112" s="1">
        <f t="shared" si="3"/>
        <v>18.025251146237807</v>
      </c>
      <c r="L112" t="s">
        <v>20</v>
      </c>
      <c r="M112" t="s">
        <v>947</v>
      </c>
      <c r="N112" t="s">
        <v>3167</v>
      </c>
      <c r="O112" t="s">
        <v>3167</v>
      </c>
      <c r="P112" t="s">
        <v>3167</v>
      </c>
      <c r="Q112" t="s">
        <v>3167</v>
      </c>
      <c r="R112" t="s">
        <v>3167</v>
      </c>
      <c r="S112" s="10" t="e">
        <f>C112-VLOOKUP(E112, 'OFZ Yield'!$B$2:$N$2354, MATCH(V112, 'OFZ Yield'!$B$3:$N$3, 0), FALSE)</f>
        <v>#N/A</v>
      </c>
      <c r="T112" t="e">
        <f t="shared" si="4"/>
        <v>#N/A</v>
      </c>
      <c r="U112">
        <f t="shared" si="5"/>
        <v>36</v>
      </c>
      <c r="V112">
        <v>5</v>
      </c>
      <c r="W112">
        <v>0</v>
      </c>
      <c r="Z112">
        <v>0</v>
      </c>
    </row>
    <row r="113" spans="1:26" hidden="1" x14ac:dyDescent="0.15">
      <c r="A113" t="s">
        <v>1203</v>
      </c>
      <c r="B113" t="s">
        <v>1204</v>
      </c>
      <c r="C113" s="1">
        <v>10.5</v>
      </c>
      <c r="D113" s="2">
        <v>41227</v>
      </c>
      <c r="E113" s="2">
        <v>40135</v>
      </c>
      <c r="F113" t="s">
        <v>1205</v>
      </c>
      <c r="G113" t="s">
        <v>19</v>
      </c>
      <c r="H113" t="s">
        <v>21</v>
      </c>
      <c r="I113" t="s">
        <v>23</v>
      </c>
      <c r="J113" s="1">
        <v>19893846</v>
      </c>
      <c r="K113" s="1">
        <f t="shared" si="3"/>
        <v>16.805920995637088</v>
      </c>
      <c r="L113" t="s">
        <v>20</v>
      </c>
      <c r="M113" t="s">
        <v>947</v>
      </c>
      <c r="N113" t="s">
        <v>3133</v>
      </c>
      <c r="O113" t="s">
        <v>3167</v>
      </c>
      <c r="P113" t="s">
        <v>3167</v>
      </c>
      <c r="Q113" t="s">
        <v>3167</v>
      </c>
      <c r="R113" t="s">
        <v>3167</v>
      </c>
      <c r="S113" s="10" t="e">
        <f>C113-VLOOKUP(E113, 'OFZ Yield'!$B$2:$N$2354, MATCH(V113, 'OFZ Yield'!$B$3:$N$3, 0), FALSE)</f>
        <v>#N/A</v>
      </c>
      <c r="T113" t="e">
        <f t="shared" si="4"/>
        <v>#N/A</v>
      </c>
      <c r="U113">
        <f t="shared" si="5"/>
        <v>36</v>
      </c>
      <c r="V113">
        <v>3</v>
      </c>
      <c r="W113">
        <v>0</v>
      </c>
      <c r="Z113">
        <v>0</v>
      </c>
    </row>
    <row r="114" spans="1:26" hidden="1" x14ac:dyDescent="0.15">
      <c r="A114" t="s">
        <v>1206</v>
      </c>
      <c r="B114" t="s">
        <v>1207</v>
      </c>
      <c r="C114" s="1">
        <v>6.9</v>
      </c>
      <c r="D114" s="2">
        <v>41228</v>
      </c>
      <c r="E114" s="2">
        <v>40136</v>
      </c>
      <c r="F114" t="s">
        <v>1208</v>
      </c>
      <c r="G114" t="s">
        <v>19</v>
      </c>
      <c r="H114" t="s">
        <v>21</v>
      </c>
      <c r="I114" t="s">
        <v>23</v>
      </c>
      <c r="J114" s="1">
        <v>65931747</v>
      </c>
      <c r="K114" s="1">
        <f t="shared" si="3"/>
        <v>18.004130628539119</v>
      </c>
      <c r="L114" t="s">
        <v>20</v>
      </c>
      <c r="M114" t="s">
        <v>947</v>
      </c>
      <c r="N114" t="s">
        <v>3167</v>
      </c>
      <c r="O114" t="s">
        <v>3167</v>
      </c>
      <c r="P114" t="s">
        <v>3167</v>
      </c>
      <c r="Q114" t="s">
        <v>3167</v>
      </c>
      <c r="R114" t="s">
        <v>3167</v>
      </c>
      <c r="S114" s="10" t="e">
        <f>C114-VLOOKUP(E114, 'OFZ Yield'!$B$2:$N$2354, MATCH(V114, 'OFZ Yield'!$B$3:$N$3, 0), FALSE)</f>
        <v>#N/A</v>
      </c>
      <c r="T114" t="e">
        <f t="shared" si="4"/>
        <v>#N/A</v>
      </c>
      <c r="U114">
        <f t="shared" si="5"/>
        <v>36</v>
      </c>
      <c r="V114">
        <v>5</v>
      </c>
      <c r="W114">
        <v>0</v>
      </c>
      <c r="Z114">
        <v>0</v>
      </c>
    </row>
    <row r="115" spans="1:26" hidden="1" x14ac:dyDescent="0.15">
      <c r="A115" t="s">
        <v>1023</v>
      </c>
      <c r="B115" t="s">
        <v>1024</v>
      </c>
      <c r="C115" s="1">
        <v>16.5</v>
      </c>
      <c r="D115" s="2">
        <v>41815</v>
      </c>
      <c r="E115" s="2">
        <v>40140</v>
      </c>
      <c r="F115" t="s">
        <v>1209</v>
      </c>
      <c r="G115" t="s">
        <v>19</v>
      </c>
      <c r="H115" t="s">
        <v>21</v>
      </c>
      <c r="I115" t="s">
        <v>23</v>
      </c>
      <c r="J115" s="1">
        <v>19776055</v>
      </c>
      <c r="K115" s="1">
        <f t="shared" si="3"/>
        <v>16.799982420384556</v>
      </c>
      <c r="L115" t="s">
        <v>20</v>
      </c>
      <c r="M115" t="s">
        <v>951</v>
      </c>
      <c r="N115" t="s">
        <v>3167</v>
      </c>
      <c r="O115" t="s">
        <v>3167</v>
      </c>
      <c r="P115" t="s">
        <v>3167</v>
      </c>
      <c r="Q115" t="s">
        <v>3167</v>
      </c>
      <c r="R115" t="s">
        <v>3167</v>
      </c>
      <c r="S115" s="10" t="e">
        <f>C115-VLOOKUP(E115, 'OFZ Yield'!$B$2:$N$2354, MATCH(V115, 'OFZ Yield'!$B$3:$N$3, 0), FALSE)</f>
        <v>#N/A</v>
      </c>
      <c r="T115" t="e">
        <f t="shared" si="4"/>
        <v>#N/A</v>
      </c>
      <c r="U115">
        <f t="shared" si="5"/>
        <v>56</v>
      </c>
      <c r="V115">
        <v>3</v>
      </c>
      <c r="W115">
        <v>0</v>
      </c>
      <c r="Z115">
        <v>0</v>
      </c>
    </row>
    <row r="116" spans="1:26" hidden="1" x14ac:dyDescent="0.15">
      <c r="A116" t="s">
        <v>89</v>
      </c>
      <c r="B116" t="s">
        <v>90</v>
      </c>
      <c r="C116" s="1">
        <v>9.85</v>
      </c>
      <c r="D116" s="2">
        <v>41598</v>
      </c>
      <c r="E116" s="2">
        <v>40142</v>
      </c>
      <c r="F116" t="s">
        <v>1210</v>
      </c>
      <c r="G116" t="s">
        <v>19</v>
      </c>
      <c r="H116" t="s">
        <v>21</v>
      </c>
      <c r="I116" t="s">
        <v>23</v>
      </c>
      <c r="J116" s="1">
        <v>46152223</v>
      </c>
      <c r="K116" s="1">
        <f t="shared" si="3"/>
        <v>17.647455686767131</v>
      </c>
      <c r="L116" t="s">
        <v>20</v>
      </c>
      <c r="M116" t="s">
        <v>947</v>
      </c>
      <c r="N116" t="s">
        <v>3167</v>
      </c>
      <c r="O116" t="s">
        <v>3167</v>
      </c>
      <c r="P116" t="s">
        <v>3167</v>
      </c>
      <c r="Q116" t="s">
        <v>3167</v>
      </c>
      <c r="R116" t="s">
        <v>3167</v>
      </c>
      <c r="S116" s="10" t="e">
        <f>C116-VLOOKUP(E116, 'OFZ Yield'!$B$2:$N$2354, MATCH(V116, 'OFZ Yield'!$B$3:$N$3, 0), FALSE)</f>
        <v>#N/A</v>
      </c>
      <c r="T116" t="e">
        <f t="shared" si="4"/>
        <v>#N/A</v>
      </c>
      <c r="U116">
        <f t="shared" si="5"/>
        <v>48</v>
      </c>
      <c r="V116">
        <v>3</v>
      </c>
      <c r="W116">
        <v>0</v>
      </c>
      <c r="Z116">
        <v>0</v>
      </c>
    </row>
    <row r="117" spans="1:26" hidden="1" x14ac:dyDescent="0.15">
      <c r="A117" t="s">
        <v>16</v>
      </c>
      <c r="B117" t="s">
        <v>17</v>
      </c>
      <c r="C117" s="1">
        <v>7</v>
      </c>
      <c r="D117" s="2">
        <v>43783</v>
      </c>
      <c r="E117" s="2">
        <v>40143</v>
      </c>
      <c r="F117" t="s">
        <v>1211</v>
      </c>
      <c r="G117" t="s">
        <v>19</v>
      </c>
      <c r="H117" t="s">
        <v>21</v>
      </c>
      <c r="I117" t="s">
        <v>23</v>
      </c>
      <c r="J117" s="1">
        <v>67067281</v>
      </c>
      <c r="K117" s="1">
        <f t="shared" si="3"/>
        <v>18.021206867519556</v>
      </c>
      <c r="L117" t="s">
        <v>20</v>
      </c>
      <c r="M117" t="s">
        <v>947</v>
      </c>
      <c r="N117" t="s">
        <v>3133</v>
      </c>
      <c r="O117" t="s">
        <v>3167</v>
      </c>
      <c r="P117" t="s">
        <v>3167</v>
      </c>
      <c r="Q117" t="s">
        <v>3167</v>
      </c>
      <c r="R117" t="s">
        <v>3167</v>
      </c>
      <c r="S117" s="10" t="e">
        <f>C117-VLOOKUP(E117, 'OFZ Yield'!$B$2:$N$2354, MATCH(V117, 'OFZ Yield'!$B$3:$N$3, 0), FALSE)</f>
        <v>#N/A</v>
      </c>
      <c r="T117" t="e">
        <f t="shared" si="4"/>
        <v>#N/A</v>
      </c>
      <c r="U117">
        <f t="shared" si="5"/>
        <v>120</v>
      </c>
      <c r="V117">
        <v>3</v>
      </c>
      <c r="W117">
        <v>0</v>
      </c>
      <c r="Z117">
        <v>0</v>
      </c>
    </row>
    <row r="118" spans="1:26" hidden="1" x14ac:dyDescent="0.15">
      <c r="A118" t="s">
        <v>16</v>
      </c>
      <c r="B118" t="s">
        <v>17</v>
      </c>
      <c r="C118" s="1">
        <v>7</v>
      </c>
      <c r="D118" s="2">
        <v>43783</v>
      </c>
      <c r="E118" s="2">
        <v>40143</v>
      </c>
      <c r="F118" t="s">
        <v>1212</v>
      </c>
      <c r="G118" t="s">
        <v>19</v>
      </c>
      <c r="H118" t="s">
        <v>21</v>
      </c>
      <c r="I118" t="s">
        <v>23</v>
      </c>
      <c r="J118" s="1">
        <v>67067281</v>
      </c>
      <c r="K118" s="1">
        <f t="shared" si="3"/>
        <v>18.021206867519556</v>
      </c>
      <c r="L118" t="s">
        <v>20</v>
      </c>
      <c r="M118" t="s">
        <v>947</v>
      </c>
      <c r="N118" t="s">
        <v>3133</v>
      </c>
      <c r="O118" t="s">
        <v>3167</v>
      </c>
      <c r="P118" t="s">
        <v>3167</v>
      </c>
      <c r="Q118" t="s">
        <v>3167</v>
      </c>
      <c r="R118" t="s">
        <v>3167</v>
      </c>
      <c r="S118" s="10" t="e">
        <f>C118-VLOOKUP(E118, 'OFZ Yield'!$B$2:$N$2354, MATCH(V118, 'OFZ Yield'!$B$3:$N$3, 0), FALSE)</f>
        <v>#N/A</v>
      </c>
      <c r="T118" t="e">
        <f t="shared" si="4"/>
        <v>#N/A</v>
      </c>
      <c r="U118">
        <f t="shared" si="5"/>
        <v>120</v>
      </c>
      <c r="V118">
        <v>3</v>
      </c>
      <c r="W118">
        <v>0</v>
      </c>
      <c r="Z118">
        <v>0</v>
      </c>
    </row>
    <row r="119" spans="1:26" hidden="1" x14ac:dyDescent="0.15">
      <c r="A119" t="s">
        <v>595</v>
      </c>
      <c r="B119" t="s">
        <v>596</v>
      </c>
      <c r="C119" s="1">
        <v>10.75</v>
      </c>
      <c r="D119" s="2">
        <v>41685</v>
      </c>
      <c r="E119" s="2">
        <v>40143</v>
      </c>
      <c r="F119" t="s">
        <v>1213</v>
      </c>
      <c r="G119" t="s">
        <v>19</v>
      </c>
      <c r="H119" t="s">
        <v>21</v>
      </c>
      <c r="I119" t="s">
        <v>23</v>
      </c>
      <c r="J119" s="1">
        <v>270764232</v>
      </c>
      <c r="K119" s="1">
        <f t="shared" si="3"/>
        <v>19.416759007560831</v>
      </c>
      <c r="L119" t="s">
        <v>20</v>
      </c>
      <c r="M119" t="s">
        <v>948</v>
      </c>
      <c r="N119" t="s">
        <v>3167</v>
      </c>
      <c r="O119" t="s">
        <v>3167</v>
      </c>
      <c r="P119" t="s">
        <v>3167</v>
      </c>
      <c r="Q119" t="s">
        <v>3167</v>
      </c>
      <c r="R119" t="s">
        <v>3167</v>
      </c>
      <c r="S119" s="10" t="e">
        <f>C119-VLOOKUP(E119, 'OFZ Yield'!$B$2:$N$2354, MATCH(V119, 'OFZ Yield'!$B$3:$N$3, 0), FALSE)</f>
        <v>#N/A</v>
      </c>
      <c r="T119" t="e">
        <f t="shared" si="4"/>
        <v>#N/A</v>
      </c>
      <c r="U119">
        <f t="shared" si="5"/>
        <v>51</v>
      </c>
      <c r="V119">
        <v>5</v>
      </c>
      <c r="W119">
        <v>0</v>
      </c>
      <c r="Z119">
        <v>0</v>
      </c>
    </row>
    <row r="120" spans="1:26" hidden="1" x14ac:dyDescent="0.15">
      <c r="A120" t="s">
        <v>1289</v>
      </c>
      <c r="B120" t="s">
        <v>1290</v>
      </c>
      <c r="C120" s="1">
        <v>8.25</v>
      </c>
      <c r="D120" s="2">
        <v>41969</v>
      </c>
      <c r="E120" s="2">
        <v>40149</v>
      </c>
      <c r="F120" t="s">
        <v>1291</v>
      </c>
      <c r="G120" t="s">
        <v>19</v>
      </c>
      <c r="H120" t="s">
        <v>21</v>
      </c>
      <c r="I120" t="s">
        <v>23</v>
      </c>
      <c r="J120" s="1">
        <v>39552111</v>
      </c>
      <c r="K120" s="1">
        <f t="shared" si="3"/>
        <v>17.493129626227599</v>
      </c>
      <c r="L120" t="s">
        <v>20</v>
      </c>
      <c r="M120" t="s">
        <v>947</v>
      </c>
      <c r="N120" t="s">
        <v>3167</v>
      </c>
      <c r="O120" t="s">
        <v>3167</v>
      </c>
      <c r="P120" t="s">
        <v>3167</v>
      </c>
      <c r="Q120" t="s">
        <v>3167</v>
      </c>
      <c r="R120" t="s">
        <v>3167</v>
      </c>
      <c r="S120" s="10" t="e">
        <f>C120-VLOOKUP(E120, 'OFZ Yield'!$B$2:$N$2354, MATCH(V120, 'OFZ Yield'!$B$3:$N$3, 0), FALSE)</f>
        <v>#N/A</v>
      </c>
      <c r="T120" t="e">
        <f t="shared" si="4"/>
        <v>#N/A</v>
      </c>
      <c r="U120">
        <f t="shared" si="5"/>
        <v>60</v>
      </c>
      <c r="V120">
        <v>3</v>
      </c>
      <c r="W120">
        <v>0</v>
      </c>
      <c r="Z120">
        <v>0</v>
      </c>
    </row>
    <row r="121" spans="1:26" hidden="1" x14ac:dyDescent="0.15">
      <c r="A121" t="s">
        <v>1214</v>
      </c>
      <c r="B121" t="s">
        <v>1215</v>
      </c>
      <c r="C121" s="1">
        <v>12.75</v>
      </c>
      <c r="D121" s="2">
        <v>41242</v>
      </c>
      <c r="E121" s="2">
        <v>40150</v>
      </c>
      <c r="F121" t="s">
        <v>1216</v>
      </c>
      <c r="G121" t="s">
        <v>19</v>
      </c>
      <c r="H121" t="s">
        <v>21</v>
      </c>
      <c r="I121" t="s">
        <v>25</v>
      </c>
      <c r="J121" s="1">
        <v>67067281</v>
      </c>
      <c r="K121" s="1">
        <f t="shared" si="3"/>
        <v>18.021206867519556</v>
      </c>
      <c r="L121" t="s">
        <v>20</v>
      </c>
      <c r="M121" t="s">
        <v>947</v>
      </c>
      <c r="N121" t="s">
        <v>3133</v>
      </c>
      <c r="O121" t="s">
        <v>3167</v>
      </c>
      <c r="P121" t="s">
        <v>3167</v>
      </c>
      <c r="Q121" t="s">
        <v>3167</v>
      </c>
      <c r="R121" t="s">
        <v>3167</v>
      </c>
      <c r="S121" s="10" t="e">
        <f>C121-VLOOKUP(E121, 'OFZ Yield'!$B$2:$N$2354, MATCH(V121, 'OFZ Yield'!$B$3:$N$3, 0), FALSE)</f>
        <v>#N/A</v>
      </c>
      <c r="T121" t="e">
        <f t="shared" si="4"/>
        <v>#N/A</v>
      </c>
      <c r="U121">
        <f t="shared" si="5"/>
        <v>36</v>
      </c>
      <c r="V121">
        <v>5</v>
      </c>
      <c r="W121">
        <v>0</v>
      </c>
      <c r="Z121">
        <v>0</v>
      </c>
    </row>
    <row r="122" spans="1:26" hidden="1" x14ac:dyDescent="0.15">
      <c r="A122" t="s">
        <v>546</v>
      </c>
      <c r="B122" t="s">
        <v>547</v>
      </c>
      <c r="C122" s="1">
        <v>8.75</v>
      </c>
      <c r="D122" s="2">
        <v>42698</v>
      </c>
      <c r="E122" s="2">
        <v>40150</v>
      </c>
      <c r="F122" t="s">
        <v>1217</v>
      </c>
      <c r="G122" t="s">
        <v>19</v>
      </c>
      <c r="H122" t="s">
        <v>21</v>
      </c>
      <c r="I122" t="s">
        <v>23</v>
      </c>
      <c r="J122" s="1">
        <v>395580411</v>
      </c>
      <c r="K122" s="1">
        <f t="shared" si="3"/>
        <v>19.795864639297736</v>
      </c>
      <c r="L122" t="s">
        <v>20</v>
      </c>
      <c r="M122" t="s">
        <v>947</v>
      </c>
      <c r="N122" t="s">
        <v>3167</v>
      </c>
      <c r="O122" t="s">
        <v>3167</v>
      </c>
      <c r="P122" t="s">
        <v>3167</v>
      </c>
      <c r="Q122" t="s">
        <v>3167</v>
      </c>
      <c r="R122" t="s">
        <v>3167</v>
      </c>
      <c r="S122" s="10" t="e">
        <f>C122-VLOOKUP(E122, 'OFZ Yield'!$B$2:$N$2354, MATCH(V122, 'OFZ Yield'!$B$3:$N$3, 0), FALSE)</f>
        <v>#N/A</v>
      </c>
      <c r="T122" t="e">
        <f t="shared" si="4"/>
        <v>#N/A</v>
      </c>
      <c r="U122">
        <f t="shared" si="5"/>
        <v>84</v>
      </c>
      <c r="V122">
        <v>10</v>
      </c>
      <c r="W122">
        <v>0</v>
      </c>
      <c r="Z122">
        <v>0</v>
      </c>
    </row>
    <row r="123" spans="1:26" hidden="1" x14ac:dyDescent="0.15">
      <c r="A123" t="s">
        <v>1122</v>
      </c>
      <c r="B123" t="s">
        <v>1123</v>
      </c>
      <c r="C123" s="1">
        <v>8.6999999999999993</v>
      </c>
      <c r="D123" s="2">
        <v>41971</v>
      </c>
      <c r="E123" s="2">
        <v>40151</v>
      </c>
      <c r="F123" t="s">
        <v>1219</v>
      </c>
      <c r="G123" t="s">
        <v>19</v>
      </c>
      <c r="H123" t="s">
        <v>21</v>
      </c>
      <c r="I123" t="s">
        <v>23</v>
      </c>
      <c r="J123" s="1">
        <v>67691058</v>
      </c>
      <c r="K123" s="1">
        <f t="shared" si="3"/>
        <v>18.03046464644094</v>
      </c>
      <c r="L123" t="s">
        <v>20</v>
      </c>
      <c r="M123" t="s">
        <v>947</v>
      </c>
      <c r="N123" t="s">
        <v>3167</v>
      </c>
      <c r="O123" t="s">
        <v>3167</v>
      </c>
      <c r="P123" t="s">
        <v>3167</v>
      </c>
      <c r="Q123" t="s">
        <v>3167</v>
      </c>
      <c r="R123" t="s">
        <v>3167</v>
      </c>
      <c r="S123" s="10" t="e">
        <f>C123-VLOOKUP(E123, 'OFZ Yield'!$B$2:$N$2354, MATCH(V123, 'OFZ Yield'!$B$3:$N$3, 0), FALSE)</f>
        <v>#N/A</v>
      </c>
      <c r="T123" t="e">
        <f t="shared" si="4"/>
        <v>#N/A</v>
      </c>
      <c r="U123">
        <f t="shared" si="5"/>
        <v>60</v>
      </c>
      <c r="V123">
        <v>5</v>
      </c>
      <c r="W123">
        <v>0</v>
      </c>
      <c r="Z123">
        <v>0</v>
      </c>
    </row>
    <row r="124" spans="1:26" hidden="1" x14ac:dyDescent="0.15">
      <c r="A124" t="s">
        <v>1658</v>
      </c>
      <c r="B124" t="s">
        <v>1659</v>
      </c>
      <c r="C124" s="1">
        <v>5</v>
      </c>
      <c r="D124" s="2">
        <v>43791</v>
      </c>
      <c r="E124" s="2">
        <v>40151</v>
      </c>
      <c r="F124" t="s">
        <v>1660</v>
      </c>
      <c r="G124" t="s">
        <v>19</v>
      </c>
      <c r="H124" t="s">
        <v>21</v>
      </c>
      <c r="I124" t="s">
        <v>23</v>
      </c>
      <c r="J124" s="1">
        <v>305038</v>
      </c>
      <c r="K124" s="1">
        <f t="shared" si="3"/>
        <v>12.628191637992773</v>
      </c>
      <c r="L124" t="s">
        <v>20</v>
      </c>
      <c r="M124" t="s">
        <v>948</v>
      </c>
      <c r="N124" t="s">
        <v>3167</v>
      </c>
      <c r="O124" t="s">
        <v>3167</v>
      </c>
      <c r="P124" t="s">
        <v>3167</v>
      </c>
      <c r="Q124" t="s">
        <v>3167</v>
      </c>
      <c r="R124" t="s">
        <v>3167</v>
      </c>
      <c r="S124" s="10" t="e">
        <f>C124-VLOOKUP(E124, 'OFZ Yield'!$B$2:$N$2354, MATCH(V124, 'OFZ Yield'!$B$3:$N$3, 0), FALSE)</f>
        <v>#N/A</v>
      </c>
      <c r="T124" t="e">
        <f t="shared" si="4"/>
        <v>#N/A</v>
      </c>
      <c r="U124">
        <f t="shared" si="5"/>
        <v>120</v>
      </c>
      <c r="V124">
        <v>10</v>
      </c>
      <c r="W124">
        <v>0</v>
      </c>
      <c r="Z124">
        <v>0</v>
      </c>
    </row>
    <row r="125" spans="1:26" hidden="1" x14ac:dyDescent="0.15">
      <c r="A125" t="s">
        <v>1190</v>
      </c>
      <c r="B125" t="s">
        <v>1191</v>
      </c>
      <c r="C125" s="1">
        <v>9.75</v>
      </c>
      <c r="D125" s="2">
        <v>41247</v>
      </c>
      <c r="E125" s="2">
        <v>40155</v>
      </c>
      <c r="F125" t="s">
        <v>1220</v>
      </c>
      <c r="G125" t="s">
        <v>19</v>
      </c>
      <c r="H125" t="s">
        <v>21</v>
      </c>
      <c r="I125" t="s">
        <v>25</v>
      </c>
      <c r="J125" s="1">
        <v>65931747</v>
      </c>
      <c r="K125" s="1">
        <f t="shared" si="3"/>
        <v>18.004130628539119</v>
      </c>
      <c r="L125" t="s">
        <v>20</v>
      </c>
      <c r="M125" t="s">
        <v>947</v>
      </c>
      <c r="N125" t="s">
        <v>3167</v>
      </c>
      <c r="O125" t="s">
        <v>3167</v>
      </c>
      <c r="P125" t="s">
        <v>3167</v>
      </c>
      <c r="Q125" t="s">
        <v>3167</v>
      </c>
      <c r="R125" t="s">
        <v>3167</v>
      </c>
      <c r="S125" s="10" t="e">
        <f>C125-VLOOKUP(E125, 'OFZ Yield'!$B$2:$N$2354, MATCH(V125, 'OFZ Yield'!$B$3:$N$3, 0), FALSE)</f>
        <v>#N/A</v>
      </c>
      <c r="T125" t="e">
        <f t="shared" si="4"/>
        <v>#N/A</v>
      </c>
      <c r="U125">
        <f t="shared" si="5"/>
        <v>36</v>
      </c>
      <c r="V125">
        <v>3</v>
      </c>
      <c r="W125">
        <v>0</v>
      </c>
      <c r="Z125">
        <v>0</v>
      </c>
    </row>
    <row r="126" spans="1:26" hidden="1" x14ac:dyDescent="0.15">
      <c r="A126" t="s">
        <v>211</v>
      </c>
      <c r="B126" t="s">
        <v>212</v>
      </c>
      <c r="C126" s="1">
        <v>12.5</v>
      </c>
      <c r="D126" s="2">
        <v>41247</v>
      </c>
      <c r="E126" s="2">
        <v>40155</v>
      </c>
      <c r="F126" t="s">
        <v>1221</v>
      </c>
      <c r="G126" t="s">
        <v>19</v>
      </c>
      <c r="H126" t="s">
        <v>21</v>
      </c>
      <c r="I126" t="s">
        <v>23</v>
      </c>
      <c r="J126" s="1">
        <v>67736909</v>
      </c>
      <c r="K126" s="1">
        <f t="shared" si="3"/>
        <v>18.031141773961462</v>
      </c>
      <c r="L126" t="s">
        <v>20</v>
      </c>
      <c r="M126" t="s">
        <v>947</v>
      </c>
      <c r="N126" t="s">
        <v>3167</v>
      </c>
      <c r="O126" t="s">
        <v>3167</v>
      </c>
      <c r="P126" t="s">
        <v>3167</v>
      </c>
      <c r="Q126" t="s">
        <v>3167</v>
      </c>
      <c r="R126" t="s">
        <v>3167</v>
      </c>
      <c r="S126" s="10" t="e">
        <f>C126-VLOOKUP(E126, 'OFZ Yield'!$B$2:$N$2354, MATCH(V126, 'OFZ Yield'!$B$3:$N$3, 0), FALSE)</f>
        <v>#N/A</v>
      </c>
      <c r="T126" t="e">
        <f t="shared" si="4"/>
        <v>#N/A</v>
      </c>
      <c r="U126">
        <f t="shared" si="5"/>
        <v>36</v>
      </c>
      <c r="V126">
        <v>7</v>
      </c>
      <c r="W126">
        <v>0</v>
      </c>
      <c r="Z126">
        <v>0</v>
      </c>
    </row>
    <row r="127" spans="1:26" hidden="1" x14ac:dyDescent="0.15">
      <c r="A127" t="s">
        <v>1222</v>
      </c>
      <c r="B127" t="s">
        <v>1223</v>
      </c>
      <c r="C127" s="1">
        <v>17.5</v>
      </c>
      <c r="D127" s="2">
        <v>41612</v>
      </c>
      <c r="E127" s="2">
        <v>40155</v>
      </c>
      <c r="F127" t="s">
        <v>1224</v>
      </c>
      <c r="G127" t="s">
        <v>19</v>
      </c>
      <c r="H127" t="s">
        <v>21</v>
      </c>
      <c r="I127" t="s">
        <v>25</v>
      </c>
      <c r="J127" s="1">
        <v>12920356</v>
      </c>
      <c r="K127" s="1">
        <f t="shared" si="3"/>
        <v>16.374314610118688</v>
      </c>
      <c r="L127" t="s">
        <v>20</v>
      </c>
      <c r="M127" t="s">
        <v>947</v>
      </c>
      <c r="N127" t="s">
        <v>3167</v>
      </c>
      <c r="O127" t="s">
        <v>3167</v>
      </c>
      <c r="P127" t="s">
        <v>3167</v>
      </c>
      <c r="Q127" t="s">
        <v>3167</v>
      </c>
      <c r="R127" t="s">
        <v>3167</v>
      </c>
      <c r="S127" s="10" t="e">
        <f>C127-VLOOKUP(E127, 'OFZ Yield'!$B$2:$N$2354, MATCH(V127, 'OFZ Yield'!$B$3:$N$3, 0), FALSE)</f>
        <v>#N/A</v>
      </c>
      <c r="T127" t="e">
        <f t="shared" si="4"/>
        <v>#N/A</v>
      </c>
      <c r="U127">
        <f t="shared" si="5"/>
        <v>48</v>
      </c>
      <c r="V127">
        <v>10</v>
      </c>
      <c r="W127">
        <v>0</v>
      </c>
      <c r="Z127">
        <v>0</v>
      </c>
    </row>
    <row r="128" spans="1:26" hidden="1" x14ac:dyDescent="0.15">
      <c r="A128" t="s">
        <v>123</v>
      </c>
      <c r="B128" t="s">
        <v>124</v>
      </c>
      <c r="C128" s="1">
        <v>10.5</v>
      </c>
      <c r="D128" s="2">
        <v>41976</v>
      </c>
      <c r="E128" s="2">
        <v>40156</v>
      </c>
      <c r="F128" t="s">
        <v>1225</v>
      </c>
      <c r="G128" t="s">
        <v>19</v>
      </c>
      <c r="H128" t="s">
        <v>21</v>
      </c>
      <c r="I128" t="s">
        <v>23</v>
      </c>
      <c r="J128" s="1">
        <v>6595870</v>
      </c>
      <c r="K128" s="1">
        <f t="shared" si="3"/>
        <v>15.701954253552909</v>
      </c>
      <c r="L128" t="s">
        <v>20</v>
      </c>
      <c r="M128" t="s">
        <v>947</v>
      </c>
      <c r="N128" t="s">
        <v>3167</v>
      </c>
      <c r="O128" t="s">
        <v>3167</v>
      </c>
      <c r="P128" t="s">
        <v>3167</v>
      </c>
      <c r="Q128" t="s">
        <v>3167</v>
      </c>
      <c r="R128" t="s">
        <v>3167</v>
      </c>
      <c r="S128" s="10" t="e">
        <f>C128-VLOOKUP(E128, 'OFZ Yield'!$B$2:$N$2354, MATCH(V128, 'OFZ Yield'!$B$3:$N$3, 0), FALSE)</f>
        <v>#N/A</v>
      </c>
      <c r="T128" t="e">
        <f t="shared" si="4"/>
        <v>#N/A</v>
      </c>
      <c r="U128">
        <f t="shared" si="5"/>
        <v>60</v>
      </c>
      <c r="V128">
        <v>5</v>
      </c>
      <c r="W128">
        <v>0</v>
      </c>
      <c r="Z128">
        <v>0</v>
      </c>
    </row>
    <row r="129" spans="1:26" hidden="1" x14ac:dyDescent="0.15">
      <c r="A129" t="s">
        <v>123</v>
      </c>
      <c r="B129" t="s">
        <v>124</v>
      </c>
      <c r="C129" s="1">
        <v>10.5</v>
      </c>
      <c r="D129" s="2">
        <v>41976</v>
      </c>
      <c r="E129" s="2">
        <v>40156</v>
      </c>
      <c r="F129" t="s">
        <v>1226</v>
      </c>
      <c r="G129" t="s">
        <v>19</v>
      </c>
      <c r="H129" t="s">
        <v>21</v>
      </c>
      <c r="I129" t="s">
        <v>23</v>
      </c>
      <c r="J129" s="1">
        <v>6595870</v>
      </c>
      <c r="K129" s="1">
        <f t="shared" si="3"/>
        <v>15.701954253552909</v>
      </c>
      <c r="L129" t="s">
        <v>20</v>
      </c>
      <c r="M129" t="s">
        <v>947</v>
      </c>
      <c r="N129" t="s">
        <v>3167</v>
      </c>
      <c r="O129" t="s">
        <v>3167</v>
      </c>
      <c r="P129" t="s">
        <v>3167</v>
      </c>
      <c r="Q129" t="s">
        <v>3167</v>
      </c>
      <c r="R129" t="s">
        <v>3167</v>
      </c>
      <c r="S129" s="10" t="e">
        <f>C129-VLOOKUP(E129, 'OFZ Yield'!$B$2:$N$2354, MATCH(V129, 'OFZ Yield'!$B$3:$N$3, 0), FALSE)</f>
        <v>#N/A</v>
      </c>
      <c r="T129" t="e">
        <f t="shared" si="4"/>
        <v>#N/A</v>
      </c>
      <c r="U129">
        <f t="shared" si="5"/>
        <v>60</v>
      </c>
      <c r="V129">
        <v>3</v>
      </c>
      <c r="W129">
        <v>0</v>
      </c>
      <c r="Z129">
        <v>0</v>
      </c>
    </row>
    <row r="130" spans="1:26" hidden="1" x14ac:dyDescent="0.15">
      <c r="A130" t="s">
        <v>123</v>
      </c>
      <c r="B130" t="s">
        <v>124</v>
      </c>
      <c r="C130" s="1">
        <v>10.5</v>
      </c>
      <c r="D130" s="2">
        <v>41976</v>
      </c>
      <c r="E130" s="2">
        <v>40156</v>
      </c>
      <c r="F130" t="s">
        <v>1227</v>
      </c>
      <c r="G130" t="s">
        <v>19</v>
      </c>
      <c r="H130" t="s">
        <v>21</v>
      </c>
      <c r="I130" t="s">
        <v>23</v>
      </c>
      <c r="J130" s="1">
        <v>6595870</v>
      </c>
      <c r="K130" s="1">
        <f t="shared" ref="K130:K193" si="6">LN(J130)</f>
        <v>15.701954253552909</v>
      </c>
      <c r="L130" t="s">
        <v>20</v>
      </c>
      <c r="M130" t="s">
        <v>947</v>
      </c>
      <c r="N130" t="s">
        <v>3167</v>
      </c>
      <c r="O130" t="s">
        <v>3167</v>
      </c>
      <c r="P130" t="s">
        <v>3167</v>
      </c>
      <c r="Q130" t="s">
        <v>3167</v>
      </c>
      <c r="R130" t="s">
        <v>3167</v>
      </c>
      <c r="S130" s="10" t="e">
        <f>C130-VLOOKUP(E130, 'OFZ Yield'!$B$2:$N$2354, MATCH(V130, 'OFZ Yield'!$B$3:$N$3, 0), FALSE)</f>
        <v>#N/A</v>
      </c>
      <c r="T130" t="e">
        <f t="shared" ref="T130:T193" si="7">IF(S130&gt;4, 1, 0)</f>
        <v>#N/A</v>
      </c>
      <c r="U130">
        <f t="shared" ref="U130:U193" si="8">ROUNDUP(12*((D130-E130)/365), 0)</f>
        <v>60</v>
      </c>
      <c r="V130">
        <v>3</v>
      </c>
      <c r="W130">
        <v>0</v>
      </c>
      <c r="Z130">
        <v>0</v>
      </c>
    </row>
    <row r="131" spans="1:26" hidden="1" x14ac:dyDescent="0.15">
      <c r="A131" t="s">
        <v>123</v>
      </c>
      <c r="B131" t="s">
        <v>124</v>
      </c>
      <c r="C131" s="1">
        <v>10.5</v>
      </c>
      <c r="D131" s="2">
        <v>41976</v>
      </c>
      <c r="E131" s="2">
        <v>40156</v>
      </c>
      <c r="F131" t="s">
        <v>1228</v>
      </c>
      <c r="G131" t="s">
        <v>19</v>
      </c>
      <c r="H131" t="s">
        <v>21</v>
      </c>
      <c r="I131" t="s">
        <v>23</v>
      </c>
      <c r="J131" s="1">
        <v>6595870</v>
      </c>
      <c r="K131" s="1">
        <f t="shared" si="6"/>
        <v>15.701954253552909</v>
      </c>
      <c r="L131" t="s">
        <v>20</v>
      </c>
      <c r="M131" t="s">
        <v>947</v>
      </c>
      <c r="N131" t="s">
        <v>3167</v>
      </c>
      <c r="O131" t="s">
        <v>3167</v>
      </c>
      <c r="P131" t="s">
        <v>3167</v>
      </c>
      <c r="Q131" t="s">
        <v>3167</v>
      </c>
      <c r="R131" t="s">
        <v>3167</v>
      </c>
      <c r="S131" s="10" t="e">
        <f>C131-VLOOKUP(E131, 'OFZ Yield'!$B$2:$N$2354, MATCH(V131, 'OFZ Yield'!$B$3:$N$3, 0), FALSE)</f>
        <v>#N/A</v>
      </c>
      <c r="T131" t="e">
        <f t="shared" si="7"/>
        <v>#N/A</v>
      </c>
      <c r="U131">
        <f t="shared" si="8"/>
        <v>60</v>
      </c>
      <c r="V131">
        <v>5</v>
      </c>
      <c r="W131">
        <v>0</v>
      </c>
      <c r="Z131">
        <v>0</v>
      </c>
    </row>
    <row r="132" spans="1:26" hidden="1" x14ac:dyDescent="0.15">
      <c r="A132" t="s">
        <v>290</v>
      </c>
      <c r="B132" t="s">
        <v>291</v>
      </c>
      <c r="C132" s="1">
        <v>11.85</v>
      </c>
      <c r="D132" s="2">
        <v>42704</v>
      </c>
      <c r="E132" s="2">
        <v>40156</v>
      </c>
      <c r="F132" t="s">
        <v>1229</v>
      </c>
      <c r="G132" t="s">
        <v>19</v>
      </c>
      <c r="H132" t="s">
        <v>21</v>
      </c>
      <c r="I132" t="s">
        <v>23</v>
      </c>
      <c r="J132" s="1">
        <v>65958709</v>
      </c>
      <c r="K132" s="1">
        <f t="shared" si="6"/>
        <v>18.004539482995966</v>
      </c>
      <c r="L132" t="s">
        <v>20</v>
      </c>
      <c r="M132" t="s">
        <v>947</v>
      </c>
      <c r="N132" t="s">
        <v>3167</v>
      </c>
      <c r="O132" t="s">
        <v>3139</v>
      </c>
      <c r="P132" t="s">
        <v>3167</v>
      </c>
      <c r="Q132" t="s">
        <v>3167</v>
      </c>
      <c r="R132" t="s">
        <v>3167</v>
      </c>
      <c r="S132" s="10" t="e">
        <f>C132-VLOOKUP(E132, 'OFZ Yield'!$B$2:$N$2354, MATCH(V132, 'OFZ Yield'!$B$3:$N$3, 0), FALSE)</f>
        <v>#N/A</v>
      </c>
      <c r="T132" t="e">
        <f t="shared" si="7"/>
        <v>#N/A</v>
      </c>
      <c r="U132">
        <f t="shared" si="8"/>
        <v>84</v>
      </c>
      <c r="V132">
        <v>5</v>
      </c>
      <c r="W132">
        <v>0</v>
      </c>
      <c r="Z132">
        <v>0</v>
      </c>
    </row>
    <row r="133" spans="1:26" hidden="1" x14ac:dyDescent="0.15">
      <c r="A133" t="s">
        <v>1142</v>
      </c>
      <c r="B133" t="s">
        <v>1143</v>
      </c>
      <c r="C133" s="1">
        <v>17</v>
      </c>
      <c r="D133" s="2">
        <v>41249</v>
      </c>
      <c r="E133" s="2">
        <v>40157</v>
      </c>
      <c r="F133" t="s">
        <v>1144</v>
      </c>
      <c r="G133" t="s">
        <v>19</v>
      </c>
      <c r="H133" t="s">
        <v>21</v>
      </c>
      <c r="I133" t="s">
        <v>23</v>
      </c>
      <c r="J133" s="1">
        <v>13184037</v>
      </c>
      <c r="K133" s="1">
        <f t="shared" si="6"/>
        <v>16.394517337559492</v>
      </c>
      <c r="L133" t="s">
        <v>20</v>
      </c>
      <c r="M133" t="s">
        <v>947</v>
      </c>
      <c r="N133" t="s">
        <v>3167</v>
      </c>
      <c r="O133" t="s">
        <v>3167</v>
      </c>
      <c r="P133" t="s">
        <v>3167</v>
      </c>
      <c r="Q133" t="s">
        <v>3167</v>
      </c>
      <c r="R133" t="s">
        <v>3167</v>
      </c>
      <c r="S133" s="10" t="e">
        <f>C133-VLOOKUP(E133, 'OFZ Yield'!$B$2:$N$2354, MATCH(V133, 'OFZ Yield'!$B$3:$N$3, 0), FALSE)</f>
        <v>#N/A</v>
      </c>
      <c r="T133" t="e">
        <f t="shared" si="7"/>
        <v>#N/A</v>
      </c>
      <c r="U133">
        <f t="shared" si="8"/>
        <v>36</v>
      </c>
      <c r="V133">
        <v>5</v>
      </c>
      <c r="W133">
        <v>0</v>
      </c>
      <c r="Z133">
        <v>0</v>
      </c>
    </row>
    <row r="134" spans="1:26" hidden="1" x14ac:dyDescent="0.15">
      <c r="A134" t="s">
        <v>123</v>
      </c>
      <c r="B134" t="s">
        <v>124</v>
      </c>
      <c r="C134" s="1">
        <v>10.5</v>
      </c>
      <c r="D134" s="2">
        <v>42341</v>
      </c>
      <c r="E134" s="2">
        <v>40157</v>
      </c>
      <c r="F134" t="s">
        <v>1230</v>
      </c>
      <c r="G134" t="s">
        <v>19</v>
      </c>
      <c r="H134" t="s">
        <v>21</v>
      </c>
      <c r="I134" t="s">
        <v>23</v>
      </c>
      <c r="J134" s="1">
        <v>6595870</v>
      </c>
      <c r="K134" s="1">
        <f t="shared" si="6"/>
        <v>15.701954253552909</v>
      </c>
      <c r="L134" t="s">
        <v>20</v>
      </c>
      <c r="M134" t="s">
        <v>948</v>
      </c>
      <c r="N134" t="s">
        <v>3167</v>
      </c>
      <c r="O134" t="s">
        <v>3167</v>
      </c>
      <c r="P134" t="s">
        <v>3167</v>
      </c>
      <c r="Q134" t="s">
        <v>3167</v>
      </c>
      <c r="R134" t="s">
        <v>3167</v>
      </c>
      <c r="S134" s="10" t="e">
        <f>C134-VLOOKUP(E134, 'OFZ Yield'!$B$2:$N$2354, MATCH(V134, 'OFZ Yield'!$B$3:$N$3, 0), FALSE)</f>
        <v>#N/A</v>
      </c>
      <c r="T134" t="e">
        <f t="shared" si="7"/>
        <v>#N/A</v>
      </c>
      <c r="U134">
        <f t="shared" si="8"/>
        <v>72</v>
      </c>
      <c r="V134">
        <v>5</v>
      </c>
      <c r="W134">
        <v>0</v>
      </c>
      <c r="Z134">
        <v>0</v>
      </c>
    </row>
    <row r="135" spans="1:26" hidden="1" x14ac:dyDescent="0.15">
      <c r="A135" t="s">
        <v>123</v>
      </c>
      <c r="B135" t="s">
        <v>124</v>
      </c>
      <c r="C135" s="1">
        <v>10.5</v>
      </c>
      <c r="D135" s="2">
        <v>42341</v>
      </c>
      <c r="E135" s="2">
        <v>40157</v>
      </c>
      <c r="F135" t="s">
        <v>1231</v>
      </c>
      <c r="G135" t="s">
        <v>19</v>
      </c>
      <c r="H135" t="s">
        <v>21</v>
      </c>
      <c r="I135" t="s">
        <v>23</v>
      </c>
      <c r="J135" s="1">
        <v>6595870</v>
      </c>
      <c r="K135" s="1">
        <f t="shared" si="6"/>
        <v>15.701954253552909</v>
      </c>
      <c r="L135" t="s">
        <v>20</v>
      </c>
      <c r="M135" t="s">
        <v>948</v>
      </c>
      <c r="N135" t="s">
        <v>3167</v>
      </c>
      <c r="O135" t="s">
        <v>3167</v>
      </c>
      <c r="P135" t="s">
        <v>3167</v>
      </c>
      <c r="Q135" t="s">
        <v>3167</v>
      </c>
      <c r="R135" t="s">
        <v>3167</v>
      </c>
      <c r="S135" s="10" t="e">
        <f>C135-VLOOKUP(E135, 'OFZ Yield'!$B$2:$N$2354, MATCH(V135, 'OFZ Yield'!$B$3:$N$3, 0), FALSE)</f>
        <v>#N/A</v>
      </c>
      <c r="T135" t="e">
        <f t="shared" si="7"/>
        <v>#N/A</v>
      </c>
      <c r="U135">
        <f t="shared" si="8"/>
        <v>72</v>
      </c>
      <c r="V135">
        <v>5</v>
      </c>
      <c r="W135">
        <v>0</v>
      </c>
      <c r="Z135">
        <v>0</v>
      </c>
    </row>
    <row r="136" spans="1:26" hidden="1" x14ac:dyDescent="0.15">
      <c r="A136" t="s">
        <v>123</v>
      </c>
      <c r="B136" t="s">
        <v>124</v>
      </c>
      <c r="C136" s="1">
        <v>10.5</v>
      </c>
      <c r="D136" s="2">
        <v>42341</v>
      </c>
      <c r="E136" s="2">
        <v>40157</v>
      </c>
      <c r="F136" t="s">
        <v>1232</v>
      </c>
      <c r="G136" t="s">
        <v>19</v>
      </c>
      <c r="H136" t="s">
        <v>21</v>
      </c>
      <c r="I136" t="s">
        <v>23</v>
      </c>
      <c r="J136" s="1">
        <v>6595870</v>
      </c>
      <c r="K136" s="1">
        <f t="shared" si="6"/>
        <v>15.701954253552909</v>
      </c>
      <c r="L136" t="s">
        <v>20</v>
      </c>
      <c r="M136" t="s">
        <v>948</v>
      </c>
      <c r="N136" t="s">
        <v>3167</v>
      </c>
      <c r="O136" t="s">
        <v>3167</v>
      </c>
      <c r="P136" t="s">
        <v>3167</v>
      </c>
      <c r="Q136" t="s">
        <v>3167</v>
      </c>
      <c r="R136" t="s">
        <v>3167</v>
      </c>
      <c r="S136" s="10" t="e">
        <f>C136-VLOOKUP(E136, 'OFZ Yield'!$B$2:$N$2354, MATCH(V136, 'OFZ Yield'!$B$3:$N$3, 0), FALSE)</f>
        <v>#N/A</v>
      </c>
      <c r="T136" t="e">
        <f t="shared" si="7"/>
        <v>#N/A</v>
      </c>
      <c r="U136">
        <f t="shared" si="8"/>
        <v>72</v>
      </c>
      <c r="V136">
        <v>5</v>
      </c>
      <c r="W136">
        <v>0</v>
      </c>
      <c r="Z136">
        <v>0</v>
      </c>
    </row>
    <row r="137" spans="1:26" hidden="1" x14ac:dyDescent="0.15">
      <c r="A137" t="s">
        <v>123</v>
      </c>
      <c r="B137" t="s">
        <v>124</v>
      </c>
      <c r="C137" s="1">
        <v>10.5</v>
      </c>
      <c r="D137" s="2">
        <v>42341</v>
      </c>
      <c r="E137" s="2">
        <v>40157</v>
      </c>
      <c r="F137" t="s">
        <v>1233</v>
      </c>
      <c r="G137" t="s">
        <v>19</v>
      </c>
      <c r="H137" t="s">
        <v>21</v>
      </c>
      <c r="I137" t="s">
        <v>23</v>
      </c>
      <c r="J137" s="1">
        <v>6595870</v>
      </c>
      <c r="K137" s="1">
        <f t="shared" si="6"/>
        <v>15.701954253552909</v>
      </c>
      <c r="L137" t="s">
        <v>20</v>
      </c>
      <c r="M137" t="s">
        <v>948</v>
      </c>
      <c r="N137" t="s">
        <v>3167</v>
      </c>
      <c r="O137" t="s">
        <v>3167</v>
      </c>
      <c r="P137" t="s">
        <v>3167</v>
      </c>
      <c r="Q137" t="s">
        <v>3167</v>
      </c>
      <c r="R137" t="s">
        <v>3167</v>
      </c>
      <c r="S137" s="10" t="e">
        <f>C137-VLOOKUP(E137, 'OFZ Yield'!$B$2:$N$2354, MATCH(V137, 'OFZ Yield'!$B$3:$N$3, 0), FALSE)</f>
        <v>#N/A</v>
      </c>
      <c r="T137" t="e">
        <f t="shared" si="7"/>
        <v>#N/A</v>
      </c>
      <c r="U137">
        <f t="shared" si="8"/>
        <v>72</v>
      </c>
      <c r="V137">
        <v>7</v>
      </c>
      <c r="W137">
        <v>0</v>
      </c>
      <c r="Z137">
        <v>0</v>
      </c>
    </row>
    <row r="138" spans="1:26" hidden="1" x14ac:dyDescent="0.15">
      <c r="A138" t="s">
        <v>1234</v>
      </c>
      <c r="B138" t="s">
        <v>1235</v>
      </c>
      <c r="C138" s="1">
        <v>8.25</v>
      </c>
      <c r="D138" s="2">
        <v>41978</v>
      </c>
      <c r="E138" s="2">
        <v>40158</v>
      </c>
      <c r="F138" t="s">
        <v>1236</v>
      </c>
      <c r="G138" t="s">
        <v>19</v>
      </c>
      <c r="H138" t="s">
        <v>21</v>
      </c>
      <c r="I138" t="s">
        <v>23</v>
      </c>
      <c r="J138" s="1">
        <v>39552111</v>
      </c>
      <c r="K138" s="1">
        <f t="shared" si="6"/>
        <v>17.493129626227599</v>
      </c>
      <c r="L138" t="s">
        <v>20</v>
      </c>
      <c r="M138" t="s">
        <v>947</v>
      </c>
      <c r="N138" t="s">
        <v>3167</v>
      </c>
      <c r="O138" t="s">
        <v>3167</v>
      </c>
      <c r="P138" t="s">
        <v>3147</v>
      </c>
      <c r="Q138" t="s">
        <v>3167</v>
      </c>
      <c r="R138" t="s">
        <v>3167</v>
      </c>
      <c r="S138" s="10" t="e">
        <f>C138-VLOOKUP(E138, 'OFZ Yield'!$B$2:$N$2354, MATCH(V138, 'OFZ Yield'!$B$3:$N$3, 0), FALSE)</f>
        <v>#N/A</v>
      </c>
      <c r="T138" t="e">
        <f t="shared" si="7"/>
        <v>#N/A</v>
      </c>
      <c r="U138">
        <f t="shared" si="8"/>
        <v>60</v>
      </c>
      <c r="V138">
        <v>7</v>
      </c>
      <c r="W138">
        <f>IF(P138="high risk", 1, 0)</f>
        <v>1</v>
      </c>
      <c r="Z138">
        <v>0</v>
      </c>
    </row>
    <row r="139" spans="1:26" hidden="1" x14ac:dyDescent="0.15">
      <c r="A139" t="s">
        <v>1237</v>
      </c>
      <c r="B139" t="s">
        <v>1238</v>
      </c>
      <c r="C139" s="1">
        <v>0</v>
      </c>
      <c r="D139" s="2">
        <v>43798</v>
      </c>
      <c r="E139" s="2">
        <v>40158</v>
      </c>
      <c r="F139" t="s">
        <v>1239</v>
      </c>
      <c r="G139" t="s">
        <v>19</v>
      </c>
      <c r="H139" t="s">
        <v>21</v>
      </c>
      <c r="I139" t="s">
        <v>964</v>
      </c>
      <c r="J139" s="1">
        <v>105200867</v>
      </c>
      <c r="K139" s="1">
        <f t="shared" si="6"/>
        <v>18.471382099678792</v>
      </c>
      <c r="L139" t="s">
        <v>20</v>
      </c>
      <c r="M139" t="s">
        <v>948</v>
      </c>
      <c r="N139" t="s">
        <v>3167</v>
      </c>
      <c r="O139" t="s">
        <v>3167</v>
      </c>
      <c r="P139" t="s">
        <v>3167</v>
      </c>
      <c r="Q139" t="s">
        <v>3167</v>
      </c>
      <c r="R139" t="s">
        <v>3167</v>
      </c>
      <c r="S139" s="10" t="e">
        <f>C139-VLOOKUP(E139, 'OFZ Yield'!$B$2:$N$2354, MATCH(V139, 'OFZ Yield'!$B$3:$N$3, 0), FALSE)</f>
        <v>#N/A</v>
      </c>
      <c r="T139" t="e">
        <f t="shared" si="7"/>
        <v>#N/A</v>
      </c>
      <c r="U139">
        <f t="shared" si="8"/>
        <v>120</v>
      </c>
      <c r="V139">
        <v>7</v>
      </c>
      <c r="W139">
        <v>0</v>
      </c>
      <c r="Z139">
        <v>0</v>
      </c>
    </row>
    <row r="140" spans="1:26" hidden="1" x14ac:dyDescent="0.15">
      <c r="A140" t="s">
        <v>1240</v>
      </c>
      <c r="B140" t="s">
        <v>1241</v>
      </c>
      <c r="C140" s="1">
        <v>0</v>
      </c>
      <c r="D140" s="2">
        <v>43798</v>
      </c>
      <c r="E140" s="2">
        <v>40158</v>
      </c>
      <c r="F140" t="s">
        <v>1242</v>
      </c>
      <c r="G140" t="s">
        <v>19</v>
      </c>
      <c r="H140" t="s">
        <v>21</v>
      </c>
      <c r="I140" t="s">
        <v>964</v>
      </c>
      <c r="J140" s="1">
        <v>105472298</v>
      </c>
      <c r="K140" s="1">
        <f t="shared" si="6"/>
        <v>18.473958898201651</v>
      </c>
      <c r="L140" t="s">
        <v>20</v>
      </c>
      <c r="M140" t="s">
        <v>948</v>
      </c>
      <c r="N140" t="s">
        <v>3167</v>
      </c>
      <c r="O140" t="s">
        <v>3167</v>
      </c>
      <c r="P140" t="s">
        <v>3167</v>
      </c>
      <c r="Q140" t="s">
        <v>3167</v>
      </c>
      <c r="R140" t="s">
        <v>3167</v>
      </c>
      <c r="S140" s="10" t="e">
        <f>C140-VLOOKUP(E140, 'OFZ Yield'!$B$2:$N$2354, MATCH(V140, 'OFZ Yield'!$B$3:$N$3, 0), FALSE)</f>
        <v>#N/A</v>
      </c>
      <c r="T140" t="e">
        <f t="shared" si="7"/>
        <v>#N/A</v>
      </c>
      <c r="U140">
        <f t="shared" si="8"/>
        <v>120</v>
      </c>
      <c r="V140">
        <v>7</v>
      </c>
      <c r="W140">
        <v>0</v>
      </c>
      <c r="Z140">
        <v>0</v>
      </c>
    </row>
    <row r="141" spans="1:26" hidden="1" x14ac:dyDescent="0.15">
      <c r="A141" t="s">
        <v>1243</v>
      </c>
      <c r="B141" t="s">
        <v>1244</v>
      </c>
      <c r="C141" s="1">
        <v>0</v>
      </c>
      <c r="D141" s="2">
        <v>43798</v>
      </c>
      <c r="E141" s="2">
        <v>40158</v>
      </c>
      <c r="F141" t="s">
        <v>1245</v>
      </c>
      <c r="G141" t="s">
        <v>19</v>
      </c>
      <c r="H141" t="s">
        <v>21</v>
      </c>
      <c r="I141" t="s">
        <v>964</v>
      </c>
      <c r="J141" s="1">
        <v>105200867</v>
      </c>
      <c r="K141" s="1">
        <f t="shared" si="6"/>
        <v>18.471382099678792</v>
      </c>
      <c r="L141" t="s">
        <v>20</v>
      </c>
      <c r="M141" t="s">
        <v>948</v>
      </c>
      <c r="N141" t="s">
        <v>3167</v>
      </c>
      <c r="O141" t="s">
        <v>3167</v>
      </c>
      <c r="P141" t="s">
        <v>3167</v>
      </c>
      <c r="Q141" t="s">
        <v>3167</v>
      </c>
      <c r="R141" t="s">
        <v>3167</v>
      </c>
      <c r="S141" s="10" t="e">
        <f>C141-VLOOKUP(E141, 'OFZ Yield'!$B$2:$N$2354, MATCH(V141, 'OFZ Yield'!$B$3:$N$3, 0), FALSE)</f>
        <v>#N/A</v>
      </c>
      <c r="T141" t="e">
        <f t="shared" si="7"/>
        <v>#N/A</v>
      </c>
      <c r="U141">
        <f t="shared" si="8"/>
        <v>120</v>
      </c>
      <c r="V141">
        <v>7</v>
      </c>
      <c r="W141">
        <v>0</v>
      </c>
      <c r="Z141">
        <v>0</v>
      </c>
    </row>
    <row r="142" spans="1:26" hidden="1" x14ac:dyDescent="0.15">
      <c r="A142" t="s">
        <v>1206</v>
      </c>
      <c r="B142" t="s">
        <v>1207</v>
      </c>
      <c r="C142" s="1">
        <v>9.6999999999999993</v>
      </c>
      <c r="D142" s="2">
        <v>41255</v>
      </c>
      <c r="E142" s="2">
        <v>40163</v>
      </c>
      <c r="F142" t="s">
        <v>1246</v>
      </c>
      <c r="G142" t="s">
        <v>19</v>
      </c>
      <c r="H142" t="s">
        <v>21</v>
      </c>
      <c r="I142" t="s">
        <v>23</v>
      </c>
      <c r="J142" s="1">
        <v>131863494</v>
      </c>
      <c r="K142" s="1">
        <f t="shared" si="6"/>
        <v>18.697277809099067</v>
      </c>
      <c r="L142" t="s">
        <v>20</v>
      </c>
      <c r="M142" t="s">
        <v>948</v>
      </c>
      <c r="N142" t="s">
        <v>3167</v>
      </c>
      <c r="O142" t="s">
        <v>3167</v>
      </c>
      <c r="P142" t="s">
        <v>3167</v>
      </c>
      <c r="Q142" t="s">
        <v>3167</v>
      </c>
      <c r="R142" t="s">
        <v>3167</v>
      </c>
      <c r="S142" s="10" t="e">
        <f>C142-VLOOKUP(E142, 'OFZ Yield'!$B$2:$N$2354, MATCH(V142, 'OFZ Yield'!$B$3:$N$3, 0), FALSE)</f>
        <v>#N/A</v>
      </c>
      <c r="T142" t="e">
        <f t="shared" si="7"/>
        <v>#N/A</v>
      </c>
      <c r="U142">
        <f t="shared" si="8"/>
        <v>36</v>
      </c>
      <c r="V142">
        <v>5</v>
      </c>
      <c r="W142">
        <v>0</v>
      </c>
      <c r="Z142">
        <v>0</v>
      </c>
    </row>
    <row r="143" spans="1:26" hidden="1" x14ac:dyDescent="0.15">
      <c r="A143" t="s">
        <v>1048</v>
      </c>
      <c r="B143" t="s">
        <v>1049</v>
      </c>
      <c r="C143" s="1">
        <v>9.1999999999999993</v>
      </c>
      <c r="D143" s="2">
        <v>41256</v>
      </c>
      <c r="E143" s="2">
        <v>40164</v>
      </c>
      <c r="F143" t="s">
        <v>1248</v>
      </c>
      <c r="G143" t="s">
        <v>19</v>
      </c>
      <c r="H143" t="s">
        <v>21</v>
      </c>
      <c r="I143" t="s">
        <v>25</v>
      </c>
      <c r="J143" s="1">
        <v>65931747</v>
      </c>
      <c r="K143" s="1">
        <f t="shared" si="6"/>
        <v>18.004130628539119</v>
      </c>
      <c r="L143" t="s">
        <v>20</v>
      </c>
      <c r="M143" t="s">
        <v>947</v>
      </c>
      <c r="N143" t="s">
        <v>3167</v>
      </c>
      <c r="O143" t="s">
        <v>3167</v>
      </c>
      <c r="P143" t="s">
        <v>3167</v>
      </c>
      <c r="Q143" t="s">
        <v>3167</v>
      </c>
      <c r="R143" t="s">
        <v>3167</v>
      </c>
      <c r="S143" s="10" t="e">
        <f>C143-VLOOKUP(E143, 'OFZ Yield'!$B$2:$N$2354, MATCH(V143, 'OFZ Yield'!$B$3:$N$3, 0), FALSE)</f>
        <v>#N/A</v>
      </c>
      <c r="T143" t="e">
        <f t="shared" si="7"/>
        <v>#N/A</v>
      </c>
      <c r="U143">
        <f t="shared" si="8"/>
        <v>36</v>
      </c>
      <c r="V143">
        <v>10</v>
      </c>
      <c r="W143">
        <v>0</v>
      </c>
      <c r="Z143">
        <v>0</v>
      </c>
    </row>
    <row r="144" spans="1:26" hidden="1" x14ac:dyDescent="0.15">
      <c r="A144" t="s">
        <v>1048</v>
      </c>
      <c r="B144" t="s">
        <v>1049</v>
      </c>
      <c r="C144" s="1">
        <v>9.1999999999999993</v>
      </c>
      <c r="D144" s="2">
        <v>41256</v>
      </c>
      <c r="E144" s="2">
        <v>40164</v>
      </c>
      <c r="F144" t="s">
        <v>1249</v>
      </c>
      <c r="G144" t="s">
        <v>19</v>
      </c>
      <c r="H144" t="s">
        <v>21</v>
      </c>
      <c r="I144" t="s">
        <v>25</v>
      </c>
      <c r="J144" s="1">
        <v>65931747</v>
      </c>
      <c r="K144" s="1">
        <f t="shared" si="6"/>
        <v>18.004130628539119</v>
      </c>
      <c r="L144" t="s">
        <v>20</v>
      </c>
      <c r="M144" t="s">
        <v>947</v>
      </c>
      <c r="N144" t="s">
        <v>3167</v>
      </c>
      <c r="O144" t="s">
        <v>3167</v>
      </c>
      <c r="P144" t="s">
        <v>3167</v>
      </c>
      <c r="Q144" t="s">
        <v>3167</v>
      </c>
      <c r="R144" t="s">
        <v>3167</v>
      </c>
      <c r="S144" s="10" t="e">
        <f>C144-VLOOKUP(E144, 'OFZ Yield'!$B$2:$N$2354, MATCH(V144, 'OFZ Yield'!$B$3:$N$3, 0), FALSE)</f>
        <v>#N/A</v>
      </c>
      <c r="T144" t="e">
        <f t="shared" si="7"/>
        <v>#N/A</v>
      </c>
      <c r="U144">
        <f t="shared" si="8"/>
        <v>36</v>
      </c>
      <c r="V144">
        <v>10</v>
      </c>
      <c r="W144">
        <v>0</v>
      </c>
      <c r="Z144">
        <v>0</v>
      </c>
    </row>
    <row r="145" spans="1:26" hidden="1" x14ac:dyDescent="0.15">
      <c r="A145" t="s">
        <v>1106</v>
      </c>
      <c r="B145" t="s">
        <v>1107</v>
      </c>
      <c r="C145" s="1">
        <v>9</v>
      </c>
      <c r="D145" s="2">
        <v>41994</v>
      </c>
      <c r="E145" s="2">
        <v>40164</v>
      </c>
      <c r="F145" t="s">
        <v>1250</v>
      </c>
      <c r="G145" t="s">
        <v>19</v>
      </c>
      <c r="H145" t="s">
        <v>21</v>
      </c>
      <c r="I145" t="s">
        <v>23</v>
      </c>
      <c r="J145" s="1">
        <v>67067281</v>
      </c>
      <c r="K145" s="1">
        <f t="shared" si="6"/>
        <v>18.021206867519556</v>
      </c>
      <c r="L145" t="s">
        <v>20</v>
      </c>
      <c r="M145" t="s">
        <v>947</v>
      </c>
      <c r="N145" t="s">
        <v>3133</v>
      </c>
      <c r="O145" t="s">
        <v>3167</v>
      </c>
      <c r="P145" t="s">
        <v>3167</v>
      </c>
      <c r="Q145" t="s">
        <v>3167</v>
      </c>
      <c r="R145" t="s">
        <v>3167</v>
      </c>
      <c r="S145" s="10" t="e">
        <f>C145-VLOOKUP(E145, 'OFZ Yield'!$B$2:$N$2354, MATCH(V145, 'OFZ Yield'!$B$3:$N$3, 0), FALSE)</f>
        <v>#N/A</v>
      </c>
      <c r="T145" t="e">
        <f t="shared" si="7"/>
        <v>#N/A</v>
      </c>
      <c r="U145">
        <f t="shared" si="8"/>
        <v>61</v>
      </c>
      <c r="V145">
        <v>10</v>
      </c>
      <c r="W145">
        <v>0</v>
      </c>
      <c r="Z145">
        <v>0</v>
      </c>
    </row>
    <row r="146" spans="1:26" hidden="1" x14ac:dyDescent="0.15">
      <c r="A146" t="s">
        <v>985</v>
      </c>
      <c r="B146" t="s">
        <v>986</v>
      </c>
      <c r="C146" s="1">
        <v>10</v>
      </c>
      <c r="D146" s="2">
        <v>41257</v>
      </c>
      <c r="E146" s="2">
        <v>40165</v>
      </c>
      <c r="F146" t="s">
        <v>1251</v>
      </c>
      <c r="G146" t="s">
        <v>19</v>
      </c>
      <c r="H146" t="s">
        <v>21</v>
      </c>
      <c r="I146" t="s">
        <v>23</v>
      </c>
      <c r="J146" s="1">
        <v>13413456</v>
      </c>
      <c r="K146" s="1">
        <f t="shared" si="6"/>
        <v>16.411768940175058</v>
      </c>
      <c r="L146" t="s">
        <v>20</v>
      </c>
      <c r="M146" t="s">
        <v>947</v>
      </c>
      <c r="N146" t="s">
        <v>3133</v>
      </c>
      <c r="O146" t="s">
        <v>3167</v>
      </c>
      <c r="P146" t="s">
        <v>3167</v>
      </c>
      <c r="Q146" t="s">
        <v>3167</v>
      </c>
      <c r="R146" t="s">
        <v>3167</v>
      </c>
      <c r="S146" s="10" t="e">
        <f>C146-VLOOKUP(E146, 'OFZ Yield'!$B$2:$N$2354, MATCH(V146, 'OFZ Yield'!$B$3:$N$3, 0), FALSE)</f>
        <v>#N/A</v>
      </c>
      <c r="T146" t="e">
        <f t="shared" si="7"/>
        <v>#N/A</v>
      </c>
      <c r="U146">
        <f t="shared" si="8"/>
        <v>36</v>
      </c>
      <c r="V146">
        <v>3</v>
      </c>
      <c r="W146">
        <v>0</v>
      </c>
      <c r="Z146">
        <v>0</v>
      </c>
    </row>
    <row r="147" spans="1:26" hidden="1" x14ac:dyDescent="0.15">
      <c r="A147" t="s">
        <v>1252</v>
      </c>
      <c r="B147" t="s">
        <v>1253</v>
      </c>
      <c r="C147" s="1">
        <v>12</v>
      </c>
      <c r="D147" s="2">
        <v>41260</v>
      </c>
      <c r="E147" s="2">
        <v>40168</v>
      </c>
      <c r="F147" t="s">
        <v>1254</v>
      </c>
      <c r="G147" t="s">
        <v>19</v>
      </c>
      <c r="H147" t="s">
        <v>21</v>
      </c>
      <c r="I147" t="s">
        <v>25</v>
      </c>
      <c r="J147" s="1">
        <v>5918050</v>
      </c>
      <c r="K147" s="1">
        <f t="shared" si="6"/>
        <v>15.593517560706871</v>
      </c>
      <c r="L147" t="s">
        <v>20</v>
      </c>
      <c r="M147" t="s">
        <v>947</v>
      </c>
      <c r="N147" t="s">
        <v>3167</v>
      </c>
      <c r="O147" t="s">
        <v>3167</v>
      </c>
      <c r="P147" t="s">
        <v>3167</v>
      </c>
      <c r="Q147" t="s">
        <v>3167</v>
      </c>
      <c r="R147" t="s">
        <v>3167</v>
      </c>
      <c r="S147" s="10" t="e">
        <f>C147-VLOOKUP(E147, 'OFZ Yield'!$B$2:$N$2354, MATCH(V147, 'OFZ Yield'!$B$3:$N$3, 0), FALSE)</f>
        <v>#N/A</v>
      </c>
      <c r="T147" t="e">
        <f t="shared" si="7"/>
        <v>#N/A</v>
      </c>
      <c r="U147">
        <f t="shared" si="8"/>
        <v>36</v>
      </c>
      <c r="V147">
        <v>5</v>
      </c>
      <c r="W147">
        <v>0</v>
      </c>
      <c r="Z147">
        <v>0</v>
      </c>
    </row>
    <row r="148" spans="1:26" hidden="1" x14ac:dyDescent="0.15">
      <c r="A148" t="s">
        <v>422</v>
      </c>
      <c r="B148" t="s">
        <v>423</v>
      </c>
      <c r="C148" s="1">
        <v>8.35</v>
      </c>
      <c r="D148" s="2">
        <v>42717</v>
      </c>
      <c r="E148" s="2">
        <v>40169</v>
      </c>
      <c r="F148" t="s">
        <v>1257</v>
      </c>
      <c r="G148" t="s">
        <v>19</v>
      </c>
      <c r="H148" t="s">
        <v>21</v>
      </c>
      <c r="I148" t="s">
        <v>23</v>
      </c>
      <c r="J148" s="1">
        <v>203073174</v>
      </c>
      <c r="K148" s="1">
        <f t="shared" si="6"/>
        <v>19.129076935109051</v>
      </c>
      <c r="L148" t="s">
        <v>20</v>
      </c>
      <c r="M148" t="s">
        <v>947</v>
      </c>
      <c r="N148" t="s">
        <v>3167</v>
      </c>
      <c r="O148" t="s">
        <v>3167</v>
      </c>
      <c r="P148" t="s">
        <v>3167</v>
      </c>
      <c r="Q148" t="s">
        <v>3167</v>
      </c>
      <c r="R148" t="s">
        <v>3167</v>
      </c>
      <c r="S148" s="10" t="e">
        <f>C148-VLOOKUP(E148, 'OFZ Yield'!$B$2:$N$2354, MATCH(V148, 'OFZ Yield'!$B$3:$N$3, 0), FALSE)</f>
        <v>#N/A</v>
      </c>
      <c r="T148" t="e">
        <f t="shared" si="7"/>
        <v>#N/A</v>
      </c>
      <c r="U148">
        <f t="shared" si="8"/>
        <v>84</v>
      </c>
      <c r="V148">
        <v>5</v>
      </c>
      <c r="W148">
        <v>0</v>
      </c>
      <c r="Z148">
        <v>0</v>
      </c>
    </row>
    <row r="149" spans="1:26" hidden="1" x14ac:dyDescent="0.15">
      <c r="A149" t="s">
        <v>422</v>
      </c>
      <c r="B149" t="s">
        <v>423</v>
      </c>
      <c r="C149" s="1">
        <v>8.35</v>
      </c>
      <c r="D149" s="2">
        <v>42717</v>
      </c>
      <c r="E149" s="2">
        <v>40169</v>
      </c>
      <c r="F149" t="s">
        <v>1258</v>
      </c>
      <c r="G149" t="s">
        <v>19</v>
      </c>
      <c r="H149" t="s">
        <v>21</v>
      </c>
      <c r="I149" t="s">
        <v>23</v>
      </c>
      <c r="J149" s="1">
        <v>203073174</v>
      </c>
      <c r="K149" s="1">
        <f t="shared" si="6"/>
        <v>19.129076935109051</v>
      </c>
      <c r="L149" t="s">
        <v>20</v>
      </c>
      <c r="M149" t="s">
        <v>947</v>
      </c>
      <c r="N149" t="s">
        <v>3167</v>
      </c>
      <c r="O149" t="s">
        <v>3167</v>
      </c>
      <c r="P149" t="s">
        <v>3167</v>
      </c>
      <c r="Q149" t="s">
        <v>3167</v>
      </c>
      <c r="R149" t="s">
        <v>3167</v>
      </c>
      <c r="S149" s="10" t="e">
        <f>C149-VLOOKUP(E149, 'OFZ Yield'!$B$2:$N$2354, MATCH(V149, 'OFZ Yield'!$B$3:$N$3, 0), FALSE)</f>
        <v>#N/A</v>
      </c>
      <c r="T149" t="e">
        <f t="shared" si="7"/>
        <v>#N/A</v>
      </c>
      <c r="U149">
        <f t="shared" si="8"/>
        <v>84</v>
      </c>
      <c r="V149">
        <v>3</v>
      </c>
      <c r="W149">
        <v>0</v>
      </c>
      <c r="Z149">
        <v>0</v>
      </c>
    </row>
    <row r="150" spans="1:26" hidden="1" x14ac:dyDescent="0.15">
      <c r="A150" t="s">
        <v>422</v>
      </c>
      <c r="B150" t="s">
        <v>423</v>
      </c>
      <c r="C150" s="1">
        <v>8.35</v>
      </c>
      <c r="D150" s="2">
        <v>42717</v>
      </c>
      <c r="E150" s="2">
        <v>40169</v>
      </c>
      <c r="F150" t="s">
        <v>1259</v>
      </c>
      <c r="G150" t="s">
        <v>19</v>
      </c>
      <c r="H150" t="s">
        <v>21</v>
      </c>
      <c r="I150" t="s">
        <v>23</v>
      </c>
      <c r="J150" s="1">
        <v>270764232</v>
      </c>
      <c r="K150" s="1">
        <f t="shared" si="6"/>
        <v>19.416759007560831</v>
      </c>
      <c r="L150" t="s">
        <v>20</v>
      </c>
      <c r="M150" t="s">
        <v>947</v>
      </c>
      <c r="N150" t="s">
        <v>3167</v>
      </c>
      <c r="O150" t="s">
        <v>3167</v>
      </c>
      <c r="P150" t="s">
        <v>3167</v>
      </c>
      <c r="Q150" t="s">
        <v>3167</v>
      </c>
      <c r="R150" t="s">
        <v>3167</v>
      </c>
      <c r="S150" s="10" t="e">
        <f>C150-VLOOKUP(E150, 'OFZ Yield'!$B$2:$N$2354, MATCH(V150, 'OFZ Yield'!$B$3:$N$3, 0), FALSE)</f>
        <v>#N/A</v>
      </c>
      <c r="T150" t="e">
        <f t="shared" si="7"/>
        <v>#N/A</v>
      </c>
      <c r="U150">
        <f t="shared" si="8"/>
        <v>84</v>
      </c>
      <c r="V150">
        <v>3</v>
      </c>
      <c r="W150">
        <v>0</v>
      </c>
      <c r="Z150">
        <v>0</v>
      </c>
    </row>
    <row r="151" spans="1:26" hidden="1" x14ac:dyDescent="0.15">
      <c r="A151" t="s">
        <v>116</v>
      </c>
      <c r="B151" t="s">
        <v>117</v>
      </c>
      <c r="C151" s="1">
        <v>16</v>
      </c>
      <c r="D151" s="2">
        <v>41250</v>
      </c>
      <c r="E151" s="2">
        <v>40170</v>
      </c>
      <c r="F151" t="s">
        <v>1256</v>
      </c>
      <c r="G151" t="s">
        <v>19</v>
      </c>
      <c r="H151" t="s">
        <v>21</v>
      </c>
      <c r="I151" t="s">
        <v>25</v>
      </c>
      <c r="J151" s="1">
        <v>26368074</v>
      </c>
      <c r="K151" s="1">
        <f t="shared" si="6"/>
        <v>17.087664518119436</v>
      </c>
      <c r="L151" t="s">
        <v>20</v>
      </c>
      <c r="M151" t="s">
        <v>947</v>
      </c>
      <c r="N151" t="s">
        <v>3167</v>
      </c>
      <c r="O151" t="s">
        <v>3167</v>
      </c>
      <c r="P151" t="s">
        <v>3167</v>
      </c>
      <c r="Q151" t="s">
        <v>3167</v>
      </c>
      <c r="R151" t="s">
        <v>3167</v>
      </c>
      <c r="S151" s="10" t="e">
        <f>C151-VLOOKUP(E151, 'OFZ Yield'!$B$2:$N$2354, MATCH(V151, 'OFZ Yield'!$B$3:$N$3, 0), FALSE)</f>
        <v>#N/A</v>
      </c>
      <c r="T151" t="e">
        <f t="shared" si="7"/>
        <v>#N/A</v>
      </c>
      <c r="U151">
        <f t="shared" si="8"/>
        <v>36</v>
      </c>
      <c r="V151">
        <v>3</v>
      </c>
      <c r="W151">
        <v>0</v>
      </c>
      <c r="Z151">
        <v>0</v>
      </c>
    </row>
    <row r="152" spans="1:26" hidden="1" x14ac:dyDescent="0.15">
      <c r="A152" t="s">
        <v>1269</v>
      </c>
      <c r="B152" t="s">
        <v>1270</v>
      </c>
      <c r="C152" s="1">
        <v>12</v>
      </c>
      <c r="D152" s="2">
        <v>41263</v>
      </c>
      <c r="E152" s="2">
        <v>40171</v>
      </c>
      <c r="F152" t="s">
        <v>1271</v>
      </c>
      <c r="G152" t="s">
        <v>19</v>
      </c>
      <c r="H152" t="s">
        <v>21</v>
      </c>
      <c r="I152" t="s">
        <v>25</v>
      </c>
      <c r="J152" s="1">
        <v>2862608</v>
      </c>
      <c r="K152" s="1">
        <f t="shared" si="6"/>
        <v>14.867243655390544</v>
      </c>
      <c r="L152" t="s">
        <v>20</v>
      </c>
      <c r="M152" t="s">
        <v>947</v>
      </c>
      <c r="N152" t="s">
        <v>3167</v>
      </c>
      <c r="O152" t="s">
        <v>3167</v>
      </c>
      <c r="P152" t="s">
        <v>3167</v>
      </c>
      <c r="Q152" t="s">
        <v>3167</v>
      </c>
      <c r="R152" t="s">
        <v>3167</v>
      </c>
      <c r="S152" s="10" t="e">
        <f>C152-VLOOKUP(E152, 'OFZ Yield'!$B$2:$N$2354, MATCH(V152, 'OFZ Yield'!$B$3:$N$3, 0), FALSE)</f>
        <v>#N/A</v>
      </c>
      <c r="T152" t="e">
        <f t="shared" si="7"/>
        <v>#N/A</v>
      </c>
      <c r="U152">
        <f t="shared" si="8"/>
        <v>36</v>
      </c>
      <c r="V152">
        <v>7</v>
      </c>
      <c r="W152">
        <v>0</v>
      </c>
      <c r="Z152">
        <v>0</v>
      </c>
    </row>
    <row r="153" spans="1:26" hidden="1" x14ac:dyDescent="0.15">
      <c r="A153" t="s">
        <v>1260</v>
      </c>
      <c r="B153" t="s">
        <v>1261</v>
      </c>
      <c r="C153" s="1">
        <v>12.75</v>
      </c>
      <c r="D153" s="2">
        <v>41264</v>
      </c>
      <c r="E153" s="2">
        <v>40172</v>
      </c>
      <c r="F153" t="s">
        <v>1262</v>
      </c>
      <c r="G153" t="s">
        <v>19</v>
      </c>
      <c r="H153" t="s">
        <v>21</v>
      </c>
      <c r="I153" t="s">
        <v>23</v>
      </c>
      <c r="J153" s="1">
        <v>13184037</v>
      </c>
      <c r="K153" s="1">
        <f t="shared" si="6"/>
        <v>16.394517337559492</v>
      </c>
      <c r="L153" t="s">
        <v>20</v>
      </c>
      <c r="M153" t="s">
        <v>947</v>
      </c>
      <c r="N153" t="s">
        <v>3167</v>
      </c>
      <c r="O153" t="s">
        <v>3167</v>
      </c>
      <c r="P153" t="s">
        <v>3167</v>
      </c>
      <c r="Q153" t="s">
        <v>3167</v>
      </c>
      <c r="R153" t="s">
        <v>3167</v>
      </c>
      <c r="S153" s="10" t="e">
        <f>C153-VLOOKUP(E153, 'OFZ Yield'!$B$2:$N$2354, MATCH(V153, 'OFZ Yield'!$B$3:$N$3, 0), FALSE)</f>
        <v>#N/A</v>
      </c>
      <c r="T153" t="e">
        <f t="shared" si="7"/>
        <v>#N/A</v>
      </c>
      <c r="U153">
        <f t="shared" si="8"/>
        <v>36</v>
      </c>
      <c r="V153">
        <v>30</v>
      </c>
      <c r="W153">
        <v>0</v>
      </c>
      <c r="Z153">
        <v>0</v>
      </c>
    </row>
    <row r="154" spans="1:26" hidden="1" x14ac:dyDescent="0.15">
      <c r="A154" t="s">
        <v>1263</v>
      </c>
      <c r="B154" t="s">
        <v>1264</v>
      </c>
      <c r="C154" s="1">
        <v>10</v>
      </c>
      <c r="D154" s="2">
        <v>42356</v>
      </c>
      <c r="E154" s="2">
        <v>40172</v>
      </c>
      <c r="F154" t="s">
        <v>1265</v>
      </c>
      <c r="G154" t="s">
        <v>19</v>
      </c>
      <c r="H154" t="s">
        <v>21</v>
      </c>
      <c r="I154" t="s">
        <v>23</v>
      </c>
      <c r="J154" s="1">
        <v>6631282</v>
      </c>
      <c r="K154" s="1">
        <f t="shared" si="6"/>
        <v>15.707308706968979</v>
      </c>
      <c r="L154" t="s">
        <v>20</v>
      </c>
      <c r="M154" t="s">
        <v>947</v>
      </c>
      <c r="N154" t="s">
        <v>3167</v>
      </c>
      <c r="O154" t="s">
        <v>3167</v>
      </c>
      <c r="P154" t="s">
        <v>3148</v>
      </c>
      <c r="Q154" t="s">
        <v>3167</v>
      </c>
      <c r="R154" t="s">
        <v>3167</v>
      </c>
      <c r="S154" s="10" t="e">
        <f>C154-VLOOKUP(E154, 'OFZ Yield'!$B$2:$N$2354, MATCH(V154, 'OFZ Yield'!$B$3:$N$3, 0), FALSE)</f>
        <v>#N/A</v>
      </c>
      <c r="T154" t="e">
        <f t="shared" si="7"/>
        <v>#N/A</v>
      </c>
      <c r="U154">
        <f t="shared" si="8"/>
        <v>72</v>
      </c>
      <c r="V154">
        <v>3</v>
      </c>
      <c r="W154">
        <f>IF(P154="high risk", 1, 0)</f>
        <v>0</v>
      </c>
      <c r="Z154">
        <v>0</v>
      </c>
    </row>
    <row r="155" spans="1:26" hidden="1" x14ac:dyDescent="0.15">
      <c r="A155" t="s">
        <v>1266</v>
      </c>
      <c r="B155" t="s">
        <v>1267</v>
      </c>
      <c r="C155" s="1">
        <v>8.5</v>
      </c>
      <c r="D155" s="2">
        <v>41992</v>
      </c>
      <c r="E155" s="2">
        <v>40172</v>
      </c>
      <c r="F155" t="s">
        <v>1268</v>
      </c>
      <c r="G155" t="s">
        <v>19</v>
      </c>
      <c r="H155" t="s">
        <v>21</v>
      </c>
      <c r="I155" t="s">
        <v>23</v>
      </c>
      <c r="J155" s="1">
        <v>26300216</v>
      </c>
      <c r="K155" s="1">
        <f t="shared" si="6"/>
        <v>17.085087710042025</v>
      </c>
      <c r="L155" t="s">
        <v>20</v>
      </c>
      <c r="M155" t="s">
        <v>947</v>
      </c>
      <c r="N155" t="s">
        <v>3167</v>
      </c>
      <c r="O155" t="s">
        <v>3167</v>
      </c>
      <c r="P155" t="s">
        <v>3167</v>
      </c>
      <c r="Q155" t="s">
        <v>3167</v>
      </c>
      <c r="R155" t="s">
        <v>3167</v>
      </c>
      <c r="S155" s="10" t="e">
        <f>C155-VLOOKUP(E155, 'OFZ Yield'!$B$2:$N$2354, MATCH(V155, 'OFZ Yield'!$B$3:$N$3, 0), FALSE)</f>
        <v>#N/A</v>
      </c>
      <c r="T155" t="e">
        <f t="shared" si="7"/>
        <v>#N/A</v>
      </c>
      <c r="U155">
        <f t="shared" si="8"/>
        <v>60</v>
      </c>
      <c r="V155">
        <v>7</v>
      </c>
      <c r="W155">
        <v>0</v>
      </c>
      <c r="Z155">
        <v>0</v>
      </c>
    </row>
    <row r="156" spans="1:26" hidden="1" x14ac:dyDescent="0.15">
      <c r="A156" t="s">
        <v>1272</v>
      </c>
      <c r="B156" t="s">
        <v>1273</v>
      </c>
      <c r="C156" s="1">
        <v>16.7</v>
      </c>
      <c r="D156" s="2">
        <v>41274</v>
      </c>
      <c r="E156" s="2">
        <v>40175</v>
      </c>
      <c r="F156" t="s">
        <v>1274</v>
      </c>
      <c r="G156" t="s">
        <v>19</v>
      </c>
      <c r="H156" t="s">
        <v>21</v>
      </c>
      <c r="I156" t="s">
        <v>23</v>
      </c>
      <c r="J156" s="1">
        <v>39552111</v>
      </c>
      <c r="K156" s="1">
        <f t="shared" si="6"/>
        <v>17.493129626227599</v>
      </c>
      <c r="L156" t="s">
        <v>20</v>
      </c>
      <c r="M156" t="s">
        <v>948</v>
      </c>
      <c r="N156" t="s">
        <v>3167</v>
      </c>
      <c r="O156" t="s">
        <v>3167</v>
      </c>
      <c r="P156" t="s">
        <v>3167</v>
      </c>
      <c r="Q156" t="s">
        <v>3167</v>
      </c>
      <c r="R156" t="s">
        <v>3167</v>
      </c>
      <c r="S156" s="10" t="e">
        <f>C156-VLOOKUP(E156, 'OFZ Yield'!$B$2:$N$2354, MATCH(V156, 'OFZ Yield'!$B$3:$N$3, 0), FALSE)</f>
        <v>#N/A</v>
      </c>
      <c r="T156" t="e">
        <f t="shared" si="7"/>
        <v>#N/A</v>
      </c>
      <c r="U156">
        <f t="shared" si="8"/>
        <v>37</v>
      </c>
      <c r="V156">
        <v>7</v>
      </c>
      <c r="W156">
        <v>0</v>
      </c>
      <c r="Z156">
        <v>0</v>
      </c>
    </row>
    <row r="157" spans="1:26" hidden="1" x14ac:dyDescent="0.15">
      <c r="A157" t="s">
        <v>1275</v>
      </c>
      <c r="B157" t="s">
        <v>1276</v>
      </c>
      <c r="C157" s="1">
        <v>12.25</v>
      </c>
      <c r="D157" s="2">
        <v>41996</v>
      </c>
      <c r="E157" s="2">
        <v>40176</v>
      </c>
      <c r="F157" t="s">
        <v>1277</v>
      </c>
      <c r="G157" t="s">
        <v>19</v>
      </c>
      <c r="H157" t="s">
        <v>21</v>
      </c>
      <c r="I157" t="s">
        <v>28</v>
      </c>
      <c r="J157" s="1">
        <v>13184037</v>
      </c>
      <c r="K157" s="1">
        <f t="shared" si="6"/>
        <v>16.394517337559492</v>
      </c>
      <c r="L157" t="s">
        <v>20</v>
      </c>
      <c r="M157" t="s">
        <v>947</v>
      </c>
      <c r="N157" t="s">
        <v>3167</v>
      </c>
      <c r="O157" t="s">
        <v>3167</v>
      </c>
      <c r="P157" t="s">
        <v>3167</v>
      </c>
      <c r="Q157" t="s">
        <v>3167</v>
      </c>
      <c r="R157" t="s">
        <v>3167</v>
      </c>
      <c r="S157" s="10" t="e">
        <f>C157-VLOOKUP(E157, 'OFZ Yield'!$B$2:$N$2354, MATCH(V157, 'OFZ Yield'!$B$3:$N$3, 0), FALSE)</f>
        <v>#N/A</v>
      </c>
      <c r="T157" t="e">
        <f t="shared" si="7"/>
        <v>#N/A</v>
      </c>
      <c r="U157">
        <f t="shared" si="8"/>
        <v>60</v>
      </c>
      <c r="V157">
        <v>3</v>
      </c>
      <c r="W157">
        <v>0</v>
      </c>
      <c r="Z157">
        <v>0</v>
      </c>
    </row>
    <row r="158" spans="1:26" hidden="1" x14ac:dyDescent="0.15">
      <c r="A158" t="s">
        <v>1278</v>
      </c>
      <c r="B158" t="s">
        <v>1279</v>
      </c>
      <c r="C158" s="1">
        <v>5</v>
      </c>
      <c r="D158" s="2">
        <v>41282</v>
      </c>
      <c r="E158" s="2">
        <v>40190</v>
      </c>
      <c r="F158" t="s">
        <v>1280</v>
      </c>
      <c r="G158" t="s">
        <v>19</v>
      </c>
      <c r="H158" t="s">
        <v>21</v>
      </c>
      <c r="I158" t="s">
        <v>23</v>
      </c>
      <c r="J158" s="1">
        <v>6592018</v>
      </c>
      <c r="K158" s="1">
        <f t="shared" si="6"/>
        <v>15.701370081150241</v>
      </c>
      <c r="L158" t="s">
        <v>20</v>
      </c>
      <c r="M158" t="s">
        <v>947</v>
      </c>
      <c r="N158" t="s">
        <v>3167</v>
      </c>
      <c r="O158" t="s">
        <v>3167</v>
      </c>
      <c r="P158" t="s">
        <v>3167</v>
      </c>
      <c r="Q158" t="s">
        <v>3167</v>
      </c>
      <c r="R158" t="s">
        <v>3167</v>
      </c>
      <c r="S158" s="10" t="e">
        <f>C158-VLOOKUP(E158, 'OFZ Yield'!$B$2:$N$2354, MATCH(V158, 'OFZ Yield'!$B$3:$N$3, 0), FALSE)</f>
        <v>#N/A</v>
      </c>
      <c r="T158" t="e">
        <f t="shared" si="7"/>
        <v>#N/A</v>
      </c>
      <c r="U158">
        <f t="shared" si="8"/>
        <v>36</v>
      </c>
      <c r="V158">
        <v>7</v>
      </c>
      <c r="W158">
        <v>0</v>
      </c>
      <c r="Z158">
        <v>0</v>
      </c>
    </row>
    <row r="159" spans="1:26" hidden="1" x14ac:dyDescent="0.15">
      <c r="A159" t="s">
        <v>16</v>
      </c>
      <c r="B159" t="s">
        <v>17</v>
      </c>
      <c r="C159" s="1">
        <v>8.3000000000000007</v>
      </c>
      <c r="D159" s="2">
        <v>43859</v>
      </c>
      <c r="E159" s="2">
        <v>40219</v>
      </c>
      <c r="F159" t="s">
        <v>1281</v>
      </c>
      <c r="G159" t="s">
        <v>19</v>
      </c>
      <c r="H159" t="s">
        <v>21</v>
      </c>
      <c r="I159" t="s">
        <v>23</v>
      </c>
      <c r="J159" s="1">
        <v>67067281</v>
      </c>
      <c r="K159" s="1">
        <f t="shared" si="6"/>
        <v>18.021206867519556</v>
      </c>
      <c r="L159" t="s">
        <v>20</v>
      </c>
      <c r="M159" t="s">
        <v>947</v>
      </c>
      <c r="N159" t="s">
        <v>3133</v>
      </c>
      <c r="O159" t="s">
        <v>3167</v>
      </c>
      <c r="P159" t="s">
        <v>3167</v>
      </c>
      <c r="Q159" t="s">
        <v>3167</v>
      </c>
      <c r="R159" t="s">
        <v>3167</v>
      </c>
      <c r="S159" s="10" t="e">
        <f>C159-VLOOKUP(E159, 'OFZ Yield'!$B$2:$N$2354, MATCH(V159, 'OFZ Yield'!$B$3:$N$3, 0), FALSE)</f>
        <v>#N/A</v>
      </c>
      <c r="T159" t="e">
        <f t="shared" si="7"/>
        <v>#N/A</v>
      </c>
      <c r="U159">
        <f t="shared" si="8"/>
        <v>120</v>
      </c>
      <c r="V159">
        <v>5</v>
      </c>
      <c r="W159">
        <v>0</v>
      </c>
      <c r="Z159">
        <v>0</v>
      </c>
    </row>
    <row r="160" spans="1:26" hidden="1" x14ac:dyDescent="0.15">
      <c r="A160" t="s">
        <v>16</v>
      </c>
      <c r="B160" t="s">
        <v>17</v>
      </c>
      <c r="C160" s="1">
        <v>8.3000000000000007</v>
      </c>
      <c r="D160" s="2">
        <v>43860</v>
      </c>
      <c r="E160" s="2">
        <v>40220</v>
      </c>
      <c r="F160" t="s">
        <v>1282</v>
      </c>
      <c r="G160" t="s">
        <v>19</v>
      </c>
      <c r="H160" t="s">
        <v>21</v>
      </c>
      <c r="I160" t="s">
        <v>23</v>
      </c>
      <c r="J160" s="1">
        <v>67067281</v>
      </c>
      <c r="K160" s="1">
        <f t="shared" si="6"/>
        <v>18.021206867519556</v>
      </c>
      <c r="L160" t="s">
        <v>20</v>
      </c>
      <c r="M160" t="s">
        <v>947</v>
      </c>
      <c r="N160" t="s">
        <v>3133</v>
      </c>
      <c r="O160" t="s">
        <v>3167</v>
      </c>
      <c r="P160" t="s">
        <v>3167</v>
      </c>
      <c r="Q160" t="s">
        <v>3167</v>
      </c>
      <c r="R160" t="s">
        <v>3167</v>
      </c>
      <c r="S160" s="10" t="e">
        <f>C160-VLOOKUP(E160, 'OFZ Yield'!$B$2:$N$2354, MATCH(V160, 'OFZ Yield'!$B$3:$N$3, 0), FALSE)</f>
        <v>#N/A</v>
      </c>
      <c r="T160" t="e">
        <f t="shared" si="7"/>
        <v>#N/A</v>
      </c>
      <c r="U160">
        <f t="shared" si="8"/>
        <v>120</v>
      </c>
      <c r="V160">
        <v>3</v>
      </c>
      <c r="W160">
        <v>0</v>
      </c>
      <c r="Z160">
        <v>0</v>
      </c>
    </row>
    <row r="161" spans="1:26" hidden="1" x14ac:dyDescent="0.15">
      <c r="A161" t="s">
        <v>1283</v>
      </c>
      <c r="B161" t="s">
        <v>1284</v>
      </c>
      <c r="C161" s="1">
        <v>8</v>
      </c>
      <c r="D161" s="2">
        <v>41317</v>
      </c>
      <c r="E161" s="2">
        <v>40225</v>
      </c>
      <c r="F161" t="s">
        <v>1285</v>
      </c>
      <c r="G161" t="s">
        <v>19</v>
      </c>
      <c r="H161" t="s">
        <v>21</v>
      </c>
      <c r="I161" t="s">
        <v>23</v>
      </c>
      <c r="J161" s="1">
        <v>19776055</v>
      </c>
      <c r="K161" s="1">
        <f t="shared" si="6"/>
        <v>16.799982420384556</v>
      </c>
      <c r="L161" t="s">
        <v>20</v>
      </c>
      <c r="M161" t="s">
        <v>947</v>
      </c>
      <c r="N161" t="s">
        <v>3167</v>
      </c>
      <c r="O161" t="s">
        <v>3167</v>
      </c>
      <c r="P161" t="s">
        <v>3167</v>
      </c>
      <c r="Q161" t="s">
        <v>3167</v>
      </c>
      <c r="R161" t="s">
        <v>3167</v>
      </c>
      <c r="S161" s="10" t="e">
        <f>C161-VLOOKUP(E161, 'OFZ Yield'!$B$2:$N$2354, MATCH(V161, 'OFZ Yield'!$B$3:$N$3, 0), FALSE)</f>
        <v>#N/A</v>
      </c>
      <c r="T161" t="e">
        <f t="shared" si="7"/>
        <v>#N/A</v>
      </c>
      <c r="U161">
        <f t="shared" si="8"/>
        <v>36</v>
      </c>
      <c r="V161">
        <v>3</v>
      </c>
      <c r="W161">
        <v>0</v>
      </c>
      <c r="Z161">
        <v>0</v>
      </c>
    </row>
    <row r="162" spans="1:26" hidden="1" x14ac:dyDescent="0.15">
      <c r="A162" t="s">
        <v>1286</v>
      </c>
      <c r="B162" t="s">
        <v>1287</v>
      </c>
      <c r="C162" s="1">
        <v>8.3000000000000007</v>
      </c>
      <c r="D162" s="2">
        <v>41321</v>
      </c>
      <c r="E162" s="2">
        <v>40225</v>
      </c>
      <c r="F162" t="s">
        <v>1288</v>
      </c>
      <c r="G162" t="s">
        <v>19</v>
      </c>
      <c r="H162" t="s">
        <v>21</v>
      </c>
      <c r="I162" t="s">
        <v>23</v>
      </c>
      <c r="J162" s="1">
        <v>67067281</v>
      </c>
      <c r="K162" s="1">
        <f t="shared" si="6"/>
        <v>18.021206867519556</v>
      </c>
      <c r="L162" t="s">
        <v>20</v>
      </c>
      <c r="M162" t="s">
        <v>947</v>
      </c>
      <c r="N162" t="s">
        <v>3167</v>
      </c>
      <c r="O162" t="s">
        <v>3167</v>
      </c>
      <c r="P162" t="s">
        <v>3167</v>
      </c>
      <c r="Q162" t="s">
        <v>3167</v>
      </c>
      <c r="R162" t="s">
        <v>3167</v>
      </c>
      <c r="S162" s="10" t="e">
        <f>C162-VLOOKUP(E162, 'OFZ Yield'!$B$2:$N$2354, MATCH(V162, 'OFZ Yield'!$B$3:$N$3, 0), FALSE)</f>
        <v>#N/A</v>
      </c>
      <c r="T162" t="e">
        <f t="shared" si="7"/>
        <v>#N/A</v>
      </c>
      <c r="U162">
        <f t="shared" si="8"/>
        <v>37</v>
      </c>
      <c r="V162">
        <v>5</v>
      </c>
      <c r="W162">
        <v>0</v>
      </c>
      <c r="Z162">
        <v>0</v>
      </c>
    </row>
    <row r="163" spans="1:26" hidden="1" x14ac:dyDescent="0.15">
      <c r="A163" t="s">
        <v>1363</v>
      </c>
      <c r="B163" t="s">
        <v>1364</v>
      </c>
      <c r="C163" s="1">
        <v>10.25</v>
      </c>
      <c r="D163" s="2">
        <v>41683</v>
      </c>
      <c r="E163" s="2">
        <v>40227</v>
      </c>
      <c r="F163" t="s">
        <v>1365</v>
      </c>
      <c r="G163" t="s">
        <v>19</v>
      </c>
      <c r="H163" t="s">
        <v>21</v>
      </c>
      <c r="I163" t="s">
        <v>28</v>
      </c>
      <c r="J163" s="1">
        <v>1483902</v>
      </c>
      <c r="K163" s="1">
        <f t="shared" si="6"/>
        <v>14.210185662793027</v>
      </c>
      <c r="L163" t="s">
        <v>20</v>
      </c>
      <c r="M163" t="s">
        <v>947</v>
      </c>
      <c r="N163" t="s">
        <v>3167</v>
      </c>
      <c r="O163" t="s">
        <v>3167</v>
      </c>
      <c r="P163" t="s">
        <v>3167</v>
      </c>
      <c r="Q163" t="s">
        <v>3167</v>
      </c>
      <c r="R163" t="s">
        <v>3167</v>
      </c>
      <c r="S163" s="10" t="e">
        <f>C163-VLOOKUP(E163, 'OFZ Yield'!$B$2:$N$2354, MATCH(V163, 'OFZ Yield'!$B$3:$N$3, 0), FALSE)</f>
        <v>#N/A</v>
      </c>
      <c r="T163" t="e">
        <f t="shared" si="7"/>
        <v>#N/A</v>
      </c>
      <c r="U163">
        <f t="shared" si="8"/>
        <v>48</v>
      </c>
      <c r="V163">
        <v>3</v>
      </c>
      <c r="W163">
        <v>0</v>
      </c>
      <c r="Z163">
        <v>0</v>
      </c>
    </row>
    <row r="164" spans="1:26" hidden="1" x14ac:dyDescent="0.15">
      <c r="A164" t="s">
        <v>1151</v>
      </c>
      <c r="B164" t="s">
        <v>1152</v>
      </c>
      <c r="C164" s="1">
        <v>9.75</v>
      </c>
      <c r="D164" s="2">
        <v>41320</v>
      </c>
      <c r="E164" s="2">
        <v>40228</v>
      </c>
      <c r="F164" t="s">
        <v>1292</v>
      </c>
      <c r="G164" t="s">
        <v>19</v>
      </c>
      <c r="H164" t="s">
        <v>21</v>
      </c>
      <c r="I164" t="s">
        <v>25</v>
      </c>
      <c r="J164" s="1">
        <v>132013201</v>
      </c>
      <c r="K164" s="1">
        <f t="shared" si="6"/>
        <v>18.698412483125978</v>
      </c>
      <c r="L164" t="s">
        <v>20</v>
      </c>
      <c r="M164" t="s">
        <v>947</v>
      </c>
      <c r="N164" t="s">
        <v>3167</v>
      </c>
      <c r="O164" t="s">
        <v>3167</v>
      </c>
      <c r="P164" t="s">
        <v>3167</v>
      </c>
      <c r="Q164" t="s">
        <v>3167</v>
      </c>
      <c r="R164" t="s">
        <v>3167</v>
      </c>
      <c r="S164" s="10" t="e">
        <f>C164-VLOOKUP(E164, 'OFZ Yield'!$B$2:$N$2354, MATCH(V164, 'OFZ Yield'!$B$3:$N$3, 0), FALSE)</f>
        <v>#N/A</v>
      </c>
      <c r="T164" t="e">
        <f t="shared" si="7"/>
        <v>#N/A</v>
      </c>
      <c r="U164">
        <f t="shared" si="8"/>
        <v>36</v>
      </c>
      <c r="V164">
        <v>10</v>
      </c>
      <c r="W164">
        <v>0</v>
      </c>
      <c r="Z164">
        <v>0</v>
      </c>
    </row>
    <row r="165" spans="1:26" hidden="1" x14ac:dyDescent="0.15">
      <c r="A165" t="s">
        <v>1151</v>
      </c>
      <c r="B165" t="s">
        <v>1152</v>
      </c>
      <c r="C165" s="1">
        <v>9.75</v>
      </c>
      <c r="D165" s="2">
        <v>41320</v>
      </c>
      <c r="E165" s="2">
        <v>40228</v>
      </c>
      <c r="F165" t="s">
        <v>1293</v>
      </c>
      <c r="G165" t="s">
        <v>19</v>
      </c>
      <c r="H165" t="s">
        <v>21</v>
      </c>
      <c r="I165" t="s">
        <v>25</v>
      </c>
      <c r="J165" s="1">
        <v>66006600</v>
      </c>
      <c r="K165" s="1">
        <f t="shared" si="6"/>
        <v>18.005265294991034</v>
      </c>
      <c r="L165" t="s">
        <v>20</v>
      </c>
      <c r="M165" t="s">
        <v>947</v>
      </c>
      <c r="N165" t="s">
        <v>3167</v>
      </c>
      <c r="O165" t="s">
        <v>3167</v>
      </c>
      <c r="P165" t="s">
        <v>3167</v>
      </c>
      <c r="Q165" t="s">
        <v>3167</v>
      </c>
      <c r="R165" t="s">
        <v>3167</v>
      </c>
      <c r="S165" s="10" t="e">
        <f>C165-VLOOKUP(E165, 'OFZ Yield'!$B$2:$N$2354, MATCH(V165, 'OFZ Yield'!$B$3:$N$3, 0), FALSE)</f>
        <v>#N/A</v>
      </c>
      <c r="T165" t="e">
        <f t="shared" si="7"/>
        <v>#N/A</v>
      </c>
      <c r="U165">
        <f t="shared" si="8"/>
        <v>36</v>
      </c>
      <c r="V165">
        <v>10</v>
      </c>
      <c r="W165">
        <v>0</v>
      </c>
      <c r="Z165">
        <v>0</v>
      </c>
    </row>
    <row r="166" spans="1:26" hidden="1" x14ac:dyDescent="0.15">
      <c r="A166" t="s">
        <v>985</v>
      </c>
      <c r="B166" t="s">
        <v>986</v>
      </c>
      <c r="C166" s="1">
        <v>10.25</v>
      </c>
      <c r="D166" s="2">
        <v>41331</v>
      </c>
      <c r="E166" s="2">
        <v>40239</v>
      </c>
      <c r="F166" t="s">
        <v>1294</v>
      </c>
      <c r="G166" t="s">
        <v>19</v>
      </c>
      <c r="H166" t="s">
        <v>21</v>
      </c>
      <c r="I166" t="s">
        <v>23</v>
      </c>
      <c r="J166" s="1">
        <v>26826912</v>
      </c>
      <c r="K166" s="1">
        <f t="shared" si="6"/>
        <v>17.104916120735002</v>
      </c>
      <c r="L166" t="s">
        <v>20</v>
      </c>
      <c r="M166" t="s">
        <v>947</v>
      </c>
      <c r="N166" t="s">
        <v>3133</v>
      </c>
      <c r="O166" t="s">
        <v>3167</v>
      </c>
      <c r="P166" t="s">
        <v>3167</v>
      </c>
      <c r="Q166" t="s">
        <v>3167</v>
      </c>
      <c r="R166" t="s">
        <v>3167</v>
      </c>
      <c r="S166" s="10" t="e">
        <f>C166-VLOOKUP(E166, 'OFZ Yield'!$B$2:$N$2354, MATCH(V166, 'OFZ Yield'!$B$3:$N$3, 0), FALSE)</f>
        <v>#N/A</v>
      </c>
      <c r="T166" t="e">
        <f t="shared" si="7"/>
        <v>#N/A</v>
      </c>
      <c r="U166">
        <f t="shared" si="8"/>
        <v>36</v>
      </c>
      <c r="V166">
        <v>3</v>
      </c>
      <c r="W166">
        <v>0</v>
      </c>
      <c r="Z166">
        <v>0</v>
      </c>
    </row>
    <row r="167" spans="1:26" hidden="1" x14ac:dyDescent="0.15">
      <c r="A167" t="s">
        <v>1190</v>
      </c>
      <c r="B167" t="s">
        <v>1191</v>
      </c>
      <c r="C167" s="1">
        <v>7.75</v>
      </c>
      <c r="D167" s="2">
        <v>41338</v>
      </c>
      <c r="E167" s="2">
        <v>40246</v>
      </c>
      <c r="F167" t="s">
        <v>1295</v>
      </c>
      <c r="G167" t="s">
        <v>19</v>
      </c>
      <c r="H167" t="s">
        <v>21</v>
      </c>
      <c r="I167" t="s">
        <v>25</v>
      </c>
      <c r="J167" s="1">
        <v>131863494</v>
      </c>
      <c r="K167" s="1">
        <f t="shared" si="6"/>
        <v>18.697277809099067</v>
      </c>
      <c r="L167" t="s">
        <v>20</v>
      </c>
      <c r="M167" t="s">
        <v>947</v>
      </c>
      <c r="N167" t="s">
        <v>3167</v>
      </c>
      <c r="O167" t="s">
        <v>3167</v>
      </c>
      <c r="P167" t="s">
        <v>3167</v>
      </c>
      <c r="Q167" t="s">
        <v>3167</v>
      </c>
      <c r="R167" t="s">
        <v>3167</v>
      </c>
      <c r="S167" s="10" t="e">
        <f>C167-VLOOKUP(E167, 'OFZ Yield'!$B$2:$N$2354, MATCH(V167, 'OFZ Yield'!$B$3:$N$3, 0), FALSE)</f>
        <v>#N/A</v>
      </c>
      <c r="T167" t="e">
        <f t="shared" si="7"/>
        <v>#N/A</v>
      </c>
      <c r="U167">
        <f t="shared" si="8"/>
        <v>36</v>
      </c>
      <c r="V167">
        <v>3</v>
      </c>
      <c r="W167">
        <v>0</v>
      </c>
      <c r="Z167">
        <v>0</v>
      </c>
    </row>
    <row r="168" spans="1:26" hidden="1" x14ac:dyDescent="0.15">
      <c r="A168" t="s">
        <v>1296</v>
      </c>
      <c r="B168" t="s">
        <v>1297</v>
      </c>
      <c r="C168" s="1">
        <v>7.5</v>
      </c>
      <c r="D168" s="2">
        <v>41340</v>
      </c>
      <c r="E168" s="2">
        <v>40248</v>
      </c>
      <c r="F168" t="s">
        <v>1298</v>
      </c>
      <c r="G168" t="s">
        <v>19</v>
      </c>
      <c r="H168" t="s">
        <v>21</v>
      </c>
      <c r="I168" t="s">
        <v>23</v>
      </c>
      <c r="J168" s="1">
        <v>13413456</v>
      </c>
      <c r="K168" s="1">
        <f t="shared" si="6"/>
        <v>16.411768940175058</v>
      </c>
      <c r="L168" t="s">
        <v>20</v>
      </c>
      <c r="M168" t="s">
        <v>947</v>
      </c>
      <c r="N168" t="s">
        <v>3133</v>
      </c>
      <c r="O168" t="s">
        <v>3167</v>
      </c>
      <c r="P168" t="s">
        <v>3167</v>
      </c>
      <c r="Q168" t="s">
        <v>3151</v>
      </c>
      <c r="R168" t="s">
        <v>3151</v>
      </c>
      <c r="S168" s="10" t="e">
        <f>C168-VLOOKUP(E168, 'OFZ Yield'!$B$2:$N$2354, MATCH(V168, 'OFZ Yield'!$B$3:$N$3, 0), FALSE)</f>
        <v>#N/A</v>
      </c>
      <c r="T168" t="e">
        <f t="shared" si="7"/>
        <v>#N/A</v>
      </c>
      <c r="U168">
        <f t="shared" si="8"/>
        <v>36</v>
      </c>
      <c r="V168">
        <v>5</v>
      </c>
      <c r="W168">
        <v>2</v>
      </c>
      <c r="Z168">
        <v>0</v>
      </c>
    </row>
    <row r="169" spans="1:26" hidden="1" x14ac:dyDescent="0.15">
      <c r="A169" t="s">
        <v>96</v>
      </c>
      <c r="B169" t="s">
        <v>97</v>
      </c>
      <c r="C169" s="1">
        <v>9.75</v>
      </c>
      <c r="D169" s="2">
        <v>41345</v>
      </c>
      <c r="E169" s="2">
        <v>40253</v>
      </c>
      <c r="F169" t="s">
        <v>1299</v>
      </c>
      <c r="G169" t="s">
        <v>19</v>
      </c>
      <c r="H169" t="s">
        <v>21</v>
      </c>
      <c r="I169" t="s">
        <v>25</v>
      </c>
      <c r="J169" s="1">
        <v>67339069</v>
      </c>
      <c r="K169" s="1">
        <f t="shared" si="6"/>
        <v>18.025251146237807</v>
      </c>
      <c r="L169" t="s">
        <v>20</v>
      </c>
      <c r="M169" t="s">
        <v>947</v>
      </c>
      <c r="N169" t="s">
        <v>3167</v>
      </c>
      <c r="O169" t="s">
        <v>3167</v>
      </c>
      <c r="P169" t="s">
        <v>3167</v>
      </c>
      <c r="Q169" t="s">
        <v>3167</v>
      </c>
      <c r="R169" t="s">
        <v>3167</v>
      </c>
      <c r="S169" s="10" t="e">
        <f>C169-VLOOKUP(E169, 'OFZ Yield'!$B$2:$N$2354, MATCH(V169, 'OFZ Yield'!$B$3:$N$3, 0), FALSE)</f>
        <v>#N/A</v>
      </c>
      <c r="T169" t="e">
        <f t="shared" si="7"/>
        <v>#N/A</v>
      </c>
      <c r="U169">
        <f t="shared" si="8"/>
        <v>36</v>
      </c>
      <c r="V169">
        <v>3</v>
      </c>
      <c r="W169">
        <v>0</v>
      </c>
      <c r="Z169">
        <v>0</v>
      </c>
    </row>
    <row r="170" spans="1:26" hidden="1" x14ac:dyDescent="0.15">
      <c r="A170" t="s">
        <v>962</v>
      </c>
      <c r="B170" t="s">
        <v>963</v>
      </c>
      <c r="C170" s="1">
        <v>7.6</v>
      </c>
      <c r="D170" s="2">
        <v>41348</v>
      </c>
      <c r="E170" s="2">
        <v>40256</v>
      </c>
      <c r="F170" t="s">
        <v>1300</v>
      </c>
      <c r="G170" t="s">
        <v>19</v>
      </c>
      <c r="H170" t="s">
        <v>21</v>
      </c>
      <c r="I170" t="s">
        <v>25</v>
      </c>
      <c r="J170" s="1">
        <v>67067281</v>
      </c>
      <c r="K170" s="1">
        <f t="shared" si="6"/>
        <v>18.021206867519556</v>
      </c>
      <c r="L170" t="s">
        <v>20</v>
      </c>
      <c r="M170" t="s">
        <v>947</v>
      </c>
      <c r="N170" t="s">
        <v>3133</v>
      </c>
      <c r="O170" t="s">
        <v>3167</v>
      </c>
      <c r="P170" t="s">
        <v>3167</v>
      </c>
      <c r="Q170" t="s">
        <v>3167</v>
      </c>
      <c r="R170" t="s">
        <v>3167</v>
      </c>
      <c r="S170" s="10" t="e">
        <f>C170-VLOOKUP(E170, 'OFZ Yield'!$B$2:$N$2354, MATCH(V170, 'OFZ Yield'!$B$3:$N$3, 0), FALSE)</f>
        <v>#N/A</v>
      </c>
      <c r="T170" t="e">
        <f t="shared" si="7"/>
        <v>#N/A</v>
      </c>
      <c r="U170">
        <f t="shared" si="8"/>
        <v>36</v>
      </c>
      <c r="V170">
        <v>3</v>
      </c>
      <c r="W170">
        <v>0</v>
      </c>
      <c r="Z170">
        <v>0</v>
      </c>
    </row>
    <row r="171" spans="1:26" hidden="1" x14ac:dyDescent="0.15">
      <c r="A171" t="s">
        <v>962</v>
      </c>
      <c r="B171" t="s">
        <v>963</v>
      </c>
      <c r="C171" s="1">
        <v>7.6</v>
      </c>
      <c r="D171" s="2">
        <v>41348</v>
      </c>
      <c r="E171" s="2">
        <v>40256</v>
      </c>
      <c r="F171" t="s">
        <v>1301</v>
      </c>
      <c r="G171" t="s">
        <v>19</v>
      </c>
      <c r="H171" t="s">
        <v>21</v>
      </c>
      <c r="I171" t="s">
        <v>25</v>
      </c>
      <c r="J171" s="1">
        <v>67067281</v>
      </c>
      <c r="K171" s="1">
        <f t="shared" si="6"/>
        <v>18.021206867519556</v>
      </c>
      <c r="L171" t="s">
        <v>20</v>
      </c>
      <c r="M171" t="s">
        <v>947</v>
      </c>
      <c r="N171" t="s">
        <v>3133</v>
      </c>
      <c r="O171" t="s">
        <v>3167</v>
      </c>
      <c r="P171" t="s">
        <v>3167</v>
      </c>
      <c r="Q171" t="s">
        <v>3167</v>
      </c>
      <c r="R171" t="s">
        <v>3167</v>
      </c>
      <c r="S171" s="10" t="e">
        <f>C171-VLOOKUP(E171, 'OFZ Yield'!$B$2:$N$2354, MATCH(V171, 'OFZ Yield'!$B$3:$N$3, 0), FALSE)</f>
        <v>#N/A</v>
      </c>
      <c r="T171" t="e">
        <f t="shared" si="7"/>
        <v>#N/A</v>
      </c>
      <c r="U171">
        <f t="shared" si="8"/>
        <v>36</v>
      </c>
      <c r="V171">
        <v>3</v>
      </c>
      <c r="W171">
        <v>0</v>
      </c>
      <c r="Z171">
        <v>0</v>
      </c>
    </row>
    <row r="172" spans="1:26" hidden="1" x14ac:dyDescent="0.15">
      <c r="A172" t="s">
        <v>962</v>
      </c>
      <c r="B172" t="s">
        <v>963</v>
      </c>
      <c r="C172" s="1">
        <v>7.6</v>
      </c>
      <c r="D172" s="2">
        <v>41348</v>
      </c>
      <c r="E172" s="2">
        <v>40256</v>
      </c>
      <c r="F172" t="s">
        <v>1302</v>
      </c>
      <c r="G172" t="s">
        <v>19</v>
      </c>
      <c r="H172" t="s">
        <v>21</v>
      </c>
      <c r="I172" t="s">
        <v>25</v>
      </c>
      <c r="J172" s="1">
        <v>134134563</v>
      </c>
      <c r="K172" s="1">
        <f t="shared" si="6"/>
        <v>18.714354055534702</v>
      </c>
      <c r="L172" t="s">
        <v>20</v>
      </c>
      <c r="M172" t="s">
        <v>947</v>
      </c>
      <c r="N172" t="s">
        <v>3133</v>
      </c>
      <c r="O172" t="s">
        <v>3167</v>
      </c>
      <c r="P172" t="s">
        <v>3167</v>
      </c>
      <c r="Q172" t="s">
        <v>3167</v>
      </c>
      <c r="R172" t="s">
        <v>3167</v>
      </c>
      <c r="S172" s="10" t="e">
        <f>C172-VLOOKUP(E172, 'OFZ Yield'!$B$2:$N$2354, MATCH(V172, 'OFZ Yield'!$B$3:$N$3, 0), FALSE)</f>
        <v>#N/A</v>
      </c>
      <c r="T172" t="e">
        <f t="shared" si="7"/>
        <v>#N/A</v>
      </c>
      <c r="U172">
        <f t="shared" si="8"/>
        <v>36</v>
      </c>
      <c r="V172">
        <v>3</v>
      </c>
      <c r="W172">
        <v>0</v>
      </c>
      <c r="Z172">
        <v>0</v>
      </c>
    </row>
    <row r="173" spans="1:26" hidden="1" x14ac:dyDescent="0.15">
      <c r="A173" t="s">
        <v>1303</v>
      </c>
      <c r="B173" t="s">
        <v>1304</v>
      </c>
      <c r="C173" s="1">
        <v>10.5</v>
      </c>
      <c r="D173" s="2">
        <v>42080</v>
      </c>
      <c r="E173" s="2">
        <v>40260</v>
      </c>
      <c r="F173" t="s">
        <v>1305</v>
      </c>
      <c r="G173" t="s">
        <v>19</v>
      </c>
      <c r="H173" t="s">
        <v>21</v>
      </c>
      <c r="I173" t="s">
        <v>23</v>
      </c>
      <c r="J173" s="1">
        <v>13150108</v>
      </c>
      <c r="K173" s="1">
        <f t="shared" si="6"/>
        <v>16.391940529482078</v>
      </c>
      <c r="L173" t="s">
        <v>20</v>
      </c>
      <c r="M173" t="s">
        <v>947</v>
      </c>
      <c r="N173" t="s">
        <v>3167</v>
      </c>
      <c r="O173" t="s">
        <v>3167</v>
      </c>
      <c r="P173" t="s">
        <v>3167</v>
      </c>
      <c r="Q173" t="s">
        <v>3167</v>
      </c>
      <c r="R173" t="s">
        <v>3167</v>
      </c>
      <c r="S173" s="10" t="e">
        <f>C173-VLOOKUP(E173, 'OFZ Yield'!$B$2:$N$2354, MATCH(V173, 'OFZ Yield'!$B$3:$N$3, 0), FALSE)</f>
        <v>#N/A</v>
      </c>
      <c r="T173" t="e">
        <f t="shared" si="7"/>
        <v>#N/A</v>
      </c>
      <c r="U173">
        <f t="shared" si="8"/>
        <v>60</v>
      </c>
      <c r="V173">
        <v>3</v>
      </c>
      <c r="W173">
        <v>0</v>
      </c>
      <c r="Z173">
        <v>0</v>
      </c>
    </row>
    <row r="174" spans="1:26" hidden="1" x14ac:dyDescent="0.15">
      <c r="A174" t="s">
        <v>1306</v>
      </c>
      <c r="B174" t="s">
        <v>1307</v>
      </c>
      <c r="C174" s="1">
        <v>0</v>
      </c>
      <c r="D174" s="2">
        <v>40528</v>
      </c>
      <c r="E174" s="2">
        <v>40261</v>
      </c>
      <c r="F174" t="s">
        <v>1308</v>
      </c>
      <c r="G174" t="s">
        <v>19</v>
      </c>
      <c r="H174" t="s">
        <v>21</v>
      </c>
      <c r="I174" t="s">
        <v>946</v>
      </c>
      <c r="J174" s="1">
        <v>27134280</v>
      </c>
      <c r="K174" s="1">
        <f t="shared" si="6"/>
        <v>17.116308431130925</v>
      </c>
      <c r="L174" t="s">
        <v>20</v>
      </c>
      <c r="M174" t="s">
        <v>947</v>
      </c>
      <c r="N174" t="s">
        <v>3167</v>
      </c>
      <c r="O174" t="s">
        <v>3167</v>
      </c>
      <c r="P174" t="s">
        <v>3167</v>
      </c>
      <c r="Q174" t="s">
        <v>3167</v>
      </c>
      <c r="R174" t="s">
        <v>3167</v>
      </c>
      <c r="S174" s="10" t="e">
        <f>C174-VLOOKUP(E174, 'OFZ Yield'!$B$2:$N$2354, MATCH(V174, 'OFZ Yield'!$B$3:$N$3, 0), FALSE)</f>
        <v>#N/A</v>
      </c>
      <c r="T174" t="e">
        <f t="shared" si="7"/>
        <v>#N/A</v>
      </c>
      <c r="U174">
        <f t="shared" si="8"/>
        <v>9</v>
      </c>
      <c r="V174">
        <v>3</v>
      </c>
      <c r="W174">
        <v>0</v>
      </c>
      <c r="Z174">
        <v>0</v>
      </c>
    </row>
    <row r="175" spans="1:26" hidden="1" x14ac:dyDescent="0.15">
      <c r="A175" t="s">
        <v>1306</v>
      </c>
      <c r="B175" t="s">
        <v>1307</v>
      </c>
      <c r="C175" s="1">
        <v>0</v>
      </c>
      <c r="D175" s="2">
        <v>40528</v>
      </c>
      <c r="E175" s="2">
        <v>40261</v>
      </c>
      <c r="F175" t="s">
        <v>1309</v>
      </c>
      <c r="G175" t="s">
        <v>19</v>
      </c>
      <c r="H175" t="s">
        <v>21</v>
      </c>
      <c r="I175" t="s">
        <v>946</v>
      </c>
      <c r="J175" s="1">
        <v>13567140</v>
      </c>
      <c r="K175" s="1">
        <f t="shared" si="6"/>
        <v>16.423161250570981</v>
      </c>
      <c r="L175" t="s">
        <v>20</v>
      </c>
      <c r="M175" t="s">
        <v>947</v>
      </c>
      <c r="N175" t="s">
        <v>3167</v>
      </c>
      <c r="O175" t="s">
        <v>3167</v>
      </c>
      <c r="P175" t="s">
        <v>3167</v>
      </c>
      <c r="Q175" t="s">
        <v>3167</v>
      </c>
      <c r="R175" t="s">
        <v>3167</v>
      </c>
      <c r="S175" s="10" t="e">
        <f>C175-VLOOKUP(E175, 'OFZ Yield'!$B$2:$N$2354, MATCH(V175, 'OFZ Yield'!$B$3:$N$3, 0), FALSE)</f>
        <v>#N/A</v>
      </c>
      <c r="T175" t="e">
        <f t="shared" si="7"/>
        <v>#N/A</v>
      </c>
      <c r="U175">
        <f t="shared" si="8"/>
        <v>9</v>
      </c>
      <c r="V175">
        <v>3</v>
      </c>
      <c r="W175">
        <v>0</v>
      </c>
      <c r="Z175">
        <v>0</v>
      </c>
    </row>
    <row r="176" spans="1:26" hidden="1" x14ac:dyDescent="0.15">
      <c r="A176" t="s">
        <v>35</v>
      </c>
      <c r="B176" t="s">
        <v>36</v>
      </c>
      <c r="C176" s="1">
        <v>8.75</v>
      </c>
      <c r="D176" s="2">
        <v>43903</v>
      </c>
      <c r="E176" s="2">
        <v>40263</v>
      </c>
      <c r="F176" t="s">
        <v>1310</v>
      </c>
      <c r="G176" t="s">
        <v>19</v>
      </c>
      <c r="H176" t="s">
        <v>21</v>
      </c>
      <c r="I176" t="s">
        <v>23</v>
      </c>
      <c r="J176" s="1">
        <v>131917419</v>
      </c>
      <c r="K176" s="1">
        <f t="shared" si="6"/>
        <v>18.697686671136413</v>
      </c>
      <c r="L176" t="s">
        <v>20</v>
      </c>
      <c r="M176" t="s">
        <v>951</v>
      </c>
      <c r="N176" t="s">
        <v>3167</v>
      </c>
      <c r="O176" t="s">
        <v>3167</v>
      </c>
      <c r="P176" t="s">
        <v>3167</v>
      </c>
      <c r="Q176" t="s">
        <v>3167</v>
      </c>
      <c r="R176" t="s">
        <v>3167</v>
      </c>
      <c r="S176" s="10" t="e">
        <f>C176-VLOOKUP(E176, 'OFZ Yield'!$B$2:$N$2354, MATCH(V176, 'OFZ Yield'!$B$3:$N$3, 0), FALSE)</f>
        <v>#N/A</v>
      </c>
      <c r="T176" t="e">
        <f t="shared" si="7"/>
        <v>#N/A</v>
      </c>
      <c r="U176">
        <f t="shared" si="8"/>
        <v>120</v>
      </c>
      <c r="V176">
        <v>3</v>
      </c>
      <c r="W176">
        <v>0</v>
      </c>
      <c r="Z176">
        <v>0</v>
      </c>
    </row>
    <row r="177" spans="1:26" hidden="1" x14ac:dyDescent="0.15">
      <c r="A177" t="s">
        <v>35</v>
      </c>
      <c r="B177" t="s">
        <v>36</v>
      </c>
      <c r="C177" s="1">
        <v>8.75</v>
      </c>
      <c r="D177" s="2">
        <v>43903</v>
      </c>
      <c r="E177" s="2">
        <v>40263</v>
      </c>
      <c r="F177" t="s">
        <v>1311</v>
      </c>
      <c r="G177" t="s">
        <v>19</v>
      </c>
      <c r="H177" t="s">
        <v>21</v>
      </c>
      <c r="I177" t="s">
        <v>23</v>
      </c>
      <c r="J177" s="1">
        <v>65958709</v>
      </c>
      <c r="K177" s="1">
        <f t="shared" si="6"/>
        <v>18.004539482995966</v>
      </c>
      <c r="L177" t="s">
        <v>20</v>
      </c>
      <c r="M177" t="s">
        <v>951</v>
      </c>
      <c r="N177" t="s">
        <v>3167</v>
      </c>
      <c r="O177" t="s">
        <v>3167</v>
      </c>
      <c r="P177" t="s">
        <v>3167</v>
      </c>
      <c r="Q177" t="s">
        <v>3167</v>
      </c>
      <c r="R177" t="s">
        <v>3167</v>
      </c>
      <c r="S177" s="10" t="e">
        <f>C177-VLOOKUP(E177, 'OFZ Yield'!$B$2:$N$2354, MATCH(V177, 'OFZ Yield'!$B$3:$N$3, 0), FALSE)</f>
        <v>#N/A</v>
      </c>
      <c r="T177" t="e">
        <f t="shared" si="7"/>
        <v>#N/A</v>
      </c>
      <c r="U177">
        <f t="shared" si="8"/>
        <v>120</v>
      </c>
      <c r="V177">
        <v>3</v>
      </c>
      <c r="W177">
        <v>0</v>
      </c>
      <c r="Z177">
        <v>0</v>
      </c>
    </row>
    <row r="178" spans="1:26" hidden="1" x14ac:dyDescent="0.15">
      <c r="A178" t="s">
        <v>1312</v>
      </c>
      <c r="B178" t="s">
        <v>1313</v>
      </c>
      <c r="C178" s="1">
        <v>12.5</v>
      </c>
      <c r="D178" s="2">
        <v>41359</v>
      </c>
      <c r="E178" s="2">
        <v>40267</v>
      </c>
      <c r="F178" t="s">
        <v>1314</v>
      </c>
      <c r="G178" t="s">
        <v>19</v>
      </c>
      <c r="H178" t="s">
        <v>21</v>
      </c>
      <c r="I178" t="s">
        <v>25</v>
      </c>
      <c r="J178" s="1">
        <v>19776055</v>
      </c>
      <c r="K178" s="1">
        <f t="shared" si="6"/>
        <v>16.799982420384556</v>
      </c>
      <c r="L178" t="s">
        <v>20</v>
      </c>
      <c r="M178" t="s">
        <v>947</v>
      </c>
      <c r="N178" t="s">
        <v>3167</v>
      </c>
      <c r="O178" t="s">
        <v>3167</v>
      </c>
      <c r="P178" t="s">
        <v>3167</v>
      </c>
      <c r="Q178" t="s">
        <v>3167</v>
      </c>
      <c r="R178" t="s">
        <v>3167</v>
      </c>
      <c r="S178" s="10" t="e">
        <f>C178-VLOOKUP(E178, 'OFZ Yield'!$B$2:$N$2354, MATCH(V178, 'OFZ Yield'!$B$3:$N$3, 0), FALSE)</f>
        <v>#N/A</v>
      </c>
      <c r="T178" t="e">
        <f t="shared" si="7"/>
        <v>#N/A</v>
      </c>
      <c r="U178">
        <f t="shared" si="8"/>
        <v>36</v>
      </c>
      <c r="V178">
        <v>5</v>
      </c>
      <c r="W178">
        <v>0</v>
      </c>
      <c r="Z178">
        <v>0</v>
      </c>
    </row>
    <row r="179" spans="1:26" hidden="1" x14ac:dyDescent="0.15">
      <c r="A179" t="s">
        <v>1312</v>
      </c>
      <c r="B179" t="s">
        <v>1313</v>
      </c>
      <c r="C179" s="1">
        <v>12.5</v>
      </c>
      <c r="D179" s="2">
        <v>41359</v>
      </c>
      <c r="E179" s="2">
        <v>40267</v>
      </c>
      <c r="F179" t="s">
        <v>1315</v>
      </c>
      <c r="G179" t="s">
        <v>19</v>
      </c>
      <c r="H179" t="s">
        <v>21</v>
      </c>
      <c r="I179" t="s">
        <v>25</v>
      </c>
      <c r="J179" s="1">
        <v>19776055</v>
      </c>
      <c r="K179" s="1">
        <f t="shared" si="6"/>
        <v>16.799982420384556</v>
      </c>
      <c r="L179" t="s">
        <v>20</v>
      </c>
      <c r="M179" t="s">
        <v>947</v>
      </c>
      <c r="N179" t="s">
        <v>3167</v>
      </c>
      <c r="O179" t="s">
        <v>3167</v>
      </c>
      <c r="P179" t="s">
        <v>3167</v>
      </c>
      <c r="Q179" t="s">
        <v>3167</v>
      </c>
      <c r="R179" t="s">
        <v>3167</v>
      </c>
      <c r="S179" s="10" t="e">
        <f>C179-VLOOKUP(E179, 'OFZ Yield'!$B$2:$N$2354, MATCH(V179, 'OFZ Yield'!$B$3:$N$3, 0), FALSE)</f>
        <v>#N/A</v>
      </c>
      <c r="T179" t="e">
        <f t="shared" si="7"/>
        <v>#N/A</v>
      </c>
      <c r="U179">
        <f t="shared" si="8"/>
        <v>36</v>
      </c>
      <c r="V179">
        <v>1</v>
      </c>
      <c r="W179">
        <v>0</v>
      </c>
      <c r="Z179">
        <v>0</v>
      </c>
    </row>
    <row r="180" spans="1:26" hidden="1" x14ac:dyDescent="0.15">
      <c r="A180" t="s">
        <v>1306</v>
      </c>
      <c r="B180" t="s">
        <v>1307</v>
      </c>
      <c r="C180" s="1">
        <v>0</v>
      </c>
      <c r="D180" s="2">
        <v>40637</v>
      </c>
      <c r="E180" s="2">
        <v>40273</v>
      </c>
      <c r="F180" t="s">
        <v>1316</v>
      </c>
      <c r="G180" t="s">
        <v>19</v>
      </c>
      <c r="H180" t="s">
        <v>21</v>
      </c>
      <c r="I180" t="s">
        <v>946</v>
      </c>
      <c r="J180" s="1">
        <v>6783570</v>
      </c>
      <c r="K180" s="1">
        <f t="shared" si="6"/>
        <v>15.730014070011036</v>
      </c>
      <c r="L180" t="s">
        <v>20</v>
      </c>
      <c r="M180" t="s">
        <v>947</v>
      </c>
      <c r="N180" t="s">
        <v>3167</v>
      </c>
      <c r="O180" t="s">
        <v>3167</v>
      </c>
      <c r="P180" t="s">
        <v>3167</v>
      </c>
      <c r="Q180" t="s">
        <v>3167</v>
      </c>
      <c r="R180" t="s">
        <v>3167</v>
      </c>
      <c r="S180" s="10" t="e">
        <f>C180-VLOOKUP(E180, 'OFZ Yield'!$B$2:$N$2354, MATCH(V180, 'OFZ Yield'!$B$3:$N$3, 0), FALSE)</f>
        <v>#N/A</v>
      </c>
      <c r="T180" t="e">
        <f t="shared" si="7"/>
        <v>#N/A</v>
      </c>
      <c r="U180">
        <f t="shared" si="8"/>
        <v>12</v>
      </c>
      <c r="V180">
        <v>1</v>
      </c>
      <c r="W180">
        <v>0</v>
      </c>
      <c r="Z180">
        <v>0</v>
      </c>
    </row>
    <row r="181" spans="1:26" hidden="1" x14ac:dyDescent="0.15">
      <c r="A181" t="s">
        <v>1061</v>
      </c>
      <c r="B181" t="s">
        <v>1062</v>
      </c>
      <c r="C181" s="1">
        <v>7.5</v>
      </c>
      <c r="D181" s="2">
        <v>41371</v>
      </c>
      <c r="E181" s="2">
        <v>40275</v>
      </c>
      <c r="F181" t="s">
        <v>1317</v>
      </c>
      <c r="G181" t="s">
        <v>19</v>
      </c>
      <c r="H181" t="s">
        <v>21</v>
      </c>
      <c r="I181" t="s">
        <v>23</v>
      </c>
      <c r="J181" s="1">
        <v>67067281</v>
      </c>
      <c r="K181" s="1">
        <f t="shared" si="6"/>
        <v>18.021206867519556</v>
      </c>
      <c r="L181" t="s">
        <v>20</v>
      </c>
      <c r="M181" t="s">
        <v>947</v>
      </c>
      <c r="N181" t="s">
        <v>3133</v>
      </c>
      <c r="O181" t="s">
        <v>3167</v>
      </c>
      <c r="P181" t="s">
        <v>3167</v>
      </c>
      <c r="Q181" t="s">
        <v>3167</v>
      </c>
      <c r="R181" t="s">
        <v>3167</v>
      </c>
      <c r="S181" s="10" t="e">
        <f>C181-VLOOKUP(E181, 'OFZ Yield'!$B$2:$N$2354, MATCH(V181, 'OFZ Yield'!$B$3:$N$3, 0), FALSE)</f>
        <v>#N/A</v>
      </c>
      <c r="T181" t="e">
        <f t="shared" si="7"/>
        <v>#N/A</v>
      </c>
      <c r="U181">
        <f t="shared" si="8"/>
        <v>37</v>
      </c>
      <c r="V181">
        <v>10</v>
      </c>
      <c r="W181">
        <v>0</v>
      </c>
      <c r="Z181">
        <v>0</v>
      </c>
    </row>
    <row r="182" spans="1:26" hidden="1" x14ac:dyDescent="0.15">
      <c r="A182" t="s">
        <v>1206</v>
      </c>
      <c r="B182" t="s">
        <v>1207</v>
      </c>
      <c r="C182" s="1">
        <v>7.65</v>
      </c>
      <c r="D182" s="2">
        <v>41368</v>
      </c>
      <c r="E182" s="2">
        <v>40276</v>
      </c>
      <c r="F182" t="s">
        <v>1318</v>
      </c>
      <c r="G182" t="s">
        <v>19</v>
      </c>
      <c r="H182" t="s">
        <v>21</v>
      </c>
      <c r="I182" t="s">
        <v>25</v>
      </c>
      <c r="J182" s="1">
        <v>105490795</v>
      </c>
      <c r="K182" s="1">
        <f t="shared" si="6"/>
        <v>18.474134255888956</v>
      </c>
      <c r="L182" t="s">
        <v>20</v>
      </c>
      <c r="M182" t="s">
        <v>947</v>
      </c>
      <c r="N182" t="s">
        <v>3167</v>
      </c>
      <c r="O182" t="s">
        <v>3167</v>
      </c>
      <c r="P182" t="s">
        <v>3167</v>
      </c>
      <c r="Q182" t="s">
        <v>3167</v>
      </c>
      <c r="R182" t="s">
        <v>3167</v>
      </c>
      <c r="S182" s="10" t="e">
        <f>C182-VLOOKUP(E182, 'OFZ Yield'!$B$2:$N$2354, MATCH(V182, 'OFZ Yield'!$B$3:$N$3, 0), FALSE)</f>
        <v>#N/A</v>
      </c>
      <c r="T182" t="e">
        <f t="shared" si="7"/>
        <v>#N/A</v>
      </c>
      <c r="U182">
        <f t="shared" si="8"/>
        <v>36</v>
      </c>
      <c r="V182">
        <v>10</v>
      </c>
      <c r="W182">
        <v>0</v>
      </c>
      <c r="Z182">
        <v>0</v>
      </c>
    </row>
    <row r="183" spans="1:26" hidden="1" x14ac:dyDescent="0.15">
      <c r="A183" t="s">
        <v>1322</v>
      </c>
      <c r="B183" t="s">
        <v>1323</v>
      </c>
      <c r="C183" s="1">
        <v>7.75</v>
      </c>
      <c r="D183" s="2">
        <v>41372</v>
      </c>
      <c r="E183" s="2">
        <v>40280</v>
      </c>
      <c r="F183" t="s">
        <v>1324</v>
      </c>
      <c r="G183" t="s">
        <v>19</v>
      </c>
      <c r="H183" t="s">
        <v>21</v>
      </c>
      <c r="I183" t="s">
        <v>25</v>
      </c>
      <c r="J183" s="1">
        <v>81471926</v>
      </c>
      <c r="K183" s="1">
        <f t="shared" si="6"/>
        <v>18.215769052611293</v>
      </c>
      <c r="L183" t="s">
        <v>20</v>
      </c>
      <c r="M183" t="s">
        <v>947</v>
      </c>
      <c r="N183" t="s">
        <v>3167</v>
      </c>
      <c r="O183" t="s">
        <v>3167</v>
      </c>
      <c r="P183" t="s">
        <v>3167</v>
      </c>
      <c r="Q183" t="s">
        <v>3167</v>
      </c>
      <c r="R183" t="s">
        <v>3167</v>
      </c>
      <c r="S183" s="10" t="e">
        <f>C183-VLOOKUP(E183, 'OFZ Yield'!$B$2:$N$2354, MATCH(V183, 'OFZ Yield'!$B$3:$N$3, 0), FALSE)</f>
        <v>#N/A</v>
      </c>
      <c r="T183" t="e">
        <f t="shared" si="7"/>
        <v>#N/A</v>
      </c>
      <c r="U183">
        <f t="shared" si="8"/>
        <v>36</v>
      </c>
      <c r="V183">
        <v>3</v>
      </c>
      <c r="W183">
        <v>0</v>
      </c>
      <c r="Z183">
        <v>0</v>
      </c>
    </row>
    <row r="184" spans="1:26" hidden="1" x14ac:dyDescent="0.15">
      <c r="A184" t="s">
        <v>1322</v>
      </c>
      <c r="B184" t="s">
        <v>1323</v>
      </c>
      <c r="C184" s="1">
        <v>7.75</v>
      </c>
      <c r="D184" s="2">
        <v>41372</v>
      </c>
      <c r="E184" s="2">
        <v>40280</v>
      </c>
      <c r="F184" t="s">
        <v>1325</v>
      </c>
      <c r="G184" t="s">
        <v>19</v>
      </c>
      <c r="H184" t="s">
        <v>21</v>
      </c>
      <c r="I184" t="s">
        <v>25</v>
      </c>
      <c r="J184" s="1">
        <v>81471926</v>
      </c>
      <c r="K184" s="1">
        <f t="shared" si="6"/>
        <v>18.215769052611293</v>
      </c>
      <c r="L184" t="s">
        <v>20</v>
      </c>
      <c r="M184" t="s">
        <v>947</v>
      </c>
      <c r="N184" t="s">
        <v>3167</v>
      </c>
      <c r="O184" t="s">
        <v>3167</v>
      </c>
      <c r="P184" t="s">
        <v>3167</v>
      </c>
      <c r="Q184" t="s">
        <v>3167</v>
      </c>
      <c r="R184" t="s">
        <v>3167</v>
      </c>
      <c r="S184" s="10" t="e">
        <f>C184-VLOOKUP(E184, 'OFZ Yield'!$B$2:$N$2354, MATCH(V184, 'OFZ Yield'!$B$3:$N$3, 0), FALSE)</f>
        <v>#N/A</v>
      </c>
      <c r="T184" t="e">
        <f t="shared" si="7"/>
        <v>#N/A</v>
      </c>
      <c r="U184">
        <f t="shared" si="8"/>
        <v>36</v>
      </c>
      <c r="V184">
        <v>1</v>
      </c>
      <c r="W184">
        <v>0</v>
      </c>
      <c r="Z184">
        <v>0</v>
      </c>
    </row>
    <row r="185" spans="1:26" hidden="1" x14ac:dyDescent="0.15">
      <c r="A185" t="s">
        <v>1326</v>
      </c>
      <c r="B185" t="s">
        <v>1327</v>
      </c>
      <c r="C185" s="1">
        <v>8</v>
      </c>
      <c r="D185" s="2">
        <v>41373</v>
      </c>
      <c r="E185" s="2">
        <v>40281</v>
      </c>
      <c r="F185" t="s">
        <v>1328</v>
      </c>
      <c r="G185" t="s">
        <v>19</v>
      </c>
      <c r="H185" t="s">
        <v>21</v>
      </c>
      <c r="I185" t="s">
        <v>23</v>
      </c>
      <c r="J185" s="1">
        <v>66312821</v>
      </c>
      <c r="K185" s="1">
        <f t="shared" si="6"/>
        <v>18.009893815043064</v>
      </c>
      <c r="L185" t="s">
        <v>20</v>
      </c>
      <c r="M185" t="s">
        <v>947</v>
      </c>
      <c r="N185" t="s">
        <v>3167</v>
      </c>
      <c r="O185" t="s">
        <v>3167</v>
      </c>
      <c r="P185" t="s">
        <v>3167</v>
      </c>
      <c r="Q185" t="s">
        <v>3167</v>
      </c>
      <c r="R185" t="s">
        <v>3167</v>
      </c>
      <c r="S185" s="10" t="e">
        <f>C185-VLOOKUP(E185, 'OFZ Yield'!$B$2:$N$2354, MATCH(V185, 'OFZ Yield'!$B$3:$N$3, 0), FALSE)</f>
        <v>#N/A</v>
      </c>
      <c r="T185" t="e">
        <f t="shared" si="7"/>
        <v>#N/A</v>
      </c>
      <c r="U185">
        <f t="shared" si="8"/>
        <v>36</v>
      </c>
      <c r="V185">
        <v>3</v>
      </c>
      <c r="W185">
        <v>0</v>
      </c>
      <c r="Z185">
        <v>0</v>
      </c>
    </row>
    <row r="186" spans="1:26" hidden="1" x14ac:dyDescent="0.15">
      <c r="A186" t="s">
        <v>248</v>
      </c>
      <c r="B186" t="s">
        <v>249</v>
      </c>
      <c r="C186" s="1">
        <v>7.15</v>
      </c>
      <c r="D186" s="2">
        <v>41373</v>
      </c>
      <c r="E186" s="2">
        <v>40281</v>
      </c>
      <c r="F186" t="s">
        <v>1329</v>
      </c>
      <c r="G186" t="s">
        <v>19</v>
      </c>
      <c r="H186" t="s">
        <v>21</v>
      </c>
      <c r="I186" t="s">
        <v>25</v>
      </c>
      <c r="J186" s="1">
        <v>132735845</v>
      </c>
      <c r="K186" s="1">
        <f t="shared" si="6"/>
        <v>18.703871583399163</v>
      </c>
      <c r="L186" t="s">
        <v>20</v>
      </c>
      <c r="M186" t="s">
        <v>947</v>
      </c>
      <c r="N186" t="s">
        <v>3167</v>
      </c>
      <c r="O186" t="s">
        <v>3167</v>
      </c>
      <c r="P186" t="s">
        <v>3167</v>
      </c>
      <c r="Q186" t="s">
        <v>3167</v>
      </c>
      <c r="R186" t="s">
        <v>3167</v>
      </c>
      <c r="S186" s="10" t="e">
        <f>C186-VLOOKUP(E186, 'OFZ Yield'!$B$2:$N$2354, MATCH(V186, 'OFZ Yield'!$B$3:$N$3, 0), FALSE)</f>
        <v>#N/A</v>
      </c>
      <c r="T186" t="e">
        <f t="shared" si="7"/>
        <v>#N/A</v>
      </c>
      <c r="U186">
        <f t="shared" si="8"/>
        <v>36</v>
      </c>
      <c r="V186">
        <v>3</v>
      </c>
      <c r="W186">
        <v>0</v>
      </c>
      <c r="Z186">
        <v>0</v>
      </c>
    </row>
    <row r="187" spans="1:26" hidden="1" x14ac:dyDescent="0.15">
      <c r="A187" t="s">
        <v>248</v>
      </c>
      <c r="B187" t="s">
        <v>249</v>
      </c>
      <c r="C187" s="1">
        <v>7.15</v>
      </c>
      <c r="D187" s="2">
        <v>41373</v>
      </c>
      <c r="E187" s="2">
        <v>40281</v>
      </c>
      <c r="F187" t="s">
        <v>1330</v>
      </c>
      <c r="G187" t="s">
        <v>19</v>
      </c>
      <c r="H187" t="s">
        <v>21</v>
      </c>
      <c r="I187" t="s">
        <v>25</v>
      </c>
      <c r="J187" s="1">
        <v>132735845</v>
      </c>
      <c r="K187" s="1">
        <f t="shared" si="6"/>
        <v>18.703871583399163</v>
      </c>
      <c r="L187" t="s">
        <v>20</v>
      </c>
      <c r="M187" t="s">
        <v>947</v>
      </c>
      <c r="N187" t="s">
        <v>3167</v>
      </c>
      <c r="O187" t="s">
        <v>3167</v>
      </c>
      <c r="P187" t="s">
        <v>3167</v>
      </c>
      <c r="Q187" t="s">
        <v>3167</v>
      </c>
      <c r="R187" t="s">
        <v>3167</v>
      </c>
      <c r="S187" s="10" t="e">
        <f>C187-VLOOKUP(E187, 'OFZ Yield'!$B$2:$N$2354, MATCH(V187, 'OFZ Yield'!$B$3:$N$3, 0), FALSE)</f>
        <v>#N/A</v>
      </c>
      <c r="T187" t="e">
        <f t="shared" si="7"/>
        <v>#N/A</v>
      </c>
      <c r="U187">
        <f t="shared" si="8"/>
        <v>36</v>
      </c>
      <c r="V187">
        <v>10</v>
      </c>
      <c r="W187">
        <v>0</v>
      </c>
      <c r="Z187">
        <v>0</v>
      </c>
    </row>
    <row r="188" spans="1:26" hidden="1" x14ac:dyDescent="0.15">
      <c r="A188" t="s">
        <v>1002</v>
      </c>
      <c r="B188" t="s">
        <v>1003</v>
      </c>
      <c r="C188" s="1">
        <v>8.65</v>
      </c>
      <c r="D188" s="2">
        <v>42102</v>
      </c>
      <c r="E188" s="2">
        <v>40282</v>
      </c>
      <c r="F188" t="s">
        <v>1331</v>
      </c>
      <c r="G188" t="s">
        <v>19</v>
      </c>
      <c r="H188" t="s">
        <v>21</v>
      </c>
      <c r="I188" t="s">
        <v>23</v>
      </c>
      <c r="J188" s="1">
        <v>40240369</v>
      </c>
      <c r="K188" s="1">
        <f t="shared" si="6"/>
        <v>17.510381253693833</v>
      </c>
      <c r="L188" t="s">
        <v>20</v>
      </c>
      <c r="M188" t="s">
        <v>947</v>
      </c>
      <c r="N188" t="s">
        <v>3133</v>
      </c>
      <c r="O188" t="s">
        <v>3167</v>
      </c>
      <c r="P188" t="s">
        <v>3167</v>
      </c>
      <c r="Q188" t="s">
        <v>3167</v>
      </c>
      <c r="R188" t="s">
        <v>3167</v>
      </c>
      <c r="S188" s="10" t="e">
        <f>C188-VLOOKUP(E188, 'OFZ Yield'!$B$2:$N$2354, MATCH(V188, 'OFZ Yield'!$B$3:$N$3, 0), FALSE)</f>
        <v>#N/A</v>
      </c>
      <c r="T188" t="e">
        <f t="shared" si="7"/>
        <v>#N/A</v>
      </c>
      <c r="U188">
        <f t="shared" si="8"/>
        <v>60</v>
      </c>
      <c r="V188">
        <v>3</v>
      </c>
      <c r="W188">
        <v>0</v>
      </c>
      <c r="Z188">
        <v>0</v>
      </c>
    </row>
    <row r="189" spans="1:26" hidden="1" x14ac:dyDescent="0.15">
      <c r="A189" t="s">
        <v>1335</v>
      </c>
      <c r="B189" t="s">
        <v>1336</v>
      </c>
      <c r="C189" s="1">
        <v>3.75</v>
      </c>
      <c r="D189" s="2">
        <v>45747</v>
      </c>
      <c r="E189" s="2">
        <v>40287</v>
      </c>
      <c r="F189" t="s">
        <v>1337</v>
      </c>
      <c r="G189" t="s">
        <v>19</v>
      </c>
      <c r="H189" t="s">
        <v>21</v>
      </c>
      <c r="I189" t="s">
        <v>23</v>
      </c>
      <c r="J189" s="1">
        <v>1318403</v>
      </c>
      <c r="K189" s="1">
        <f t="shared" si="6"/>
        <v>14.091931713620193</v>
      </c>
      <c r="L189" t="s">
        <v>20</v>
      </c>
      <c r="M189" t="s">
        <v>951</v>
      </c>
      <c r="N189" t="s">
        <v>3167</v>
      </c>
      <c r="O189" t="s">
        <v>3167</v>
      </c>
      <c r="P189" t="s">
        <v>3167</v>
      </c>
      <c r="Q189" t="s">
        <v>3167</v>
      </c>
      <c r="R189" t="s">
        <v>3167</v>
      </c>
      <c r="S189" s="10" t="e">
        <f>C189-VLOOKUP(E189, 'OFZ Yield'!$B$2:$N$2354, MATCH(V189, 'OFZ Yield'!$B$3:$N$3, 0), FALSE)</f>
        <v>#N/A</v>
      </c>
      <c r="T189" t="e">
        <f t="shared" si="7"/>
        <v>#N/A</v>
      </c>
      <c r="U189">
        <f t="shared" si="8"/>
        <v>180</v>
      </c>
      <c r="V189">
        <v>3</v>
      </c>
      <c r="W189">
        <v>0</v>
      </c>
      <c r="Z189">
        <v>0</v>
      </c>
    </row>
    <row r="190" spans="1:26" hidden="1" x14ac:dyDescent="0.15">
      <c r="A190" t="s">
        <v>975</v>
      </c>
      <c r="B190" t="s">
        <v>976</v>
      </c>
      <c r="C190" s="1">
        <v>8.25</v>
      </c>
      <c r="D190" s="2">
        <v>41746</v>
      </c>
      <c r="E190" s="2">
        <v>40290</v>
      </c>
      <c r="F190" t="s">
        <v>1338</v>
      </c>
      <c r="G190" t="s">
        <v>19</v>
      </c>
      <c r="H190" t="s">
        <v>21</v>
      </c>
      <c r="I190" t="s">
        <v>25</v>
      </c>
      <c r="J190" s="1">
        <v>53653825</v>
      </c>
      <c r="K190" s="1">
        <f t="shared" si="6"/>
        <v>17.798063319932947</v>
      </c>
      <c r="L190" t="s">
        <v>20</v>
      </c>
      <c r="M190" t="s">
        <v>947</v>
      </c>
      <c r="N190" t="s">
        <v>3133</v>
      </c>
      <c r="O190" t="s">
        <v>3167</v>
      </c>
      <c r="P190" t="s">
        <v>3167</v>
      </c>
      <c r="Q190" t="s">
        <v>3167</v>
      </c>
      <c r="R190" t="s">
        <v>3167</v>
      </c>
      <c r="S190" s="10" t="e">
        <f>C190-VLOOKUP(E190, 'OFZ Yield'!$B$2:$N$2354, MATCH(V190, 'OFZ Yield'!$B$3:$N$3, 0), FALSE)</f>
        <v>#N/A</v>
      </c>
      <c r="T190" t="e">
        <f t="shared" si="7"/>
        <v>#N/A</v>
      </c>
      <c r="U190">
        <f t="shared" si="8"/>
        <v>48</v>
      </c>
      <c r="V190">
        <v>3</v>
      </c>
      <c r="W190">
        <v>0</v>
      </c>
      <c r="Z190">
        <v>0</v>
      </c>
    </row>
    <row r="191" spans="1:26" hidden="1" x14ac:dyDescent="0.15">
      <c r="A191" t="s">
        <v>1339</v>
      </c>
      <c r="B191" t="s">
        <v>1340</v>
      </c>
      <c r="C191" s="1">
        <v>8.85</v>
      </c>
      <c r="D191" s="2">
        <v>41393</v>
      </c>
      <c r="E191" s="2">
        <v>40295</v>
      </c>
      <c r="F191" t="s">
        <v>1341</v>
      </c>
      <c r="G191" t="s">
        <v>19</v>
      </c>
      <c r="H191" t="s">
        <v>21</v>
      </c>
      <c r="I191" t="s">
        <v>23</v>
      </c>
      <c r="J191" s="1">
        <v>13262564</v>
      </c>
      <c r="K191" s="1">
        <f t="shared" si="6"/>
        <v>16.400455887528924</v>
      </c>
      <c r="L191" t="s">
        <v>20</v>
      </c>
      <c r="M191" t="s">
        <v>947</v>
      </c>
      <c r="N191" t="s">
        <v>3133</v>
      </c>
      <c r="O191" t="s">
        <v>3167</v>
      </c>
      <c r="P191" t="s">
        <v>3167</v>
      </c>
      <c r="Q191" t="s">
        <v>3167</v>
      </c>
      <c r="R191" t="s">
        <v>3167</v>
      </c>
      <c r="S191" s="10" t="e">
        <f>C191-VLOOKUP(E191, 'OFZ Yield'!$B$2:$N$2354, MATCH(V191, 'OFZ Yield'!$B$3:$N$3, 0), FALSE)</f>
        <v>#N/A</v>
      </c>
      <c r="T191" t="e">
        <f t="shared" si="7"/>
        <v>#N/A</v>
      </c>
      <c r="U191">
        <f t="shared" si="8"/>
        <v>37</v>
      </c>
      <c r="V191">
        <v>3</v>
      </c>
      <c r="W191">
        <v>0</v>
      </c>
      <c r="Z191">
        <v>0</v>
      </c>
    </row>
    <row r="192" spans="1:26" hidden="1" x14ac:dyDescent="0.15">
      <c r="A192" t="s">
        <v>1342</v>
      </c>
      <c r="B192" t="s">
        <v>1343</v>
      </c>
      <c r="C192" s="1">
        <v>8.9</v>
      </c>
      <c r="D192" s="2">
        <v>42115</v>
      </c>
      <c r="E192" s="2">
        <v>40295</v>
      </c>
      <c r="F192" t="s">
        <v>1344</v>
      </c>
      <c r="G192" t="s">
        <v>19</v>
      </c>
      <c r="H192" t="s">
        <v>21</v>
      </c>
      <c r="I192" t="s">
        <v>23</v>
      </c>
      <c r="J192" s="1">
        <v>11865633</v>
      </c>
      <c r="K192" s="1">
        <f t="shared" si="6"/>
        <v>16.289156796618563</v>
      </c>
      <c r="L192" t="s">
        <v>20</v>
      </c>
      <c r="M192" t="s">
        <v>947</v>
      </c>
      <c r="N192" t="s">
        <v>3167</v>
      </c>
      <c r="O192" t="s">
        <v>3167</v>
      </c>
      <c r="P192" t="s">
        <v>3167</v>
      </c>
      <c r="Q192" t="s">
        <v>3167</v>
      </c>
      <c r="R192" t="s">
        <v>3167</v>
      </c>
      <c r="S192" s="10" t="e">
        <f>C192-VLOOKUP(E192, 'OFZ Yield'!$B$2:$N$2354, MATCH(V192, 'OFZ Yield'!$B$3:$N$3, 0), FALSE)</f>
        <v>#N/A</v>
      </c>
      <c r="T192" t="e">
        <f t="shared" si="7"/>
        <v>#N/A</v>
      </c>
      <c r="U192">
        <f t="shared" si="8"/>
        <v>60</v>
      </c>
      <c r="V192">
        <v>5</v>
      </c>
      <c r="W192">
        <v>0</v>
      </c>
      <c r="Z192">
        <v>0</v>
      </c>
    </row>
    <row r="193" spans="1:26" hidden="1" x14ac:dyDescent="0.15">
      <c r="A193" t="s">
        <v>1345</v>
      </c>
      <c r="B193" t="s">
        <v>1346</v>
      </c>
      <c r="C193" s="1">
        <v>9.75</v>
      </c>
      <c r="D193" s="2">
        <v>41388</v>
      </c>
      <c r="E193" s="2">
        <v>40296</v>
      </c>
      <c r="F193" t="s">
        <v>1347</v>
      </c>
      <c r="G193" t="s">
        <v>19</v>
      </c>
      <c r="H193" t="s">
        <v>21</v>
      </c>
      <c r="I193" t="s">
        <v>23</v>
      </c>
      <c r="J193" s="1">
        <v>20120184</v>
      </c>
      <c r="K193" s="1">
        <f t="shared" si="6"/>
        <v>16.817234048283222</v>
      </c>
      <c r="L193" t="s">
        <v>20</v>
      </c>
      <c r="M193" t="s">
        <v>947</v>
      </c>
      <c r="N193" t="s">
        <v>3133</v>
      </c>
      <c r="O193" t="s">
        <v>3167</v>
      </c>
      <c r="P193" t="s">
        <v>3167</v>
      </c>
      <c r="Q193" t="s">
        <v>3167</v>
      </c>
      <c r="R193" t="s">
        <v>3167</v>
      </c>
      <c r="S193" s="10" t="e">
        <f>C193-VLOOKUP(E193, 'OFZ Yield'!$B$2:$N$2354, MATCH(V193, 'OFZ Yield'!$B$3:$N$3, 0), FALSE)</f>
        <v>#N/A</v>
      </c>
      <c r="T193" t="e">
        <f t="shared" si="7"/>
        <v>#N/A</v>
      </c>
      <c r="U193">
        <f t="shared" si="8"/>
        <v>36</v>
      </c>
      <c r="V193">
        <v>10</v>
      </c>
      <c r="W193">
        <v>0</v>
      </c>
      <c r="Z193">
        <v>0</v>
      </c>
    </row>
    <row r="194" spans="1:26" hidden="1" x14ac:dyDescent="0.15">
      <c r="A194" t="s">
        <v>96</v>
      </c>
      <c r="B194" t="s">
        <v>97</v>
      </c>
      <c r="C194" s="1">
        <v>9.75</v>
      </c>
      <c r="D194" s="2">
        <v>41388</v>
      </c>
      <c r="E194" s="2">
        <v>40296</v>
      </c>
      <c r="F194" t="s">
        <v>1348</v>
      </c>
      <c r="G194" t="s">
        <v>19</v>
      </c>
      <c r="H194" t="s">
        <v>21</v>
      </c>
      <c r="I194" t="s">
        <v>25</v>
      </c>
      <c r="J194" s="1">
        <v>67339069</v>
      </c>
      <c r="K194" s="1">
        <f t="shared" ref="K194:K257" si="9">LN(J194)</f>
        <v>18.025251146237807</v>
      </c>
      <c r="L194" t="s">
        <v>20</v>
      </c>
      <c r="M194" t="s">
        <v>947</v>
      </c>
      <c r="N194" t="s">
        <v>3167</v>
      </c>
      <c r="O194" t="s">
        <v>3167</v>
      </c>
      <c r="P194" t="s">
        <v>3167</v>
      </c>
      <c r="Q194" t="s">
        <v>3167</v>
      </c>
      <c r="R194" t="s">
        <v>3167</v>
      </c>
      <c r="S194" s="10" t="e">
        <f>C194-VLOOKUP(E194, 'OFZ Yield'!$B$2:$N$2354, MATCH(V194, 'OFZ Yield'!$B$3:$N$3, 0), FALSE)</f>
        <v>#N/A</v>
      </c>
      <c r="T194" t="e">
        <f t="shared" ref="T194:T257" si="10">IF(S194&gt;4, 1, 0)</f>
        <v>#N/A</v>
      </c>
      <c r="U194">
        <f t="shared" ref="U194:U257" si="11">ROUNDUP(12*((D194-E194)/365), 0)</f>
        <v>36</v>
      </c>
      <c r="V194">
        <v>15</v>
      </c>
      <c r="W194">
        <v>0</v>
      </c>
      <c r="Z194">
        <v>0</v>
      </c>
    </row>
    <row r="195" spans="1:26" hidden="1" x14ac:dyDescent="0.15">
      <c r="A195" t="s">
        <v>1032</v>
      </c>
      <c r="B195" t="s">
        <v>1033</v>
      </c>
      <c r="C195" s="1">
        <v>9.75</v>
      </c>
      <c r="D195" s="2">
        <v>42117</v>
      </c>
      <c r="E195" s="2">
        <v>40297</v>
      </c>
      <c r="F195" t="s">
        <v>1349</v>
      </c>
      <c r="G195" t="s">
        <v>19</v>
      </c>
      <c r="H195" t="s">
        <v>21</v>
      </c>
      <c r="I195" t="s">
        <v>23</v>
      </c>
      <c r="J195" s="1">
        <v>67067281</v>
      </c>
      <c r="K195" s="1">
        <f t="shared" si="9"/>
        <v>18.021206867519556</v>
      </c>
      <c r="L195" t="s">
        <v>20</v>
      </c>
      <c r="M195" t="s">
        <v>947</v>
      </c>
      <c r="N195" t="s">
        <v>3133</v>
      </c>
      <c r="O195" t="s">
        <v>3167</v>
      </c>
      <c r="P195" t="s">
        <v>3167</v>
      </c>
      <c r="Q195" t="s">
        <v>3167</v>
      </c>
      <c r="R195" t="s">
        <v>3167</v>
      </c>
      <c r="S195" s="10" t="e">
        <f>C195-VLOOKUP(E195, 'OFZ Yield'!$B$2:$N$2354, MATCH(V195, 'OFZ Yield'!$B$3:$N$3, 0), FALSE)</f>
        <v>#N/A</v>
      </c>
      <c r="T195" t="e">
        <f t="shared" si="10"/>
        <v>#N/A</v>
      </c>
      <c r="U195">
        <f t="shared" si="11"/>
        <v>60</v>
      </c>
      <c r="V195">
        <v>5</v>
      </c>
      <c r="W195">
        <v>0</v>
      </c>
      <c r="Z195">
        <v>0</v>
      </c>
    </row>
    <row r="196" spans="1:26" hidden="1" x14ac:dyDescent="0.15">
      <c r="A196" t="s">
        <v>1643</v>
      </c>
      <c r="B196" t="s">
        <v>1644</v>
      </c>
      <c r="C196" s="1">
        <v>7</v>
      </c>
      <c r="D196" s="2">
        <v>42117</v>
      </c>
      <c r="E196" s="2">
        <v>40297</v>
      </c>
      <c r="F196" t="s">
        <v>1645</v>
      </c>
      <c r="G196" t="s">
        <v>19</v>
      </c>
      <c r="H196" t="s">
        <v>21</v>
      </c>
      <c r="I196" t="s">
        <v>25</v>
      </c>
      <c r="J196" s="1">
        <v>1525194</v>
      </c>
      <c r="K196" s="1">
        <f t="shared" si="9"/>
        <v>14.237632173047501</v>
      </c>
      <c r="L196" t="s">
        <v>20</v>
      </c>
      <c r="M196" t="s">
        <v>947</v>
      </c>
      <c r="N196" t="s">
        <v>3167</v>
      </c>
      <c r="O196" t="s">
        <v>3167</v>
      </c>
      <c r="P196" t="s">
        <v>3167</v>
      </c>
      <c r="Q196" t="s">
        <v>3167</v>
      </c>
      <c r="R196" t="s">
        <v>3167</v>
      </c>
      <c r="S196" s="10" t="e">
        <f>C196-VLOOKUP(E196, 'OFZ Yield'!$B$2:$N$2354, MATCH(V196, 'OFZ Yield'!$B$3:$N$3, 0), FALSE)</f>
        <v>#N/A</v>
      </c>
      <c r="T196" t="e">
        <f t="shared" si="10"/>
        <v>#N/A</v>
      </c>
      <c r="U196">
        <f t="shared" si="11"/>
        <v>60</v>
      </c>
      <c r="V196">
        <v>3</v>
      </c>
      <c r="W196">
        <v>0</v>
      </c>
      <c r="Z196">
        <v>0</v>
      </c>
    </row>
    <row r="197" spans="1:26" hidden="1" x14ac:dyDescent="0.15">
      <c r="A197" t="s">
        <v>1643</v>
      </c>
      <c r="B197" t="s">
        <v>1644</v>
      </c>
      <c r="C197" s="1">
        <v>7</v>
      </c>
      <c r="D197" s="2">
        <v>42117</v>
      </c>
      <c r="E197" s="2">
        <v>40297</v>
      </c>
      <c r="F197" t="s">
        <v>1646</v>
      </c>
      <c r="G197" t="s">
        <v>19</v>
      </c>
      <c r="H197" t="s">
        <v>21</v>
      </c>
      <c r="I197" t="s">
        <v>25</v>
      </c>
      <c r="J197" s="1">
        <v>1525194</v>
      </c>
      <c r="K197" s="1">
        <f t="shared" si="9"/>
        <v>14.237632173047501</v>
      </c>
      <c r="L197" t="s">
        <v>20</v>
      </c>
      <c r="M197" t="s">
        <v>947</v>
      </c>
      <c r="N197" t="s">
        <v>3167</v>
      </c>
      <c r="O197" t="s">
        <v>3167</v>
      </c>
      <c r="P197" t="s">
        <v>3167</v>
      </c>
      <c r="Q197" t="s">
        <v>3167</v>
      </c>
      <c r="R197" t="s">
        <v>3167</v>
      </c>
      <c r="S197" s="10" t="e">
        <f>C197-VLOOKUP(E197, 'OFZ Yield'!$B$2:$N$2354, MATCH(V197, 'OFZ Yield'!$B$3:$N$3, 0), FALSE)</f>
        <v>#N/A</v>
      </c>
      <c r="T197" t="e">
        <f t="shared" si="10"/>
        <v>#N/A</v>
      </c>
      <c r="U197">
        <f t="shared" si="11"/>
        <v>60</v>
      </c>
      <c r="V197">
        <v>3</v>
      </c>
      <c r="W197">
        <v>0</v>
      </c>
      <c r="Z197">
        <v>0</v>
      </c>
    </row>
    <row r="198" spans="1:26" hidden="1" x14ac:dyDescent="0.15">
      <c r="A198" t="s">
        <v>1643</v>
      </c>
      <c r="B198" t="s">
        <v>1644</v>
      </c>
      <c r="C198" s="1">
        <v>7</v>
      </c>
      <c r="D198" s="2">
        <v>42117</v>
      </c>
      <c r="E198" s="2">
        <v>40297</v>
      </c>
      <c r="F198" t="s">
        <v>1648</v>
      </c>
      <c r="G198" t="s">
        <v>19</v>
      </c>
      <c r="H198" t="s">
        <v>21</v>
      </c>
      <c r="I198" t="s">
        <v>25</v>
      </c>
      <c r="J198" s="1">
        <v>1525194</v>
      </c>
      <c r="K198" s="1">
        <f t="shared" si="9"/>
        <v>14.237632173047501</v>
      </c>
      <c r="L198" t="s">
        <v>20</v>
      </c>
      <c r="M198" t="s">
        <v>947</v>
      </c>
      <c r="N198" t="s">
        <v>3167</v>
      </c>
      <c r="O198" t="s">
        <v>3167</v>
      </c>
      <c r="P198" t="s">
        <v>3167</v>
      </c>
      <c r="Q198" t="s">
        <v>3167</v>
      </c>
      <c r="R198" t="s">
        <v>3167</v>
      </c>
      <c r="S198" s="10" t="e">
        <f>C198-VLOOKUP(E198, 'OFZ Yield'!$B$2:$N$2354, MATCH(V198, 'OFZ Yield'!$B$3:$N$3, 0), FALSE)</f>
        <v>#N/A</v>
      </c>
      <c r="T198" t="e">
        <f t="shared" si="10"/>
        <v>#N/A</v>
      </c>
      <c r="U198">
        <f t="shared" si="11"/>
        <v>60</v>
      </c>
      <c r="V198">
        <v>3</v>
      </c>
      <c r="W198">
        <v>0</v>
      </c>
      <c r="Z198">
        <v>0</v>
      </c>
    </row>
    <row r="199" spans="1:26" hidden="1" x14ac:dyDescent="0.15">
      <c r="A199" t="s">
        <v>1643</v>
      </c>
      <c r="B199" t="s">
        <v>1644</v>
      </c>
      <c r="C199" s="1">
        <v>6</v>
      </c>
      <c r="D199" s="2">
        <v>43209</v>
      </c>
      <c r="E199" s="2">
        <v>40297</v>
      </c>
      <c r="F199" t="s">
        <v>1649</v>
      </c>
      <c r="G199" t="s">
        <v>19</v>
      </c>
      <c r="H199" t="s">
        <v>21</v>
      </c>
      <c r="I199" t="s">
        <v>23</v>
      </c>
      <c r="J199" s="1">
        <v>1558223</v>
      </c>
      <c r="K199" s="1">
        <f t="shared" si="9"/>
        <v>14.259056627391187</v>
      </c>
      <c r="L199" t="s">
        <v>20</v>
      </c>
      <c r="M199" t="s">
        <v>947</v>
      </c>
      <c r="N199" t="s">
        <v>3167</v>
      </c>
      <c r="O199" t="s">
        <v>3167</v>
      </c>
      <c r="P199" t="s">
        <v>3167</v>
      </c>
      <c r="Q199" t="s">
        <v>3167</v>
      </c>
      <c r="R199" t="s">
        <v>3167</v>
      </c>
      <c r="S199" s="10" t="e">
        <f>C199-VLOOKUP(E199, 'OFZ Yield'!$B$2:$N$2354, MATCH(V199, 'OFZ Yield'!$B$3:$N$3, 0), FALSE)</f>
        <v>#N/A</v>
      </c>
      <c r="T199" t="e">
        <f t="shared" si="10"/>
        <v>#N/A</v>
      </c>
      <c r="U199">
        <f t="shared" si="11"/>
        <v>96</v>
      </c>
      <c r="V199">
        <v>5</v>
      </c>
      <c r="W199">
        <v>0</v>
      </c>
      <c r="Z199">
        <v>0</v>
      </c>
    </row>
    <row r="200" spans="1:26" hidden="1" x14ac:dyDescent="0.15">
      <c r="A200" t="s">
        <v>1643</v>
      </c>
      <c r="B200" t="s">
        <v>1644</v>
      </c>
      <c r="C200" s="1">
        <v>6</v>
      </c>
      <c r="D200" s="2">
        <v>43209</v>
      </c>
      <c r="E200" s="2">
        <v>40297</v>
      </c>
      <c r="F200" t="s">
        <v>1650</v>
      </c>
      <c r="G200" t="s">
        <v>19</v>
      </c>
      <c r="H200" t="s">
        <v>21</v>
      </c>
      <c r="I200" t="s">
        <v>23</v>
      </c>
      <c r="J200" s="1">
        <v>1558223</v>
      </c>
      <c r="K200" s="1">
        <f t="shared" si="9"/>
        <v>14.259056627391187</v>
      </c>
      <c r="L200" t="s">
        <v>20</v>
      </c>
      <c r="M200" t="s">
        <v>947</v>
      </c>
      <c r="N200" t="s">
        <v>3167</v>
      </c>
      <c r="O200" t="s">
        <v>3167</v>
      </c>
      <c r="P200" t="s">
        <v>3167</v>
      </c>
      <c r="Q200" t="s">
        <v>3167</v>
      </c>
      <c r="R200" t="s">
        <v>3167</v>
      </c>
      <c r="S200" s="10" t="e">
        <f>C200-VLOOKUP(E200, 'OFZ Yield'!$B$2:$N$2354, MATCH(V200, 'OFZ Yield'!$B$3:$N$3, 0), FALSE)</f>
        <v>#N/A</v>
      </c>
      <c r="T200" t="e">
        <f t="shared" si="10"/>
        <v>#N/A</v>
      </c>
      <c r="U200">
        <f t="shared" si="11"/>
        <v>96</v>
      </c>
      <c r="V200">
        <v>5</v>
      </c>
      <c r="W200">
        <v>0</v>
      </c>
      <c r="Z200">
        <v>0</v>
      </c>
    </row>
    <row r="201" spans="1:26" hidden="1" x14ac:dyDescent="0.15">
      <c r="A201" t="s">
        <v>1643</v>
      </c>
      <c r="B201" t="s">
        <v>1644</v>
      </c>
      <c r="C201" s="1">
        <v>6</v>
      </c>
      <c r="D201" s="2">
        <v>43209</v>
      </c>
      <c r="E201" s="2">
        <v>40297</v>
      </c>
      <c r="F201" t="s">
        <v>1651</v>
      </c>
      <c r="G201" t="s">
        <v>19</v>
      </c>
      <c r="H201" t="s">
        <v>21</v>
      </c>
      <c r="I201" t="s">
        <v>23</v>
      </c>
      <c r="J201" s="1">
        <v>1558223</v>
      </c>
      <c r="K201" s="1">
        <f t="shared" si="9"/>
        <v>14.259056627391187</v>
      </c>
      <c r="L201" t="s">
        <v>20</v>
      </c>
      <c r="M201" t="s">
        <v>947</v>
      </c>
      <c r="N201" t="s">
        <v>3167</v>
      </c>
      <c r="O201" t="s">
        <v>3167</v>
      </c>
      <c r="P201" t="s">
        <v>3167</v>
      </c>
      <c r="Q201" t="s">
        <v>3167</v>
      </c>
      <c r="R201" t="s">
        <v>3167</v>
      </c>
      <c r="S201" s="10" t="e">
        <f>C201-VLOOKUP(E201, 'OFZ Yield'!$B$2:$N$2354, MATCH(V201, 'OFZ Yield'!$B$3:$N$3, 0), FALSE)</f>
        <v>#N/A</v>
      </c>
      <c r="T201" t="e">
        <f t="shared" si="10"/>
        <v>#N/A</v>
      </c>
      <c r="U201">
        <f t="shared" si="11"/>
        <v>96</v>
      </c>
      <c r="V201">
        <v>5</v>
      </c>
      <c r="W201">
        <v>0</v>
      </c>
      <c r="Z201">
        <v>0</v>
      </c>
    </row>
    <row r="202" spans="1:26" hidden="1" x14ac:dyDescent="0.15">
      <c r="A202" t="s">
        <v>1350</v>
      </c>
      <c r="B202" t="s">
        <v>1351</v>
      </c>
      <c r="C202" s="1">
        <v>9.25</v>
      </c>
      <c r="D202" s="2">
        <v>41395</v>
      </c>
      <c r="E202" s="2">
        <v>40303</v>
      </c>
      <c r="F202" t="s">
        <v>1352</v>
      </c>
      <c r="G202" t="s">
        <v>19</v>
      </c>
      <c r="H202" t="s">
        <v>21</v>
      </c>
      <c r="I202" t="s">
        <v>23</v>
      </c>
      <c r="J202" s="1">
        <v>26402640</v>
      </c>
      <c r="K202" s="1">
        <f t="shared" si="9"/>
        <v>17.088974563116878</v>
      </c>
      <c r="L202" t="s">
        <v>20</v>
      </c>
      <c r="M202" t="s">
        <v>947</v>
      </c>
      <c r="N202" t="s">
        <v>3167</v>
      </c>
      <c r="O202" t="s">
        <v>3167</v>
      </c>
      <c r="P202" t="s">
        <v>3167</v>
      </c>
      <c r="Q202" t="s">
        <v>3167</v>
      </c>
      <c r="R202" t="s">
        <v>3167</v>
      </c>
      <c r="S202" s="10" t="e">
        <f>C202-VLOOKUP(E202, 'OFZ Yield'!$B$2:$N$2354, MATCH(V202, 'OFZ Yield'!$B$3:$N$3, 0), FALSE)</f>
        <v>#N/A</v>
      </c>
      <c r="T202" t="e">
        <f t="shared" si="10"/>
        <v>#N/A</v>
      </c>
      <c r="U202">
        <f t="shared" si="11"/>
        <v>36</v>
      </c>
      <c r="V202">
        <v>3</v>
      </c>
      <c r="W202">
        <v>0</v>
      </c>
      <c r="Z202">
        <v>0</v>
      </c>
    </row>
    <row r="203" spans="1:26" hidden="1" x14ac:dyDescent="0.15">
      <c r="A203" t="s">
        <v>1353</v>
      </c>
      <c r="B203" t="s">
        <v>1354</v>
      </c>
      <c r="C203" s="1">
        <v>9.25</v>
      </c>
      <c r="D203" s="2">
        <v>41404</v>
      </c>
      <c r="E203" s="2">
        <v>40312</v>
      </c>
      <c r="F203" t="s">
        <v>1355</v>
      </c>
      <c r="G203" t="s">
        <v>19</v>
      </c>
      <c r="H203" t="s">
        <v>21</v>
      </c>
      <c r="I203" t="s">
        <v>23</v>
      </c>
      <c r="J203" s="1">
        <v>19893846</v>
      </c>
      <c r="K203" s="1">
        <f t="shared" si="9"/>
        <v>16.805920995637088</v>
      </c>
      <c r="L203" t="s">
        <v>20</v>
      </c>
      <c r="M203" t="s">
        <v>947</v>
      </c>
      <c r="N203" t="s">
        <v>3133</v>
      </c>
      <c r="O203" t="s">
        <v>3167</v>
      </c>
      <c r="P203" t="s">
        <v>3167</v>
      </c>
      <c r="Q203" t="s">
        <v>3150</v>
      </c>
      <c r="R203" t="s">
        <v>3150</v>
      </c>
      <c r="S203" s="10" t="e">
        <f>C203-VLOOKUP(E203, 'OFZ Yield'!$B$2:$N$2354, MATCH(V203, 'OFZ Yield'!$B$3:$N$3, 0), FALSE)</f>
        <v>#N/A</v>
      </c>
      <c r="T203" t="e">
        <f t="shared" si="10"/>
        <v>#N/A</v>
      </c>
      <c r="U203">
        <f t="shared" si="11"/>
        <v>36</v>
      </c>
      <c r="V203">
        <v>5</v>
      </c>
      <c r="W203">
        <v>2</v>
      </c>
      <c r="Z203">
        <v>0</v>
      </c>
    </row>
    <row r="204" spans="1:26" hidden="1" x14ac:dyDescent="0.15">
      <c r="A204" t="s">
        <v>1359</v>
      </c>
      <c r="B204" t="s">
        <v>1360</v>
      </c>
      <c r="C204" s="1">
        <v>14</v>
      </c>
      <c r="D204" s="2">
        <v>41410</v>
      </c>
      <c r="E204" s="2">
        <v>40318</v>
      </c>
      <c r="F204" t="s">
        <v>1361</v>
      </c>
      <c r="G204" t="s">
        <v>19</v>
      </c>
      <c r="H204" t="s">
        <v>21</v>
      </c>
      <c r="I204" t="s">
        <v>23</v>
      </c>
      <c r="J204" s="1">
        <v>26368074</v>
      </c>
      <c r="K204" s="1">
        <f t="shared" si="9"/>
        <v>17.087664518119436</v>
      </c>
      <c r="L204" t="s">
        <v>20</v>
      </c>
      <c r="M204" t="s">
        <v>947</v>
      </c>
      <c r="N204" t="s">
        <v>3167</v>
      </c>
      <c r="O204" t="s">
        <v>3167</v>
      </c>
      <c r="P204" t="s">
        <v>3167</v>
      </c>
      <c r="Q204" t="s">
        <v>3167</v>
      </c>
      <c r="R204" t="s">
        <v>3167</v>
      </c>
      <c r="S204" s="10" t="e">
        <f>C204-VLOOKUP(E204, 'OFZ Yield'!$B$2:$N$2354, MATCH(V204, 'OFZ Yield'!$B$3:$N$3, 0), FALSE)</f>
        <v>#N/A</v>
      </c>
      <c r="T204" t="e">
        <f t="shared" si="10"/>
        <v>#N/A</v>
      </c>
      <c r="U204">
        <f t="shared" si="11"/>
        <v>36</v>
      </c>
      <c r="V204">
        <v>3</v>
      </c>
      <c r="W204">
        <v>0</v>
      </c>
      <c r="Z204">
        <v>0</v>
      </c>
    </row>
    <row r="205" spans="1:26" hidden="1" x14ac:dyDescent="0.15">
      <c r="A205" t="s">
        <v>1356</v>
      </c>
      <c r="B205" t="s">
        <v>1357</v>
      </c>
      <c r="C205" s="1">
        <v>10</v>
      </c>
      <c r="D205" s="2">
        <v>41415</v>
      </c>
      <c r="E205" s="2">
        <v>40323</v>
      </c>
      <c r="F205" t="s">
        <v>1358</v>
      </c>
      <c r="G205" t="s">
        <v>19</v>
      </c>
      <c r="H205" t="s">
        <v>21</v>
      </c>
      <c r="I205" t="s">
        <v>23</v>
      </c>
      <c r="J205" s="1">
        <v>26300216</v>
      </c>
      <c r="K205" s="1">
        <f t="shared" si="9"/>
        <v>17.085087710042025</v>
      </c>
      <c r="L205" t="s">
        <v>20</v>
      </c>
      <c r="M205" t="s">
        <v>947</v>
      </c>
      <c r="N205" t="s">
        <v>3167</v>
      </c>
      <c r="O205" t="s">
        <v>3167</v>
      </c>
      <c r="P205" t="s">
        <v>3167</v>
      </c>
      <c r="Q205" t="s">
        <v>3167</v>
      </c>
      <c r="R205" t="s">
        <v>3167</v>
      </c>
      <c r="S205" s="10" t="e">
        <f>C205-VLOOKUP(E205, 'OFZ Yield'!$B$2:$N$2354, MATCH(V205, 'OFZ Yield'!$B$3:$N$3, 0), FALSE)</f>
        <v>#N/A</v>
      </c>
      <c r="T205" t="e">
        <f t="shared" si="10"/>
        <v>#N/A</v>
      </c>
      <c r="U205">
        <f t="shared" si="11"/>
        <v>36</v>
      </c>
      <c r="V205">
        <v>3</v>
      </c>
      <c r="W205">
        <v>0</v>
      </c>
      <c r="Z205">
        <v>0</v>
      </c>
    </row>
    <row r="206" spans="1:26" hidden="1" x14ac:dyDescent="0.15">
      <c r="A206" t="s">
        <v>116</v>
      </c>
      <c r="B206" t="s">
        <v>117</v>
      </c>
      <c r="C206" s="1">
        <v>14.5</v>
      </c>
      <c r="D206" s="2">
        <v>41417</v>
      </c>
      <c r="E206" s="2">
        <v>40325</v>
      </c>
      <c r="F206" t="s">
        <v>1362</v>
      </c>
      <c r="G206" t="s">
        <v>19</v>
      </c>
      <c r="H206" t="s">
        <v>21</v>
      </c>
      <c r="I206" t="s">
        <v>25</v>
      </c>
      <c r="J206" s="1">
        <v>26368074</v>
      </c>
      <c r="K206" s="1">
        <f t="shared" si="9"/>
        <v>17.087664518119436</v>
      </c>
      <c r="L206" t="s">
        <v>20</v>
      </c>
      <c r="M206" t="s">
        <v>947</v>
      </c>
      <c r="N206" t="s">
        <v>3167</v>
      </c>
      <c r="O206" t="s">
        <v>3167</v>
      </c>
      <c r="P206" t="s">
        <v>3167</v>
      </c>
      <c r="Q206" t="s">
        <v>3167</v>
      </c>
      <c r="R206" t="s">
        <v>3167</v>
      </c>
      <c r="S206" s="10" t="e">
        <f>C206-VLOOKUP(E206, 'OFZ Yield'!$B$2:$N$2354, MATCH(V206, 'OFZ Yield'!$B$3:$N$3, 0), FALSE)</f>
        <v>#N/A</v>
      </c>
      <c r="T206" t="e">
        <f t="shared" si="10"/>
        <v>#N/A</v>
      </c>
      <c r="U206">
        <f t="shared" si="11"/>
        <v>36</v>
      </c>
      <c r="V206">
        <v>5</v>
      </c>
      <c r="W206">
        <v>0</v>
      </c>
      <c r="Z206">
        <v>0</v>
      </c>
    </row>
    <row r="207" spans="1:26" hidden="1" x14ac:dyDescent="0.15">
      <c r="A207" t="s">
        <v>741</v>
      </c>
      <c r="B207" t="s">
        <v>742</v>
      </c>
      <c r="C207" s="1">
        <v>10.199999999999999</v>
      </c>
      <c r="D207" s="2">
        <v>40697</v>
      </c>
      <c r="E207" s="2">
        <v>40333</v>
      </c>
      <c r="F207" t="s">
        <v>1366</v>
      </c>
      <c r="G207" t="s">
        <v>19</v>
      </c>
      <c r="H207" t="s">
        <v>21</v>
      </c>
      <c r="I207" t="s">
        <v>25</v>
      </c>
      <c r="J207" s="1">
        <v>3955211</v>
      </c>
      <c r="K207" s="1">
        <f t="shared" si="9"/>
        <v>15.190544507950454</v>
      </c>
      <c r="L207" t="s">
        <v>20</v>
      </c>
      <c r="M207" t="s">
        <v>947</v>
      </c>
      <c r="N207" t="s">
        <v>3167</v>
      </c>
      <c r="O207" t="s">
        <v>3167</v>
      </c>
      <c r="P207" t="s">
        <v>3167</v>
      </c>
      <c r="Q207" t="s">
        <v>3167</v>
      </c>
      <c r="R207" t="s">
        <v>3167</v>
      </c>
      <c r="S207" s="10" t="e">
        <f>C207-VLOOKUP(E207, 'OFZ Yield'!$B$2:$N$2354, MATCH(V207, 'OFZ Yield'!$B$3:$N$3, 0), FALSE)</f>
        <v>#N/A</v>
      </c>
      <c r="T207" t="e">
        <f t="shared" si="10"/>
        <v>#N/A</v>
      </c>
      <c r="U207">
        <f t="shared" si="11"/>
        <v>12</v>
      </c>
      <c r="V207">
        <v>3</v>
      </c>
      <c r="W207">
        <v>0</v>
      </c>
      <c r="Z207">
        <v>0</v>
      </c>
    </row>
    <row r="208" spans="1:26" hidden="1" x14ac:dyDescent="0.15">
      <c r="A208" t="s">
        <v>1370</v>
      </c>
      <c r="B208" t="s">
        <v>1371</v>
      </c>
      <c r="C208" s="1">
        <v>8.5</v>
      </c>
      <c r="D208" s="2">
        <v>42520</v>
      </c>
      <c r="E208" s="2">
        <v>40336</v>
      </c>
      <c r="F208" t="s">
        <v>1372</v>
      </c>
      <c r="G208" t="s">
        <v>19</v>
      </c>
      <c r="H208" t="s">
        <v>21</v>
      </c>
      <c r="I208" t="s">
        <v>25</v>
      </c>
      <c r="J208" s="1">
        <v>15915077</v>
      </c>
      <c r="K208" s="1">
        <f t="shared" si="9"/>
        <v>16.58277745688958</v>
      </c>
      <c r="L208" t="s">
        <v>20</v>
      </c>
      <c r="M208" t="s">
        <v>947</v>
      </c>
      <c r="N208" t="s">
        <v>3167</v>
      </c>
      <c r="O208" t="s">
        <v>3167</v>
      </c>
      <c r="P208" t="s">
        <v>3167</v>
      </c>
      <c r="Q208" t="s">
        <v>3167</v>
      </c>
      <c r="R208" t="s">
        <v>3167</v>
      </c>
      <c r="S208" s="10" t="e">
        <f>C208-VLOOKUP(E208, 'OFZ Yield'!$B$2:$N$2354, MATCH(V208, 'OFZ Yield'!$B$3:$N$3, 0), FALSE)</f>
        <v>#N/A</v>
      </c>
      <c r="T208" t="e">
        <f t="shared" si="10"/>
        <v>#N/A</v>
      </c>
      <c r="U208">
        <f t="shared" si="11"/>
        <v>72</v>
      </c>
      <c r="V208">
        <v>3</v>
      </c>
      <c r="W208">
        <v>0</v>
      </c>
      <c r="Z208">
        <v>0</v>
      </c>
    </row>
    <row r="209" spans="1:26" hidden="1" x14ac:dyDescent="0.15">
      <c r="A209" t="s">
        <v>1373</v>
      </c>
      <c r="B209" t="s">
        <v>1374</v>
      </c>
      <c r="C209" s="1">
        <v>8.5</v>
      </c>
      <c r="D209" s="2">
        <v>42520</v>
      </c>
      <c r="E209" s="2">
        <v>40336</v>
      </c>
      <c r="F209" t="s">
        <v>1375</v>
      </c>
      <c r="G209" t="s">
        <v>19</v>
      </c>
      <c r="H209" t="s">
        <v>21</v>
      </c>
      <c r="I209" t="s">
        <v>25</v>
      </c>
      <c r="J209" s="1">
        <v>15915077</v>
      </c>
      <c r="K209" s="1">
        <f t="shared" si="9"/>
        <v>16.58277745688958</v>
      </c>
      <c r="L209" t="s">
        <v>20</v>
      </c>
      <c r="M209" t="s">
        <v>947</v>
      </c>
      <c r="N209" t="s">
        <v>3167</v>
      </c>
      <c r="O209" t="s">
        <v>3167</v>
      </c>
      <c r="P209" t="s">
        <v>3167</v>
      </c>
      <c r="Q209" t="s">
        <v>3167</v>
      </c>
      <c r="R209" t="s">
        <v>3167</v>
      </c>
      <c r="S209" s="10" t="e">
        <f>C209-VLOOKUP(E209, 'OFZ Yield'!$B$2:$N$2354, MATCH(V209, 'OFZ Yield'!$B$3:$N$3, 0), FALSE)</f>
        <v>#N/A</v>
      </c>
      <c r="T209" t="e">
        <f t="shared" si="10"/>
        <v>#N/A</v>
      </c>
      <c r="U209">
        <f t="shared" si="11"/>
        <v>72</v>
      </c>
      <c r="V209">
        <v>3</v>
      </c>
      <c r="W209">
        <v>0</v>
      </c>
      <c r="Z209">
        <v>0</v>
      </c>
    </row>
    <row r="210" spans="1:26" hidden="1" x14ac:dyDescent="0.15">
      <c r="A210" t="s">
        <v>1376</v>
      </c>
      <c r="B210" t="s">
        <v>1377</v>
      </c>
      <c r="C210" s="1">
        <v>8.5</v>
      </c>
      <c r="D210" s="2">
        <v>42520</v>
      </c>
      <c r="E210" s="2">
        <v>40336</v>
      </c>
      <c r="F210" t="s">
        <v>1378</v>
      </c>
      <c r="G210" t="s">
        <v>19</v>
      </c>
      <c r="H210" t="s">
        <v>21</v>
      </c>
      <c r="I210" t="s">
        <v>25</v>
      </c>
      <c r="J210" s="1">
        <v>15915077</v>
      </c>
      <c r="K210" s="1">
        <f t="shared" si="9"/>
        <v>16.58277745688958</v>
      </c>
      <c r="L210" t="s">
        <v>20</v>
      </c>
      <c r="M210" t="s">
        <v>947</v>
      </c>
      <c r="N210" t="s">
        <v>3167</v>
      </c>
      <c r="O210" t="s">
        <v>3167</v>
      </c>
      <c r="P210" t="s">
        <v>3167</v>
      </c>
      <c r="Q210" t="s">
        <v>3167</v>
      </c>
      <c r="R210" t="s">
        <v>3167</v>
      </c>
      <c r="S210" s="10" t="e">
        <f>C210-VLOOKUP(E210, 'OFZ Yield'!$B$2:$N$2354, MATCH(V210, 'OFZ Yield'!$B$3:$N$3, 0), FALSE)</f>
        <v>#N/A</v>
      </c>
      <c r="T210" t="e">
        <f t="shared" si="10"/>
        <v>#N/A</v>
      </c>
      <c r="U210">
        <f t="shared" si="11"/>
        <v>72</v>
      </c>
      <c r="V210">
        <v>5</v>
      </c>
      <c r="W210">
        <v>0</v>
      </c>
      <c r="Z210">
        <v>0</v>
      </c>
    </row>
    <row r="211" spans="1:26" hidden="1" x14ac:dyDescent="0.15">
      <c r="A211" t="s">
        <v>1367</v>
      </c>
      <c r="B211" t="s">
        <v>1368</v>
      </c>
      <c r="C211" s="1">
        <v>0.01</v>
      </c>
      <c r="D211" s="2">
        <v>41430</v>
      </c>
      <c r="E211" s="2">
        <v>40338</v>
      </c>
      <c r="F211" t="s">
        <v>1369</v>
      </c>
      <c r="G211" t="s">
        <v>19</v>
      </c>
      <c r="H211" t="s">
        <v>21</v>
      </c>
      <c r="I211" t="s">
        <v>23</v>
      </c>
      <c r="J211" s="1">
        <v>26826912</v>
      </c>
      <c r="K211" s="1">
        <f t="shared" si="9"/>
        <v>17.104916120735002</v>
      </c>
      <c r="L211" t="s">
        <v>20</v>
      </c>
      <c r="M211" t="s">
        <v>947</v>
      </c>
      <c r="N211" t="s">
        <v>3133</v>
      </c>
      <c r="O211" t="s">
        <v>3167</v>
      </c>
      <c r="P211" t="s">
        <v>3167</v>
      </c>
      <c r="Q211" t="s">
        <v>3167</v>
      </c>
      <c r="R211" t="s">
        <v>3167</v>
      </c>
      <c r="S211" s="10" t="e">
        <f>C211-VLOOKUP(E211, 'OFZ Yield'!$B$2:$N$2354, MATCH(V211, 'OFZ Yield'!$B$3:$N$3, 0), FALSE)</f>
        <v>#N/A</v>
      </c>
      <c r="T211" t="e">
        <f t="shared" si="10"/>
        <v>#N/A</v>
      </c>
      <c r="U211">
        <f t="shared" si="11"/>
        <v>36</v>
      </c>
      <c r="V211">
        <v>3</v>
      </c>
      <c r="W211">
        <v>0</v>
      </c>
      <c r="Z211">
        <v>0</v>
      </c>
    </row>
    <row r="212" spans="1:26" hidden="1" x14ac:dyDescent="0.15">
      <c r="A212" t="s">
        <v>1379</v>
      </c>
      <c r="B212" t="s">
        <v>1380</v>
      </c>
      <c r="C212" s="1">
        <v>9.25</v>
      </c>
      <c r="D212" s="2">
        <v>41437</v>
      </c>
      <c r="E212" s="2">
        <v>40338</v>
      </c>
      <c r="F212" t="s">
        <v>1381</v>
      </c>
      <c r="G212" t="s">
        <v>19</v>
      </c>
      <c r="H212" t="s">
        <v>21</v>
      </c>
      <c r="I212" t="s">
        <v>23</v>
      </c>
      <c r="J212" s="1">
        <v>39787692</v>
      </c>
      <c r="K212" s="1">
        <f t="shared" si="9"/>
        <v>17.499068176197035</v>
      </c>
      <c r="L212" t="s">
        <v>20</v>
      </c>
      <c r="M212" t="s">
        <v>947</v>
      </c>
      <c r="N212" t="s">
        <v>3133</v>
      </c>
      <c r="O212" t="s">
        <v>3167</v>
      </c>
      <c r="P212" t="s">
        <v>3167</v>
      </c>
      <c r="Q212" t="s">
        <v>3167</v>
      </c>
      <c r="R212" t="s">
        <v>3167</v>
      </c>
      <c r="S212" s="10" t="e">
        <f>C212-VLOOKUP(E212, 'OFZ Yield'!$B$2:$N$2354, MATCH(V212, 'OFZ Yield'!$B$3:$N$3, 0), FALSE)</f>
        <v>#N/A</v>
      </c>
      <c r="T212" t="e">
        <f t="shared" si="10"/>
        <v>#N/A</v>
      </c>
      <c r="U212">
        <f t="shared" si="11"/>
        <v>37</v>
      </c>
      <c r="V212">
        <v>1</v>
      </c>
      <c r="W212">
        <v>0</v>
      </c>
      <c r="Z212">
        <v>0</v>
      </c>
    </row>
    <row r="213" spans="1:26" hidden="1" x14ac:dyDescent="0.15">
      <c r="A213" t="s">
        <v>161</v>
      </c>
      <c r="B213" t="s">
        <v>162</v>
      </c>
      <c r="C213" s="1">
        <v>8.8000000000000007</v>
      </c>
      <c r="D213" s="2">
        <v>42159</v>
      </c>
      <c r="E213" s="2">
        <v>40339</v>
      </c>
      <c r="F213" t="s">
        <v>1382</v>
      </c>
      <c r="G213" t="s">
        <v>19</v>
      </c>
      <c r="H213" t="s">
        <v>21</v>
      </c>
      <c r="I213" t="s">
        <v>25</v>
      </c>
      <c r="J213" s="1">
        <v>40883631</v>
      </c>
      <c r="K213" s="1">
        <f t="shared" si="9"/>
        <v>17.526240320854711</v>
      </c>
      <c r="L213" t="s">
        <v>20</v>
      </c>
      <c r="M213" t="s">
        <v>947</v>
      </c>
      <c r="N213" t="s">
        <v>3167</v>
      </c>
      <c r="O213" t="s">
        <v>3167</v>
      </c>
      <c r="P213" t="s">
        <v>3167</v>
      </c>
      <c r="Q213" t="s">
        <v>3167</v>
      </c>
      <c r="R213" t="s">
        <v>3167</v>
      </c>
      <c r="S213" s="10" t="e">
        <f>C213-VLOOKUP(E213, 'OFZ Yield'!$B$2:$N$2354, MATCH(V213, 'OFZ Yield'!$B$3:$N$3, 0), FALSE)</f>
        <v>#N/A</v>
      </c>
      <c r="T213" t="e">
        <f t="shared" si="10"/>
        <v>#N/A</v>
      </c>
      <c r="U213">
        <f t="shared" si="11"/>
        <v>60</v>
      </c>
      <c r="V213">
        <v>3</v>
      </c>
      <c r="W213">
        <v>0</v>
      </c>
      <c r="Z213">
        <v>0</v>
      </c>
    </row>
    <row r="214" spans="1:26" hidden="1" x14ac:dyDescent="0.15">
      <c r="A214" t="s">
        <v>1383</v>
      </c>
      <c r="B214" t="s">
        <v>1384</v>
      </c>
      <c r="C214" s="1">
        <v>6.5</v>
      </c>
      <c r="D214" s="2">
        <v>41437</v>
      </c>
      <c r="E214" s="2">
        <v>40345</v>
      </c>
      <c r="F214" t="s">
        <v>1385</v>
      </c>
      <c r="G214" t="s">
        <v>19</v>
      </c>
      <c r="H214" t="s">
        <v>21</v>
      </c>
      <c r="I214" t="s">
        <v>23</v>
      </c>
      <c r="J214" s="1">
        <v>26368074</v>
      </c>
      <c r="K214" s="1">
        <f t="shared" si="9"/>
        <v>17.087664518119436</v>
      </c>
      <c r="L214" t="s">
        <v>20</v>
      </c>
      <c r="M214" t="s">
        <v>947</v>
      </c>
      <c r="N214" t="s">
        <v>3167</v>
      </c>
      <c r="O214" t="s">
        <v>3167</v>
      </c>
      <c r="P214" t="s">
        <v>3167</v>
      </c>
      <c r="Q214" t="s">
        <v>3167</v>
      </c>
      <c r="R214" t="s">
        <v>3167</v>
      </c>
      <c r="S214" s="10" t="e">
        <f>C214-VLOOKUP(E214, 'OFZ Yield'!$B$2:$N$2354, MATCH(V214, 'OFZ Yield'!$B$3:$N$3, 0), FALSE)</f>
        <v>#N/A</v>
      </c>
      <c r="T214" t="e">
        <f t="shared" si="10"/>
        <v>#N/A</v>
      </c>
      <c r="U214">
        <f t="shared" si="11"/>
        <v>36</v>
      </c>
      <c r="V214">
        <v>7</v>
      </c>
      <c r="W214">
        <v>0</v>
      </c>
      <c r="Z214">
        <v>0</v>
      </c>
    </row>
    <row r="215" spans="1:26" hidden="1" x14ac:dyDescent="0.15">
      <c r="A215" t="s">
        <v>1386</v>
      </c>
      <c r="B215" t="s">
        <v>1387</v>
      </c>
      <c r="C215" s="1">
        <v>12</v>
      </c>
      <c r="D215" s="2">
        <v>41443</v>
      </c>
      <c r="E215" s="2">
        <v>40351</v>
      </c>
      <c r="F215" t="s">
        <v>1388</v>
      </c>
      <c r="G215" t="s">
        <v>19</v>
      </c>
      <c r="H215" t="s">
        <v>21</v>
      </c>
      <c r="I215" t="s">
        <v>23</v>
      </c>
      <c r="J215" s="1">
        <v>26368074</v>
      </c>
      <c r="K215" s="1">
        <f t="shared" si="9"/>
        <v>17.087664518119436</v>
      </c>
      <c r="L215" t="s">
        <v>20</v>
      </c>
      <c r="M215" t="s">
        <v>947</v>
      </c>
      <c r="N215" t="s">
        <v>3167</v>
      </c>
      <c r="O215" t="s">
        <v>3139</v>
      </c>
      <c r="P215" t="s">
        <v>3167</v>
      </c>
      <c r="Q215" t="s">
        <v>3167</v>
      </c>
      <c r="R215" t="s">
        <v>3167</v>
      </c>
      <c r="S215" s="10" t="e">
        <f>C215-VLOOKUP(E215, 'OFZ Yield'!$B$2:$N$2354, MATCH(V215, 'OFZ Yield'!$B$3:$N$3, 0), FALSE)</f>
        <v>#N/A</v>
      </c>
      <c r="T215" t="e">
        <f t="shared" si="10"/>
        <v>#N/A</v>
      </c>
      <c r="U215">
        <f t="shared" si="11"/>
        <v>36</v>
      </c>
      <c r="V215">
        <v>7</v>
      </c>
      <c r="W215">
        <v>0</v>
      </c>
      <c r="Z215">
        <v>0</v>
      </c>
    </row>
    <row r="216" spans="1:26" hidden="1" x14ac:dyDescent="0.15">
      <c r="A216" t="s">
        <v>1087</v>
      </c>
      <c r="B216" t="s">
        <v>1088</v>
      </c>
      <c r="C216" s="1">
        <v>8.5</v>
      </c>
      <c r="D216" s="2">
        <v>41443</v>
      </c>
      <c r="E216" s="2">
        <v>40351</v>
      </c>
      <c r="F216" t="s">
        <v>1389</v>
      </c>
      <c r="G216" t="s">
        <v>19</v>
      </c>
      <c r="H216" t="s">
        <v>21</v>
      </c>
      <c r="I216" t="s">
        <v>23</v>
      </c>
      <c r="J216" s="1">
        <v>52805280</v>
      </c>
      <c r="K216" s="1">
        <f t="shared" si="9"/>
        <v>17.782121743676822</v>
      </c>
      <c r="L216" t="s">
        <v>20</v>
      </c>
      <c r="M216" t="s">
        <v>947</v>
      </c>
      <c r="N216" t="s">
        <v>3167</v>
      </c>
      <c r="O216" t="s">
        <v>3167</v>
      </c>
      <c r="P216" t="s">
        <v>3167</v>
      </c>
      <c r="Q216" t="s">
        <v>3167</v>
      </c>
      <c r="R216" t="s">
        <v>3167</v>
      </c>
      <c r="S216" s="10" t="e">
        <f>C216-VLOOKUP(E216, 'OFZ Yield'!$B$2:$N$2354, MATCH(V216, 'OFZ Yield'!$B$3:$N$3, 0), FALSE)</f>
        <v>#N/A</v>
      </c>
      <c r="T216" t="e">
        <f t="shared" si="10"/>
        <v>#N/A</v>
      </c>
      <c r="U216">
        <f t="shared" si="11"/>
        <v>36</v>
      </c>
      <c r="V216">
        <v>7</v>
      </c>
      <c r="W216">
        <v>0</v>
      </c>
      <c r="Z216">
        <v>0</v>
      </c>
    </row>
    <row r="217" spans="1:26" hidden="1" x14ac:dyDescent="0.15">
      <c r="A217" t="s">
        <v>1390</v>
      </c>
      <c r="B217" t="s">
        <v>1391</v>
      </c>
      <c r="C217" s="1">
        <v>0.1</v>
      </c>
      <c r="D217" s="2">
        <v>42173</v>
      </c>
      <c r="E217" s="2">
        <v>40353</v>
      </c>
      <c r="F217" t="s">
        <v>1392</v>
      </c>
      <c r="G217" t="s">
        <v>19</v>
      </c>
      <c r="H217" t="s">
        <v>21</v>
      </c>
      <c r="I217" t="s">
        <v>23</v>
      </c>
      <c r="J217" s="1">
        <v>108305692</v>
      </c>
      <c r="K217" s="1">
        <f t="shared" si="9"/>
        <v>18.500468268300175</v>
      </c>
      <c r="L217" t="s">
        <v>20</v>
      </c>
      <c r="M217" t="s">
        <v>947</v>
      </c>
      <c r="N217" t="s">
        <v>3167</v>
      </c>
      <c r="O217" t="s">
        <v>3167</v>
      </c>
      <c r="P217" t="s">
        <v>3167</v>
      </c>
      <c r="Q217" t="s">
        <v>3167</v>
      </c>
      <c r="R217" t="s">
        <v>3167</v>
      </c>
      <c r="S217" s="10" t="e">
        <f>C217-VLOOKUP(E217, 'OFZ Yield'!$B$2:$N$2354, MATCH(V217, 'OFZ Yield'!$B$3:$N$3, 0), FALSE)</f>
        <v>#N/A</v>
      </c>
      <c r="T217" t="e">
        <f t="shared" si="10"/>
        <v>#N/A</v>
      </c>
      <c r="U217">
        <f t="shared" si="11"/>
        <v>60</v>
      </c>
      <c r="V217">
        <v>3</v>
      </c>
      <c r="W217">
        <v>0</v>
      </c>
      <c r="Z217">
        <v>0</v>
      </c>
    </row>
    <row r="218" spans="1:26" hidden="1" x14ac:dyDescent="0.15">
      <c r="A218" t="s">
        <v>1390</v>
      </c>
      <c r="B218" t="s">
        <v>1391</v>
      </c>
      <c r="C218" s="1">
        <v>8.9499999999999993</v>
      </c>
      <c r="D218" s="2">
        <v>42173</v>
      </c>
      <c r="E218" s="2">
        <v>40353</v>
      </c>
      <c r="F218" t="s">
        <v>1393</v>
      </c>
      <c r="G218" t="s">
        <v>19</v>
      </c>
      <c r="H218" t="s">
        <v>21</v>
      </c>
      <c r="I218" t="s">
        <v>25</v>
      </c>
      <c r="J218" s="1">
        <v>92304446</v>
      </c>
      <c r="K218" s="1">
        <f t="shared" si="9"/>
        <v>18.340602867327075</v>
      </c>
      <c r="L218" t="s">
        <v>20</v>
      </c>
      <c r="M218" t="s">
        <v>947</v>
      </c>
      <c r="N218" t="s">
        <v>3167</v>
      </c>
      <c r="O218" t="s">
        <v>3167</v>
      </c>
      <c r="P218" t="s">
        <v>3167</v>
      </c>
      <c r="Q218" t="s">
        <v>3167</v>
      </c>
      <c r="R218" t="s">
        <v>3167</v>
      </c>
      <c r="S218" s="10" t="e">
        <f>C218-VLOOKUP(E218, 'OFZ Yield'!$B$2:$N$2354, MATCH(V218, 'OFZ Yield'!$B$3:$N$3, 0), FALSE)</f>
        <v>#N/A</v>
      </c>
      <c r="T218" t="e">
        <f t="shared" si="10"/>
        <v>#N/A</v>
      </c>
      <c r="U218">
        <f t="shared" si="11"/>
        <v>60</v>
      </c>
      <c r="V218">
        <v>5</v>
      </c>
      <c r="W218">
        <v>0</v>
      </c>
      <c r="Z218">
        <v>0</v>
      </c>
    </row>
    <row r="219" spans="1:26" hidden="1" x14ac:dyDescent="0.15">
      <c r="A219" t="s">
        <v>337</v>
      </c>
      <c r="B219" t="s">
        <v>338</v>
      </c>
      <c r="C219" s="1">
        <v>8.9</v>
      </c>
      <c r="D219" s="2">
        <v>41450</v>
      </c>
      <c r="E219" s="2">
        <v>40354</v>
      </c>
      <c r="F219" t="s">
        <v>1394</v>
      </c>
      <c r="G219" t="s">
        <v>19</v>
      </c>
      <c r="H219" t="s">
        <v>21</v>
      </c>
      <c r="I219" t="s">
        <v>23</v>
      </c>
      <c r="J219" s="1">
        <v>67067281</v>
      </c>
      <c r="K219" s="1">
        <f t="shared" si="9"/>
        <v>18.021206867519556</v>
      </c>
      <c r="L219" t="s">
        <v>20</v>
      </c>
      <c r="M219" t="s">
        <v>947</v>
      </c>
      <c r="N219" t="s">
        <v>3133</v>
      </c>
      <c r="O219" t="s">
        <v>3167</v>
      </c>
      <c r="P219" t="s">
        <v>3167</v>
      </c>
      <c r="Q219" t="s">
        <v>3167</v>
      </c>
      <c r="R219" t="s">
        <v>3167</v>
      </c>
      <c r="S219" s="10" t="e">
        <f>C219-VLOOKUP(E219, 'OFZ Yield'!$B$2:$N$2354, MATCH(V219, 'OFZ Yield'!$B$3:$N$3, 0), FALSE)</f>
        <v>#N/A</v>
      </c>
      <c r="T219" t="e">
        <f t="shared" si="10"/>
        <v>#N/A</v>
      </c>
      <c r="U219">
        <f t="shared" si="11"/>
        <v>37</v>
      </c>
      <c r="V219">
        <v>3</v>
      </c>
      <c r="W219">
        <v>0</v>
      </c>
      <c r="Z219">
        <v>0</v>
      </c>
    </row>
    <row r="220" spans="1:26" hidden="1" x14ac:dyDescent="0.15">
      <c r="A220" t="s">
        <v>1119</v>
      </c>
      <c r="B220" t="s">
        <v>1120</v>
      </c>
      <c r="C220" s="1">
        <v>11</v>
      </c>
      <c r="D220" s="2">
        <v>42188</v>
      </c>
      <c r="E220" s="2">
        <v>40358</v>
      </c>
      <c r="F220" t="s">
        <v>1395</v>
      </c>
      <c r="G220" t="s">
        <v>19</v>
      </c>
      <c r="H220" t="s">
        <v>21</v>
      </c>
      <c r="I220" t="s">
        <v>23</v>
      </c>
      <c r="J220" s="1">
        <v>40240369</v>
      </c>
      <c r="K220" s="1">
        <f t="shared" si="9"/>
        <v>17.510381253693833</v>
      </c>
      <c r="L220" t="s">
        <v>20</v>
      </c>
      <c r="M220" t="s">
        <v>947</v>
      </c>
      <c r="N220" t="s">
        <v>3167</v>
      </c>
      <c r="O220" t="s">
        <v>3167</v>
      </c>
      <c r="P220" t="s">
        <v>3167</v>
      </c>
      <c r="Q220" t="s">
        <v>3167</v>
      </c>
      <c r="R220" t="s">
        <v>3167</v>
      </c>
      <c r="S220" s="10" t="e">
        <f>C220-VLOOKUP(E220, 'OFZ Yield'!$B$2:$N$2354, MATCH(V220, 'OFZ Yield'!$B$3:$N$3, 0), FALSE)</f>
        <v>#N/A</v>
      </c>
      <c r="T220" t="e">
        <f t="shared" si="10"/>
        <v>#N/A</v>
      </c>
      <c r="U220">
        <f t="shared" si="11"/>
        <v>61</v>
      </c>
      <c r="V220">
        <v>3</v>
      </c>
      <c r="W220">
        <v>0</v>
      </c>
      <c r="Z220">
        <v>0</v>
      </c>
    </row>
    <row r="221" spans="1:26" hidden="1" x14ac:dyDescent="0.15">
      <c r="A221" t="s">
        <v>1390</v>
      </c>
      <c r="B221" t="s">
        <v>1391</v>
      </c>
      <c r="C221" s="1">
        <v>8.9499999999999993</v>
      </c>
      <c r="D221" s="2">
        <v>42178</v>
      </c>
      <c r="E221" s="2">
        <v>40358</v>
      </c>
      <c r="F221" t="s">
        <v>1396</v>
      </c>
      <c r="G221" t="s">
        <v>19</v>
      </c>
      <c r="H221" t="s">
        <v>21</v>
      </c>
      <c r="I221" t="s">
        <v>25</v>
      </c>
      <c r="J221" s="1">
        <v>39559048</v>
      </c>
      <c r="K221" s="1">
        <f t="shared" si="9"/>
        <v>17.493304999717395</v>
      </c>
      <c r="L221" t="s">
        <v>20</v>
      </c>
      <c r="M221" t="s">
        <v>947</v>
      </c>
      <c r="N221" t="s">
        <v>3167</v>
      </c>
      <c r="O221" t="s">
        <v>3167</v>
      </c>
      <c r="P221" t="s">
        <v>3167</v>
      </c>
      <c r="Q221" t="s">
        <v>3167</v>
      </c>
      <c r="R221" t="s">
        <v>3167</v>
      </c>
      <c r="S221" s="10" t="e">
        <f>C221-VLOOKUP(E221, 'OFZ Yield'!$B$2:$N$2354, MATCH(V221, 'OFZ Yield'!$B$3:$N$3, 0), FALSE)</f>
        <v>#N/A</v>
      </c>
      <c r="T221" t="e">
        <f t="shared" si="10"/>
        <v>#N/A</v>
      </c>
      <c r="U221">
        <f t="shared" si="11"/>
        <v>60</v>
      </c>
      <c r="V221">
        <v>3</v>
      </c>
      <c r="W221">
        <v>0</v>
      </c>
      <c r="Z221">
        <v>0</v>
      </c>
    </row>
    <row r="222" spans="1:26" hidden="1" x14ac:dyDescent="0.15">
      <c r="A222" t="s">
        <v>1390</v>
      </c>
      <c r="B222" t="s">
        <v>1391</v>
      </c>
      <c r="C222" s="1">
        <v>0.1</v>
      </c>
      <c r="D222" s="2">
        <v>42178</v>
      </c>
      <c r="E222" s="2">
        <v>40358</v>
      </c>
      <c r="F222" t="s">
        <v>1397</v>
      </c>
      <c r="G222" t="s">
        <v>19</v>
      </c>
      <c r="H222" t="s">
        <v>21</v>
      </c>
      <c r="I222" t="s">
        <v>23</v>
      </c>
      <c r="J222" s="1">
        <v>108305692</v>
      </c>
      <c r="K222" s="1">
        <f t="shared" si="9"/>
        <v>18.500468268300175</v>
      </c>
      <c r="L222" t="s">
        <v>20</v>
      </c>
      <c r="M222" t="s">
        <v>947</v>
      </c>
      <c r="N222" t="s">
        <v>3167</v>
      </c>
      <c r="O222" t="s">
        <v>3167</v>
      </c>
      <c r="P222" t="s">
        <v>3167</v>
      </c>
      <c r="Q222" t="s">
        <v>3167</v>
      </c>
      <c r="R222" t="s">
        <v>3167</v>
      </c>
      <c r="S222" s="10" t="e">
        <f>C222-VLOOKUP(E222, 'OFZ Yield'!$B$2:$N$2354, MATCH(V222, 'OFZ Yield'!$B$3:$N$3, 0), FALSE)</f>
        <v>#N/A</v>
      </c>
      <c r="T222" t="e">
        <f t="shared" si="10"/>
        <v>#N/A</v>
      </c>
      <c r="U222">
        <f t="shared" si="11"/>
        <v>60</v>
      </c>
      <c r="V222">
        <v>5</v>
      </c>
      <c r="W222">
        <v>0</v>
      </c>
      <c r="Z222">
        <v>0</v>
      </c>
    </row>
    <row r="223" spans="1:26" hidden="1" x14ac:dyDescent="0.15">
      <c r="A223" t="s">
        <v>1398</v>
      </c>
      <c r="B223" t="s">
        <v>1399</v>
      </c>
      <c r="C223" s="1">
        <v>7.5</v>
      </c>
      <c r="D223" s="2">
        <v>41450</v>
      </c>
      <c r="E223" s="2">
        <v>40358</v>
      </c>
      <c r="F223" t="s">
        <v>1400</v>
      </c>
      <c r="G223" t="s">
        <v>19</v>
      </c>
      <c r="H223" t="s">
        <v>21</v>
      </c>
      <c r="I223" t="s">
        <v>25</v>
      </c>
      <c r="J223" s="1">
        <v>136278771</v>
      </c>
      <c r="K223" s="1">
        <f t="shared" si="9"/>
        <v>18.730213132518546</v>
      </c>
      <c r="L223" t="s">
        <v>20</v>
      </c>
      <c r="M223" t="s">
        <v>947</v>
      </c>
      <c r="N223" t="s">
        <v>3167</v>
      </c>
      <c r="O223" t="s">
        <v>3167</v>
      </c>
      <c r="P223" t="s">
        <v>3167</v>
      </c>
      <c r="Q223" t="s">
        <v>3167</v>
      </c>
      <c r="R223" t="s">
        <v>3167</v>
      </c>
      <c r="S223" s="10" t="e">
        <f>C223-VLOOKUP(E223, 'OFZ Yield'!$B$2:$N$2354, MATCH(V223, 'OFZ Yield'!$B$3:$N$3, 0), FALSE)</f>
        <v>#N/A</v>
      </c>
      <c r="T223" t="e">
        <f t="shared" si="10"/>
        <v>#N/A</v>
      </c>
      <c r="U223">
        <f t="shared" si="11"/>
        <v>36</v>
      </c>
      <c r="V223">
        <v>5</v>
      </c>
      <c r="W223">
        <v>0</v>
      </c>
      <c r="Z223">
        <v>0</v>
      </c>
    </row>
    <row r="224" spans="1:26" hidden="1" x14ac:dyDescent="0.15">
      <c r="A224" t="s">
        <v>165</v>
      </c>
      <c r="B224" t="s">
        <v>166</v>
      </c>
      <c r="C224" s="1">
        <v>10.5</v>
      </c>
      <c r="D224" s="2">
        <v>41450</v>
      </c>
      <c r="E224" s="2">
        <v>40358</v>
      </c>
      <c r="F224" t="s">
        <v>1401</v>
      </c>
      <c r="G224" t="s">
        <v>19</v>
      </c>
      <c r="H224" t="s">
        <v>21</v>
      </c>
      <c r="I224" t="s">
        <v>23</v>
      </c>
      <c r="J224" s="1">
        <v>19779524</v>
      </c>
      <c r="K224" s="1">
        <f t="shared" si="9"/>
        <v>16.800157819157452</v>
      </c>
      <c r="L224" t="s">
        <v>20</v>
      </c>
      <c r="M224" t="s">
        <v>947</v>
      </c>
      <c r="N224" t="s">
        <v>3167</v>
      </c>
      <c r="O224" t="s">
        <v>3167</v>
      </c>
      <c r="P224" t="s">
        <v>3167</v>
      </c>
      <c r="Q224" t="s">
        <v>3167</v>
      </c>
      <c r="R224" t="s">
        <v>3167</v>
      </c>
      <c r="S224" s="10" t="e">
        <f>C224-VLOOKUP(E224, 'OFZ Yield'!$B$2:$N$2354, MATCH(V224, 'OFZ Yield'!$B$3:$N$3, 0), FALSE)</f>
        <v>#N/A</v>
      </c>
      <c r="T224" t="e">
        <f t="shared" si="10"/>
        <v>#N/A</v>
      </c>
      <c r="U224">
        <f t="shared" si="11"/>
        <v>36</v>
      </c>
      <c r="V224">
        <v>3</v>
      </c>
      <c r="W224">
        <v>0</v>
      </c>
      <c r="Z224">
        <v>0</v>
      </c>
    </row>
    <row r="225" spans="1:26" hidden="1" x14ac:dyDescent="0.15">
      <c r="A225" t="s">
        <v>1402</v>
      </c>
      <c r="B225" t="s">
        <v>1403</v>
      </c>
      <c r="C225" s="1">
        <v>7.9</v>
      </c>
      <c r="D225" s="2">
        <v>41452</v>
      </c>
      <c r="E225" s="2">
        <v>40360</v>
      </c>
      <c r="F225" t="s">
        <v>1404</v>
      </c>
      <c r="G225" t="s">
        <v>19</v>
      </c>
      <c r="H225" t="s">
        <v>21</v>
      </c>
      <c r="I225" t="s">
        <v>25</v>
      </c>
      <c r="J225" s="1">
        <v>65920186</v>
      </c>
      <c r="K225" s="1">
        <f t="shared" si="9"/>
        <v>18.003955265163452</v>
      </c>
      <c r="L225" t="s">
        <v>20</v>
      </c>
      <c r="M225" t="s">
        <v>947</v>
      </c>
      <c r="N225" t="s">
        <v>3167</v>
      </c>
      <c r="O225" t="s">
        <v>3167</v>
      </c>
      <c r="P225" t="s">
        <v>3167</v>
      </c>
      <c r="Q225" t="s">
        <v>3167</v>
      </c>
      <c r="R225" t="s">
        <v>3167</v>
      </c>
      <c r="S225" s="10" t="e">
        <f>C225-VLOOKUP(E225, 'OFZ Yield'!$B$2:$N$2354, MATCH(V225, 'OFZ Yield'!$B$3:$N$3, 0), FALSE)</f>
        <v>#N/A</v>
      </c>
      <c r="T225" t="e">
        <f t="shared" si="10"/>
        <v>#N/A</v>
      </c>
      <c r="U225">
        <f t="shared" si="11"/>
        <v>36</v>
      </c>
      <c r="V225">
        <v>5</v>
      </c>
      <c r="W225">
        <v>0</v>
      </c>
      <c r="Z225">
        <v>0</v>
      </c>
    </row>
    <row r="226" spans="1:26" hidden="1" x14ac:dyDescent="0.15">
      <c r="A226" t="s">
        <v>1402</v>
      </c>
      <c r="B226" t="s">
        <v>1403</v>
      </c>
      <c r="C226" s="1">
        <v>7.9</v>
      </c>
      <c r="D226" s="2">
        <v>41452</v>
      </c>
      <c r="E226" s="2">
        <v>40360</v>
      </c>
      <c r="F226" t="s">
        <v>1405</v>
      </c>
      <c r="G226" t="s">
        <v>19</v>
      </c>
      <c r="H226" t="s">
        <v>21</v>
      </c>
      <c r="I226" t="s">
        <v>25</v>
      </c>
      <c r="J226" s="1">
        <v>65920186</v>
      </c>
      <c r="K226" s="1">
        <f t="shared" si="9"/>
        <v>18.003955265163452</v>
      </c>
      <c r="L226" t="s">
        <v>20</v>
      </c>
      <c r="M226" t="s">
        <v>947</v>
      </c>
      <c r="N226" t="s">
        <v>3167</v>
      </c>
      <c r="O226" t="s">
        <v>3167</v>
      </c>
      <c r="P226" t="s">
        <v>3167</v>
      </c>
      <c r="Q226" t="s">
        <v>3167</v>
      </c>
      <c r="R226" t="s">
        <v>3167</v>
      </c>
      <c r="S226" s="10" t="e">
        <f>C226-VLOOKUP(E226, 'OFZ Yield'!$B$2:$N$2354, MATCH(V226, 'OFZ Yield'!$B$3:$N$3, 0), FALSE)</f>
        <v>#N/A</v>
      </c>
      <c r="T226" t="e">
        <f t="shared" si="10"/>
        <v>#N/A</v>
      </c>
      <c r="U226">
        <f t="shared" si="11"/>
        <v>36</v>
      </c>
      <c r="V226">
        <v>5</v>
      </c>
      <c r="W226">
        <v>0</v>
      </c>
      <c r="Z226">
        <v>0</v>
      </c>
    </row>
    <row r="227" spans="1:26" hidden="1" x14ac:dyDescent="0.15">
      <c r="A227" t="s">
        <v>1406</v>
      </c>
      <c r="B227" t="s">
        <v>1407</v>
      </c>
      <c r="C227" s="1">
        <v>10</v>
      </c>
      <c r="D227" s="2">
        <v>41456</v>
      </c>
      <c r="E227" s="2">
        <v>40364</v>
      </c>
      <c r="F227" t="s">
        <v>1408</v>
      </c>
      <c r="G227" t="s">
        <v>19</v>
      </c>
      <c r="H227" t="s">
        <v>21</v>
      </c>
      <c r="I227" t="s">
        <v>25</v>
      </c>
      <c r="J227" s="1">
        <v>39450325</v>
      </c>
      <c r="K227" s="1">
        <f t="shared" si="9"/>
        <v>17.490552843498524</v>
      </c>
      <c r="L227" t="s">
        <v>20</v>
      </c>
      <c r="M227" t="s">
        <v>947</v>
      </c>
      <c r="N227" t="s">
        <v>3167</v>
      </c>
      <c r="O227" t="s">
        <v>3167</v>
      </c>
      <c r="P227" t="s">
        <v>3167</v>
      </c>
      <c r="Q227" t="s">
        <v>3167</v>
      </c>
      <c r="R227" t="s">
        <v>3167</v>
      </c>
      <c r="S227" s="10" t="e">
        <f>C227-VLOOKUP(E227, 'OFZ Yield'!$B$2:$N$2354, MATCH(V227, 'OFZ Yield'!$B$3:$N$3, 0), FALSE)</f>
        <v>#N/A</v>
      </c>
      <c r="T227" t="e">
        <f t="shared" si="10"/>
        <v>#N/A</v>
      </c>
      <c r="U227">
        <f t="shared" si="11"/>
        <v>36</v>
      </c>
      <c r="V227">
        <v>5</v>
      </c>
      <c r="W227">
        <v>0</v>
      </c>
      <c r="Z227">
        <v>0</v>
      </c>
    </row>
    <row r="228" spans="1:26" hidden="1" x14ac:dyDescent="0.15">
      <c r="A228" t="s">
        <v>1409</v>
      </c>
      <c r="B228" t="s">
        <v>1410</v>
      </c>
      <c r="C228" s="1">
        <v>12.4</v>
      </c>
      <c r="D228" s="2">
        <v>43277</v>
      </c>
      <c r="E228" s="2">
        <v>40365</v>
      </c>
      <c r="F228" t="s">
        <v>1411</v>
      </c>
      <c r="G228" t="s">
        <v>19</v>
      </c>
      <c r="H228" t="s">
        <v>21</v>
      </c>
      <c r="I228" t="s">
        <v>23</v>
      </c>
      <c r="J228" s="1">
        <v>67736909</v>
      </c>
      <c r="K228" s="1">
        <f t="shared" si="9"/>
        <v>18.031141773961462</v>
      </c>
      <c r="L228" t="s">
        <v>20</v>
      </c>
      <c r="M228" t="s">
        <v>947</v>
      </c>
      <c r="N228" t="s">
        <v>3167</v>
      </c>
      <c r="O228" t="s">
        <v>3139</v>
      </c>
      <c r="P228" t="s">
        <v>3167</v>
      </c>
      <c r="Q228" t="s">
        <v>3167</v>
      </c>
      <c r="R228" t="s">
        <v>3167</v>
      </c>
      <c r="S228" s="10" t="e">
        <f>C228-VLOOKUP(E228, 'OFZ Yield'!$B$2:$N$2354, MATCH(V228, 'OFZ Yield'!$B$3:$N$3, 0), FALSE)</f>
        <v>#N/A</v>
      </c>
      <c r="T228" t="e">
        <f t="shared" si="10"/>
        <v>#N/A</v>
      </c>
      <c r="U228">
        <f t="shared" si="11"/>
        <v>96</v>
      </c>
      <c r="V228">
        <v>3</v>
      </c>
      <c r="W228">
        <v>0</v>
      </c>
      <c r="Z228">
        <v>0</v>
      </c>
    </row>
    <row r="229" spans="1:26" hidden="1" x14ac:dyDescent="0.15">
      <c r="A229" t="s">
        <v>337</v>
      </c>
      <c r="B229" t="s">
        <v>338</v>
      </c>
      <c r="C229" s="1">
        <v>8</v>
      </c>
      <c r="D229" s="2">
        <v>41463</v>
      </c>
      <c r="E229" s="2">
        <v>40367</v>
      </c>
      <c r="F229" t="s">
        <v>1412</v>
      </c>
      <c r="G229" t="s">
        <v>19</v>
      </c>
      <c r="H229" t="s">
        <v>21</v>
      </c>
      <c r="I229" t="s">
        <v>23</v>
      </c>
      <c r="J229" s="1">
        <v>67067281</v>
      </c>
      <c r="K229" s="1">
        <f t="shared" si="9"/>
        <v>18.021206867519556</v>
      </c>
      <c r="L229" t="s">
        <v>20</v>
      </c>
      <c r="M229" t="s">
        <v>947</v>
      </c>
      <c r="N229" t="s">
        <v>3133</v>
      </c>
      <c r="O229" t="s">
        <v>3167</v>
      </c>
      <c r="P229" t="s">
        <v>3167</v>
      </c>
      <c r="Q229" t="s">
        <v>3167</v>
      </c>
      <c r="R229" t="s">
        <v>3167</v>
      </c>
      <c r="S229" s="10" t="e">
        <f>C229-VLOOKUP(E229, 'OFZ Yield'!$B$2:$N$2354, MATCH(V229, 'OFZ Yield'!$B$3:$N$3, 0), FALSE)</f>
        <v>#N/A</v>
      </c>
      <c r="T229" t="e">
        <f t="shared" si="10"/>
        <v>#N/A</v>
      </c>
      <c r="U229">
        <f t="shared" si="11"/>
        <v>37</v>
      </c>
      <c r="V229">
        <v>3</v>
      </c>
      <c r="W229">
        <v>0</v>
      </c>
      <c r="Z229">
        <v>0</v>
      </c>
    </row>
    <row r="230" spans="1:26" hidden="1" x14ac:dyDescent="0.15">
      <c r="A230" t="s">
        <v>388</v>
      </c>
      <c r="B230" t="s">
        <v>389</v>
      </c>
      <c r="C230" s="1">
        <v>0.01</v>
      </c>
      <c r="D230" s="2">
        <v>44008</v>
      </c>
      <c r="E230" s="2">
        <v>40368</v>
      </c>
      <c r="F230" t="s">
        <v>1431</v>
      </c>
      <c r="G230" t="s">
        <v>19</v>
      </c>
      <c r="H230" t="s">
        <v>21</v>
      </c>
      <c r="I230" t="s">
        <v>23</v>
      </c>
      <c r="J230" s="1">
        <v>135473819</v>
      </c>
      <c r="K230" s="1">
        <f t="shared" si="9"/>
        <v>18.724288961902907</v>
      </c>
      <c r="L230" t="s">
        <v>20</v>
      </c>
      <c r="M230" t="s">
        <v>947</v>
      </c>
      <c r="N230" t="s">
        <v>3133</v>
      </c>
      <c r="O230" t="s">
        <v>3167</v>
      </c>
      <c r="P230" t="s">
        <v>3167</v>
      </c>
      <c r="Q230" t="s">
        <v>3167</v>
      </c>
      <c r="R230" t="s">
        <v>3167</v>
      </c>
      <c r="S230" s="10" t="e">
        <f>C230-VLOOKUP(E230, 'OFZ Yield'!$B$2:$N$2354, MATCH(V230, 'OFZ Yield'!$B$3:$N$3, 0), FALSE)</f>
        <v>#N/A</v>
      </c>
      <c r="T230" t="e">
        <f t="shared" si="10"/>
        <v>#N/A</v>
      </c>
      <c r="U230">
        <f t="shared" si="11"/>
        <v>120</v>
      </c>
      <c r="V230">
        <v>3</v>
      </c>
      <c r="W230">
        <v>0</v>
      </c>
      <c r="Z230">
        <v>0</v>
      </c>
    </row>
    <row r="231" spans="1:26" hidden="1" x14ac:dyDescent="0.15">
      <c r="A231" t="s">
        <v>1800</v>
      </c>
      <c r="B231" t="s">
        <v>1801</v>
      </c>
      <c r="C231" s="1">
        <v>12.5</v>
      </c>
      <c r="D231" s="2">
        <v>41460</v>
      </c>
      <c r="E231" s="2">
        <v>40368</v>
      </c>
      <c r="F231" t="s">
        <v>1806</v>
      </c>
      <c r="G231" t="s">
        <v>19</v>
      </c>
      <c r="H231" t="s">
        <v>21</v>
      </c>
      <c r="I231" t="s">
        <v>23</v>
      </c>
      <c r="J231" s="1">
        <v>4485192</v>
      </c>
      <c r="K231" s="1">
        <f t="shared" si="9"/>
        <v>15.316291861923288</v>
      </c>
      <c r="L231" t="s">
        <v>20</v>
      </c>
      <c r="M231" t="s">
        <v>947</v>
      </c>
      <c r="N231" t="s">
        <v>3167</v>
      </c>
      <c r="O231" t="s">
        <v>3167</v>
      </c>
      <c r="P231" t="s">
        <v>3167</v>
      </c>
      <c r="Q231" t="s">
        <v>3167</v>
      </c>
      <c r="R231" t="s">
        <v>3167</v>
      </c>
      <c r="S231" s="10" t="e">
        <f>C231-VLOOKUP(E231, 'OFZ Yield'!$B$2:$N$2354, MATCH(V231, 'OFZ Yield'!$B$3:$N$3, 0), FALSE)</f>
        <v>#N/A</v>
      </c>
      <c r="T231" t="e">
        <f t="shared" si="10"/>
        <v>#N/A</v>
      </c>
      <c r="U231">
        <f t="shared" si="11"/>
        <v>36</v>
      </c>
      <c r="V231">
        <v>3</v>
      </c>
      <c r="W231">
        <v>0</v>
      </c>
      <c r="Z231">
        <v>0</v>
      </c>
    </row>
    <row r="232" spans="1:26" hidden="1" x14ac:dyDescent="0.15">
      <c r="A232" t="s">
        <v>488</v>
      </c>
      <c r="B232" t="s">
        <v>489</v>
      </c>
      <c r="C232" s="1">
        <v>8.4700000000000006</v>
      </c>
      <c r="D232" s="2">
        <v>44014</v>
      </c>
      <c r="E232" s="2">
        <v>40374</v>
      </c>
      <c r="F232" t="s">
        <v>1543</v>
      </c>
      <c r="G232" t="s">
        <v>19</v>
      </c>
      <c r="H232" t="s">
        <v>21</v>
      </c>
      <c r="I232" t="s">
        <v>23</v>
      </c>
      <c r="J232" s="1">
        <v>67759859</v>
      </c>
      <c r="K232" s="1">
        <f t="shared" si="9"/>
        <v>18.031480527432237</v>
      </c>
      <c r="L232" t="s">
        <v>20</v>
      </c>
      <c r="M232" t="s">
        <v>947</v>
      </c>
      <c r="N232" t="s">
        <v>3167</v>
      </c>
      <c r="O232" t="s">
        <v>3167</v>
      </c>
      <c r="P232" t="s">
        <v>3167</v>
      </c>
      <c r="Q232" t="s">
        <v>3167</v>
      </c>
      <c r="R232" t="s">
        <v>3167</v>
      </c>
      <c r="S232" s="10" t="e">
        <f>C232-VLOOKUP(E232, 'OFZ Yield'!$B$2:$N$2354, MATCH(V232, 'OFZ Yield'!$B$3:$N$3, 0), FALSE)</f>
        <v>#N/A</v>
      </c>
      <c r="T232" t="e">
        <f t="shared" si="10"/>
        <v>#N/A</v>
      </c>
      <c r="U232">
        <f t="shared" si="11"/>
        <v>120</v>
      </c>
      <c r="V232">
        <v>7</v>
      </c>
      <c r="W232">
        <v>0</v>
      </c>
      <c r="Z232">
        <v>0</v>
      </c>
    </row>
    <row r="233" spans="1:26" hidden="1" x14ac:dyDescent="0.15">
      <c r="A233" t="s">
        <v>1413</v>
      </c>
      <c r="B233" t="s">
        <v>1414</v>
      </c>
      <c r="C233" s="1">
        <v>9.25</v>
      </c>
      <c r="D233" s="2">
        <v>42195</v>
      </c>
      <c r="E233" s="2">
        <v>40375</v>
      </c>
      <c r="F233" t="s">
        <v>1415</v>
      </c>
      <c r="G233" t="s">
        <v>19</v>
      </c>
      <c r="H233" t="s">
        <v>21</v>
      </c>
      <c r="I233" t="s">
        <v>25</v>
      </c>
      <c r="J233" s="1">
        <v>39683746</v>
      </c>
      <c r="K233" s="1">
        <f t="shared" si="9"/>
        <v>17.496452241166988</v>
      </c>
      <c r="L233" t="s">
        <v>20</v>
      </c>
      <c r="M233" t="s">
        <v>947</v>
      </c>
      <c r="N233" t="s">
        <v>3133</v>
      </c>
      <c r="O233" t="s">
        <v>3167</v>
      </c>
      <c r="P233" t="s">
        <v>3167</v>
      </c>
      <c r="Q233" t="s">
        <v>3167</v>
      </c>
      <c r="R233" t="s">
        <v>3167</v>
      </c>
      <c r="S233" s="10" t="e">
        <f>C233-VLOOKUP(E233, 'OFZ Yield'!$B$2:$N$2354, MATCH(V233, 'OFZ Yield'!$B$3:$N$3, 0), FALSE)</f>
        <v>#N/A</v>
      </c>
      <c r="T233" t="e">
        <f t="shared" si="10"/>
        <v>#N/A</v>
      </c>
      <c r="U233">
        <f t="shared" si="11"/>
        <v>60</v>
      </c>
      <c r="V233">
        <v>3</v>
      </c>
      <c r="W233">
        <v>0</v>
      </c>
      <c r="Z233">
        <v>0</v>
      </c>
    </row>
    <row r="234" spans="1:26" hidden="1" x14ac:dyDescent="0.15">
      <c r="A234" t="s">
        <v>1002</v>
      </c>
      <c r="B234" t="s">
        <v>1003</v>
      </c>
      <c r="C234" s="1">
        <v>9.3000000000000007</v>
      </c>
      <c r="D234" s="2">
        <v>42199</v>
      </c>
      <c r="E234" s="2">
        <v>40379</v>
      </c>
      <c r="F234" t="s">
        <v>1416</v>
      </c>
      <c r="G234" t="s">
        <v>19</v>
      </c>
      <c r="H234" t="s">
        <v>21</v>
      </c>
      <c r="I234" t="s">
        <v>23</v>
      </c>
      <c r="J234" s="1">
        <v>26826912</v>
      </c>
      <c r="K234" s="1">
        <f t="shared" si="9"/>
        <v>17.104916120735002</v>
      </c>
      <c r="L234" t="s">
        <v>20</v>
      </c>
      <c r="M234" t="s">
        <v>947</v>
      </c>
      <c r="N234" t="s">
        <v>3133</v>
      </c>
      <c r="O234" t="s">
        <v>3167</v>
      </c>
      <c r="P234" t="s">
        <v>3167</v>
      </c>
      <c r="Q234" t="s">
        <v>3167</v>
      </c>
      <c r="R234" t="s">
        <v>3167</v>
      </c>
      <c r="S234" s="10" t="e">
        <f>C234-VLOOKUP(E234, 'OFZ Yield'!$B$2:$N$2354, MATCH(V234, 'OFZ Yield'!$B$3:$N$3, 0), FALSE)</f>
        <v>#N/A</v>
      </c>
      <c r="T234" t="e">
        <f t="shared" si="10"/>
        <v>#N/A</v>
      </c>
      <c r="U234">
        <f t="shared" si="11"/>
        <v>60</v>
      </c>
      <c r="V234">
        <v>3</v>
      </c>
      <c r="W234">
        <v>0</v>
      </c>
      <c r="Z234">
        <v>0</v>
      </c>
    </row>
    <row r="235" spans="1:26" hidden="1" x14ac:dyDescent="0.15">
      <c r="A235" t="s">
        <v>1286</v>
      </c>
      <c r="B235" t="s">
        <v>1287</v>
      </c>
      <c r="C235" s="1">
        <v>9.9</v>
      </c>
      <c r="D235" s="2">
        <v>41477</v>
      </c>
      <c r="E235" s="2">
        <v>40381</v>
      </c>
      <c r="F235" t="s">
        <v>1417</v>
      </c>
      <c r="G235" t="s">
        <v>19</v>
      </c>
      <c r="H235" t="s">
        <v>21</v>
      </c>
      <c r="I235" t="s">
        <v>23</v>
      </c>
      <c r="J235" s="1">
        <v>67067281</v>
      </c>
      <c r="K235" s="1">
        <f t="shared" si="9"/>
        <v>18.021206867519556</v>
      </c>
      <c r="L235" t="s">
        <v>20</v>
      </c>
      <c r="M235" t="s">
        <v>947</v>
      </c>
      <c r="N235" t="s">
        <v>3167</v>
      </c>
      <c r="O235" t="s">
        <v>3167</v>
      </c>
      <c r="P235" t="s">
        <v>3167</v>
      </c>
      <c r="Q235" t="s">
        <v>3167</v>
      </c>
      <c r="R235" t="s">
        <v>3167</v>
      </c>
      <c r="S235" s="10" t="e">
        <f>C235-VLOOKUP(E235, 'OFZ Yield'!$B$2:$N$2354, MATCH(V235, 'OFZ Yield'!$B$3:$N$3, 0), FALSE)</f>
        <v>#N/A</v>
      </c>
      <c r="T235" t="e">
        <f t="shared" si="10"/>
        <v>#N/A</v>
      </c>
      <c r="U235">
        <f t="shared" si="11"/>
        <v>37</v>
      </c>
      <c r="V235">
        <v>3</v>
      </c>
      <c r="W235">
        <v>0</v>
      </c>
      <c r="Z235">
        <v>0</v>
      </c>
    </row>
    <row r="236" spans="1:26" hidden="1" x14ac:dyDescent="0.15">
      <c r="A236" t="s">
        <v>1418</v>
      </c>
      <c r="B236" t="s">
        <v>1419</v>
      </c>
      <c r="C236" s="1">
        <v>10</v>
      </c>
      <c r="D236" s="2">
        <v>42201</v>
      </c>
      <c r="E236" s="2">
        <v>40381</v>
      </c>
      <c r="F236" t="s">
        <v>1420</v>
      </c>
      <c r="G236" t="s">
        <v>19</v>
      </c>
      <c r="H236" t="s">
        <v>21</v>
      </c>
      <c r="I236" t="s">
        <v>23</v>
      </c>
      <c r="J236" s="1">
        <v>52600433</v>
      </c>
      <c r="K236" s="1">
        <f t="shared" si="9"/>
        <v>17.778234909613218</v>
      </c>
      <c r="L236" t="s">
        <v>20</v>
      </c>
      <c r="M236" t="s">
        <v>948</v>
      </c>
      <c r="N236" t="s">
        <v>3167</v>
      </c>
      <c r="O236" t="s">
        <v>3167</v>
      </c>
      <c r="P236" t="s">
        <v>3167</v>
      </c>
      <c r="Q236" t="s">
        <v>3167</v>
      </c>
      <c r="R236" t="s">
        <v>3167</v>
      </c>
      <c r="S236" s="10" t="e">
        <f>C236-VLOOKUP(E236, 'OFZ Yield'!$B$2:$N$2354, MATCH(V236, 'OFZ Yield'!$B$3:$N$3, 0), FALSE)</f>
        <v>#N/A</v>
      </c>
      <c r="T236" t="e">
        <f t="shared" si="10"/>
        <v>#N/A</v>
      </c>
      <c r="U236">
        <f t="shared" si="11"/>
        <v>60</v>
      </c>
      <c r="V236">
        <v>10</v>
      </c>
      <c r="W236">
        <v>0</v>
      </c>
      <c r="Z236">
        <v>0</v>
      </c>
    </row>
    <row r="237" spans="1:26" hidden="1" x14ac:dyDescent="0.15">
      <c r="A237" t="s">
        <v>1421</v>
      </c>
      <c r="B237" t="s">
        <v>1422</v>
      </c>
      <c r="C237" s="1">
        <v>10.25</v>
      </c>
      <c r="D237" s="2">
        <v>42201</v>
      </c>
      <c r="E237" s="2">
        <v>40381</v>
      </c>
      <c r="F237" t="s">
        <v>1423</v>
      </c>
      <c r="G237" t="s">
        <v>19</v>
      </c>
      <c r="H237" t="s">
        <v>21</v>
      </c>
      <c r="I237" t="s">
        <v>23</v>
      </c>
      <c r="J237" s="1">
        <v>39787692</v>
      </c>
      <c r="K237" s="1">
        <f t="shared" si="9"/>
        <v>17.499068176197035</v>
      </c>
      <c r="L237" t="s">
        <v>20</v>
      </c>
      <c r="M237" t="s">
        <v>947</v>
      </c>
      <c r="N237" t="s">
        <v>3167</v>
      </c>
      <c r="O237" t="s">
        <v>3167</v>
      </c>
      <c r="P237" t="s">
        <v>3167</v>
      </c>
      <c r="Q237" t="s">
        <v>3167</v>
      </c>
      <c r="R237" t="s">
        <v>3167</v>
      </c>
      <c r="S237" s="10" t="e">
        <f>C237-VLOOKUP(E237, 'OFZ Yield'!$B$2:$N$2354, MATCH(V237, 'OFZ Yield'!$B$3:$N$3, 0), FALSE)</f>
        <v>#N/A</v>
      </c>
      <c r="T237" t="e">
        <f t="shared" si="10"/>
        <v>#N/A</v>
      </c>
      <c r="U237">
        <f t="shared" si="11"/>
        <v>60</v>
      </c>
      <c r="V237">
        <v>3</v>
      </c>
      <c r="W237">
        <v>0</v>
      </c>
      <c r="Z237">
        <v>0</v>
      </c>
    </row>
    <row r="238" spans="1:26" hidden="1" x14ac:dyDescent="0.15">
      <c r="A238" t="s">
        <v>130</v>
      </c>
      <c r="B238" t="s">
        <v>131</v>
      </c>
      <c r="C238" s="1">
        <v>20</v>
      </c>
      <c r="D238" s="2">
        <v>41483</v>
      </c>
      <c r="E238" s="2">
        <v>40385</v>
      </c>
      <c r="F238" t="s">
        <v>1424</v>
      </c>
      <c r="G238" t="s">
        <v>19</v>
      </c>
      <c r="H238" t="s">
        <v>21</v>
      </c>
      <c r="I238" t="s">
        <v>25</v>
      </c>
      <c r="J238" s="1">
        <v>18778838</v>
      </c>
      <c r="K238" s="1">
        <f t="shared" si="9"/>
        <v>16.748241155495698</v>
      </c>
      <c r="L238" t="s">
        <v>20</v>
      </c>
      <c r="M238" t="s">
        <v>947</v>
      </c>
      <c r="N238" t="s">
        <v>3133</v>
      </c>
      <c r="O238" t="s">
        <v>3167</v>
      </c>
      <c r="P238" t="s">
        <v>3167</v>
      </c>
      <c r="Q238" t="s">
        <v>3167</v>
      </c>
      <c r="R238" t="s">
        <v>3167</v>
      </c>
      <c r="S238" s="10" t="e">
        <f>C238-VLOOKUP(E238, 'OFZ Yield'!$B$2:$N$2354, MATCH(V238, 'OFZ Yield'!$B$3:$N$3, 0), FALSE)</f>
        <v>#N/A</v>
      </c>
      <c r="T238" t="e">
        <f t="shared" si="10"/>
        <v>#N/A</v>
      </c>
      <c r="U238">
        <f t="shared" si="11"/>
        <v>37</v>
      </c>
      <c r="V238">
        <v>5</v>
      </c>
      <c r="W238">
        <v>0</v>
      </c>
      <c r="Z238">
        <v>0</v>
      </c>
    </row>
    <row r="239" spans="1:26" hidden="1" x14ac:dyDescent="0.15">
      <c r="A239" t="s">
        <v>1655</v>
      </c>
      <c r="B239" t="s">
        <v>1656</v>
      </c>
      <c r="C239" s="1">
        <v>0</v>
      </c>
      <c r="D239" s="2">
        <v>41477</v>
      </c>
      <c r="E239" s="2">
        <v>40385</v>
      </c>
      <c r="F239" t="s">
        <v>1657</v>
      </c>
      <c r="G239" t="s">
        <v>19</v>
      </c>
      <c r="H239" t="s">
        <v>21</v>
      </c>
      <c r="I239" t="s">
        <v>964</v>
      </c>
      <c r="J239" s="1">
        <v>13052196</v>
      </c>
      <c r="K239" s="1">
        <f t="shared" si="9"/>
        <v>16.384466953438249</v>
      </c>
      <c r="L239" t="s">
        <v>20</v>
      </c>
      <c r="M239" t="s">
        <v>947</v>
      </c>
      <c r="N239" t="s">
        <v>3167</v>
      </c>
      <c r="O239" t="s">
        <v>3167</v>
      </c>
      <c r="P239" t="s">
        <v>3167</v>
      </c>
      <c r="Q239" t="s">
        <v>3167</v>
      </c>
      <c r="R239" t="s">
        <v>3167</v>
      </c>
      <c r="S239" s="10" t="e">
        <f>C239-VLOOKUP(E239, 'OFZ Yield'!$B$2:$N$2354, MATCH(V239, 'OFZ Yield'!$B$3:$N$3, 0), FALSE)</f>
        <v>#N/A</v>
      </c>
      <c r="T239" t="e">
        <f t="shared" si="10"/>
        <v>#N/A</v>
      </c>
      <c r="U239">
        <f t="shared" si="11"/>
        <v>36</v>
      </c>
      <c r="V239">
        <v>5</v>
      </c>
      <c r="W239">
        <v>0</v>
      </c>
      <c r="Z239">
        <v>0</v>
      </c>
    </row>
    <row r="240" spans="1:26" hidden="1" x14ac:dyDescent="0.15">
      <c r="A240" t="s">
        <v>1425</v>
      </c>
      <c r="B240" t="s">
        <v>1426</v>
      </c>
      <c r="C240" s="1">
        <v>7</v>
      </c>
      <c r="D240" s="2">
        <v>41478</v>
      </c>
      <c r="E240" s="2">
        <v>40386</v>
      </c>
      <c r="F240" t="s">
        <v>1427</v>
      </c>
      <c r="G240" t="s">
        <v>19</v>
      </c>
      <c r="H240" t="s">
        <v>21</v>
      </c>
      <c r="I240" t="s">
        <v>23</v>
      </c>
      <c r="J240" s="1">
        <v>39552111</v>
      </c>
      <c r="K240" s="1">
        <f t="shared" si="9"/>
        <v>17.493129626227599</v>
      </c>
      <c r="L240" t="s">
        <v>20</v>
      </c>
      <c r="M240" t="s">
        <v>947</v>
      </c>
      <c r="N240" t="s">
        <v>3167</v>
      </c>
      <c r="O240" t="s">
        <v>3167</v>
      </c>
      <c r="P240" t="s">
        <v>3167</v>
      </c>
      <c r="Q240" t="s">
        <v>3167</v>
      </c>
      <c r="R240" t="s">
        <v>3167</v>
      </c>
      <c r="S240" s="10" t="e">
        <f>C240-VLOOKUP(E240, 'OFZ Yield'!$B$2:$N$2354, MATCH(V240, 'OFZ Yield'!$B$3:$N$3, 0), FALSE)</f>
        <v>#N/A</v>
      </c>
      <c r="T240" t="e">
        <f t="shared" si="10"/>
        <v>#N/A</v>
      </c>
      <c r="U240">
        <f t="shared" si="11"/>
        <v>36</v>
      </c>
      <c r="V240">
        <v>5</v>
      </c>
      <c r="W240">
        <v>0</v>
      </c>
      <c r="Z240">
        <v>0</v>
      </c>
    </row>
    <row r="241" spans="1:26" hidden="1" x14ac:dyDescent="0.15">
      <c r="A241" t="s">
        <v>540</v>
      </c>
      <c r="B241" t="s">
        <v>541</v>
      </c>
      <c r="C241" s="1">
        <v>9.5</v>
      </c>
      <c r="D241" s="2">
        <v>42208</v>
      </c>
      <c r="E241" s="2">
        <v>40388</v>
      </c>
      <c r="F241" t="s">
        <v>1428</v>
      </c>
      <c r="G241" t="s">
        <v>19</v>
      </c>
      <c r="H241" t="s">
        <v>21</v>
      </c>
      <c r="I241" t="s">
        <v>23</v>
      </c>
      <c r="J241" s="1">
        <v>33533640</v>
      </c>
      <c r="K241" s="1">
        <f t="shared" si="9"/>
        <v>17.328059672049211</v>
      </c>
      <c r="L241" t="s">
        <v>20</v>
      </c>
      <c r="M241" t="s">
        <v>947</v>
      </c>
      <c r="N241" t="s">
        <v>3133</v>
      </c>
      <c r="O241" t="s">
        <v>3167</v>
      </c>
      <c r="P241" t="s">
        <v>3167</v>
      </c>
      <c r="Q241" t="s">
        <v>3167</v>
      </c>
      <c r="R241" t="s">
        <v>3167</v>
      </c>
      <c r="S241" s="10" t="e">
        <f>C241-VLOOKUP(E241, 'OFZ Yield'!$B$2:$N$2354, MATCH(V241, 'OFZ Yield'!$B$3:$N$3, 0), FALSE)</f>
        <v>#N/A</v>
      </c>
      <c r="T241" t="e">
        <f t="shared" si="10"/>
        <v>#N/A</v>
      </c>
      <c r="U241">
        <f t="shared" si="11"/>
        <v>60</v>
      </c>
      <c r="V241">
        <v>3</v>
      </c>
      <c r="W241">
        <v>0</v>
      </c>
      <c r="Z241">
        <v>0</v>
      </c>
    </row>
    <row r="242" spans="1:26" hidden="1" x14ac:dyDescent="0.15">
      <c r="A242" t="s">
        <v>1652</v>
      </c>
      <c r="B242" t="s">
        <v>1653</v>
      </c>
      <c r="C242" s="1">
        <v>12.2</v>
      </c>
      <c r="D242" s="2">
        <v>41481</v>
      </c>
      <c r="E242" s="2">
        <v>40389</v>
      </c>
      <c r="F242" t="s">
        <v>1654</v>
      </c>
      <c r="G242" t="s">
        <v>19</v>
      </c>
      <c r="H242" t="s">
        <v>21</v>
      </c>
      <c r="I242" t="s">
        <v>25</v>
      </c>
      <c r="J242" s="1">
        <v>32960093</v>
      </c>
      <c r="K242" s="1">
        <f t="shared" si="9"/>
        <v>17.310808084603504</v>
      </c>
      <c r="L242" t="s">
        <v>20</v>
      </c>
      <c r="M242" t="s">
        <v>947</v>
      </c>
      <c r="N242" t="s">
        <v>3167</v>
      </c>
      <c r="O242" t="s">
        <v>3167</v>
      </c>
      <c r="P242" t="s">
        <v>3167</v>
      </c>
      <c r="Q242" t="s">
        <v>3167</v>
      </c>
      <c r="R242" t="s">
        <v>3167</v>
      </c>
      <c r="S242" s="10" t="e">
        <f>C242-VLOOKUP(E242, 'OFZ Yield'!$B$2:$N$2354, MATCH(V242, 'OFZ Yield'!$B$3:$N$3, 0), FALSE)</f>
        <v>#N/A</v>
      </c>
      <c r="T242" t="e">
        <f t="shared" si="10"/>
        <v>#N/A</v>
      </c>
      <c r="U242">
        <f t="shared" si="11"/>
        <v>36</v>
      </c>
      <c r="V242">
        <v>3</v>
      </c>
      <c r="W242">
        <v>0</v>
      </c>
      <c r="Z242">
        <v>0</v>
      </c>
    </row>
    <row r="243" spans="1:26" hidden="1" x14ac:dyDescent="0.15">
      <c r="A243" t="s">
        <v>606</v>
      </c>
      <c r="B243" t="s">
        <v>607</v>
      </c>
      <c r="C243" s="1">
        <v>7</v>
      </c>
      <c r="D243" s="2">
        <v>41485</v>
      </c>
      <c r="E243" s="2">
        <v>40393</v>
      </c>
      <c r="F243" t="s">
        <v>1429</v>
      </c>
      <c r="G243" t="s">
        <v>19</v>
      </c>
      <c r="H243" t="s">
        <v>21</v>
      </c>
      <c r="I243" t="s">
        <v>25</v>
      </c>
      <c r="J243" s="1">
        <v>197795242</v>
      </c>
      <c r="K243" s="1">
        <f t="shared" si="9"/>
        <v>19.102742922262962</v>
      </c>
      <c r="L243" t="s">
        <v>20</v>
      </c>
      <c r="M243" t="s">
        <v>947</v>
      </c>
      <c r="N243" t="s">
        <v>3167</v>
      </c>
      <c r="O243" t="s">
        <v>3167</v>
      </c>
      <c r="P243" t="s">
        <v>3167</v>
      </c>
      <c r="Q243" t="s">
        <v>3167</v>
      </c>
      <c r="R243" t="s">
        <v>3167</v>
      </c>
      <c r="S243" s="10" t="e">
        <f>C243-VLOOKUP(E243, 'OFZ Yield'!$B$2:$N$2354, MATCH(V243, 'OFZ Yield'!$B$3:$N$3, 0), FALSE)</f>
        <v>#N/A</v>
      </c>
      <c r="T243" t="e">
        <f t="shared" si="10"/>
        <v>#N/A</v>
      </c>
      <c r="U243">
        <f t="shared" si="11"/>
        <v>36</v>
      </c>
      <c r="V243">
        <v>5</v>
      </c>
      <c r="W243">
        <v>0</v>
      </c>
      <c r="Z243">
        <v>0</v>
      </c>
    </row>
    <row r="244" spans="1:26" hidden="1" x14ac:dyDescent="0.15">
      <c r="A244" t="s">
        <v>595</v>
      </c>
      <c r="B244" t="s">
        <v>596</v>
      </c>
      <c r="C244" s="1">
        <v>7.5</v>
      </c>
      <c r="D244" s="2">
        <v>41866</v>
      </c>
      <c r="E244" s="2">
        <v>40395</v>
      </c>
      <c r="F244" t="s">
        <v>1430</v>
      </c>
      <c r="G244" t="s">
        <v>19</v>
      </c>
      <c r="H244" t="s">
        <v>21</v>
      </c>
      <c r="I244" t="s">
        <v>25</v>
      </c>
      <c r="J244" s="1">
        <v>135382116</v>
      </c>
      <c r="K244" s="1">
        <f t="shared" si="9"/>
        <v>18.723611827000884</v>
      </c>
      <c r="L244" t="s">
        <v>20</v>
      </c>
      <c r="M244" t="s">
        <v>947</v>
      </c>
      <c r="N244" t="s">
        <v>3167</v>
      </c>
      <c r="O244" t="s">
        <v>3167</v>
      </c>
      <c r="P244" t="s">
        <v>3167</v>
      </c>
      <c r="Q244" t="s">
        <v>3167</v>
      </c>
      <c r="R244" t="s">
        <v>3167</v>
      </c>
      <c r="S244" s="10" t="e">
        <f>C244-VLOOKUP(E244, 'OFZ Yield'!$B$2:$N$2354, MATCH(V244, 'OFZ Yield'!$B$3:$N$3, 0), FALSE)</f>
        <v>#N/A</v>
      </c>
      <c r="T244" t="e">
        <f t="shared" si="10"/>
        <v>#N/A</v>
      </c>
      <c r="U244">
        <f t="shared" si="11"/>
        <v>49</v>
      </c>
      <c r="V244">
        <v>5</v>
      </c>
      <c r="W244">
        <v>0</v>
      </c>
      <c r="Z244">
        <v>0</v>
      </c>
    </row>
    <row r="245" spans="1:26" hidden="1" x14ac:dyDescent="0.15">
      <c r="A245" t="s">
        <v>1432</v>
      </c>
      <c r="B245" t="s">
        <v>1433</v>
      </c>
      <c r="C245" s="1">
        <v>12</v>
      </c>
      <c r="D245" s="2">
        <v>41492</v>
      </c>
      <c r="E245" s="2">
        <v>40400</v>
      </c>
      <c r="F245" t="s">
        <v>1434</v>
      </c>
      <c r="G245" t="s">
        <v>19</v>
      </c>
      <c r="H245" t="s">
        <v>21</v>
      </c>
      <c r="I245" t="s">
        <v>23</v>
      </c>
      <c r="J245" s="1">
        <v>19725162</v>
      </c>
      <c r="K245" s="1">
        <f t="shared" si="9"/>
        <v>16.797405637590241</v>
      </c>
      <c r="L245" t="s">
        <v>20</v>
      </c>
      <c r="M245" t="s">
        <v>947</v>
      </c>
      <c r="N245" t="s">
        <v>3167</v>
      </c>
      <c r="O245" t="s">
        <v>3167</v>
      </c>
      <c r="P245" t="s">
        <v>3167</v>
      </c>
      <c r="Q245" t="s">
        <v>3167</v>
      </c>
      <c r="R245" t="s">
        <v>3167</v>
      </c>
      <c r="S245" s="10" t="e">
        <f>C245-VLOOKUP(E245, 'OFZ Yield'!$B$2:$N$2354, MATCH(V245, 'OFZ Yield'!$B$3:$N$3, 0), FALSE)</f>
        <v>#N/A</v>
      </c>
      <c r="T245" t="e">
        <f t="shared" si="10"/>
        <v>#N/A</v>
      </c>
      <c r="U245">
        <f t="shared" si="11"/>
        <v>36</v>
      </c>
      <c r="V245">
        <v>3</v>
      </c>
      <c r="W245">
        <v>0</v>
      </c>
      <c r="Z245">
        <v>0</v>
      </c>
    </row>
    <row r="246" spans="1:26" hidden="1" x14ac:dyDescent="0.15">
      <c r="A246" t="s">
        <v>290</v>
      </c>
      <c r="B246" t="s">
        <v>291</v>
      </c>
      <c r="C246" s="1">
        <v>10.75</v>
      </c>
      <c r="D246" s="2">
        <v>42948</v>
      </c>
      <c r="E246" s="2">
        <v>40400</v>
      </c>
      <c r="F246" t="s">
        <v>1435</v>
      </c>
      <c r="G246" t="s">
        <v>19</v>
      </c>
      <c r="H246" t="s">
        <v>21</v>
      </c>
      <c r="I246" t="s">
        <v>23</v>
      </c>
      <c r="J246" s="1">
        <v>65958709</v>
      </c>
      <c r="K246" s="1">
        <f t="shared" si="9"/>
        <v>18.004539482995966</v>
      </c>
      <c r="L246" t="s">
        <v>20</v>
      </c>
      <c r="M246" t="s">
        <v>947</v>
      </c>
      <c r="N246" t="s">
        <v>3167</v>
      </c>
      <c r="O246" t="s">
        <v>3139</v>
      </c>
      <c r="P246" t="s">
        <v>3167</v>
      </c>
      <c r="Q246" t="s">
        <v>3167</v>
      </c>
      <c r="R246" t="s">
        <v>3167</v>
      </c>
      <c r="S246" s="10" t="e">
        <f>C246-VLOOKUP(E246, 'OFZ Yield'!$B$2:$N$2354, MATCH(V246, 'OFZ Yield'!$B$3:$N$3, 0), FALSE)</f>
        <v>#N/A</v>
      </c>
      <c r="T246" t="e">
        <f t="shared" si="10"/>
        <v>#N/A</v>
      </c>
      <c r="U246">
        <f t="shared" si="11"/>
        <v>84</v>
      </c>
      <c r="V246">
        <v>5</v>
      </c>
      <c r="W246">
        <v>0</v>
      </c>
      <c r="Z246">
        <v>0</v>
      </c>
    </row>
    <row r="247" spans="1:26" hidden="1" x14ac:dyDescent="0.15">
      <c r="A247" t="s">
        <v>1436</v>
      </c>
      <c r="B247" t="s">
        <v>1437</v>
      </c>
      <c r="C247" s="1">
        <v>3</v>
      </c>
      <c r="D247" s="2">
        <v>47837</v>
      </c>
      <c r="E247" s="2">
        <v>40400</v>
      </c>
      <c r="F247" t="s">
        <v>1438</v>
      </c>
      <c r="G247" t="s">
        <v>19</v>
      </c>
      <c r="H247" t="s">
        <v>21</v>
      </c>
      <c r="I247" t="s">
        <v>25</v>
      </c>
      <c r="J247" s="1">
        <v>16280568</v>
      </c>
      <c r="K247" s="1">
        <f t="shared" si="9"/>
        <v>16.605482807364936</v>
      </c>
      <c r="L247" t="s">
        <v>20</v>
      </c>
      <c r="M247" t="s">
        <v>948</v>
      </c>
      <c r="N247" t="s">
        <v>3167</v>
      </c>
      <c r="O247" t="s">
        <v>3167</v>
      </c>
      <c r="P247" t="s">
        <v>3167</v>
      </c>
      <c r="Q247" t="s">
        <v>3167</v>
      </c>
      <c r="R247" t="s">
        <v>3167</v>
      </c>
      <c r="S247" s="10" t="e">
        <f>C247-VLOOKUP(E247, 'OFZ Yield'!$B$2:$N$2354, MATCH(V247, 'OFZ Yield'!$B$3:$N$3, 0), FALSE)</f>
        <v>#N/A</v>
      </c>
      <c r="T247" t="e">
        <f t="shared" si="10"/>
        <v>#N/A</v>
      </c>
      <c r="U247">
        <f t="shared" si="11"/>
        <v>245</v>
      </c>
      <c r="V247">
        <v>3</v>
      </c>
      <c r="W247">
        <v>0</v>
      </c>
      <c r="Z247">
        <v>0</v>
      </c>
    </row>
    <row r="248" spans="1:26" hidden="1" x14ac:dyDescent="0.15">
      <c r="A248" t="s">
        <v>1439</v>
      </c>
      <c r="B248" t="s">
        <v>1440</v>
      </c>
      <c r="C248" s="1">
        <v>7.9</v>
      </c>
      <c r="D248" s="2">
        <v>41498</v>
      </c>
      <c r="E248" s="2">
        <v>40400</v>
      </c>
      <c r="F248" t="s">
        <v>1441</v>
      </c>
      <c r="G248" t="s">
        <v>19</v>
      </c>
      <c r="H248" t="s">
        <v>21</v>
      </c>
      <c r="I248" t="s">
        <v>25</v>
      </c>
      <c r="J248" s="1">
        <v>39787692</v>
      </c>
      <c r="K248" s="1">
        <f t="shared" si="9"/>
        <v>17.499068176197035</v>
      </c>
      <c r="L248" t="s">
        <v>20</v>
      </c>
      <c r="M248" t="s">
        <v>947</v>
      </c>
      <c r="N248" t="s">
        <v>3133</v>
      </c>
      <c r="O248" t="s">
        <v>3167</v>
      </c>
      <c r="P248" t="s">
        <v>3167</v>
      </c>
      <c r="Q248" t="s">
        <v>3167</v>
      </c>
      <c r="R248" t="s">
        <v>3167</v>
      </c>
      <c r="S248" s="10" t="e">
        <f>C248-VLOOKUP(E248, 'OFZ Yield'!$B$2:$N$2354, MATCH(V248, 'OFZ Yield'!$B$3:$N$3, 0), FALSE)</f>
        <v>#N/A</v>
      </c>
      <c r="T248" t="e">
        <f t="shared" si="10"/>
        <v>#N/A</v>
      </c>
      <c r="U248">
        <f t="shared" si="11"/>
        <v>37</v>
      </c>
      <c r="V248">
        <v>5</v>
      </c>
      <c r="W248">
        <v>0</v>
      </c>
      <c r="Z248">
        <v>0</v>
      </c>
    </row>
    <row r="249" spans="1:26" hidden="1" x14ac:dyDescent="0.15">
      <c r="A249" t="s">
        <v>290</v>
      </c>
      <c r="B249" t="s">
        <v>291</v>
      </c>
      <c r="C249" s="1">
        <v>10.75</v>
      </c>
      <c r="D249" s="2">
        <v>42949</v>
      </c>
      <c r="E249" s="2">
        <v>40401</v>
      </c>
      <c r="F249" t="s">
        <v>1442</v>
      </c>
      <c r="G249" t="s">
        <v>19</v>
      </c>
      <c r="H249" t="s">
        <v>21</v>
      </c>
      <c r="I249" t="s">
        <v>23</v>
      </c>
      <c r="J249" s="1">
        <v>65958709</v>
      </c>
      <c r="K249" s="1">
        <f t="shared" si="9"/>
        <v>18.004539482995966</v>
      </c>
      <c r="L249" t="s">
        <v>20</v>
      </c>
      <c r="M249" t="s">
        <v>947</v>
      </c>
      <c r="N249" t="s">
        <v>3167</v>
      </c>
      <c r="O249" t="s">
        <v>3139</v>
      </c>
      <c r="P249" t="s">
        <v>3167</v>
      </c>
      <c r="Q249" t="s">
        <v>3167</v>
      </c>
      <c r="R249" t="s">
        <v>3167</v>
      </c>
      <c r="S249" s="10" t="e">
        <f>C249-VLOOKUP(E249, 'OFZ Yield'!$B$2:$N$2354, MATCH(V249, 'OFZ Yield'!$B$3:$N$3, 0), FALSE)</f>
        <v>#N/A</v>
      </c>
      <c r="T249" t="e">
        <f t="shared" si="10"/>
        <v>#N/A</v>
      </c>
      <c r="U249">
        <f t="shared" si="11"/>
        <v>84</v>
      </c>
      <c r="V249">
        <v>10</v>
      </c>
      <c r="W249">
        <v>0</v>
      </c>
      <c r="Z249">
        <v>0</v>
      </c>
    </row>
    <row r="250" spans="1:26" hidden="1" x14ac:dyDescent="0.15">
      <c r="A250" t="s">
        <v>1443</v>
      </c>
      <c r="B250" t="s">
        <v>1444</v>
      </c>
      <c r="C250" s="1">
        <v>8.1</v>
      </c>
      <c r="D250" s="2">
        <v>42954</v>
      </c>
      <c r="E250" s="2">
        <v>40406</v>
      </c>
      <c r="F250" t="s">
        <v>1445</v>
      </c>
      <c r="G250" t="s">
        <v>19</v>
      </c>
      <c r="H250" t="s">
        <v>21</v>
      </c>
      <c r="I250" t="s">
        <v>25</v>
      </c>
      <c r="J250" s="1">
        <v>94848378</v>
      </c>
      <c r="K250" s="1">
        <f t="shared" si="9"/>
        <v>18.367790153513788</v>
      </c>
      <c r="L250" t="s">
        <v>20</v>
      </c>
      <c r="M250" t="s">
        <v>947</v>
      </c>
      <c r="N250" t="s">
        <v>3167</v>
      </c>
      <c r="O250" t="s">
        <v>3167</v>
      </c>
      <c r="P250" t="s">
        <v>3167</v>
      </c>
      <c r="Q250" t="s">
        <v>3167</v>
      </c>
      <c r="R250" t="s">
        <v>3167</v>
      </c>
      <c r="S250" s="10" t="e">
        <f>C250-VLOOKUP(E250, 'OFZ Yield'!$B$2:$N$2354, MATCH(V250, 'OFZ Yield'!$B$3:$N$3, 0), FALSE)</f>
        <v>#N/A</v>
      </c>
      <c r="T250" t="e">
        <f t="shared" si="10"/>
        <v>#N/A</v>
      </c>
      <c r="U250">
        <f t="shared" si="11"/>
        <v>84</v>
      </c>
      <c r="V250">
        <v>3</v>
      </c>
      <c r="W250">
        <v>0</v>
      </c>
      <c r="Z250">
        <v>0</v>
      </c>
    </row>
    <row r="251" spans="1:26" hidden="1" x14ac:dyDescent="0.15">
      <c r="A251" t="s">
        <v>1446</v>
      </c>
      <c r="B251" t="s">
        <v>1447</v>
      </c>
      <c r="C251" s="1">
        <v>9.75</v>
      </c>
      <c r="D251" s="2">
        <v>41499</v>
      </c>
      <c r="E251" s="2">
        <v>40407</v>
      </c>
      <c r="F251" t="s">
        <v>1448</v>
      </c>
      <c r="G251" t="s">
        <v>19</v>
      </c>
      <c r="H251" t="s">
        <v>21</v>
      </c>
      <c r="I251" t="s">
        <v>25</v>
      </c>
      <c r="J251" s="1">
        <v>16437635</v>
      </c>
      <c r="K251" s="1">
        <f t="shared" si="9"/>
        <v>16.615084080796287</v>
      </c>
      <c r="L251" t="s">
        <v>20</v>
      </c>
      <c r="M251" t="s">
        <v>947</v>
      </c>
      <c r="N251" t="s">
        <v>3167</v>
      </c>
      <c r="O251" t="s">
        <v>3167</v>
      </c>
      <c r="P251" t="s">
        <v>3167</v>
      </c>
      <c r="Q251" t="s">
        <v>3167</v>
      </c>
      <c r="R251" t="s">
        <v>3167</v>
      </c>
      <c r="S251" s="10" t="e">
        <f>C251-VLOOKUP(E251, 'OFZ Yield'!$B$2:$N$2354, MATCH(V251, 'OFZ Yield'!$B$3:$N$3, 0), FALSE)</f>
        <v>#N/A</v>
      </c>
      <c r="T251" t="e">
        <f t="shared" si="10"/>
        <v>#N/A</v>
      </c>
      <c r="U251">
        <f t="shared" si="11"/>
        <v>36</v>
      </c>
      <c r="V251">
        <v>7</v>
      </c>
      <c r="W251">
        <v>0</v>
      </c>
      <c r="Z251">
        <v>0</v>
      </c>
    </row>
    <row r="252" spans="1:26" hidden="1" x14ac:dyDescent="0.15">
      <c r="A252" t="s">
        <v>1446</v>
      </c>
      <c r="B252" t="s">
        <v>1447</v>
      </c>
      <c r="C252" s="1">
        <v>9.75</v>
      </c>
      <c r="D252" s="2">
        <v>41499</v>
      </c>
      <c r="E252" s="2">
        <v>40407</v>
      </c>
      <c r="F252" t="s">
        <v>1449</v>
      </c>
      <c r="G252" t="s">
        <v>19</v>
      </c>
      <c r="H252" t="s">
        <v>21</v>
      </c>
      <c r="I252" t="s">
        <v>25</v>
      </c>
      <c r="J252" s="1">
        <v>6575054</v>
      </c>
      <c r="K252" s="1">
        <f t="shared" si="9"/>
        <v>15.698793348922132</v>
      </c>
      <c r="L252" t="s">
        <v>20</v>
      </c>
      <c r="M252" t="s">
        <v>948</v>
      </c>
      <c r="N252" t="s">
        <v>3167</v>
      </c>
      <c r="O252" t="s">
        <v>3167</v>
      </c>
      <c r="P252" t="s">
        <v>3167</v>
      </c>
      <c r="Q252" t="s">
        <v>3167</v>
      </c>
      <c r="R252" t="s">
        <v>3167</v>
      </c>
      <c r="S252" s="10" t="e">
        <f>C252-VLOOKUP(E252, 'OFZ Yield'!$B$2:$N$2354, MATCH(V252, 'OFZ Yield'!$B$3:$N$3, 0), FALSE)</f>
        <v>#N/A</v>
      </c>
      <c r="T252" t="e">
        <f t="shared" si="10"/>
        <v>#N/A</v>
      </c>
      <c r="U252">
        <f t="shared" si="11"/>
        <v>36</v>
      </c>
      <c r="V252">
        <v>20</v>
      </c>
      <c r="W252">
        <v>0</v>
      </c>
      <c r="Z252">
        <v>0</v>
      </c>
    </row>
    <row r="253" spans="1:26" hidden="1" x14ac:dyDescent="0.15">
      <c r="A253" t="s">
        <v>1450</v>
      </c>
      <c r="B253" t="s">
        <v>1451</v>
      </c>
      <c r="C253" s="1">
        <v>12.5</v>
      </c>
      <c r="D253" s="2">
        <v>41502</v>
      </c>
      <c r="E253" s="2">
        <v>40410</v>
      </c>
      <c r="F253" t="s">
        <v>1452</v>
      </c>
      <c r="G253" t="s">
        <v>19</v>
      </c>
      <c r="H253" t="s">
        <v>21</v>
      </c>
      <c r="I253" t="s">
        <v>23</v>
      </c>
      <c r="J253" s="1">
        <v>13184037</v>
      </c>
      <c r="K253" s="1">
        <f t="shared" si="9"/>
        <v>16.394517337559492</v>
      </c>
      <c r="L253" t="s">
        <v>20</v>
      </c>
      <c r="M253" t="s">
        <v>948</v>
      </c>
      <c r="N253" t="s">
        <v>3167</v>
      </c>
      <c r="O253" t="s">
        <v>3167</v>
      </c>
      <c r="P253" t="s">
        <v>3167</v>
      </c>
      <c r="Q253" t="s">
        <v>3167</v>
      </c>
      <c r="R253" t="s">
        <v>3167</v>
      </c>
      <c r="S253" s="10" t="e">
        <f>C253-VLOOKUP(E253, 'OFZ Yield'!$B$2:$N$2354, MATCH(V253, 'OFZ Yield'!$B$3:$N$3, 0), FALSE)</f>
        <v>#N/A</v>
      </c>
      <c r="T253" t="e">
        <f t="shared" si="10"/>
        <v>#N/A</v>
      </c>
      <c r="U253">
        <f t="shared" si="11"/>
        <v>36</v>
      </c>
      <c r="V253">
        <v>3</v>
      </c>
      <c r="W253">
        <v>0</v>
      </c>
      <c r="Z253">
        <v>0</v>
      </c>
    </row>
    <row r="254" spans="1:26" hidden="1" x14ac:dyDescent="0.15">
      <c r="A254" t="s">
        <v>46</v>
      </c>
      <c r="B254" t="s">
        <v>47</v>
      </c>
      <c r="C254" s="1">
        <v>10.7</v>
      </c>
      <c r="D254" s="2">
        <v>42975</v>
      </c>
      <c r="E254" s="2">
        <v>40413</v>
      </c>
      <c r="F254" t="s">
        <v>1453</v>
      </c>
      <c r="G254" t="s">
        <v>19</v>
      </c>
      <c r="H254" t="s">
        <v>21</v>
      </c>
      <c r="I254" t="s">
        <v>23</v>
      </c>
      <c r="J254" s="1">
        <v>67067281</v>
      </c>
      <c r="K254" s="1">
        <f t="shared" si="9"/>
        <v>18.021206867519556</v>
      </c>
      <c r="L254" t="s">
        <v>20</v>
      </c>
      <c r="M254" t="s">
        <v>947</v>
      </c>
      <c r="N254" t="s">
        <v>3133</v>
      </c>
      <c r="O254" t="s">
        <v>3139</v>
      </c>
      <c r="P254" t="s">
        <v>3167</v>
      </c>
      <c r="Q254" t="s">
        <v>3167</v>
      </c>
      <c r="R254" t="s">
        <v>3167</v>
      </c>
      <c r="S254" s="10" t="e">
        <f>C254-VLOOKUP(E254, 'OFZ Yield'!$B$2:$N$2354, MATCH(V254, 'OFZ Yield'!$B$3:$N$3, 0), FALSE)</f>
        <v>#N/A</v>
      </c>
      <c r="T254" t="e">
        <f t="shared" si="10"/>
        <v>#N/A</v>
      </c>
      <c r="U254">
        <f t="shared" si="11"/>
        <v>85</v>
      </c>
      <c r="V254">
        <v>7</v>
      </c>
      <c r="W254">
        <v>0</v>
      </c>
      <c r="Z254">
        <v>0</v>
      </c>
    </row>
    <row r="255" spans="1:26" hidden="1" x14ac:dyDescent="0.15">
      <c r="A255" t="s">
        <v>16</v>
      </c>
      <c r="B255" t="s">
        <v>17</v>
      </c>
      <c r="C255" s="1">
        <v>8.3000000000000007</v>
      </c>
      <c r="D255" s="2">
        <v>41514</v>
      </c>
      <c r="E255" s="2">
        <v>40422</v>
      </c>
      <c r="F255" t="s">
        <v>1454</v>
      </c>
      <c r="G255" t="s">
        <v>19</v>
      </c>
      <c r="H255" t="s">
        <v>21</v>
      </c>
      <c r="I255" t="s">
        <v>23</v>
      </c>
      <c r="J255" s="1">
        <v>134134563</v>
      </c>
      <c r="K255" s="1">
        <f t="shared" si="9"/>
        <v>18.714354055534702</v>
      </c>
      <c r="L255" t="s">
        <v>20</v>
      </c>
      <c r="M255" t="s">
        <v>947</v>
      </c>
      <c r="N255" t="s">
        <v>3133</v>
      </c>
      <c r="O255" t="s">
        <v>3167</v>
      </c>
      <c r="P255" t="s">
        <v>3167</v>
      </c>
      <c r="Q255" t="s">
        <v>3167</v>
      </c>
      <c r="R255" t="s">
        <v>3167</v>
      </c>
      <c r="S255" s="10" t="e">
        <f>C255-VLOOKUP(E255, 'OFZ Yield'!$B$2:$N$2354, MATCH(V255, 'OFZ Yield'!$B$3:$N$3, 0), FALSE)</f>
        <v>#N/A</v>
      </c>
      <c r="T255" t="e">
        <f t="shared" si="10"/>
        <v>#N/A</v>
      </c>
      <c r="U255">
        <f t="shared" si="11"/>
        <v>36</v>
      </c>
      <c r="V255">
        <v>7</v>
      </c>
      <c r="W255">
        <v>0</v>
      </c>
      <c r="Z255">
        <v>0</v>
      </c>
    </row>
    <row r="256" spans="1:26" hidden="1" x14ac:dyDescent="0.15">
      <c r="A256" t="s">
        <v>16</v>
      </c>
      <c r="B256" t="s">
        <v>17</v>
      </c>
      <c r="C256" s="1">
        <v>8.3000000000000007</v>
      </c>
      <c r="D256" s="2">
        <v>41514</v>
      </c>
      <c r="E256" s="2">
        <v>40422</v>
      </c>
      <c r="F256" t="s">
        <v>1455</v>
      </c>
      <c r="G256" t="s">
        <v>19</v>
      </c>
      <c r="H256" t="s">
        <v>21</v>
      </c>
      <c r="I256" t="s">
        <v>23</v>
      </c>
      <c r="J256" s="1">
        <v>67067281</v>
      </c>
      <c r="K256" s="1">
        <f t="shared" si="9"/>
        <v>18.021206867519556</v>
      </c>
      <c r="L256" t="s">
        <v>20</v>
      </c>
      <c r="M256" t="s">
        <v>947</v>
      </c>
      <c r="N256" t="s">
        <v>3133</v>
      </c>
      <c r="O256" t="s">
        <v>3167</v>
      </c>
      <c r="P256" t="s">
        <v>3167</v>
      </c>
      <c r="Q256" t="s">
        <v>3167</v>
      </c>
      <c r="R256" t="s">
        <v>3167</v>
      </c>
      <c r="S256" s="10" t="e">
        <f>C256-VLOOKUP(E256, 'OFZ Yield'!$B$2:$N$2354, MATCH(V256, 'OFZ Yield'!$B$3:$N$3, 0), FALSE)</f>
        <v>#N/A</v>
      </c>
      <c r="T256" t="e">
        <f t="shared" si="10"/>
        <v>#N/A</v>
      </c>
      <c r="U256">
        <f t="shared" si="11"/>
        <v>36</v>
      </c>
      <c r="V256">
        <v>3</v>
      </c>
      <c r="W256">
        <v>0</v>
      </c>
      <c r="Z256">
        <v>0</v>
      </c>
    </row>
    <row r="257" spans="1:26" hidden="1" x14ac:dyDescent="0.15">
      <c r="A257" t="s">
        <v>1443</v>
      </c>
      <c r="B257" t="s">
        <v>1444</v>
      </c>
      <c r="C257" s="1">
        <v>9.5</v>
      </c>
      <c r="D257" s="2">
        <v>42971</v>
      </c>
      <c r="E257" s="2">
        <v>40423</v>
      </c>
      <c r="F257" t="s">
        <v>1456</v>
      </c>
      <c r="G257" t="s">
        <v>19</v>
      </c>
      <c r="H257" t="s">
        <v>21</v>
      </c>
      <c r="I257" t="s">
        <v>23</v>
      </c>
      <c r="J257" s="1">
        <v>67748841</v>
      </c>
      <c r="K257" s="1">
        <f t="shared" si="9"/>
        <v>18.031317910566688</v>
      </c>
      <c r="L257" t="s">
        <v>20</v>
      </c>
      <c r="M257" t="s">
        <v>947</v>
      </c>
      <c r="N257" t="s">
        <v>3167</v>
      </c>
      <c r="O257" t="s">
        <v>3167</v>
      </c>
      <c r="P257" t="s">
        <v>3167</v>
      </c>
      <c r="Q257" t="s">
        <v>3167</v>
      </c>
      <c r="R257" t="s">
        <v>3167</v>
      </c>
      <c r="S257" s="10" t="e">
        <f>C257-VLOOKUP(E257, 'OFZ Yield'!$B$2:$N$2354, MATCH(V257, 'OFZ Yield'!$B$3:$N$3, 0), FALSE)</f>
        <v>#N/A</v>
      </c>
      <c r="T257" t="e">
        <f t="shared" si="10"/>
        <v>#N/A</v>
      </c>
      <c r="U257">
        <f t="shared" si="11"/>
        <v>84</v>
      </c>
      <c r="V257">
        <v>3</v>
      </c>
      <c r="W257">
        <v>0</v>
      </c>
      <c r="Z257">
        <v>0</v>
      </c>
    </row>
    <row r="258" spans="1:26" hidden="1" x14ac:dyDescent="0.15">
      <c r="A258" t="s">
        <v>1457</v>
      </c>
      <c r="B258" t="s">
        <v>1458</v>
      </c>
      <c r="C258" s="1">
        <v>8.25</v>
      </c>
      <c r="D258" s="2">
        <v>41520</v>
      </c>
      <c r="E258" s="2">
        <v>40428</v>
      </c>
      <c r="F258" t="s">
        <v>1459</v>
      </c>
      <c r="G258" t="s">
        <v>19</v>
      </c>
      <c r="H258" t="s">
        <v>21</v>
      </c>
      <c r="I258" t="s">
        <v>25</v>
      </c>
      <c r="J258" s="1">
        <v>40642145</v>
      </c>
      <c r="K258" s="1">
        <f t="shared" ref="K258:K321" si="12">LN(J258)</f>
        <v>17.520316140353469</v>
      </c>
      <c r="L258" t="s">
        <v>20</v>
      </c>
      <c r="M258" t="s">
        <v>947</v>
      </c>
      <c r="N258" t="s">
        <v>3167</v>
      </c>
      <c r="O258" t="s">
        <v>3167</v>
      </c>
      <c r="P258" t="s">
        <v>3167</v>
      </c>
      <c r="Q258" t="s">
        <v>3167</v>
      </c>
      <c r="R258" t="s">
        <v>3167</v>
      </c>
      <c r="S258" s="10" t="e">
        <f>C258-VLOOKUP(E258, 'OFZ Yield'!$B$2:$N$2354, MATCH(V258, 'OFZ Yield'!$B$3:$N$3, 0), FALSE)</f>
        <v>#N/A</v>
      </c>
      <c r="T258" t="e">
        <f t="shared" ref="T258:T321" si="13">IF(S258&gt;4, 1, 0)</f>
        <v>#N/A</v>
      </c>
      <c r="U258">
        <f t="shared" ref="U258:U321" si="14">ROUNDUP(12*((D258-E258)/365), 0)</f>
        <v>36</v>
      </c>
      <c r="V258">
        <v>3</v>
      </c>
      <c r="W258">
        <v>0</v>
      </c>
      <c r="Z258">
        <v>0</v>
      </c>
    </row>
    <row r="259" spans="1:26" hidden="1" x14ac:dyDescent="0.15">
      <c r="A259" t="s">
        <v>96</v>
      </c>
      <c r="B259" t="s">
        <v>97</v>
      </c>
      <c r="C259" s="1">
        <v>11.875</v>
      </c>
      <c r="D259" s="2">
        <v>43886</v>
      </c>
      <c r="E259" s="2">
        <v>40428</v>
      </c>
      <c r="F259" t="s">
        <v>1460</v>
      </c>
      <c r="G259" t="s">
        <v>19</v>
      </c>
      <c r="H259" t="s">
        <v>21</v>
      </c>
      <c r="I259" t="s">
        <v>68</v>
      </c>
      <c r="J259" s="1">
        <v>67339069</v>
      </c>
      <c r="K259" s="1">
        <f t="shared" si="12"/>
        <v>18.025251146237807</v>
      </c>
      <c r="L259" t="s">
        <v>20</v>
      </c>
      <c r="M259" t="s">
        <v>947</v>
      </c>
      <c r="N259" t="s">
        <v>3167</v>
      </c>
      <c r="O259" t="s">
        <v>3167</v>
      </c>
      <c r="P259" t="s">
        <v>3148</v>
      </c>
      <c r="Q259" t="s">
        <v>3167</v>
      </c>
      <c r="R259" t="s">
        <v>3167</v>
      </c>
      <c r="S259" s="10" t="e">
        <f>C259-VLOOKUP(E259, 'OFZ Yield'!$B$2:$N$2354, MATCH(V259, 'OFZ Yield'!$B$3:$N$3, 0), FALSE)</f>
        <v>#N/A</v>
      </c>
      <c r="T259" t="e">
        <f t="shared" si="13"/>
        <v>#N/A</v>
      </c>
      <c r="U259">
        <f t="shared" si="14"/>
        <v>114</v>
      </c>
      <c r="V259">
        <v>7</v>
      </c>
      <c r="W259">
        <f>IF(P259="high risk", 1, 0)</f>
        <v>0</v>
      </c>
      <c r="Z259">
        <v>0</v>
      </c>
    </row>
    <row r="260" spans="1:26" hidden="1" x14ac:dyDescent="0.15">
      <c r="A260" t="s">
        <v>96</v>
      </c>
      <c r="B260" t="s">
        <v>97</v>
      </c>
      <c r="C260" s="1">
        <v>11.875</v>
      </c>
      <c r="D260" s="2">
        <v>43886</v>
      </c>
      <c r="E260" s="2">
        <v>40428</v>
      </c>
      <c r="F260" t="s">
        <v>1461</v>
      </c>
      <c r="G260" t="s">
        <v>19</v>
      </c>
      <c r="H260" t="s">
        <v>21</v>
      </c>
      <c r="I260" t="s">
        <v>68</v>
      </c>
      <c r="J260" s="1">
        <v>67339069</v>
      </c>
      <c r="K260" s="1">
        <f t="shared" si="12"/>
        <v>18.025251146237807</v>
      </c>
      <c r="L260" t="s">
        <v>20</v>
      </c>
      <c r="M260" t="s">
        <v>947</v>
      </c>
      <c r="N260" t="s">
        <v>3167</v>
      </c>
      <c r="O260" t="s">
        <v>3167</v>
      </c>
      <c r="P260" t="s">
        <v>3148</v>
      </c>
      <c r="Q260" t="s">
        <v>3167</v>
      </c>
      <c r="R260" t="s">
        <v>3167</v>
      </c>
      <c r="S260" s="10" t="e">
        <f>C260-VLOOKUP(E260, 'OFZ Yield'!$B$2:$N$2354, MATCH(V260, 'OFZ Yield'!$B$3:$N$3, 0), FALSE)</f>
        <v>#N/A</v>
      </c>
      <c r="T260" t="e">
        <f t="shared" si="13"/>
        <v>#N/A</v>
      </c>
      <c r="U260">
        <f t="shared" si="14"/>
        <v>114</v>
      </c>
      <c r="V260">
        <v>3</v>
      </c>
      <c r="W260">
        <f>IF(P260="high risk", 1, 0)</f>
        <v>0</v>
      </c>
      <c r="Z260">
        <v>0</v>
      </c>
    </row>
    <row r="261" spans="1:26" hidden="1" x14ac:dyDescent="0.15">
      <c r="A261" t="s">
        <v>1462</v>
      </c>
      <c r="B261" t="s">
        <v>1463</v>
      </c>
      <c r="C261" s="1">
        <v>6.75</v>
      </c>
      <c r="D261" s="2">
        <v>42248</v>
      </c>
      <c r="E261" s="2">
        <v>40428</v>
      </c>
      <c r="F261" t="s">
        <v>1464</v>
      </c>
      <c r="G261" t="s">
        <v>19</v>
      </c>
      <c r="H261" t="s">
        <v>21</v>
      </c>
      <c r="I261" t="s">
        <v>23</v>
      </c>
      <c r="J261" s="1">
        <v>67067281</v>
      </c>
      <c r="K261" s="1">
        <f t="shared" si="12"/>
        <v>18.021206867519556</v>
      </c>
      <c r="L261" t="s">
        <v>20</v>
      </c>
      <c r="M261" t="s">
        <v>947</v>
      </c>
      <c r="N261" t="s">
        <v>3167</v>
      </c>
      <c r="O261" t="s">
        <v>3167</v>
      </c>
      <c r="P261" t="s">
        <v>3167</v>
      </c>
      <c r="Q261" t="s">
        <v>3167</v>
      </c>
      <c r="R261" t="s">
        <v>3167</v>
      </c>
      <c r="S261" s="10" t="e">
        <f>C261-VLOOKUP(E261, 'OFZ Yield'!$B$2:$N$2354, MATCH(V261, 'OFZ Yield'!$B$3:$N$3, 0), FALSE)</f>
        <v>#N/A</v>
      </c>
      <c r="T261" t="e">
        <f t="shared" si="13"/>
        <v>#N/A</v>
      </c>
      <c r="U261">
        <f t="shared" si="14"/>
        <v>60</v>
      </c>
      <c r="V261">
        <v>3</v>
      </c>
      <c r="W261">
        <v>0</v>
      </c>
      <c r="Z261">
        <v>0</v>
      </c>
    </row>
    <row r="262" spans="1:26" hidden="1" x14ac:dyDescent="0.15">
      <c r="A262" t="s">
        <v>1465</v>
      </c>
      <c r="B262" t="s">
        <v>1466</v>
      </c>
      <c r="C262" s="1">
        <v>8.25</v>
      </c>
      <c r="D262" s="2">
        <v>41526</v>
      </c>
      <c r="E262" s="2">
        <v>40434</v>
      </c>
      <c r="F262" t="s">
        <v>1467</v>
      </c>
      <c r="G262" t="s">
        <v>19</v>
      </c>
      <c r="H262" t="s">
        <v>21</v>
      </c>
      <c r="I262" t="s">
        <v>25</v>
      </c>
      <c r="J262" s="1">
        <v>13538211</v>
      </c>
      <c r="K262" s="1">
        <f t="shared" si="12"/>
        <v>16.421026689687839</v>
      </c>
      <c r="L262" t="s">
        <v>20</v>
      </c>
      <c r="M262" t="s">
        <v>947</v>
      </c>
      <c r="N262" t="s">
        <v>3167</v>
      </c>
      <c r="O262" t="s">
        <v>3167</v>
      </c>
      <c r="P262" t="s">
        <v>3167</v>
      </c>
      <c r="Q262" t="s">
        <v>3167</v>
      </c>
      <c r="R262" t="s">
        <v>3167</v>
      </c>
      <c r="S262" s="10" t="e">
        <f>C262-VLOOKUP(E262, 'OFZ Yield'!$B$2:$N$2354, MATCH(V262, 'OFZ Yield'!$B$3:$N$3, 0), FALSE)</f>
        <v>#N/A</v>
      </c>
      <c r="T262" t="e">
        <f t="shared" si="13"/>
        <v>#N/A</v>
      </c>
      <c r="U262">
        <f t="shared" si="14"/>
        <v>36</v>
      </c>
      <c r="V262">
        <v>7</v>
      </c>
      <c r="W262">
        <v>0</v>
      </c>
      <c r="Z262">
        <v>0</v>
      </c>
    </row>
    <row r="263" spans="1:26" hidden="1" x14ac:dyDescent="0.15">
      <c r="A263" t="s">
        <v>1465</v>
      </c>
      <c r="B263" t="s">
        <v>1466</v>
      </c>
      <c r="C263" s="1">
        <v>8.25</v>
      </c>
      <c r="D263" s="2">
        <v>41526</v>
      </c>
      <c r="E263" s="2">
        <v>40434</v>
      </c>
      <c r="F263" t="s">
        <v>1468</v>
      </c>
      <c r="G263" t="s">
        <v>19</v>
      </c>
      <c r="H263" t="s">
        <v>21</v>
      </c>
      <c r="I263" t="s">
        <v>25</v>
      </c>
      <c r="J263" s="1">
        <v>13538211</v>
      </c>
      <c r="K263" s="1">
        <f t="shared" si="12"/>
        <v>16.421026689687839</v>
      </c>
      <c r="L263" t="s">
        <v>20</v>
      </c>
      <c r="M263" t="s">
        <v>947</v>
      </c>
      <c r="N263" t="s">
        <v>3167</v>
      </c>
      <c r="O263" t="s">
        <v>3167</v>
      </c>
      <c r="P263" t="s">
        <v>3167</v>
      </c>
      <c r="Q263" t="s">
        <v>3167</v>
      </c>
      <c r="R263" t="s">
        <v>3167</v>
      </c>
      <c r="S263" s="10" t="e">
        <f>C263-VLOOKUP(E263, 'OFZ Yield'!$B$2:$N$2354, MATCH(V263, 'OFZ Yield'!$B$3:$N$3, 0), FALSE)</f>
        <v>#N/A</v>
      </c>
      <c r="T263" t="e">
        <f t="shared" si="13"/>
        <v>#N/A</v>
      </c>
      <c r="U263">
        <f t="shared" si="14"/>
        <v>36</v>
      </c>
      <c r="V263">
        <v>3</v>
      </c>
      <c r="W263">
        <v>0</v>
      </c>
      <c r="Z263">
        <v>0</v>
      </c>
    </row>
    <row r="264" spans="1:26" hidden="1" x14ac:dyDescent="0.15">
      <c r="A264" t="s">
        <v>1465</v>
      </c>
      <c r="B264" t="s">
        <v>1466</v>
      </c>
      <c r="C264" s="1">
        <v>8.25</v>
      </c>
      <c r="D264" s="2">
        <v>41526</v>
      </c>
      <c r="E264" s="2">
        <v>40434</v>
      </c>
      <c r="F264" t="s">
        <v>1469</v>
      </c>
      <c r="G264" t="s">
        <v>19</v>
      </c>
      <c r="H264" t="s">
        <v>21</v>
      </c>
      <c r="I264" t="s">
        <v>25</v>
      </c>
      <c r="J264" s="1">
        <v>20307317</v>
      </c>
      <c r="K264" s="1">
        <f t="shared" si="12"/>
        <v>16.826491822417669</v>
      </c>
      <c r="L264" t="s">
        <v>20</v>
      </c>
      <c r="M264" t="s">
        <v>947</v>
      </c>
      <c r="N264" t="s">
        <v>3167</v>
      </c>
      <c r="O264" t="s">
        <v>3167</v>
      </c>
      <c r="P264" t="s">
        <v>3167</v>
      </c>
      <c r="Q264" t="s">
        <v>3167</v>
      </c>
      <c r="R264" t="s">
        <v>3167</v>
      </c>
      <c r="S264" s="10" t="e">
        <f>C264-VLOOKUP(E264, 'OFZ Yield'!$B$2:$N$2354, MATCH(V264, 'OFZ Yield'!$B$3:$N$3, 0), FALSE)</f>
        <v>#N/A</v>
      </c>
      <c r="T264" t="e">
        <f t="shared" si="13"/>
        <v>#N/A</v>
      </c>
      <c r="U264">
        <f t="shared" si="14"/>
        <v>36</v>
      </c>
      <c r="V264">
        <v>10</v>
      </c>
      <c r="W264">
        <v>0</v>
      </c>
      <c r="Z264">
        <v>0</v>
      </c>
    </row>
    <row r="265" spans="1:26" hidden="1" x14ac:dyDescent="0.15">
      <c r="A265" t="s">
        <v>1465</v>
      </c>
      <c r="B265" t="s">
        <v>1466</v>
      </c>
      <c r="C265" s="1">
        <v>8.25</v>
      </c>
      <c r="D265" s="2">
        <v>41526</v>
      </c>
      <c r="E265" s="2">
        <v>40434</v>
      </c>
      <c r="F265" t="s">
        <v>1470</v>
      </c>
      <c r="G265" t="s">
        <v>19</v>
      </c>
      <c r="H265" t="s">
        <v>21</v>
      </c>
      <c r="I265" t="s">
        <v>25</v>
      </c>
      <c r="J265" s="1">
        <v>27076423</v>
      </c>
      <c r="K265" s="1">
        <f t="shared" si="12"/>
        <v>17.114173907180284</v>
      </c>
      <c r="L265" t="s">
        <v>20</v>
      </c>
      <c r="M265" t="s">
        <v>947</v>
      </c>
      <c r="N265" t="s">
        <v>3167</v>
      </c>
      <c r="O265" t="s">
        <v>3167</v>
      </c>
      <c r="P265" t="s">
        <v>3167</v>
      </c>
      <c r="Q265" t="s">
        <v>3167</v>
      </c>
      <c r="R265" t="s">
        <v>3167</v>
      </c>
      <c r="S265" s="10" t="e">
        <f>C265-VLOOKUP(E265, 'OFZ Yield'!$B$2:$N$2354, MATCH(V265, 'OFZ Yield'!$B$3:$N$3, 0), FALSE)</f>
        <v>#N/A</v>
      </c>
      <c r="T265" t="e">
        <f t="shared" si="13"/>
        <v>#N/A</v>
      </c>
      <c r="U265">
        <f t="shared" si="14"/>
        <v>36</v>
      </c>
      <c r="V265">
        <v>10</v>
      </c>
      <c r="W265">
        <v>0</v>
      </c>
      <c r="Z265">
        <v>0</v>
      </c>
    </row>
    <row r="266" spans="1:26" hidden="1" x14ac:dyDescent="0.15">
      <c r="A266" t="s">
        <v>411</v>
      </c>
      <c r="B266" t="s">
        <v>412</v>
      </c>
      <c r="C266" s="1">
        <v>9.25</v>
      </c>
      <c r="D266" s="2">
        <v>41527</v>
      </c>
      <c r="E266" s="2">
        <v>40435</v>
      </c>
      <c r="F266" t="s">
        <v>1471</v>
      </c>
      <c r="G266" t="s">
        <v>19</v>
      </c>
      <c r="H266" t="s">
        <v>21</v>
      </c>
      <c r="I266" t="s">
        <v>25</v>
      </c>
      <c r="J266" s="1">
        <v>67748841</v>
      </c>
      <c r="K266" s="1">
        <f t="shared" si="12"/>
        <v>18.031317910566688</v>
      </c>
      <c r="L266" t="s">
        <v>20</v>
      </c>
      <c r="M266" t="s">
        <v>947</v>
      </c>
      <c r="N266" t="s">
        <v>3167</v>
      </c>
      <c r="O266" t="s">
        <v>3167</v>
      </c>
      <c r="P266" t="s">
        <v>3167</v>
      </c>
      <c r="Q266" t="s">
        <v>3167</v>
      </c>
      <c r="R266" t="s">
        <v>3167</v>
      </c>
      <c r="S266" s="10" t="e">
        <f>C266-VLOOKUP(E266, 'OFZ Yield'!$B$2:$N$2354, MATCH(V266, 'OFZ Yield'!$B$3:$N$3, 0), FALSE)</f>
        <v>#N/A</v>
      </c>
      <c r="T266" t="e">
        <f t="shared" si="13"/>
        <v>#N/A</v>
      </c>
      <c r="U266">
        <f t="shared" si="14"/>
        <v>36</v>
      </c>
      <c r="V266">
        <v>5</v>
      </c>
      <c r="W266">
        <v>0</v>
      </c>
      <c r="Z266">
        <v>0</v>
      </c>
    </row>
    <row r="267" spans="1:26" hidden="1" x14ac:dyDescent="0.15">
      <c r="A267" t="s">
        <v>165</v>
      </c>
      <c r="B267" t="s">
        <v>166</v>
      </c>
      <c r="C267" s="1">
        <v>10</v>
      </c>
      <c r="D267" s="2">
        <v>41527</v>
      </c>
      <c r="E267" s="2">
        <v>40435</v>
      </c>
      <c r="F267" t="s">
        <v>1472</v>
      </c>
      <c r="G267" t="s">
        <v>19</v>
      </c>
      <c r="H267" t="s">
        <v>21</v>
      </c>
      <c r="I267" t="s">
        <v>25</v>
      </c>
      <c r="J267" s="1">
        <v>26372698</v>
      </c>
      <c r="K267" s="1">
        <f t="shared" si="12"/>
        <v>17.087839866330565</v>
      </c>
      <c r="L267" t="s">
        <v>20</v>
      </c>
      <c r="M267" t="s">
        <v>947</v>
      </c>
      <c r="N267" t="s">
        <v>3167</v>
      </c>
      <c r="O267" t="s">
        <v>3167</v>
      </c>
      <c r="P267" t="s">
        <v>3167</v>
      </c>
      <c r="Q267" t="s">
        <v>3167</v>
      </c>
      <c r="R267" t="s">
        <v>3167</v>
      </c>
      <c r="S267" s="10" t="e">
        <f>C267-VLOOKUP(E267, 'OFZ Yield'!$B$2:$N$2354, MATCH(V267, 'OFZ Yield'!$B$3:$N$3, 0), FALSE)</f>
        <v>#N/A</v>
      </c>
      <c r="T267" t="e">
        <f t="shared" si="13"/>
        <v>#N/A</v>
      </c>
      <c r="U267">
        <f t="shared" si="14"/>
        <v>36</v>
      </c>
      <c r="V267">
        <v>3</v>
      </c>
      <c r="W267">
        <v>0</v>
      </c>
      <c r="Z267">
        <v>0</v>
      </c>
    </row>
    <row r="268" spans="1:26" hidden="1" x14ac:dyDescent="0.15">
      <c r="A268" t="s">
        <v>1473</v>
      </c>
      <c r="B268" t="s">
        <v>1474</v>
      </c>
      <c r="C268" s="1">
        <v>13.5</v>
      </c>
      <c r="D268" s="2">
        <v>41528</v>
      </c>
      <c r="E268" s="2">
        <v>40436</v>
      </c>
      <c r="F268" t="s">
        <v>1475</v>
      </c>
      <c r="G268" t="s">
        <v>19</v>
      </c>
      <c r="H268" t="s">
        <v>21</v>
      </c>
      <c r="I268" t="s">
        <v>25</v>
      </c>
      <c r="J268" s="1">
        <v>19776055</v>
      </c>
      <c r="K268" s="1">
        <f t="shared" si="12"/>
        <v>16.799982420384556</v>
      </c>
      <c r="L268" t="s">
        <v>20</v>
      </c>
      <c r="M268" t="s">
        <v>947</v>
      </c>
      <c r="N268" t="s">
        <v>3167</v>
      </c>
      <c r="O268" t="s">
        <v>3167</v>
      </c>
      <c r="P268" t="s">
        <v>3167</v>
      </c>
      <c r="Q268" t="s">
        <v>3167</v>
      </c>
      <c r="R268" t="s">
        <v>3167</v>
      </c>
      <c r="S268" s="10" t="e">
        <f>C268-VLOOKUP(E268, 'OFZ Yield'!$B$2:$N$2354, MATCH(V268, 'OFZ Yield'!$B$3:$N$3, 0), FALSE)</f>
        <v>#N/A</v>
      </c>
      <c r="T268" t="e">
        <f t="shared" si="13"/>
        <v>#N/A</v>
      </c>
      <c r="U268">
        <f t="shared" si="14"/>
        <v>36</v>
      </c>
      <c r="V268">
        <v>3</v>
      </c>
      <c r="W268">
        <v>0</v>
      </c>
      <c r="Z268">
        <v>0</v>
      </c>
    </row>
    <row r="269" spans="1:26" hidden="1" x14ac:dyDescent="0.15">
      <c r="A269" t="s">
        <v>1476</v>
      </c>
      <c r="B269" t="s">
        <v>1477</v>
      </c>
      <c r="C269" s="1">
        <v>9</v>
      </c>
      <c r="D269" s="2">
        <v>42257</v>
      </c>
      <c r="E269" s="2">
        <v>40437</v>
      </c>
      <c r="F269" t="s">
        <v>1478</v>
      </c>
      <c r="G269" t="s">
        <v>19</v>
      </c>
      <c r="H269" t="s">
        <v>21</v>
      </c>
      <c r="I269" t="s">
        <v>25</v>
      </c>
      <c r="J269" s="1">
        <v>19893846</v>
      </c>
      <c r="K269" s="1">
        <f t="shared" si="12"/>
        <v>16.805920995637088</v>
      </c>
      <c r="L269" t="s">
        <v>20</v>
      </c>
      <c r="M269" t="s">
        <v>947</v>
      </c>
      <c r="N269" t="s">
        <v>3133</v>
      </c>
      <c r="O269" t="s">
        <v>3167</v>
      </c>
      <c r="P269" t="s">
        <v>3167</v>
      </c>
      <c r="Q269" t="s">
        <v>3167</v>
      </c>
      <c r="R269" t="s">
        <v>3167</v>
      </c>
      <c r="S269" s="10" t="e">
        <f>C269-VLOOKUP(E269, 'OFZ Yield'!$B$2:$N$2354, MATCH(V269, 'OFZ Yield'!$B$3:$N$3, 0), FALSE)</f>
        <v>#N/A</v>
      </c>
      <c r="T269" t="e">
        <f t="shared" si="13"/>
        <v>#N/A</v>
      </c>
      <c r="U269">
        <f t="shared" si="14"/>
        <v>60</v>
      </c>
      <c r="V269">
        <v>3</v>
      </c>
      <c r="W269">
        <v>0</v>
      </c>
      <c r="Z269">
        <v>0</v>
      </c>
    </row>
    <row r="270" spans="1:26" hidden="1" x14ac:dyDescent="0.15">
      <c r="A270" t="s">
        <v>1479</v>
      </c>
      <c r="B270" t="s">
        <v>1480</v>
      </c>
      <c r="C270" s="1">
        <v>8.15</v>
      </c>
      <c r="D270" s="2">
        <v>42261</v>
      </c>
      <c r="E270" s="2">
        <v>40441</v>
      </c>
      <c r="F270" t="s">
        <v>1481</v>
      </c>
      <c r="G270" t="s">
        <v>19</v>
      </c>
      <c r="H270" t="s">
        <v>21</v>
      </c>
      <c r="I270" t="s">
        <v>23</v>
      </c>
      <c r="J270" s="1">
        <v>26826912</v>
      </c>
      <c r="K270" s="1">
        <f t="shared" si="12"/>
        <v>17.104916120735002</v>
      </c>
      <c r="L270" t="s">
        <v>20</v>
      </c>
      <c r="M270" t="s">
        <v>947</v>
      </c>
      <c r="N270" t="s">
        <v>3133</v>
      </c>
      <c r="O270" t="s">
        <v>3167</v>
      </c>
      <c r="P270" t="s">
        <v>3167</v>
      </c>
      <c r="Q270" t="s">
        <v>3167</v>
      </c>
      <c r="R270" t="s">
        <v>3167</v>
      </c>
      <c r="S270" s="10" t="e">
        <f>C270-VLOOKUP(E270, 'OFZ Yield'!$B$2:$N$2354, MATCH(V270, 'OFZ Yield'!$B$3:$N$3, 0), FALSE)</f>
        <v>#N/A</v>
      </c>
      <c r="T270" t="e">
        <f t="shared" si="13"/>
        <v>#N/A</v>
      </c>
      <c r="U270">
        <f t="shared" si="14"/>
        <v>60</v>
      </c>
      <c r="V270">
        <v>3</v>
      </c>
      <c r="W270">
        <v>0</v>
      </c>
      <c r="Z270">
        <v>0</v>
      </c>
    </row>
    <row r="271" spans="1:26" hidden="1" x14ac:dyDescent="0.15">
      <c r="A271" t="s">
        <v>1479</v>
      </c>
      <c r="B271" t="s">
        <v>1480</v>
      </c>
      <c r="C271" s="1">
        <v>8.15</v>
      </c>
      <c r="D271" s="2">
        <v>42262</v>
      </c>
      <c r="E271" s="2">
        <v>40442</v>
      </c>
      <c r="F271" t="s">
        <v>1482</v>
      </c>
      <c r="G271" t="s">
        <v>19</v>
      </c>
      <c r="H271" t="s">
        <v>21</v>
      </c>
      <c r="I271" t="s">
        <v>23</v>
      </c>
      <c r="J271" s="1">
        <v>26826912</v>
      </c>
      <c r="K271" s="1">
        <f t="shared" si="12"/>
        <v>17.104916120735002</v>
      </c>
      <c r="L271" t="s">
        <v>20</v>
      </c>
      <c r="M271" t="s">
        <v>947</v>
      </c>
      <c r="N271" t="s">
        <v>3133</v>
      </c>
      <c r="O271" t="s">
        <v>3167</v>
      </c>
      <c r="P271" t="s">
        <v>3167</v>
      </c>
      <c r="Q271" t="s">
        <v>3167</v>
      </c>
      <c r="R271" t="s">
        <v>3167</v>
      </c>
      <c r="S271" s="10" t="e">
        <f>C271-VLOOKUP(E271, 'OFZ Yield'!$B$2:$N$2354, MATCH(V271, 'OFZ Yield'!$B$3:$N$3, 0), FALSE)</f>
        <v>#N/A</v>
      </c>
      <c r="T271" t="e">
        <f t="shared" si="13"/>
        <v>#N/A</v>
      </c>
      <c r="U271">
        <f t="shared" si="14"/>
        <v>60</v>
      </c>
      <c r="V271">
        <v>3</v>
      </c>
      <c r="W271">
        <v>0</v>
      </c>
      <c r="Z271">
        <v>0</v>
      </c>
    </row>
    <row r="272" spans="1:26" hidden="1" x14ac:dyDescent="0.15">
      <c r="A272" t="s">
        <v>1483</v>
      </c>
      <c r="B272" t="s">
        <v>1484</v>
      </c>
      <c r="C272" s="1">
        <v>11</v>
      </c>
      <c r="D272" s="2">
        <v>41540</v>
      </c>
      <c r="E272" s="2">
        <v>40442</v>
      </c>
      <c r="F272" t="s">
        <v>1485</v>
      </c>
      <c r="G272" t="s">
        <v>19</v>
      </c>
      <c r="H272" t="s">
        <v>21</v>
      </c>
      <c r="I272" t="s">
        <v>23</v>
      </c>
      <c r="J272" s="1">
        <v>14754802</v>
      </c>
      <c r="K272" s="1">
        <f t="shared" si="12"/>
        <v>16.5070791470892</v>
      </c>
      <c r="L272" t="s">
        <v>20</v>
      </c>
      <c r="M272" t="s">
        <v>947</v>
      </c>
      <c r="N272" t="s">
        <v>3167</v>
      </c>
      <c r="O272" t="s">
        <v>3167</v>
      </c>
      <c r="P272" t="s">
        <v>3167</v>
      </c>
      <c r="Q272" t="s">
        <v>3167</v>
      </c>
      <c r="R272" t="s">
        <v>3167</v>
      </c>
      <c r="S272" s="10" t="e">
        <f>C272-VLOOKUP(E272, 'OFZ Yield'!$B$2:$N$2354, MATCH(V272, 'OFZ Yield'!$B$3:$N$3, 0), FALSE)</f>
        <v>#N/A</v>
      </c>
      <c r="T272" t="e">
        <f t="shared" si="13"/>
        <v>#N/A</v>
      </c>
      <c r="U272">
        <f t="shared" si="14"/>
        <v>37</v>
      </c>
      <c r="V272">
        <v>3</v>
      </c>
      <c r="W272">
        <v>0</v>
      </c>
      <c r="Z272">
        <v>0</v>
      </c>
    </row>
    <row r="273" spans="1:26" hidden="1" x14ac:dyDescent="0.15">
      <c r="A273" t="s">
        <v>1486</v>
      </c>
      <c r="B273" t="s">
        <v>1487</v>
      </c>
      <c r="C273" s="1">
        <v>9</v>
      </c>
      <c r="D273" s="2">
        <v>41534</v>
      </c>
      <c r="E273" s="2">
        <v>40442</v>
      </c>
      <c r="F273" t="s">
        <v>1488</v>
      </c>
      <c r="G273" t="s">
        <v>19</v>
      </c>
      <c r="H273" t="s">
        <v>21</v>
      </c>
      <c r="I273" t="s">
        <v>25</v>
      </c>
      <c r="J273" s="1">
        <v>66006600</v>
      </c>
      <c r="K273" s="1">
        <f t="shared" si="12"/>
        <v>18.005265294991034</v>
      </c>
      <c r="L273" t="s">
        <v>20</v>
      </c>
      <c r="M273" t="s">
        <v>1011</v>
      </c>
      <c r="N273" t="s">
        <v>3167</v>
      </c>
      <c r="O273" t="s">
        <v>3139</v>
      </c>
      <c r="P273" t="s">
        <v>3167</v>
      </c>
      <c r="Q273" t="s">
        <v>3167</v>
      </c>
      <c r="R273" t="s">
        <v>3167</v>
      </c>
      <c r="S273" s="10" t="e">
        <f>C273-VLOOKUP(E273, 'OFZ Yield'!$B$2:$N$2354, MATCH(V273, 'OFZ Yield'!$B$3:$N$3, 0), FALSE)</f>
        <v>#N/A</v>
      </c>
      <c r="T273" t="e">
        <f t="shared" si="13"/>
        <v>#N/A</v>
      </c>
      <c r="U273">
        <f t="shared" si="14"/>
        <v>36</v>
      </c>
      <c r="V273">
        <v>3</v>
      </c>
      <c r="W273">
        <v>0</v>
      </c>
      <c r="X273">
        <v>1</v>
      </c>
      <c r="Y273" s="2">
        <v>41534</v>
      </c>
      <c r="Z273" s="10">
        <f>(Y273-E273)/365</f>
        <v>2.9917808219178084</v>
      </c>
    </row>
    <row r="274" spans="1:26" hidden="1" x14ac:dyDescent="0.15">
      <c r="A274" t="s">
        <v>1061</v>
      </c>
      <c r="B274" t="s">
        <v>1062</v>
      </c>
      <c r="C274" s="1">
        <v>7.5</v>
      </c>
      <c r="D274" s="2">
        <v>41539</v>
      </c>
      <c r="E274" s="2">
        <v>40443</v>
      </c>
      <c r="F274" t="s">
        <v>1490</v>
      </c>
      <c r="G274" t="s">
        <v>19</v>
      </c>
      <c r="H274" t="s">
        <v>21</v>
      </c>
      <c r="I274" t="s">
        <v>23</v>
      </c>
      <c r="J274" s="1">
        <v>67067281</v>
      </c>
      <c r="K274" s="1">
        <f t="shared" si="12"/>
        <v>18.021206867519556</v>
      </c>
      <c r="L274" t="s">
        <v>20</v>
      </c>
      <c r="M274" t="s">
        <v>947</v>
      </c>
      <c r="N274" t="s">
        <v>3133</v>
      </c>
      <c r="O274" t="s">
        <v>3167</v>
      </c>
      <c r="P274" t="s">
        <v>3167</v>
      </c>
      <c r="Q274" t="s">
        <v>3167</v>
      </c>
      <c r="R274" t="s">
        <v>3167</v>
      </c>
      <c r="S274" s="10" t="e">
        <f>C274-VLOOKUP(E274, 'OFZ Yield'!$B$2:$N$2354, MATCH(V274, 'OFZ Yield'!$B$3:$N$3, 0), FALSE)</f>
        <v>#N/A</v>
      </c>
      <c r="T274" t="e">
        <f t="shared" si="13"/>
        <v>#N/A</v>
      </c>
      <c r="U274">
        <f t="shared" si="14"/>
        <v>37</v>
      </c>
      <c r="V274">
        <v>5</v>
      </c>
      <c r="W274">
        <v>0</v>
      </c>
      <c r="Z274">
        <v>0</v>
      </c>
    </row>
    <row r="275" spans="1:26" hidden="1" x14ac:dyDescent="0.15">
      <c r="A275" t="s">
        <v>1473</v>
      </c>
      <c r="B275" t="s">
        <v>1474</v>
      </c>
      <c r="C275" s="1">
        <v>13.5</v>
      </c>
      <c r="D275" s="2">
        <v>41536</v>
      </c>
      <c r="E275" s="2">
        <v>40444</v>
      </c>
      <c r="F275" t="s">
        <v>1494</v>
      </c>
      <c r="G275" t="s">
        <v>19</v>
      </c>
      <c r="H275" t="s">
        <v>21</v>
      </c>
      <c r="I275" t="s">
        <v>23</v>
      </c>
      <c r="J275" s="1">
        <v>32960093</v>
      </c>
      <c r="K275" s="1">
        <f t="shared" si="12"/>
        <v>17.310808084603504</v>
      </c>
      <c r="L275" t="s">
        <v>20</v>
      </c>
      <c r="M275" t="s">
        <v>947</v>
      </c>
      <c r="N275" t="s">
        <v>3167</v>
      </c>
      <c r="O275" t="s">
        <v>3167</v>
      </c>
      <c r="P275" t="s">
        <v>3167</v>
      </c>
      <c r="Q275" t="s">
        <v>3167</v>
      </c>
      <c r="R275" t="s">
        <v>3167</v>
      </c>
      <c r="S275" s="10" t="e">
        <f>C275-VLOOKUP(E275, 'OFZ Yield'!$B$2:$N$2354, MATCH(V275, 'OFZ Yield'!$B$3:$N$3, 0), FALSE)</f>
        <v>#N/A</v>
      </c>
      <c r="T275" t="e">
        <f t="shared" si="13"/>
        <v>#N/A</v>
      </c>
      <c r="U275">
        <f t="shared" si="14"/>
        <v>36</v>
      </c>
      <c r="V275">
        <v>5</v>
      </c>
      <c r="W275">
        <v>0</v>
      </c>
      <c r="Z275">
        <v>0</v>
      </c>
    </row>
    <row r="276" spans="1:26" hidden="1" x14ac:dyDescent="0.15">
      <c r="A276" t="s">
        <v>1206</v>
      </c>
      <c r="B276" t="s">
        <v>1207</v>
      </c>
      <c r="C276" s="1">
        <v>6.47</v>
      </c>
      <c r="D276" s="2">
        <v>41536</v>
      </c>
      <c r="E276" s="2">
        <v>40444</v>
      </c>
      <c r="F276" t="s">
        <v>1495</v>
      </c>
      <c r="G276" t="s">
        <v>19</v>
      </c>
      <c r="H276" t="s">
        <v>21</v>
      </c>
      <c r="I276" t="s">
        <v>23</v>
      </c>
      <c r="J276" s="1">
        <v>65931747</v>
      </c>
      <c r="K276" s="1">
        <f t="shared" si="12"/>
        <v>18.004130628539119</v>
      </c>
      <c r="L276" t="s">
        <v>20</v>
      </c>
      <c r="M276" t="s">
        <v>1496</v>
      </c>
      <c r="N276" t="s">
        <v>3167</v>
      </c>
      <c r="O276" t="s">
        <v>3167</v>
      </c>
      <c r="P276" t="s">
        <v>3167</v>
      </c>
      <c r="Q276" t="s">
        <v>3167</v>
      </c>
      <c r="R276" t="s">
        <v>3167</v>
      </c>
      <c r="S276" s="10" t="e">
        <f>C276-VLOOKUP(E276, 'OFZ Yield'!$B$2:$N$2354, MATCH(V276, 'OFZ Yield'!$B$3:$N$3, 0), FALSE)</f>
        <v>#N/A</v>
      </c>
      <c r="T276" t="e">
        <f t="shared" si="13"/>
        <v>#N/A</v>
      </c>
      <c r="U276">
        <f t="shared" si="14"/>
        <v>36</v>
      </c>
      <c r="V276">
        <v>3</v>
      </c>
      <c r="W276">
        <v>0</v>
      </c>
      <c r="Z276">
        <v>0</v>
      </c>
    </row>
    <row r="277" spans="1:26" hidden="1" x14ac:dyDescent="0.15">
      <c r="A277" t="s">
        <v>1491</v>
      </c>
      <c r="B277" t="s">
        <v>1492</v>
      </c>
      <c r="C277" s="1">
        <v>7.25</v>
      </c>
      <c r="D277" s="2">
        <v>41537</v>
      </c>
      <c r="E277" s="2">
        <v>40445</v>
      </c>
      <c r="F277" t="s">
        <v>1493</v>
      </c>
      <c r="G277" t="s">
        <v>19</v>
      </c>
      <c r="H277" t="s">
        <v>21</v>
      </c>
      <c r="I277" t="s">
        <v>25</v>
      </c>
      <c r="J277" s="1">
        <v>65931747</v>
      </c>
      <c r="K277" s="1">
        <f t="shared" si="12"/>
        <v>18.004130628539119</v>
      </c>
      <c r="L277" t="s">
        <v>20</v>
      </c>
      <c r="M277" t="s">
        <v>947</v>
      </c>
      <c r="N277" t="s">
        <v>3167</v>
      </c>
      <c r="O277" t="s">
        <v>3167</v>
      </c>
      <c r="P277" t="s">
        <v>3167</v>
      </c>
      <c r="Q277" t="s">
        <v>3167</v>
      </c>
      <c r="R277" t="s">
        <v>3167</v>
      </c>
      <c r="S277" s="10" t="e">
        <f>C277-VLOOKUP(E277, 'OFZ Yield'!$B$2:$N$2354, MATCH(V277, 'OFZ Yield'!$B$3:$N$3, 0), FALSE)</f>
        <v>#N/A</v>
      </c>
      <c r="T277" t="e">
        <f t="shared" si="13"/>
        <v>#N/A</v>
      </c>
      <c r="U277">
        <f t="shared" si="14"/>
        <v>36</v>
      </c>
      <c r="V277">
        <v>5</v>
      </c>
      <c r="W277">
        <v>0</v>
      </c>
      <c r="Z277">
        <v>0</v>
      </c>
    </row>
    <row r="278" spans="1:26" hidden="1" x14ac:dyDescent="0.15">
      <c r="A278" t="s">
        <v>130</v>
      </c>
      <c r="B278" t="s">
        <v>131</v>
      </c>
      <c r="C278" s="1">
        <v>14.22</v>
      </c>
      <c r="D278" s="2">
        <v>41537</v>
      </c>
      <c r="E278" s="2">
        <v>40445</v>
      </c>
      <c r="F278" t="s">
        <v>1502</v>
      </c>
      <c r="G278" t="s">
        <v>19</v>
      </c>
      <c r="H278" t="s">
        <v>21</v>
      </c>
      <c r="I278" t="s">
        <v>25</v>
      </c>
      <c r="J278" s="1">
        <v>21461530</v>
      </c>
      <c r="K278" s="1">
        <f t="shared" si="12"/>
        <v>16.881772588058791</v>
      </c>
      <c r="L278" t="s">
        <v>20</v>
      </c>
      <c r="M278" t="s">
        <v>947</v>
      </c>
      <c r="N278" t="s">
        <v>3133</v>
      </c>
      <c r="O278" t="s">
        <v>3167</v>
      </c>
      <c r="P278" t="s">
        <v>3167</v>
      </c>
      <c r="Q278" t="s">
        <v>3167</v>
      </c>
      <c r="R278" t="s">
        <v>3167</v>
      </c>
      <c r="S278" s="10" t="e">
        <f>C278-VLOOKUP(E278, 'OFZ Yield'!$B$2:$N$2354, MATCH(V278, 'OFZ Yield'!$B$3:$N$3, 0), FALSE)</f>
        <v>#N/A</v>
      </c>
      <c r="T278" t="e">
        <f t="shared" si="13"/>
        <v>#N/A</v>
      </c>
      <c r="U278">
        <f t="shared" si="14"/>
        <v>36</v>
      </c>
      <c r="V278">
        <v>3</v>
      </c>
      <c r="W278">
        <v>0</v>
      </c>
      <c r="Z278">
        <v>0</v>
      </c>
    </row>
    <row r="279" spans="1:26" hidden="1" x14ac:dyDescent="0.15">
      <c r="A279" t="s">
        <v>1326</v>
      </c>
      <c r="B279" t="s">
        <v>1327</v>
      </c>
      <c r="C279" s="1">
        <v>9</v>
      </c>
      <c r="D279" s="2">
        <v>41540</v>
      </c>
      <c r="E279" s="2">
        <v>40448</v>
      </c>
      <c r="F279" t="s">
        <v>1497</v>
      </c>
      <c r="G279" t="s">
        <v>19</v>
      </c>
      <c r="H279" t="s">
        <v>21</v>
      </c>
      <c r="I279" t="s">
        <v>23</v>
      </c>
      <c r="J279" s="1">
        <v>66312821</v>
      </c>
      <c r="K279" s="1">
        <f t="shared" si="12"/>
        <v>18.009893815043064</v>
      </c>
      <c r="L279" t="s">
        <v>20</v>
      </c>
      <c r="M279" t="s">
        <v>947</v>
      </c>
      <c r="N279" t="s">
        <v>3167</v>
      </c>
      <c r="O279" t="s">
        <v>3167</v>
      </c>
      <c r="P279" t="s">
        <v>3167</v>
      </c>
      <c r="Q279" t="s">
        <v>3167</v>
      </c>
      <c r="R279" t="s">
        <v>3167</v>
      </c>
      <c r="S279" s="10" t="e">
        <f>C279-VLOOKUP(E279, 'OFZ Yield'!$B$2:$N$2354, MATCH(V279, 'OFZ Yield'!$B$3:$N$3, 0), FALSE)</f>
        <v>#N/A</v>
      </c>
      <c r="T279" t="e">
        <f t="shared" si="13"/>
        <v>#N/A</v>
      </c>
      <c r="U279">
        <f t="shared" si="14"/>
        <v>36</v>
      </c>
      <c r="V279">
        <v>3</v>
      </c>
      <c r="W279">
        <v>0</v>
      </c>
      <c r="Z279">
        <v>0</v>
      </c>
    </row>
    <row r="280" spans="1:26" hidden="1" x14ac:dyDescent="0.15">
      <c r="A280" t="s">
        <v>707</v>
      </c>
      <c r="B280" t="s">
        <v>708</v>
      </c>
      <c r="C280" s="1">
        <v>8.25</v>
      </c>
      <c r="D280" s="2">
        <v>44089</v>
      </c>
      <c r="E280" s="2">
        <v>40449</v>
      </c>
      <c r="F280" t="s">
        <v>1498</v>
      </c>
      <c r="G280" t="s">
        <v>19</v>
      </c>
      <c r="H280" t="s">
        <v>21</v>
      </c>
      <c r="I280" t="s">
        <v>23</v>
      </c>
      <c r="J280" s="1">
        <v>135382116</v>
      </c>
      <c r="K280" s="1">
        <f t="shared" si="12"/>
        <v>18.723611827000884</v>
      </c>
      <c r="L280" t="s">
        <v>20</v>
      </c>
      <c r="M280" t="s">
        <v>947</v>
      </c>
      <c r="N280" t="s">
        <v>3167</v>
      </c>
      <c r="O280" t="s">
        <v>3167</v>
      </c>
      <c r="P280" t="s">
        <v>3167</v>
      </c>
      <c r="Q280" t="s">
        <v>3167</v>
      </c>
      <c r="R280" t="s">
        <v>3167</v>
      </c>
      <c r="S280" s="10" t="e">
        <f>C280-VLOOKUP(E280, 'OFZ Yield'!$B$2:$N$2354, MATCH(V280, 'OFZ Yield'!$B$3:$N$3, 0), FALSE)</f>
        <v>#N/A</v>
      </c>
      <c r="T280" t="e">
        <f t="shared" si="13"/>
        <v>#N/A</v>
      </c>
      <c r="U280">
        <f t="shared" si="14"/>
        <v>120</v>
      </c>
      <c r="V280">
        <v>3</v>
      </c>
      <c r="W280">
        <v>0</v>
      </c>
      <c r="Z280">
        <v>0</v>
      </c>
    </row>
    <row r="281" spans="1:26" hidden="1" x14ac:dyDescent="0.15">
      <c r="A281" t="s">
        <v>707</v>
      </c>
      <c r="B281" t="s">
        <v>708</v>
      </c>
      <c r="C281" s="1">
        <v>8.25</v>
      </c>
      <c r="D281" s="2">
        <v>44089</v>
      </c>
      <c r="E281" s="2">
        <v>40449</v>
      </c>
      <c r="F281" t="s">
        <v>1503</v>
      </c>
      <c r="G281" t="s">
        <v>19</v>
      </c>
      <c r="H281" t="s">
        <v>21</v>
      </c>
      <c r="I281" t="s">
        <v>23</v>
      </c>
      <c r="J281" s="1">
        <v>135382116</v>
      </c>
      <c r="K281" s="1">
        <f t="shared" si="12"/>
        <v>18.723611827000884</v>
      </c>
      <c r="L281" t="s">
        <v>20</v>
      </c>
      <c r="M281" t="s">
        <v>947</v>
      </c>
      <c r="N281" t="s">
        <v>3167</v>
      </c>
      <c r="O281" t="s">
        <v>3167</v>
      </c>
      <c r="P281" t="s">
        <v>3167</v>
      </c>
      <c r="Q281" t="s">
        <v>3167</v>
      </c>
      <c r="R281" t="s">
        <v>3167</v>
      </c>
      <c r="S281" s="10" t="e">
        <f>C281-VLOOKUP(E281, 'OFZ Yield'!$B$2:$N$2354, MATCH(V281, 'OFZ Yield'!$B$3:$N$3, 0), FALSE)</f>
        <v>#N/A</v>
      </c>
      <c r="T281" t="e">
        <f t="shared" si="13"/>
        <v>#N/A</v>
      </c>
      <c r="U281">
        <f t="shared" si="14"/>
        <v>120</v>
      </c>
      <c r="V281">
        <v>10</v>
      </c>
      <c r="W281">
        <v>0</v>
      </c>
      <c r="Z281">
        <v>0</v>
      </c>
    </row>
    <row r="282" spans="1:26" hidden="1" x14ac:dyDescent="0.15">
      <c r="A282" t="s">
        <v>707</v>
      </c>
      <c r="B282" t="s">
        <v>708</v>
      </c>
      <c r="C282" s="1">
        <v>7.75</v>
      </c>
      <c r="D282" s="2">
        <v>44089</v>
      </c>
      <c r="E282" s="2">
        <v>40449</v>
      </c>
      <c r="F282" t="s">
        <v>1504</v>
      </c>
      <c r="G282" t="s">
        <v>19</v>
      </c>
      <c r="H282" t="s">
        <v>21</v>
      </c>
      <c r="I282" t="s">
        <v>25</v>
      </c>
      <c r="J282" s="1">
        <v>135382116</v>
      </c>
      <c r="K282" s="1">
        <f t="shared" si="12"/>
        <v>18.723611827000884</v>
      </c>
      <c r="L282" t="s">
        <v>20</v>
      </c>
      <c r="M282" t="s">
        <v>947</v>
      </c>
      <c r="N282" t="s">
        <v>3167</v>
      </c>
      <c r="O282" t="s">
        <v>3167</v>
      </c>
      <c r="P282" t="s">
        <v>3167</v>
      </c>
      <c r="Q282" t="s">
        <v>3167</v>
      </c>
      <c r="R282" t="s">
        <v>3167</v>
      </c>
      <c r="S282" s="10" t="e">
        <f>C282-VLOOKUP(E282, 'OFZ Yield'!$B$2:$N$2354, MATCH(V282, 'OFZ Yield'!$B$3:$N$3, 0), FALSE)</f>
        <v>#N/A</v>
      </c>
      <c r="T282" t="e">
        <f t="shared" si="13"/>
        <v>#N/A</v>
      </c>
      <c r="U282">
        <f t="shared" si="14"/>
        <v>120</v>
      </c>
      <c r="V282">
        <v>3</v>
      </c>
      <c r="W282">
        <v>0</v>
      </c>
      <c r="Z282">
        <v>0</v>
      </c>
    </row>
    <row r="283" spans="1:26" hidden="1" x14ac:dyDescent="0.15">
      <c r="A283" t="s">
        <v>1473</v>
      </c>
      <c r="B283" t="s">
        <v>1474</v>
      </c>
      <c r="C283" s="1">
        <v>13.5</v>
      </c>
      <c r="D283" s="2">
        <v>41542</v>
      </c>
      <c r="E283" s="2">
        <v>40450</v>
      </c>
      <c r="F283" t="s">
        <v>1499</v>
      </c>
      <c r="G283" t="s">
        <v>19</v>
      </c>
      <c r="H283" t="s">
        <v>21</v>
      </c>
      <c r="I283" t="s">
        <v>23</v>
      </c>
      <c r="J283" s="1">
        <v>26368074</v>
      </c>
      <c r="K283" s="1">
        <f t="shared" si="12"/>
        <v>17.087664518119436</v>
      </c>
      <c r="L283" t="s">
        <v>20</v>
      </c>
      <c r="M283" t="s">
        <v>947</v>
      </c>
      <c r="N283" t="s">
        <v>3167</v>
      </c>
      <c r="O283" t="s">
        <v>3167</v>
      </c>
      <c r="P283" t="s">
        <v>3167</v>
      </c>
      <c r="Q283" t="s">
        <v>3167</v>
      </c>
      <c r="R283" t="s">
        <v>3167</v>
      </c>
      <c r="S283" s="10" t="e">
        <f>C283-VLOOKUP(E283, 'OFZ Yield'!$B$2:$N$2354, MATCH(V283, 'OFZ Yield'!$B$3:$N$3, 0), FALSE)</f>
        <v>#N/A</v>
      </c>
      <c r="T283" t="e">
        <f t="shared" si="13"/>
        <v>#N/A</v>
      </c>
      <c r="U283">
        <f t="shared" si="14"/>
        <v>36</v>
      </c>
      <c r="V283">
        <v>3</v>
      </c>
      <c r="W283">
        <v>0</v>
      </c>
      <c r="Z283">
        <v>0</v>
      </c>
    </row>
    <row r="284" spans="1:26" hidden="1" x14ac:dyDescent="0.15">
      <c r="A284" t="s">
        <v>1425</v>
      </c>
      <c r="B284" t="s">
        <v>1426</v>
      </c>
      <c r="C284" s="1">
        <v>9</v>
      </c>
      <c r="D284" s="2">
        <v>41548</v>
      </c>
      <c r="E284" s="2">
        <v>40456</v>
      </c>
      <c r="F284" t="s">
        <v>1505</v>
      </c>
      <c r="G284" t="s">
        <v>19</v>
      </c>
      <c r="H284" t="s">
        <v>21</v>
      </c>
      <c r="I284" t="s">
        <v>25</v>
      </c>
      <c r="J284" s="1">
        <v>39552111</v>
      </c>
      <c r="K284" s="1">
        <f t="shared" si="12"/>
        <v>17.493129626227599</v>
      </c>
      <c r="L284" t="s">
        <v>20</v>
      </c>
      <c r="M284" t="s">
        <v>947</v>
      </c>
      <c r="N284" t="s">
        <v>3167</v>
      </c>
      <c r="O284" t="s">
        <v>3167</v>
      </c>
      <c r="P284" t="s">
        <v>3167</v>
      </c>
      <c r="Q284" t="s">
        <v>3167</v>
      </c>
      <c r="R284" t="s">
        <v>3167</v>
      </c>
      <c r="S284" s="10" t="e">
        <f>C284-VLOOKUP(E284, 'OFZ Yield'!$B$2:$N$2354, MATCH(V284, 'OFZ Yield'!$B$3:$N$3, 0), FALSE)</f>
        <v>#N/A</v>
      </c>
      <c r="T284" t="e">
        <f t="shared" si="13"/>
        <v>#N/A</v>
      </c>
      <c r="U284">
        <f t="shared" si="14"/>
        <v>36</v>
      </c>
      <c r="V284">
        <v>3</v>
      </c>
      <c r="W284">
        <v>0</v>
      </c>
      <c r="Z284">
        <v>0</v>
      </c>
    </row>
    <row r="285" spans="1:26" hidden="1" x14ac:dyDescent="0.15">
      <c r="A285" t="s">
        <v>1506</v>
      </c>
      <c r="B285" t="s">
        <v>1507</v>
      </c>
      <c r="C285" s="1">
        <v>8.5</v>
      </c>
      <c r="D285" s="2">
        <v>42641</v>
      </c>
      <c r="E285" s="2">
        <v>40457</v>
      </c>
      <c r="F285" t="s">
        <v>1508</v>
      </c>
      <c r="G285" t="s">
        <v>19</v>
      </c>
      <c r="H285" t="s">
        <v>21</v>
      </c>
      <c r="I285" t="s">
        <v>25</v>
      </c>
      <c r="J285" s="1">
        <v>15820844</v>
      </c>
      <c r="K285" s="1">
        <f t="shared" si="12"/>
        <v>16.576838869070343</v>
      </c>
      <c r="L285" t="s">
        <v>20</v>
      </c>
      <c r="M285" t="s">
        <v>947</v>
      </c>
      <c r="N285" t="s">
        <v>3167</v>
      </c>
      <c r="O285" t="s">
        <v>3167</v>
      </c>
      <c r="P285" t="s">
        <v>3147</v>
      </c>
      <c r="Q285" t="s">
        <v>3167</v>
      </c>
      <c r="R285" t="s">
        <v>3167</v>
      </c>
      <c r="S285" s="10" t="e">
        <f>C285-VLOOKUP(E285, 'OFZ Yield'!$B$2:$N$2354, MATCH(V285, 'OFZ Yield'!$B$3:$N$3, 0), FALSE)</f>
        <v>#N/A</v>
      </c>
      <c r="T285" t="e">
        <f t="shared" si="13"/>
        <v>#N/A</v>
      </c>
      <c r="U285">
        <f t="shared" si="14"/>
        <v>72</v>
      </c>
      <c r="V285">
        <v>3</v>
      </c>
      <c r="W285">
        <f>IF(P285="high risk", 1, 0)</f>
        <v>1</v>
      </c>
      <c r="Z285">
        <v>0</v>
      </c>
    </row>
    <row r="286" spans="1:26" hidden="1" x14ac:dyDescent="0.15">
      <c r="A286" t="s">
        <v>264</v>
      </c>
      <c r="B286" t="s">
        <v>265</v>
      </c>
      <c r="C286" s="1">
        <v>9.5</v>
      </c>
      <c r="D286" s="2">
        <v>41550</v>
      </c>
      <c r="E286" s="2">
        <v>40458</v>
      </c>
      <c r="F286" t="s">
        <v>1501</v>
      </c>
      <c r="G286" t="s">
        <v>19</v>
      </c>
      <c r="H286" t="s">
        <v>21</v>
      </c>
      <c r="I286" t="s">
        <v>23</v>
      </c>
      <c r="J286" s="1">
        <v>39603960</v>
      </c>
      <c r="K286" s="1">
        <f t="shared" si="12"/>
        <v>17.494439671225042</v>
      </c>
      <c r="L286" t="s">
        <v>20</v>
      </c>
      <c r="M286" t="s">
        <v>947</v>
      </c>
      <c r="N286" t="s">
        <v>3167</v>
      </c>
      <c r="O286" t="s">
        <v>3167</v>
      </c>
      <c r="P286" t="s">
        <v>3167</v>
      </c>
      <c r="Q286" t="s">
        <v>3167</v>
      </c>
      <c r="R286" t="s">
        <v>3167</v>
      </c>
      <c r="S286" s="10" t="e">
        <f>C286-VLOOKUP(E286, 'OFZ Yield'!$B$2:$N$2354, MATCH(V286, 'OFZ Yield'!$B$3:$N$3, 0), FALSE)</f>
        <v>#N/A</v>
      </c>
      <c r="T286" t="e">
        <f t="shared" si="13"/>
        <v>#N/A</v>
      </c>
      <c r="U286">
        <f t="shared" si="14"/>
        <v>36</v>
      </c>
      <c r="V286">
        <v>3</v>
      </c>
      <c r="W286">
        <v>0</v>
      </c>
      <c r="Z286">
        <v>0</v>
      </c>
    </row>
    <row r="287" spans="1:26" hidden="1" x14ac:dyDescent="0.15">
      <c r="A287" t="s">
        <v>1386</v>
      </c>
      <c r="B287" t="s">
        <v>1387</v>
      </c>
      <c r="C287" s="1">
        <v>12</v>
      </c>
      <c r="D287" s="2">
        <v>41554</v>
      </c>
      <c r="E287" s="2">
        <v>40462</v>
      </c>
      <c r="F287" t="s">
        <v>1500</v>
      </c>
      <c r="G287" t="s">
        <v>19</v>
      </c>
      <c r="H287" t="s">
        <v>21</v>
      </c>
      <c r="I287" t="s">
        <v>23</v>
      </c>
      <c r="J287" s="1">
        <v>39552111</v>
      </c>
      <c r="K287" s="1">
        <f t="shared" si="12"/>
        <v>17.493129626227599</v>
      </c>
      <c r="L287" t="s">
        <v>20</v>
      </c>
      <c r="M287" t="s">
        <v>947</v>
      </c>
      <c r="N287" t="s">
        <v>3167</v>
      </c>
      <c r="O287" t="s">
        <v>3139</v>
      </c>
      <c r="P287" t="s">
        <v>3167</v>
      </c>
      <c r="Q287" t="s">
        <v>3167</v>
      </c>
      <c r="R287" t="s">
        <v>3167</v>
      </c>
      <c r="S287" s="10" t="e">
        <f>C287-VLOOKUP(E287, 'OFZ Yield'!$B$2:$N$2354, MATCH(V287, 'OFZ Yield'!$B$3:$N$3, 0), FALSE)</f>
        <v>#N/A</v>
      </c>
      <c r="T287" t="e">
        <f t="shared" si="13"/>
        <v>#N/A</v>
      </c>
      <c r="U287">
        <f t="shared" si="14"/>
        <v>36</v>
      </c>
      <c r="V287">
        <v>3</v>
      </c>
      <c r="W287">
        <v>0</v>
      </c>
      <c r="Z287">
        <v>0</v>
      </c>
    </row>
    <row r="288" spans="1:26" hidden="1" x14ac:dyDescent="0.15">
      <c r="A288" t="s">
        <v>1136</v>
      </c>
      <c r="B288" t="s">
        <v>1137</v>
      </c>
      <c r="C288" s="1">
        <v>11</v>
      </c>
      <c r="D288" s="2">
        <v>41555</v>
      </c>
      <c r="E288" s="2">
        <v>40463</v>
      </c>
      <c r="F288" t="s">
        <v>1509</v>
      </c>
      <c r="G288" t="s">
        <v>19</v>
      </c>
      <c r="H288" t="s">
        <v>21</v>
      </c>
      <c r="I288" t="s">
        <v>23</v>
      </c>
      <c r="J288" s="1">
        <v>20120184</v>
      </c>
      <c r="K288" s="1">
        <f t="shared" si="12"/>
        <v>16.817234048283222</v>
      </c>
      <c r="L288" t="s">
        <v>20</v>
      </c>
      <c r="M288" t="s">
        <v>947</v>
      </c>
      <c r="N288" t="s">
        <v>3133</v>
      </c>
      <c r="O288" t="s">
        <v>3167</v>
      </c>
      <c r="P288" t="s">
        <v>3167</v>
      </c>
      <c r="Q288" t="s">
        <v>3167</v>
      </c>
      <c r="R288" t="s">
        <v>3167</v>
      </c>
      <c r="S288" s="10" t="e">
        <f>C288-VLOOKUP(E288, 'OFZ Yield'!$B$2:$N$2354, MATCH(V288, 'OFZ Yield'!$B$3:$N$3, 0), FALSE)</f>
        <v>#N/A</v>
      </c>
      <c r="T288" t="e">
        <f t="shared" si="13"/>
        <v>#N/A</v>
      </c>
      <c r="U288">
        <f t="shared" si="14"/>
        <v>36</v>
      </c>
      <c r="V288">
        <v>3</v>
      </c>
      <c r="W288">
        <v>0</v>
      </c>
      <c r="Z288">
        <v>0</v>
      </c>
    </row>
    <row r="289" spans="1:26" hidden="1" x14ac:dyDescent="0.15">
      <c r="A289" t="s">
        <v>1402</v>
      </c>
      <c r="B289" t="s">
        <v>1403</v>
      </c>
      <c r="C289" s="1">
        <v>0.1</v>
      </c>
      <c r="D289" s="2">
        <v>41558</v>
      </c>
      <c r="E289" s="2">
        <v>40466</v>
      </c>
      <c r="F289" t="s">
        <v>1510</v>
      </c>
      <c r="G289" t="s">
        <v>19</v>
      </c>
      <c r="H289" t="s">
        <v>21</v>
      </c>
      <c r="I289" t="s">
        <v>23</v>
      </c>
      <c r="J289" s="1">
        <v>39552111</v>
      </c>
      <c r="K289" s="1">
        <f t="shared" si="12"/>
        <v>17.493129626227599</v>
      </c>
      <c r="L289" t="s">
        <v>20</v>
      </c>
      <c r="M289" t="s">
        <v>947</v>
      </c>
      <c r="N289" t="s">
        <v>3167</v>
      </c>
      <c r="O289" t="s">
        <v>3167</v>
      </c>
      <c r="P289" t="s">
        <v>3167</v>
      </c>
      <c r="Q289" t="s">
        <v>3167</v>
      </c>
      <c r="R289" t="s">
        <v>3167</v>
      </c>
      <c r="S289" s="10" t="e">
        <f>C289-VLOOKUP(E289, 'OFZ Yield'!$B$2:$N$2354, MATCH(V289, 'OFZ Yield'!$B$3:$N$3, 0), FALSE)</f>
        <v>#N/A</v>
      </c>
      <c r="T289" t="e">
        <f t="shared" si="13"/>
        <v>#N/A</v>
      </c>
      <c r="U289">
        <f t="shared" si="14"/>
        <v>36</v>
      </c>
      <c r="V289">
        <v>10</v>
      </c>
      <c r="W289">
        <v>0</v>
      </c>
      <c r="Z289">
        <v>0</v>
      </c>
    </row>
    <row r="290" spans="1:26" hidden="1" x14ac:dyDescent="0.15">
      <c r="A290" t="s">
        <v>1402</v>
      </c>
      <c r="B290" t="s">
        <v>1403</v>
      </c>
      <c r="C290" s="1">
        <v>0.1</v>
      </c>
      <c r="D290" s="2">
        <v>41558</v>
      </c>
      <c r="E290" s="2">
        <v>40466</v>
      </c>
      <c r="F290" t="s">
        <v>1511</v>
      </c>
      <c r="G290" t="s">
        <v>19</v>
      </c>
      <c r="H290" t="s">
        <v>21</v>
      </c>
      <c r="I290" t="s">
        <v>23</v>
      </c>
      <c r="J290" s="1">
        <v>39552111</v>
      </c>
      <c r="K290" s="1">
        <f t="shared" si="12"/>
        <v>17.493129626227599</v>
      </c>
      <c r="L290" t="s">
        <v>20</v>
      </c>
      <c r="M290" t="s">
        <v>947</v>
      </c>
      <c r="N290" t="s">
        <v>3167</v>
      </c>
      <c r="O290" t="s">
        <v>3167</v>
      </c>
      <c r="P290" t="s">
        <v>3167</v>
      </c>
      <c r="Q290" t="s">
        <v>3167</v>
      </c>
      <c r="R290" t="s">
        <v>3167</v>
      </c>
      <c r="S290" s="10" t="e">
        <f>C290-VLOOKUP(E290, 'OFZ Yield'!$B$2:$N$2354, MATCH(V290, 'OFZ Yield'!$B$3:$N$3, 0), FALSE)</f>
        <v>#N/A</v>
      </c>
      <c r="T290" t="e">
        <f t="shared" si="13"/>
        <v>#N/A</v>
      </c>
      <c r="U290">
        <f t="shared" si="14"/>
        <v>36</v>
      </c>
      <c r="V290">
        <v>10</v>
      </c>
      <c r="W290">
        <v>0</v>
      </c>
      <c r="Z290">
        <v>0</v>
      </c>
    </row>
    <row r="291" spans="1:26" hidden="1" x14ac:dyDescent="0.15">
      <c r="A291" t="s">
        <v>1402</v>
      </c>
      <c r="B291" t="s">
        <v>1403</v>
      </c>
      <c r="C291" s="1">
        <v>0.1</v>
      </c>
      <c r="D291" s="2">
        <v>41558</v>
      </c>
      <c r="E291" s="2">
        <v>40466</v>
      </c>
      <c r="F291" t="s">
        <v>1512</v>
      </c>
      <c r="G291" t="s">
        <v>19</v>
      </c>
      <c r="H291" t="s">
        <v>21</v>
      </c>
      <c r="I291" t="s">
        <v>23</v>
      </c>
      <c r="J291" s="1">
        <v>39552111</v>
      </c>
      <c r="K291" s="1">
        <f t="shared" si="12"/>
        <v>17.493129626227599</v>
      </c>
      <c r="L291" t="s">
        <v>20</v>
      </c>
      <c r="M291" t="s">
        <v>947</v>
      </c>
      <c r="N291" t="s">
        <v>3167</v>
      </c>
      <c r="O291" t="s">
        <v>3167</v>
      </c>
      <c r="P291" t="s">
        <v>3167</v>
      </c>
      <c r="Q291" t="s">
        <v>3167</v>
      </c>
      <c r="R291" t="s">
        <v>3167</v>
      </c>
      <c r="S291" s="10" t="e">
        <f>C291-VLOOKUP(E291, 'OFZ Yield'!$B$2:$N$2354, MATCH(V291, 'OFZ Yield'!$B$3:$N$3, 0), FALSE)</f>
        <v>#N/A</v>
      </c>
      <c r="T291" t="e">
        <f t="shared" si="13"/>
        <v>#N/A</v>
      </c>
      <c r="U291">
        <f t="shared" si="14"/>
        <v>36</v>
      </c>
      <c r="V291">
        <v>3</v>
      </c>
      <c r="W291">
        <v>0</v>
      </c>
      <c r="Z291">
        <v>0</v>
      </c>
    </row>
    <row r="292" spans="1:26" hidden="1" x14ac:dyDescent="0.15">
      <c r="A292" t="s">
        <v>1402</v>
      </c>
      <c r="B292" t="s">
        <v>1403</v>
      </c>
      <c r="C292" s="1">
        <v>0.1</v>
      </c>
      <c r="D292" s="2">
        <v>41558</v>
      </c>
      <c r="E292" s="2">
        <v>40466</v>
      </c>
      <c r="F292" t="s">
        <v>1513</v>
      </c>
      <c r="G292" t="s">
        <v>19</v>
      </c>
      <c r="H292" t="s">
        <v>21</v>
      </c>
      <c r="I292" t="s">
        <v>23</v>
      </c>
      <c r="J292" s="1">
        <v>65920186</v>
      </c>
      <c r="K292" s="1">
        <f t="shared" si="12"/>
        <v>18.003955265163452</v>
      </c>
      <c r="L292" t="s">
        <v>20</v>
      </c>
      <c r="M292" t="s">
        <v>947</v>
      </c>
      <c r="N292" t="s">
        <v>3167</v>
      </c>
      <c r="O292" t="s">
        <v>3167</v>
      </c>
      <c r="P292" t="s">
        <v>3167</v>
      </c>
      <c r="Q292" t="s">
        <v>3167</v>
      </c>
      <c r="R292" t="s">
        <v>3167</v>
      </c>
      <c r="S292" s="10" t="e">
        <f>C292-VLOOKUP(E292, 'OFZ Yield'!$B$2:$N$2354, MATCH(V292, 'OFZ Yield'!$B$3:$N$3, 0), FALSE)</f>
        <v>#N/A</v>
      </c>
      <c r="T292" t="e">
        <f t="shared" si="13"/>
        <v>#N/A</v>
      </c>
      <c r="U292">
        <f t="shared" si="14"/>
        <v>36</v>
      </c>
      <c r="V292">
        <v>7</v>
      </c>
      <c r="W292">
        <v>0</v>
      </c>
      <c r="Z292">
        <v>0</v>
      </c>
    </row>
    <row r="293" spans="1:26" hidden="1" x14ac:dyDescent="0.15">
      <c r="A293" t="s">
        <v>1443</v>
      </c>
      <c r="B293" t="s">
        <v>1444</v>
      </c>
      <c r="C293" s="1">
        <v>9.5</v>
      </c>
      <c r="D293" s="2">
        <v>43014</v>
      </c>
      <c r="E293" s="2">
        <v>40466</v>
      </c>
      <c r="F293" t="s">
        <v>1514</v>
      </c>
      <c r="G293" t="s">
        <v>19</v>
      </c>
      <c r="H293" t="s">
        <v>21</v>
      </c>
      <c r="I293" t="s">
        <v>23</v>
      </c>
      <c r="J293" s="1">
        <v>67748841</v>
      </c>
      <c r="K293" s="1">
        <f t="shared" si="12"/>
        <v>18.031317910566688</v>
      </c>
      <c r="L293" t="s">
        <v>20</v>
      </c>
      <c r="M293" t="s">
        <v>947</v>
      </c>
      <c r="N293" t="s">
        <v>3167</v>
      </c>
      <c r="O293" t="s">
        <v>3167</v>
      </c>
      <c r="P293" t="s">
        <v>3167</v>
      </c>
      <c r="Q293" t="s">
        <v>3167</v>
      </c>
      <c r="R293" t="s">
        <v>3167</v>
      </c>
      <c r="S293" s="10" t="e">
        <f>C293-VLOOKUP(E293, 'OFZ Yield'!$B$2:$N$2354, MATCH(V293, 'OFZ Yield'!$B$3:$N$3, 0), FALSE)</f>
        <v>#N/A</v>
      </c>
      <c r="T293" t="e">
        <f t="shared" si="13"/>
        <v>#N/A</v>
      </c>
      <c r="U293">
        <f t="shared" si="14"/>
        <v>84</v>
      </c>
      <c r="V293">
        <v>3</v>
      </c>
      <c r="W293">
        <v>0</v>
      </c>
      <c r="Z293">
        <v>0</v>
      </c>
    </row>
    <row r="294" spans="1:26" hidden="1" x14ac:dyDescent="0.15">
      <c r="A294" t="s">
        <v>1074</v>
      </c>
      <c r="B294" t="s">
        <v>1075</v>
      </c>
      <c r="C294" s="1">
        <v>8.3000000000000007</v>
      </c>
      <c r="D294" s="2">
        <v>42290</v>
      </c>
      <c r="E294" s="2">
        <v>40470</v>
      </c>
      <c r="F294" t="s">
        <v>1515</v>
      </c>
      <c r="G294" t="s">
        <v>19</v>
      </c>
      <c r="H294" t="s">
        <v>21</v>
      </c>
      <c r="I294" t="s">
        <v>25</v>
      </c>
      <c r="J294" s="1">
        <v>131840372</v>
      </c>
      <c r="K294" s="1">
        <f t="shared" si="12"/>
        <v>18.697102445723395</v>
      </c>
      <c r="L294" t="s">
        <v>20</v>
      </c>
      <c r="M294" t="s">
        <v>947</v>
      </c>
      <c r="N294" t="s">
        <v>3167</v>
      </c>
      <c r="O294" t="s">
        <v>3167</v>
      </c>
      <c r="P294" t="s">
        <v>3167</v>
      </c>
      <c r="Q294" t="s">
        <v>3167</v>
      </c>
      <c r="R294" t="s">
        <v>3167</v>
      </c>
      <c r="S294" s="10" t="e">
        <f>C294-VLOOKUP(E294, 'OFZ Yield'!$B$2:$N$2354, MATCH(V294, 'OFZ Yield'!$B$3:$N$3, 0), FALSE)</f>
        <v>#N/A</v>
      </c>
      <c r="T294" t="e">
        <f t="shared" si="13"/>
        <v>#N/A</v>
      </c>
      <c r="U294">
        <f t="shared" si="14"/>
        <v>60</v>
      </c>
      <c r="V294">
        <v>3</v>
      </c>
      <c r="W294">
        <v>0</v>
      </c>
      <c r="Z294">
        <v>0</v>
      </c>
    </row>
    <row r="295" spans="1:26" hidden="1" x14ac:dyDescent="0.15">
      <c r="A295" t="s">
        <v>1074</v>
      </c>
      <c r="B295" t="s">
        <v>1075</v>
      </c>
      <c r="C295" s="1">
        <v>8.3000000000000007</v>
      </c>
      <c r="D295" s="2">
        <v>42290</v>
      </c>
      <c r="E295" s="2">
        <v>40470</v>
      </c>
      <c r="F295" t="s">
        <v>1516</v>
      </c>
      <c r="G295" t="s">
        <v>19</v>
      </c>
      <c r="H295" t="s">
        <v>21</v>
      </c>
      <c r="I295" t="s">
        <v>25</v>
      </c>
      <c r="J295" s="1">
        <v>131840372</v>
      </c>
      <c r="K295" s="1">
        <f t="shared" si="12"/>
        <v>18.697102445723395</v>
      </c>
      <c r="L295" t="s">
        <v>20</v>
      </c>
      <c r="M295" t="s">
        <v>947</v>
      </c>
      <c r="N295" t="s">
        <v>3167</v>
      </c>
      <c r="O295" t="s">
        <v>3167</v>
      </c>
      <c r="P295" t="s">
        <v>3167</v>
      </c>
      <c r="Q295" t="s">
        <v>3167</v>
      </c>
      <c r="R295" t="s">
        <v>3167</v>
      </c>
      <c r="S295" s="10" t="e">
        <f>C295-VLOOKUP(E295, 'OFZ Yield'!$B$2:$N$2354, MATCH(V295, 'OFZ Yield'!$B$3:$N$3, 0), FALSE)</f>
        <v>#N/A</v>
      </c>
      <c r="T295" t="e">
        <f t="shared" si="13"/>
        <v>#N/A</v>
      </c>
      <c r="U295">
        <f t="shared" si="14"/>
        <v>60</v>
      </c>
      <c r="V295">
        <v>3</v>
      </c>
      <c r="W295">
        <v>0</v>
      </c>
      <c r="Z295">
        <v>0</v>
      </c>
    </row>
    <row r="296" spans="1:26" hidden="1" x14ac:dyDescent="0.15">
      <c r="A296" t="s">
        <v>1296</v>
      </c>
      <c r="B296" t="s">
        <v>1297</v>
      </c>
      <c r="C296" s="1">
        <v>10</v>
      </c>
      <c r="D296" s="2">
        <v>41564</v>
      </c>
      <c r="E296" s="2">
        <v>40472</v>
      </c>
      <c r="F296" t="s">
        <v>1517</v>
      </c>
      <c r="G296" t="s">
        <v>19</v>
      </c>
      <c r="H296" t="s">
        <v>21</v>
      </c>
      <c r="I296" t="s">
        <v>23</v>
      </c>
      <c r="J296" s="1">
        <v>26826912</v>
      </c>
      <c r="K296" s="1">
        <f t="shared" si="12"/>
        <v>17.104916120735002</v>
      </c>
      <c r="L296" t="s">
        <v>20</v>
      </c>
      <c r="M296" t="s">
        <v>947</v>
      </c>
      <c r="N296" t="s">
        <v>3133</v>
      </c>
      <c r="O296" t="s">
        <v>3167</v>
      </c>
      <c r="P296" t="s">
        <v>3167</v>
      </c>
      <c r="Q296" t="s">
        <v>3151</v>
      </c>
      <c r="R296" t="s">
        <v>3151</v>
      </c>
      <c r="S296" s="10" t="e">
        <f>C296-VLOOKUP(E296, 'OFZ Yield'!$B$2:$N$2354, MATCH(V296, 'OFZ Yield'!$B$3:$N$3, 0), FALSE)</f>
        <v>#N/A</v>
      </c>
      <c r="T296" t="e">
        <f t="shared" si="13"/>
        <v>#N/A</v>
      </c>
      <c r="U296">
        <f t="shared" si="14"/>
        <v>36</v>
      </c>
      <c r="V296">
        <v>3</v>
      </c>
      <c r="W296">
        <v>2</v>
      </c>
      <c r="Z296">
        <v>0</v>
      </c>
    </row>
    <row r="297" spans="1:26" hidden="1" x14ac:dyDescent="0.15">
      <c r="A297" t="s">
        <v>1518</v>
      </c>
      <c r="B297" t="s">
        <v>1519</v>
      </c>
      <c r="C297" s="1">
        <v>8</v>
      </c>
      <c r="D297" s="2">
        <v>41564</v>
      </c>
      <c r="E297" s="2">
        <v>40472</v>
      </c>
      <c r="F297" t="s">
        <v>1520</v>
      </c>
      <c r="G297" t="s">
        <v>19</v>
      </c>
      <c r="H297" t="s">
        <v>21</v>
      </c>
      <c r="I297" t="s">
        <v>23</v>
      </c>
      <c r="J297" s="1">
        <v>13150108</v>
      </c>
      <c r="K297" s="1">
        <f t="shared" si="12"/>
        <v>16.391940529482078</v>
      </c>
      <c r="L297" t="s">
        <v>20</v>
      </c>
      <c r="M297" t="s">
        <v>947</v>
      </c>
      <c r="N297" t="s">
        <v>3167</v>
      </c>
      <c r="O297" t="s">
        <v>3167</v>
      </c>
      <c r="P297" t="s">
        <v>3167</v>
      </c>
      <c r="Q297" t="s">
        <v>3167</v>
      </c>
      <c r="R297" t="s">
        <v>3167</v>
      </c>
      <c r="S297" s="10" t="e">
        <f>C297-VLOOKUP(E297, 'OFZ Yield'!$B$2:$N$2354, MATCH(V297, 'OFZ Yield'!$B$3:$N$3, 0), FALSE)</f>
        <v>#N/A</v>
      </c>
      <c r="T297" t="e">
        <f t="shared" si="13"/>
        <v>#N/A</v>
      </c>
      <c r="U297">
        <f t="shared" si="14"/>
        <v>36</v>
      </c>
      <c r="V297">
        <v>3</v>
      </c>
      <c r="W297">
        <v>0</v>
      </c>
      <c r="Z297">
        <v>0</v>
      </c>
    </row>
    <row r="298" spans="1:26" hidden="1" x14ac:dyDescent="0.15">
      <c r="A298" t="s">
        <v>671</v>
      </c>
      <c r="B298" t="s">
        <v>672</v>
      </c>
      <c r="C298" s="1">
        <v>11</v>
      </c>
      <c r="D298" s="2">
        <v>41746</v>
      </c>
      <c r="E298" s="2">
        <v>40472</v>
      </c>
      <c r="F298" t="s">
        <v>1521</v>
      </c>
      <c r="G298" t="s">
        <v>19</v>
      </c>
      <c r="H298" t="s">
        <v>21</v>
      </c>
      <c r="I298" t="s">
        <v>25</v>
      </c>
      <c r="J298" s="1">
        <v>3957522</v>
      </c>
      <c r="K298" s="1">
        <f t="shared" si="12"/>
        <v>15.191128629786919</v>
      </c>
      <c r="L298" t="s">
        <v>20</v>
      </c>
      <c r="M298" t="s">
        <v>947</v>
      </c>
      <c r="N298" t="s">
        <v>3167</v>
      </c>
      <c r="O298" t="s">
        <v>3167</v>
      </c>
      <c r="P298" t="s">
        <v>3167</v>
      </c>
      <c r="Q298" t="s">
        <v>3167</v>
      </c>
      <c r="R298" t="s">
        <v>3167</v>
      </c>
      <c r="S298" s="10" t="e">
        <f>C298-VLOOKUP(E298, 'OFZ Yield'!$B$2:$N$2354, MATCH(V298, 'OFZ Yield'!$B$3:$N$3, 0), FALSE)</f>
        <v>#N/A</v>
      </c>
      <c r="T298" t="e">
        <f t="shared" si="13"/>
        <v>#N/A</v>
      </c>
      <c r="U298">
        <f t="shared" si="14"/>
        <v>42</v>
      </c>
      <c r="V298">
        <v>7</v>
      </c>
      <c r="W298">
        <v>0</v>
      </c>
      <c r="Z298">
        <v>0</v>
      </c>
    </row>
    <row r="299" spans="1:26" hidden="1" x14ac:dyDescent="0.15">
      <c r="A299" t="s">
        <v>614</v>
      </c>
      <c r="B299" t="s">
        <v>615</v>
      </c>
      <c r="C299" s="1">
        <v>8.85</v>
      </c>
      <c r="D299" s="2">
        <v>41569</v>
      </c>
      <c r="E299" s="2">
        <v>40477</v>
      </c>
      <c r="F299" t="s">
        <v>1522</v>
      </c>
      <c r="G299" t="s">
        <v>19</v>
      </c>
      <c r="H299" t="s">
        <v>21</v>
      </c>
      <c r="I299" t="s">
        <v>25</v>
      </c>
      <c r="J299" s="1">
        <v>67736909</v>
      </c>
      <c r="K299" s="1">
        <f t="shared" si="12"/>
        <v>18.031141773961462</v>
      </c>
      <c r="L299" t="s">
        <v>20</v>
      </c>
      <c r="M299" t="s">
        <v>947</v>
      </c>
      <c r="N299" t="s">
        <v>3167</v>
      </c>
      <c r="O299" t="s">
        <v>3167</v>
      </c>
      <c r="P299" t="s">
        <v>3167</v>
      </c>
      <c r="Q299" t="s">
        <v>3167</v>
      </c>
      <c r="R299" t="s">
        <v>3167</v>
      </c>
      <c r="S299" s="10" t="e">
        <f>C299-VLOOKUP(E299, 'OFZ Yield'!$B$2:$N$2354, MATCH(V299, 'OFZ Yield'!$B$3:$N$3, 0), FALSE)</f>
        <v>#N/A</v>
      </c>
      <c r="T299" t="e">
        <f t="shared" si="13"/>
        <v>#N/A</v>
      </c>
      <c r="U299">
        <f t="shared" si="14"/>
        <v>36</v>
      </c>
      <c r="V299">
        <v>5</v>
      </c>
      <c r="W299">
        <v>0</v>
      </c>
      <c r="Z299">
        <v>0</v>
      </c>
    </row>
    <row r="300" spans="1:26" hidden="1" x14ac:dyDescent="0.15">
      <c r="A300" t="s">
        <v>707</v>
      </c>
      <c r="B300" t="s">
        <v>708</v>
      </c>
      <c r="C300" s="1">
        <v>7.5</v>
      </c>
      <c r="D300" s="2">
        <v>44120</v>
      </c>
      <c r="E300" s="2">
        <v>40480</v>
      </c>
      <c r="F300" t="s">
        <v>1523</v>
      </c>
      <c r="G300" t="s">
        <v>19</v>
      </c>
      <c r="H300" t="s">
        <v>21</v>
      </c>
      <c r="I300" t="s">
        <v>25</v>
      </c>
      <c r="J300" s="1">
        <v>67691058</v>
      </c>
      <c r="K300" s="1">
        <f t="shared" si="12"/>
        <v>18.03046464644094</v>
      </c>
      <c r="L300" t="s">
        <v>20</v>
      </c>
      <c r="M300" t="s">
        <v>947</v>
      </c>
      <c r="N300" t="s">
        <v>3167</v>
      </c>
      <c r="O300" t="s">
        <v>3167</v>
      </c>
      <c r="P300" t="s">
        <v>3167</v>
      </c>
      <c r="Q300" t="s">
        <v>3167</v>
      </c>
      <c r="R300" t="s">
        <v>3167</v>
      </c>
      <c r="S300" s="10" t="e">
        <f>C300-VLOOKUP(E300, 'OFZ Yield'!$B$2:$N$2354, MATCH(V300, 'OFZ Yield'!$B$3:$N$3, 0), FALSE)</f>
        <v>#N/A</v>
      </c>
      <c r="T300" t="e">
        <f t="shared" si="13"/>
        <v>#N/A</v>
      </c>
      <c r="U300">
        <f t="shared" si="14"/>
        <v>120</v>
      </c>
      <c r="V300">
        <v>5</v>
      </c>
      <c r="W300">
        <v>0</v>
      </c>
      <c r="Z300">
        <v>0</v>
      </c>
    </row>
    <row r="301" spans="1:26" hidden="1" x14ac:dyDescent="0.15">
      <c r="A301" t="s">
        <v>707</v>
      </c>
      <c r="B301" t="s">
        <v>708</v>
      </c>
      <c r="C301" s="1">
        <v>0.1</v>
      </c>
      <c r="D301" s="2">
        <v>44120</v>
      </c>
      <c r="E301" s="2">
        <v>40480</v>
      </c>
      <c r="F301" t="s">
        <v>1524</v>
      </c>
      <c r="G301" t="s">
        <v>19</v>
      </c>
      <c r="H301" t="s">
        <v>21</v>
      </c>
      <c r="I301" t="s">
        <v>23</v>
      </c>
      <c r="J301" s="1">
        <v>67691058</v>
      </c>
      <c r="K301" s="1">
        <f t="shared" si="12"/>
        <v>18.03046464644094</v>
      </c>
      <c r="L301" t="s">
        <v>20</v>
      </c>
      <c r="M301" t="s">
        <v>947</v>
      </c>
      <c r="N301" t="s">
        <v>3167</v>
      </c>
      <c r="O301" t="s">
        <v>3167</v>
      </c>
      <c r="P301" t="s">
        <v>3167</v>
      </c>
      <c r="Q301" t="s">
        <v>3167</v>
      </c>
      <c r="R301" t="s">
        <v>3167</v>
      </c>
      <c r="S301" s="10" t="e">
        <f>C301-VLOOKUP(E301, 'OFZ Yield'!$B$2:$N$2354, MATCH(V301, 'OFZ Yield'!$B$3:$N$3, 0), FALSE)</f>
        <v>#N/A</v>
      </c>
      <c r="T301" t="e">
        <f t="shared" si="13"/>
        <v>#N/A</v>
      </c>
      <c r="U301">
        <f t="shared" si="14"/>
        <v>120</v>
      </c>
      <c r="V301">
        <v>3</v>
      </c>
      <c r="W301">
        <v>0</v>
      </c>
      <c r="Z301">
        <v>0</v>
      </c>
    </row>
    <row r="302" spans="1:26" hidden="1" x14ac:dyDescent="0.15">
      <c r="A302" t="s">
        <v>707</v>
      </c>
      <c r="B302" t="s">
        <v>708</v>
      </c>
      <c r="C302" s="1">
        <v>0.1</v>
      </c>
      <c r="D302" s="2">
        <v>44120</v>
      </c>
      <c r="E302" s="2">
        <v>40480</v>
      </c>
      <c r="F302" t="s">
        <v>1525</v>
      </c>
      <c r="G302" t="s">
        <v>19</v>
      </c>
      <c r="H302" t="s">
        <v>21</v>
      </c>
      <c r="I302" t="s">
        <v>23</v>
      </c>
      <c r="J302" s="1">
        <v>135382116</v>
      </c>
      <c r="K302" s="1">
        <f t="shared" si="12"/>
        <v>18.723611827000884</v>
      </c>
      <c r="L302" t="s">
        <v>20</v>
      </c>
      <c r="M302" t="s">
        <v>947</v>
      </c>
      <c r="N302" t="s">
        <v>3167</v>
      </c>
      <c r="O302" t="s">
        <v>3167</v>
      </c>
      <c r="P302" t="s">
        <v>3167</v>
      </c>
      <c r="Q302" t="s">
        <v>3167</v>
      </c>
      <c r="R302" t="s">
        <v>3167</v>
      </c>
      <c r="S302" s="10" t="e">
        <f>C302-VLOOKUP(E302, 'OFZ Yield'!$B$2:$N$2354, MATCH(V302, 'OFZ Yield'!$B$3:$N$3, 0), FALSE)</f>
        <v>#N/A</v>
      </c>
      <c r="T302" t="e">
        <f t="shared" si="13"/>
        <v>#N/A</v>
      </c>
      <c r="U302">
        <f t="shared" si="14"/>
        <v>120</v>
      </c>
      <c r="V302">
        <v>3</v>
      </c>
      <c r="W302">
        <v>0</v>
      </c>
      <c r="Z302">
        <v>0</v>
      </c>
    </row>
    <row r="303" spans="1:26" hidden="1" x14ac:dyDescent="0.15">
      <c r="A303" t="s">
        <v>35</v>
      </c>
      <c r="B303" t="s">
        <v>36</v>
      </c>
      <c r="C303" s="1">
        <v>9.9499999999999993</v>
      </c>
      <c r="D303" s="2">
        <v>44123</v>
      </c>
      <c r="E303" s="2">
        <v>40483</v>
      </c>
      <c r="F303" t="s">
        <v>1526</v>
      </c>
      <c r="G303" t="s">
        <v>19</v>
      </c>
      <c r="H303" t="s">
        <v>21</v>
      </c>
      <c r="I303" t="s">
        <v>23</v>
      </c>
      <c r="J303" s="1">
        <v>131917419</v>
      </c>
      <c r="K303" s="1">
        <f t="shared" si="12"/>
        <v>18.697686671136413</v>
      </c>
      <c r="L303" t="s">
        <v>20</v>
      </c>
      <c r="M303" t="s">
        <v>951</v>
      </c>
      <c r="N303" t="s">
        <v>3167</v>
      </c>
      <c r="O303" t="s">
        <v>3167</v>
      </c>
      <c r="P303" t="s">
        <v>3167</v>
      </c>
      <c r="Q303" t="s">
        <v>3167</v>
      </c>
      <c r="R303" t="s">
        <v>3167</v>
      </c>
      <c r="S303" s="10" t="e">
        <f>C303-VLOOKUP(E303, 'OFZ Yield'!$B$2:$N$2354, MATCH(V303, 'OFZ Yield'!$B$3:$N$3, 0), FALSE)</f>
        <v>#N/A</v>
      </c>
      <c r="T303" t="e">
        <f t="shared" si="13"/>
        <v>#N/A</v>
      </c>
      <c r="U303">
        <f t="shared" si="14"/>
        <v>120</v>
      </c>
      <c r="V303">
        <v>3</v>
      </c>
      <c r="W303">
        <v>0</v>
      </c>
      <c r="Z303">
        <v>0</v>
      </c>
    </row>
    <row r="304" spans="1:26" hidden="1" x14ac:dyDescent="0.15">
      <c r="A304" t="s">
        <v>35</v>
      </c>
      <c r="B304" t="s">
        <v>36</v>
      </c>
      <c r="C304" s="1">
        <v>9.9499999999999993</v>
      </c>
      <c r="D304" s="2">
        <v>44123</v>
      </c>
      <c r="E304" s="2">
        <v>40483</v>
      </c>
      <c r="F304" t="s">
        <v>1527</v>
      </c>
      <c r="G304" t="s">
        <v>19</v>
      </c>
      <c r="H304" t="s">
        <v>21</v>
      </c>
      <c r="I304" t="s">
        <v>23</v>
      </c>
      <c r="J304" s="1">
        <v>65958709</v>
      </c>
      <c r="K304" s="1">
        <f t="shared" si="12"/>
        <v>18.004539482995966</v>
      </c>
      <c r="L304" t="s">
        <v>20</v>
      </c>
      <c r="M304" t="s">
        <v>951</v>
      </c>
      <c r="N304" t="s">
        <v>3167</v>
      </c>
      <c r="O304" t="s">
        <v>3167</v>
      </c>
      <c r="P304" t="s">
        <v>3167</v>
      </c>
      <c r="Q304" t="s">
        <v>3167</v>
      </c>
      <c r="R304" t="s">
        <v>3167</v>
      </c>
      <c r="S304" s="10" t="e">
        <f>C304-VLOOKUP(E304, 'OFZ Yield'!$B$2:$N$2354, MATCH(V304, 'OFZ Yield'!$B$3:$N$3, 0), FALSE)</f>
        <v>#N/A</v>
      </c>
      <c r="T304" t="e">
        <f t="shared" si="13"/>
        <v>#N/A</v>
      </c>
      <c r="U304">
        <f t="shared" si="14"/>
        <v>120</v>
      </c>
      <c r="V304">
        <v>3</v>
      </c>
      <c r="W304">
        <v>0</v>
      </c>
      <c r="Z304">
        <v>0</v>
      </c>
    </row>
    <row r="305" spans="1:26" hidden="1" x14ac:dyDescent="0.15">
      <c r="A305" t="s">
        <v>16</v>
      </c>
      <c r="B305" t="s">
        <v>17</v>
      </c>
      <c r="C305" s="1">
        <v>8.1999999999999993</v>
      </c>
      <c r="D305" s="2">
        <v>41576</v>
      </c>
      <c r="E305" s="2">
        <v>40484</v>
      </c>
      <c r="F305" t="s">
        <v>1528</v>
      </c>
      <c r="G305" t="s">
        <v>19</v>
      </c>
      <c r="H305" t="s">
        <v>21</v>
      </c>
      <c r="I305" t="s">
        <v>23</v>
      </c>
      <c r="J305" s="1">
        <v>134134563</v>
      </c>
      <c r="K305" s="1">
        <f t="shared" si="12"/>
        <v>18.714354055534702</v>
      </c>
      <c r="L305" t="s">
        <v>20</v>
      </c>
      <c r="M305" t="s">
        <v>947</v>
      </c>
      <c r="N305" t="s">
        <v>3133</v>
      </c>
      <c r="O305" t="s">
        <v>3167</v>
      </c>
      <c r="P305" t="s">
        <v>3167</v>
      </c>
      <c r="Q305" t="s">
        <v>3167</v>
      </c>
      <c r="R305" t="s">
        <v>3167</v>
      </c>
      <c r="S305" s="10" t="e">
        <f>C305-VLOOKUP(E305, 'OFZ Yield'!$B$2:$N$2354, MATCH(V305, 'OFZ Yield'!$B$3:$N$3, 0), FALSE)</f>
        <v>#N/A</v>
      </c>
      <c r="T305" t="e">
        <f t="shared" si="13"/>
        <v>#N/A</v>
      </c>
      <c r="U305">
        <f t="shared" si="14"/>
        <v>36</v>
      </c>
      <c r="V305">
        <v>10</v>
      </c>
      <c r="W305">
        <v>0</v>
      </c>
      <c r="Z305">
        <v>0</v>
      </c>
    </row>
    <row r="306" spans="1:26" hidden="1" x14ac:dyDescent="0.15">
      <c r="A306" t="s">
        <v>968</v>
      </c>
      <c r="B306" t="s">
        <v>969</v>
      </c>
      <c r="C306" s="1">
        <v>9.5</v>
      </c>
      <c r="D306" s="2">
        <v>41576</v>
      </c>
      <c r="E306" s="2">
        <v>40484</v>
      </c>
      <c r="F306" t="s">
        <v>1529</v>
      </c>
      <c r="G306" t="s">
        <v>19</v>
      </c>
      <c r="H306" t="s">
        <v>21</v>
      </c>
      <c r="I306" t="s">
        <v>25</v>
      </c>
      <c r="J306" s="1">
        <v>39450325</v>
      </c>
      <c r="K306" s="1">
        <f t="shared" si="12"/>
        <v>17.490552843498524</v>
      </c>
      <c r="L306" t="s">
        <v>20</v>
      </c>
      <c r="M306" t="s">
        <v>947</v>
      </c>
      <c r="N306" t="s">
        <v>3167</v>
      </c>
      <c r="O306" t="s">
        <v>3167</v>
      </c>
      <c r="P306" t="s">
        <v>3167</v>
      </c>
      <c r="Q306" t="s">
        <v>3167</v>
      </c>
      <c r="R306" t="s">
        <v>3167</v>
      </c>
      <c r="S306" s="10" t="e">
        <f>C306-VLOOKUP(E306, 'OFZ Yield'!$B$2:$N$2354, MATCH(V306, 'OFZ Yield'!$B$3:$N$3, 0), FALSE)</f>
        <v>#N/A</v>
      </c>
      <c r="T306" t="e">
        <f t="shared" si="13"/>
        <v>#N/A</v>
      </c>
      <c r="U306">
        <f t="shared" si="14"/>
        <v>36</v>
      </c>
      <c r="V306">
        <v>10</v>
      </c>
      <c r="W306">
        <v>0</v>
      </c>
      <c r="Z306">
        <v>0</v>
      </c>
    </row>
    <row r="307" spans="1:26" hidden="1" x14ac:dyDescent="0.15">
      <c r="A307" t="s">
        <v>1418</v>
      </c>
      <c r="B307" t="s">
        <v>1419</v>
      </c>
      <c r="C307" s="1">
        <v>9.1</v>
      </c>
      <c r="D307" s="2">
        <v>43041</v>
      </c>
      <c r="E307" s="2">
        <v>40493</v>
      </c>
      <c r="F307" t="s">
        <v>1530</v>
      </c>
      <c r="G307" t="s">
        <v>19</v>
      </c>
      <c r="H307" t="s">
        <v>21</v>
      </c>
      <c r="I307" t="s">
        <v>23</v>
      </c>
      <c r="J307" s="1">
        <v>65750542</v>
      </c>
      <c r="K307" s="1">
        <f t="shared" si="12"/>
        <v>18.001378472334178</v>
      </c>
      <c r="L307" t="s">
        <v>20</v>
      </c>
      <c r="M307" t="s">
        <v>947</v>
      </c>
      <c r="N307" t="s">
        <v>3167</v>
      </c>
      <c r="O307" t="s">
        <v>3167</v>
      </c>
      <c r="P307" t="s">
        <v>3167</v>
      </c>
      <c r="Q307" t="s">
        <v>3167</v>
      </c>
      <c r="R307" t="s">
        <v>3167</v>
      </c>
      <c r="S307" s="10" t="e">
        <f>C307-VLOOKUP(E307, 'OFZ Yield'!$B$2:$N$2354, MATCH(V307, 'OFZ Yield'!$B$3:$N$3, 0), FALSE)</f>
        <v>#N/A</v>
      </c>
      <c r="T307" t="e">
        <f t="shared" si="13"/>
        <v>#N/A</v>
      </c>
      <c r="U307">
        <f t="shared" si="14"/>
        <v>84</v>
      </c>
      <c r="V307">
        <v>10</v>
      </c>
      <c r="W307">
        <v>0</v>
      </c>
      <c r="Z307">
        <v>0</v>
      </c>
    </row>
    <row r="308" spans="1:26" hidden="1" x14ac:dyDescent="0.15">
      <c r="A308" t="s">
        <v>1531</v>
      </c>
      <c r="B308" t="s">
        <v>1532</v>
      </c>
      <c r="C308" s="1">
        <v>8.25</v>
      </c>
      <c r="D308" s="2">
        <v>41586</v>
      </c>
      <c r="E308" s="2">
        <v>40494</v>
      </c>
      <c r="F308" t="s">
        <v>1533</v>
      </c>
      <c r="G308" t="s">
        <v>19</v>
      </c>
      <c r="H308" t="s">
        <v>21</v>
      </c>
      <c r="I308" t="s">
        <v>25</v>
      </c>
      <c r="J308" s="1">
        <v>39603960</v>
      </c>
      <c r="K308" s="1">
        <f t="shared" si="12"/>
        <v>17.494439671225042</v>
      </c>
      <c r="L308" t="s">
        <v>20</v>
      </c>
      <c r="M308" t="s">
        <v>947</v>
      </c>
      <c r="N308" t="s">
        <v>3167</v>
      </c>
      <c r="O308" t="s">
        <v>3167</v>
      </c>
      <c r="P308" t="s">
        <v>3167</v>
      </c>
      <c r="Q308" t="s">
        <v>3167</v>
      </c>
      <c r="R308" t="s">
        <v>3167</v>
      </c>
      <c r="S308" s="10" t="e">
        <f>C308-VLOOKUP(E308, 'OFZ Yield'!$B$2:$N$2354, MATCH(V308, 'OFZ Yield'!$B$3:$N$3, 0), FALSE)</f>
        <v>#N/A</v>
      </c>
      <c r="T308" t="e">
        <f t="shared" si="13"/>
        <v>#N/A</v>
      </c>
      <c r="U308">
        <f t="shared" si="14"/>
        <v>36</v>
      </c>
      <c r="V308">
        <v>10</v>
      </c>
      <c r="W308">
        <v>0</v>
      </c>
      <c r="Z308">
        <v>0</v>
      </c>
    </row>
    <row r="309" spans="1:26" hidden="1" x14ac:dyDescent="0.15">
      <c r="A309" t="s">
        <v>1534</v>
      </c>
      <c r="B309" t="s">
        <v>1535</v>
      </c>
      <c r="C309" s="1">
        <v>9.6</v>
      </c>
      <c r="D309" s="2">
        <v>42317</v>
      </c>
      <c r="E309" s="2">
        <v>40497</v>
      </c>
      <c r="F309" t="s">
        <v>1536</v>
      </c>
      <c r="G309" t="s">
        <v>19</v>
      </c>
      <c r="H309" t="s">
        <v>21</v>
      </c>
      <c r="I309" t="s">
        <v>23</v>
      </c>
      <c r="J309" s="1">
        <v>39787692</v>
      </c>
      <c r="K309" s="1">
        <f t="shared" si="12"/>
        <v>17.499068176197035</v>
      </c>
      <c r="L309" t="s">
        <v>20</v>
      </c>
      <c r="M309" t="s">
        <v>947</v>
      </c>
      <c r="N309" t="s">
        <v>3167</v>
      </c>
      <c r="O309" t="s">
        <v>3167</v>
      </c>
      <c r="P309" t="s">
        <v>3167</v>
      </c>
      <c r="Q309" t="s">
        <v>3167</v>
      </c>
      <c r="R309" t="s">
        <v>3167</v>
      </c>
      <c r="S309" s="10" t="e">
        <f>C309-VLOOKUP(E309, 'OFZ Yield'!$B$2:$N$2354, MATCH(V309, 'OFZ Yield'!$B$3:$N$3, 0), FALSE)</f>
        <v>#N/A</v>
      </c>
      <c r="T309" t="e">
        <f t="shared" si="13"/>
        <v>#N/A</v>
      </c>
      <c r="U309">
        <f t="shared" si="14"/>
        <v>60</v>
      </c>
      <c r="V309">
        <v>10</v>
      </c>
      <c r="W309">
        <v>0</v>
      </c>
      <c r="Z309">
        <v>0</v>
      </c>
    </row>
    <row r="310" spans="1:26" hidden="1" x14ac:dyDescent="0.15">
      <c r="A310" t="s">
        <v>41</v>
      </c>
      <c r="B310" t="s">
        <v>42</v>
      </c>
      <c r="C310" s="1">
        <v>7.9</v>
      </c>
      <c r="D310" s="2">
        <v>44138</v>
      </c>
      <c r="E310" s="2">
        <v>40498</v>
      </c>
      <c r="F310" t="s">
        <v>1537</v>
      </c>
      <c r="G310" t="s">
        <v>19</v>
      </c>
      <c r="H310" t="s">
        <v>21</v>
      </c>
      <c r="I310" t="s">
        <v>23</v>
      </c>
      <c r="J310" s="1">
        <v>198019801</v>
      </c>
      <c r="K310" s="1">
        <f t="shared" si="12"/>
        <v>19.103877588709143</v>
      </c>
      <c r="L310" t="s">
        <v>20</v>
      </c>
      <c r="M310" t="s">
        <v>947</v>
      </c>
      <c r="N310" t="s">
        <v>3167</v>
      </c>
      <c r="O310" t="s">
        <v>3167</v>
      </c>
      <c r="P310" t="s">
        <v>3167</v>
      </c>
      <c r="Q310" t="s">
        <v>3167</v>
      </c>
      <c r="R310" t="s">
        <v>3167</v>
      </c>
      <c r="S310" s="10" t="e">
        <f>C310-VLOOKUP(E310, 'OFZ Yield'!$B$2:$N$2354, MATCH(V310, 'OFZ Yield'!$B$3:$N$3, 0), FALSE)</f>
        <v>#N/A</v>
      </c>
      <c r="T310" t="e">
        <f t="shared" si="13"/>
        <v>#N/A</v>
      </c>
      <c r="U310">
        <f t="shared" si="14"/>
        <v>120</v>
      </c>
      <c r="V310">
        <v>3</v>
      </c>
      <c r="W310">
        <v>0</v>
      </c>
      <c r="Z310">
        <v>0</v>
      </c>
    </row>
    <row r="311" spans="1:26" hidden="1" x14ac:dyDescent="0.15">
      <c r="A311" t="s">
        <v>41</v>
      </c>
      <c r="B311" t="s">
        <v>42</v>
      </c>
      <c r="C311" s="1">
        <v>8.6999999999999993</v>
      </c>
      <c r="D311" s="2">
        <v>43046</v>
      </c>
      <c r="E311" s="2">
        <v>40498</v>
      </c>
      <c r="F311" t="s">
        <v>1538</v>
      </c>
      <c r="G311" t="s">
        <v>19</v>
      </c>
      <c r="H311" t="s">
        <v>21</v>
      </c>
      <c r="I311" t="s">
        <v>25</v>
      </c>
      <c r="J311" s="1">
        <v>132013201</v>
      </c>
      <c r="K311" s="1">
        <f t="shared" si="12"/>
        <v>18.698412483125978</v>
      </c>
      <c r="L311" t="s">
        <v>20</v>
      </c>
      <c r="M311" t="s">
        <v>947</v>
      </c>
      <c r="N311" t="s">
        <v>3167</v>
      </c>
      <c r="O311" t="s">
        <v>3167</v>
      </c>
      <c r="P311" t="s">
        <v>3167</v>
      </c>
      <c r="Q311" t="s">
        <v>3167</v>
      </c>
      <c r="R311" t="s">
        <v>3167</v>
      </c>
      <c r="S311" s="10" t="e">
        <f>C311-VLOOKUP(E311, 'OFZ Yield'!$B$2:$N$2354, MATCH(V311, 'OFZ Yield'!$B$3:$N$3, 0), FALSE)</f>
        <v>#N/A</v>
      </c>
      <c r="T311" t="e">
        <f t="shared" si="13"/>
        <v>#N/A</v>
      </c>
      <c r="U311">
        <f t="shared" si="14"/>
        <v>84</v>
      </c>
      <c r="V311">
        <v>3</v>
      </c>
      <c r="W311">
        <v>0</v>
      </c>
      <c r="Z311">
        <v>0</v>
      </c>
    </row>
    <row r="312" spans="1:26" hidden="1" x14ac:dyDescent="0.15">
      <c r="A312" t="s">
        <v>1462</v>
      </c>
      <c r="B312" t="s">
        <v>1463</v>
      </c>
      <c r="C312" s="1">
        <v>8</v>
      </c>
      <c r="D312" s="2">
        <v>42318</v>
      </c>
      <c r="E312" s="2">
        <v>40498</v>
      </c>
      <c r="F312" t="s">
        <v>1539</v>
      </c>
      <c r="G312" t="s">
        <v>19</v>
      </c>
      <c r="H312" t="s">
        <v>21</v>
      </c>
      <c r="I312" t="s">
        <v>23</v>
      </c>
      <c r="J312" s="1">
        <v>134134563</v>
      </c>
      <c r="K312" s="1">
        <f t="shared" si="12"/>
        <v>18.714354055534702</v>
      </c>
      <c r="L312" t="s">
        <v>20</v>
      </c>
      <c r="M312" t="s">
        <v>947</v>
      </c>
      <c r="N312" t="s">
        <v>3167</v>
      </c>
      <c r="O312" t="s">
        <v>3167</v>
      </c>
      <c r="P312" t="s">
        <v>3167</v>
      </c>
      <c r="Q312" t="s">
        <v>3167</v>
      </c>
      <c r="R312" t="s">
        <v>3167</v>
      </c>
      <c r="S312" s="10" t="e">
        <f>C312-VLOOKUP(E312, 'OFZ Yield'!$B$2:$N$2354, MATCH(V312, 'OFZ Yield'!$B$3:$N$3, 0), FALSE)</f>
        <v>#N/A</v>
      </c>
      <c r="T312" t="e">
        <f t="shared" si="13"/>
        <v>#N/A</v>
      </c>
      <c r="U312">
        <f t="shared" si="14"/>
        <v>60</v>
      </c>
      <c r="V312">
        <v>7</v>
      </c>
      <c r="W312">
        <v>0</v>
      </c>
      <c r="Z312">
        <v>0</v>
      </c>
    </row>
    <row r="313" spans="1:26" hidden="1" x14ac:dyDescent="0.15">
      <c r="A313" t="s">
        <v>1479</v>
      </c>
      <c r="B313" t="s">
        <v>1480</v>
      </c>
      <c r="C313" s="1">
        <v>11.6</v>
      </c>
      <c r="D313" s="2">
        <v>42318</v>
      </c>
      <c r="E313" s="2">
        <v>40498</v>
      </c>
      <c r="F313" t="s">
        <v>1540</v>
      </c>
      <c r="G313" t="s">
        <v>19</v>
      </c>
      <c r="H313" t="s">
        <v>21</v>
      </c>
      <c r="I313" t="s">
        <v>23</v>
      </c>
      <c r="J313" s="1">
        <v>26826912</v>
      </c>
      <c r="K313" s="1">
        <f t="shared" si="12"/>
        <v>17.104916120735002</v>
      </c>
      <c r="L313" t="s">
        <v>20</v>
      </c>
      <c r="M313" t="s">
        <v>947</v>
      </c>
      <c r="N313" t="s">
        <v>3133</v>
      </c>
      <c r="O313" t="s">
        <v>3167</v>
      </c>
      <c r="P313" t="s">
        <v>3167</v>
      </c>
      <c r="Q313" t="s">
        <v>3167</v>
      </c>
      <c r="R313" t="s">
        <v>3167</v>
      </c>
      <c r="S313" s="10" t="e">
        <f>C313-VLOOKUP(E313, 'OFZ Yield'!$B$2:$N$2354, MATCH(V313, 'OFZ Yield'!$B$3:$N$3, 0), FALSE)</f>
        <v>#N/A</v>
      </c>
      <c r="T313" t="e">
        <f t="shared" si="13"/>
        <v>#N/A</v>
      </c>
      <c r="U313">
        <f t="shared" si="14"/>
        <v>60</v>
      </c>
      <c r="V313">
        <v>3</v>
      </c>
      <c r="W313">
        <v>0</v>
      </c>
      <c r="Z313">
        <v>0</v>
      </c>
    </row>
    <row r="314" spans="1:26" hidden="1" x14ac:dyDescent="0.15">
      <c r="A314" t="s">
        <v>1439</v>
      </c>
      <c r="B314" t="s">
        <v>1440</v>
      </c>
      <c r="C314" s="1">
        <v>7.8</v>
      </c>
      <c r="D314" s="2">
        <v>41595</v>
      </c>
      <c r="E314" s="2">
        <v>40499</v>
      </c>
      <c r="F314" t="s">
        <v>1541</v>
      </c>
      <c r="G314" t="s">
        <v>19</v>
      </c>
      <c r="H314" t="s">
        <v>21</v>
      </c>
      <c r="I314" t="s">
        <v>25</v>
      </c>
      <c r="J314" s="1">
        <v>66312821</v>
      </c>
      <c r="K314" s="1">
        <f t="shared" si="12"/>
        <v>18.009893815043064</v>
      </c>
      <c r="L314" t="s">
        <v>20</v>
      </c>
      <c r="M314" t="s">
        <v>947</v>
      </c>
      <c r="N314" t="s">
        <v>3133</v>
      </c>
      <c r="O314" t="s">
        <v>3167</v>
      </c>
      <c r="P314" t="s">
        <v>3167</v>
      </c>
      <c r="Q314" t="s">
        <v>3167</v>
      </c>
      <c r="R314" t="s">
        <v>3167</v>
      </c>
      <c r="S314" s="10" t="e">
        <f>C314-VLOOKUP(E314, 'OFZ Yield'!$B$2:$N$2354, MATCH(V314, 'OFZ Yield'!$B$3:$N$3, 0), FALSE)</f>
        <v>#N/A</v>
      </c>
      <c r="T314" t="e">
        <f t="shared" si="13"/>
        <v>#N/A</v>
      </c>
      <c r="U314">
        <f t="shared" si="14"/>
        <v>37</v>
      </c>
      <c r="V314">
        <v>5</v>
      </c>
      <c r="W314">
        <v>0</v>
      </c>
      <c r="Z314">
        <v>0</v>
      </c>
    </row>
    <row r="315" spans="1:26" hidden="1" x14ac:dyDescent="0.15">
      <c r="A315" t="s">
        <v>1479</v>
      </c>
      <c r="B315" t="s">
        <v>1480</v>
      </c>
      <c r="C315" s="1">
        <v>11.6</v>
      </c>
      <c r="D315" s="2">
        <v>42319</v>
      </c>
      <c r="E315" s="2">
        <v>40499</v>
      </c>
      <c r="F315" t="s">
        <v>1542</v>
      </c>
      <c r="G315" t="s">
        <v>19</v>
      </c>
      <c r="H315" t="s">
        <v>21</v>
      </c>
      <c r="I315" t="s">
        <v>23</v>
      </c>
      <c r="J315" s="1">
        <v>26826912</v>
      </c>
      <c r="K315" s="1">
        <f t="shared" si="12"/>
        <v>17.104916120735002</v>
      </c>
      <c r="L315" t="s">
        <v>20</v>
      </c>
      <c r="M315" t="s">
        <v>947</v>
      </c>
      <c r="N315" t="s">
        <v>3133</v>
      </c>
      <c r="O315" t="s">
        <v>3167</v>
      </c>
      <c r="P315" t="s">
        <v>3167</v>
      </c>
      <c r="Q315" t="s">
        <v>3167</v>
      </c>
      <c r="R315" t="s">
        <v>3167</v>
      </c>
      <c r="S315" s="10" t="e">
        <f>C315-VLOOKUP(E315, 'OFZ Yield'!$B$2:$N$2354, MATCH(V315, 'OFZ Yield'!$B$3:$N$3, 0), FALSE)</f>
        <v>#N/A</v>
      </c>
      <c r="T315" t="e">
        <f t="shared" si="13"/>
        <v>#N/A</v>
      </c>
      <c r="U315">
        <f t="shared" si="14"/>
        <v>60</v>
      </c>
      <c r="V315">
        <v>10</v>
      </c>
      <c r="W315">
        <v>0</v>
      </c>
      <c r="Z315">
        <v>0</v>
      </c>
    </row>
    <row r="316" spans="1:26" hidden="1" x14ac:dyDescent="0.15">
      <c r="A316" t="s">
        <v>741</v>
      </c>
      <c r="B316" t="s">
        <v>742</v>
      </c>
      <c r="C316" s="1">
        <v>5.48</v>
      </c>
      <c r="D316" s="2">
        <v>47056</v>
      </c>
      <c r="E316" s="2">
        <v>40504</v>
      </c>
      <c r="F316" t="s">
        <v>743</v>
      </c>
      <c r="G316" t="s">
        <v>19</v>
      </c>
      <c r="H316" t="s">
        <v>21</v>
      </c>
      <c r="I316" t="s">
        <v>23</v>
      </c>
      <c r="J316" s="1">
        <v>105490795</v>
      </c>
      <c r="K316" s="1">
        <f t="shared" si="12"/>
        <v>18.474134255888956</v>
      </c>
      <c r="L316" t="s">
        <v>20</v>
      </c>
      <c r="M316" t="s">
        <v>24</v>
      </c>
      <c r="N316" t="s">
        <v>3167</v>
      </c>
      <c r="O316" t="s">
        <v>3167</v>
      </c>
      <c r="P316" t="s">
        <v>3167</v>
      </c>
      <c r="Q316" t="s">
        <v>3167</v>
      </c>
      <c r="R316" t="s">
        <v>3167</v>
      </c>
      <c r="S316" s="10" t="e">
        <f>C316-VLOOKUP(E316, 'OFZ Yield'!$B$2:$N$2354, MATCH(V316, 'OFZ Yield'!$B$3:$N$3, 0), FALSE)</f>
        <v>#N/A</v>
      </c>
      <c r="T316" t="e">
        <f t="shared" si="13"/>
        <v>#N/A</v>
      </c>
      <c r="U316">
        <f t="shared" si="14"/>
        <v>216</v>
      </c>
      <c r="V316">
        <v>10</v>
      </c>
      <c r="W316">
        <v>0</v>
      </c>
    </row>
    <row r="317" spans="1:26" hidden="1" x14ac:dyDescent="0.15">
      <c r="A317" t="s">
        <v>1544</v>
      </c>
      <c r="B317" t="s">
        <v>1545</v>
      </c>
      <c r="C317" s="1">
        <v>0.1</v>
      </c>
      <c r="D317" s="2">
        <v>41603</v>
      </c>
      <c r="E317" s="2">
        <v>40505</v>
      </c>
      <c r="F317" t="s">
        <v>1546</v>
      </c>
      <c r="G317" t="s">
        <v>19</v>
      </c>
      <c r="H317" t="s">
        <v>21</v>
      </c>
      <c r="I317" t="s">
        <v>23</v>
      </c>
      <c r="J317" s="1">
        <v>26826912</v>
      </c>
      <c r="K317" s="1">
        <f t="shared" si="12"/>
        <v>17.104916120735002</v>
      </c>
      <c r="L317" t="s">
        <v>20</v>
      </c>
      <c r="M317" t="s">
        <v>947</v>
      </c>
      <c r="N317" t="s">
        <v>3133</v>
      </c>
      <c r="O317" t="s">
        <v>3167</v>
      </c>
      <c r="P317" t="s">
        <v>3167</v>
      </c>
      <c r="Q317" t="s">
        <v>3167</v>
      </c>
      <c r="R317" t="s">
        <v>3167</v>
      </c>
      <c r="S317" s="10" t="e">
        <f>C317-VLOOKUP(E317, 'OFZ Yield'!$B$2:$N$2354, MATCH(V317, 'OFZ Yield'!$B$3:$N$3, 0), FALSE)</f>
        <v>#N/A</v>
      </c>
      <c r="T317" t="e">
        <f t="shared" si="13"/>
        <v>#N/A</v>
      </c>
      <c r="U317">
        <f t="shared" si="14"/>
        <v>37</v>
      </c>
      <c r="V317">
        <v>5</v>
      </c>
      <c r="W317">
        <v>0</v>
      </c>
      <c r="Z317">
        <v>0</v>
      </c>
    </row>
    <row r="318" spans="1:26" hidden="1" x14ac:dyDescent="0.15">
      <c r="A318" t="s">
        <v>1409</v>
      </c>
      <c r="B318" t="s">
        <v>1410</v>
      </c>
      <c r="C318" s="1">
        <v>8.25</v>
      </c>
      <c r="D318" s="2">
        <v>43418</v>
      </c>
      <c r="E318" s="2">
        <v>40506</v>
      </c>
      <c r="F318" t="s">
        <v>1547</v>
      </c>
      <c r="G318" t="s">
        <v>19</v>
      </c>
      <c r="H318" t="s">
        <v>21</v>
      </c>
      <c r="I318" t="s">
        <v>25</v>
      </c>
      <c r="J318" s="1">
        <v>67736909</v>
      </c>
      <c r="K318" s="1">
        <f t="shared" si="12"/>
        <v>18.031141773961462</v>
      </c>
      <c r="L318" t="s">
        <v>20</v>
      </c>
      <c r="M318" t="s">
        <v>947</v>
      </c>
      <c r="N318" t="s">
        <v>3167</v>
      </c>
      <c r="O318" t="s">
        <v>3139</v>
      </c>
      <c r="P318" t="s">
        <v>3167</v>
      </c>
      <c r="Q318" t="s">
        <v>3167</v>
      </c>
      <c r="R318" t="s">
        <v>3167</v>
      </c>
      <c r="S318" s="10" t="e">
        <f>C318-VLOOKUP(E318, 'OFZ Yield'!$B$2:$N$2354, MATCH(V318, 'OFZ Yield'!$B$3:$N$3, 0), FALSE)</f>
        <v>#N/A</v>
      </c>
      <c r="T318" t="e">
        <f t="shared" si="13"/>
        <v>#N/A</v>
      </c>
      <c r="U318">
        <f t="shared" si="14"/>
        <v>96</v>
      </c>
      <c r="V318">
        <v>5</v>
      </c>
      <c r="W318">
        <v>0</v>
      </c>
      <c r="Z318">
        <v>0</v>
      </c>
    </row>
    <row r="319" spans="1:26" hidden="1" x14ac:dyDescent="0.15">
      <c r="A319" t="s">
        <v>1155</v>
      </c>
      <c r="B319" t="s">
        <v>1156</v>
      </c>
      <c r="C319" s="1">
        <v>10.25</v>
      </c>
      <c r="D319" s="2">
        <v>41603</v>
      </c>
      <c r="E319" s="2">
        <v>40507</v>
      </c>
      <c r="F319" t="s">
        <v>1548</v>
      </c>
      <c r="G319" t="s">
        <v>19</v>
      </c>
      <c r="H319" t="s">
        <v>21</v>
      </c>
      <c r="I319" t="s">
        <v>23</v>
      </c>
      <c r="J319" s="1">
        <v>26826912</v>
      </c>
      <c r="K319" s="1">
        <f t="shared" si="12"/>
        <v>17.104916120735002</v>
      </c>
      <c r="L319" t="s">
        <v>20</v>
      </c>
      <c r="M319" t="s">
        <v>947</v>
      </c>
      <c r="N319" t="s">
        <v>3167</v>
      </c>
      <c r="O319" t="s">
        <v>3167</v>
      </c>
      <c r="P319" t="s">
        <v>3167</v>
      </c>
      <c r="Q319" t="s">
        <v>3167</v>
      </c>
      <c r="R319" t="s">
        <v>3167</v>
      </c>
      <c r="S319" s="10" t="e">
        <f>C319-VLOOKUP(E319, 'OFZ Yield'!$B$2:$N$2354, MATCH(V319, 'OFZ Yield'!$B$3:$N$3, 0), FALSE)</f>
        <v>#N/A</v>
      </c>
      <c r="T319" t="e">
        <f t="shared" si="13"/>
        <v>#N/A</v>
      </c>
      <c r="U319">
        <f t="shared" si="14"/>
        <v>37</v>
      </c>
      <c r="V319">
        <v>3</v>
      </c>
      <c r="W319">
        <v>0</v>
      </c>
      <c r="Z319">
        <v>0</v>
      </c>
    </row>
    <row r="320" spans="1:26" hidden="1" x14ac:dyDescent="0.15">
      <c r="A320" t="s">
        <v>1549</v>
      </c>
      <c r="B320" t="s">
        <v>1550</v>
      </c>
      <c r="C320" s="1">
        <v>10.5</v>
      </c>
      <c r="D320" s="2">
        <v>42328</v>
      </c>
      <c r="E320" s="2">
        <v>40508</v>
      </c>
      <c r="F320" t="s">
        <v>1551</v>
      </c>
      <c r="G320" t="s">
        <v>19</v>
      </c>
      <c r="H320" t="s">
        <v>21</v>
      </c>
      <c r="I320" t="s">
        <v>23</v>
      </c>
      <c r="J320" s="1">
        <v>39552111</v>
      </c>
      <c r="K320" s="1">
        <f t="shared" si="12"/>
        <v>17.493129626227599</v>
      </c>
      <c r="L320" t="s">
        <v>20</v>
      </c>
      <c r="M320" t="s">
        <v>948</v>
      </c>
      <c r="N320" t="s">
        <v>3167</v>
      </c>
      <c r="O320" t="s">
        <v>3139</v>
      </c>
      <c r="P320" t="s">
        <v>3167</v>
      </c>
      <c r="Q320" t="s">
        <v>3167</v>
      </c>
      <c r="R320" t="s">
        <v>3167</v>
      </c>
      <c r="S320" s="10" t="e">
        <f>C320-VLOOKUP(E320, 'OFZ Yield'!$B$2:$N$2354, MATCH(V320, 'OFZ Yield'!$B$3:$N$3, 0), FALSE)</f>
        <v>#N/A</v>
      </c>
      <c r="T320" t="e">
        <f t="shared" si="13"/>
        <v>#N/A</v>
      </c>
      <c r="U320">
        <f t="shared" si="14"/>
        <v>60</v>
      </c>
      <c r="V320">
        <v>5</v>
      </c>
      <c r="W320">
        <v>0</v>
      </c>
      <c r="Z320">
        <v>0</v>
      </c>
    </row>
    <row r="321" spans="1:26" hidden="1" x14ac:dyDescent="0.15">
      <c r="A321" t="s">
        <v>130</v>
      </c>
      <c r="B321" t="s">
        <v>131</v>
      </c>
      <c r="C321" s="1">
        <v>16.5</v>
      </c>
      <c r="D321" s="2">
        <v>41604</v>
      </c>
      <c r="E321" s="2">
        <v>40512</v>
      </c>
      <c r="F321" t="s">
        <v>1552</v>
      </c>
      <c r="G321" t="s">
        <v>19</v>
      </c>
      <c r="H321" t="s">
        <v>21</v>
      </c>
      <c r="I321" t="s">
        <v>23</v>
      </c>
      <c r="J321" s="1">
        <v>20120184</v>
      </c>
      <c r="K321" s="1">
        <f t="shared" si="12"/>
        <v>16.817234048283222</v>
      </c>
      <c r="L321" t="s">
        <v>20</v>
      </c>
      <c r="M321" t="s">
        <v>947</v>
      </c>
      <c r="N321" t="s">
        <v>3133</v>
      </c>
      <c r="O321" t="s">
        <v>3167</v>
      </c>
      <c r="P321" t="s">
        <v>3167</v>
      </c>
      <c r="Q321" t="s">
        <v>3167</v>
      </c>
      <c r="R321" t="s">
        <v>3167</v>
      </c>
      <c r="S321" s="10" t="e">
        <f>C321-VLOOKUP(E321, 'OFZ Yield'!$B$2:$N$2354, MATCH(V321, 'OFZ Yield'!$B$3:$N$3, 0), FALSE)</f>
        <v>#N/A</v>
      </c>
      <c r="T321" t="e">
        <f t="shared" si="13"/>
        <v>#N/A</v>
      </c>
      <c r="U321">
        <f t="shared" si="14"/>
        <v>36</v>
      </c>
      <c r="V321">
        <v>10</v>
      </c>
      <c r="W321">
        <v>0</v>
      </c>
      <c r="Z321">
        <v>0</v>
      </c>
    </row>
    <row r="322" spans="1:26" hidden="1" x14ac:dyDescent="0.15">
      <c r="A322" t="s">
        <v>1203</v>
      </c>
      <c r="B322" t="s">
        <v>1204</v>
      </c>
      <c r="C322" s="1">
        <v>11.75</v>
      </c>
      <c r="D322" s="2">
        <v>41608</v>
      </c>
      <c r="E322" s="2">
        <v>40512</v>
      </c>
      <c r="F322" t="s">
        <v>1553</v>
      </c>
      <c r="G322" t="s">
        <v>19</v>
      </c>
      <c r="H322" t="s">
        <v>21</v>
      </c>
      <c r="I322" t="s">
        <v>23</v>
      </c>
      <c r="J322" s="1">
        <v>39787692</v>
      </c>
      <c r="K322" s="1">
        <f t="shared" ref="K322:K385" si="15">LN(J322)</f>
        <v>17.499068176197035</v>
      </c>
      <c r="L322" t="s">
        <v>20</v>
      </c>
      <c r="M322" t="s">
        <v>947</v>
      </c>
      <c r="N322" t="s">
        <v>3133</v>
      </c>
      <c r="O322" t="s">
        <v>3167</v>
      </c>
      <c r="P322" t="s">
        <v>3167</v>
      </c>
      <c r="Q322" t="s">
        <v>3167</v>
      </c>
      <c r="R322" t="s">
        <v>3167</v>
      </c>
      <c r="S322" s="10" t="e">
        <f>C322-VLOOKUP(E322, 'OFZ Yield'!$B$2:$N$2354, MATCH(V322, 'OFZ Yield'!$B$3:$N$3, 0), FALSE)</f>
        <v>#N/A</v>
      </c>
      <c r="T322" t="e">
        <f t="shared" ref="T322:T385" si="16">IF(S322&gt;4, 1, 0)</f>
        <v>#N/A</v>
      </c>
      <c r="U322">
        <f t="shared" ref="U322:U385" si="17">ROUNDUP(12*((D322-E322)/365), 0)</f>
        <v>37</v>
      </c>
      <c r="V322">
        <v>3</v>
      </c>
      <c r="W322">
        <v>0</v>
      </c>
      <c r="Z322">
        <v>0</v>
      </c>
    </row>
    <row r="323" spans="1:26" hidden="1" x14ac:dyDescent="0.15">
      <c r="A323" t="s">
        <v>1367</v>
      </c>
      <c r="B323" t="s">
        <v>1368</v>
      </c>
      <c r="C323" s="1">
        <v>0.01</v>
      </c>
      <c r="D323" s="2">
        <v>41604</v>
      </c>
      <c r="E323" s="2">
        <v>40512</v>
      </c>
      <c r="F323" t="s">
        <v>1554</v>
      </c>
      <c r="G323" t="s">
        <v>19</v>
      </c>
      <c r="H323" t="s">
        <v>21</v>
      </c>
      <c r="I323" t="s">
        <v>23</v>
      </c>
      <c r="J323" s="1">
        <v>40240369</v>
      </c>
      <c r="K323" s="1">
        <f t="shared" si="15"/>
        <v>17.510381253693833</v>
      </c>
      <c r="L323" t="s">
        <v>20</v>
      </c>
      <c r="M323" t="s">
        <v>947</v>
      </c>
      <c r="N323" t="s">
        <v>3133</v>
      </c>
      <c r="O323" t="s">
        <v>3167</v>
      </c>
      <c r="P323" t="s">
        <v>3167</v>
      </c>
      <c r="Q323" t="s">
        <v>3167</v>
      </c>
      <c r="R323" t="s">
        <v>3167</v>
      </c>
      <c r="S323" s="10" t="e">
        <f>C323-VLOOKUP(E323, 'OFZ Yield'!$B$2:$N$2354, MATCH(V323, 'OFZ Yield'!$B$3:$N$3, 0), FALSE)</f>
        <v>#N/A</v>
      </c>
      <c r="T323" t="e">
        <f t="shared" si="16"/>
        <v>#N/A</v>
      </c>
      <c r="U323">
        <f t="shared" si="17"/>
        <v>36</v>
      </c>
      <c r="V323">
        <v>10</v>
      </c>
      <c r="W323">
        <v>0</v>
      </c>
      <c r="Z323">
        <v>0</v>
      </c>
    </row>
    <row r="324" spans="1:26" hidden="1" x14ac:dyDescent="0.15">
      <c r="A324" t="s">
        <v>1555</v>
      </c>
      <c r="B324" t="s">
        <v>1556</v>
      </c>
      <c r="C324" s="1">
        <v>9.4</v>
      </c>
      <c r="D324" s="2">
        <v>41604</v>
      </c>
      <c r="E324" s="2">
        <v>40512</v>
      </c>
      <c r="F324" t="s">
        <v>1557</v>
      </c>
      <c r="G324" t="s">
        <v>19</v>
      </c>
      <c r="H324" t="s">
        <v>21</v>
      </c>
      <c r="I324" t="s">
        <v>23</v>
      </c>
      <c r="J324" s="1">
        <v>23872615</v>
      </c>
      <c r="K324" s="1">
        <f t="shared" si="15"/>
        <v>16.988242544053243</v>
      </c>
      <c r="L324" t="s">
        <v>20</v>
      </c>
      <c r="M324" t="s">
        <v>947</v>
      </c>
      <c r="N324" t="s">
        <v>3133</v>
      </c>
      <c r="O324" t="s">
        <v>3167</v>
      </c>
      <c r="P324" t="s">
        <v>3167</v>
      </c>
      <c r="Q324" t="s">
        <v>3167</v>
      </c>
      <c r="R324" t="s">
        <v>3167</v>
      </c>
      <c r="S324" s="10" t="e">
        <f>C324-VLOOKUP(E324, 'OFZ Yield'!$B$2:$N$2354, MATCH(V324, 'OFZ Yield'!$B$3:$N$3, 0), FALSE)</f>
        <v>#N/A</v>
      </c>
      <c r="T324" t="e">
        <f t="shared" si="16"/>
        <v>#N/A</v>
      </c>
      <c r="U324">
        <f t="shared" si="17"/>
        <v>36</v>
      </c>
      <c r="V324">
        <v>3</v>
      </c>
      <c r="W324">
        <v>0</v>
      </c>
      <c r="Z324">
        <v>0</v>
      </c>
    </row>
    <row r="325" spans="1:26" hidden="1" x14ac:dyDescent="0.15">
      <c r="A325" t="s">
        <v>1558</v>
      </c>
      <c r="B325" t="s">
        <v>1559</v>
      </c>
      <c r="C325" s="1">
        <v>7.5</v>
      </c>
      <c r="D325" s="2">
        <v>41605</v>
      </c>
      <c r="E325" s="2">
        <v>40513</v>
      </c>
      <c r="F325" t="s">
        <v>1560</v>
      </c>
      <c r="G325" t="s">
        <v>19</v>
      </c>
      <c r="H325" t="s">
        <v>21</v>
      </c>
      <c r="I325" t="s">
        <v>25</v>
      </c>
      <c r="J325" s="1">
        <v>66312821</v>
      </c>
      <c r="K325" s="1">
        <f t="shared" si="15"/>
        <v>18.009893815043064</v>
      </c>
      <c r="L325" t="s">
        <v>20</v>
      </c>
      <c r="M325" t="s">
        <v>947</v>
      </c>
      <c r="N325" t="s">
        <v>3133</v>
      </c>
      <c r="O325" t="s">
        <v>3167</v>
      </c>
      <c r="P325" t="s">
        <v>3167</v>
      </c>
      <c r="Q325" t="s">
        <v>3167</v>
      </c>
      <c r="R325" t="s">
        <v>3167</v>
      </c>
      <c r="S325" s="10" t="e">
        <f>C325-VLOOKUP(E325, 'OFZ Yield'!$B$2:$N$2354, MATCH(V325, 'OFZ Yield'!$B$3:$N$3, 0), FALSE)</f>
        <v>#N/A</v>
      </c>
      <c r="T325" t="e">
        <f t="shared" si="16"/>
        <v>#N/A</v>
      </c>
      <c r="U325">
        <f t="shared" si="17"/>
        <v>36</v>
      </c>
      <c r="V325">
        <v>5</v>
      </c>
      <c r="W325">
        <v>0</v>
      </c>
      <c r="Z325">
        <v>0</v>
      </c>
    </row>
    <row r="326" spans="1:26" hidden="1" x14ac:dyDescent="0.15">
      <c r="A326" t="s">
        <v>1446</v>
      </c>
      <c r="B326" t="s">
        <v>1447</v>
      </c>
      <c r="C326" s="1">
        <v>8.4</v>
      </c>
      <c r="D326" s="2">
        <v>41607</v>
      </c>
      <c r="E326" s="2">
        <v>40515</v>
      </c>
      <c r="F326" t="s">
        <v>1561</v>
      </c>
      <c r="G326" t="s">
        <v>19</v>
      </c>
      <c r="H326" t="s">
        <v>21</v>
      </c>
      <c r="I326" t="s">
        <v>25</v>
      </c>
      <c r="J326" s="1">
        <v>6575054</v>
      </c>
      <c r="K326" s="1">
        <f t="shared" si="15"/>
        <v>15.698793348922132</v>
      </c>
      <c r="L326" t="s">
        <v>20</v>
      </c>
      <c r="M326" t="s">
        <v>947</v>
      </c>
      <c r="N326" t="s">
        <v>3167</v>
      </c>
      <c r="O326" t="s">
        <v>3167</v>
      </c>
      <c r="P326" t="s">
        <v>3167</v>
      </c>
      <c r="Q326" t="s">
        <v>3167</v>
      </c>
      <c r="R326" t="s">
        <v>3167</v>
      </c>
      <c r="S326" s="10" t="e">
        <f>C326-VLOOKUP(E326, 'OFZ Yield'!$B$2:$N$2354, MATCH(V326, 'OFZ Yield'!$B$3:$N$3, 0), FALSE)</f>
        <v>#N/A</v>
      </c>
      <c r="T326" t="e">
        <f t="shared" si="16"/>
        <v>#N/A</v>
      </c>
      <c r="U326">
        <f t="shared" si="17"/>
        <v>36</v>
      </c>
      <c r="V326">
        <v>3</v>
      </c>
      <c r="W326">
        <v>0</v>
      </c>
      <c r="Z326">
        <v>0</v>
      </c>
    </row>
    <row r="327" spans="1:26" hidden="1" x14ac:dyDescent="0.15">
      <c r="A327" t="s">
        <v>1446</v>
      </c>
      <c r="B327" t="s">
        <v>1447</v>
      </c>
      <c r="C327" s="1">
        <v>8.4</v>
      </c>
      <c r="D327" s="2">
        <v>41607</v>
      </c>
      <c r="E327" s="2">
        <v>40515</v>
      </c>
      <c r="F327" t="s">
        <v>1562</v>
      </c>
      <c r="G327" t="s">
        <v>19</v>
      </c>
      <c r="H327" t="s">
        <v>21</v>
      </c>
      <c r="I327" t="s">
        <v>25</v>
      </c>
      <c r="J327" s="1">
        <v>6575054</v>
      </c>
      <c r="K327" s="1">
        <f t="shared" si="15"/>
        <v>15.698793348922132</v>
      </c>
      <c r="L327" t="s">
        <v>20</v>
      </c>
      <c r="M327" t="s">
        <v>947</v>
      </c>
      <c r="N327" t="s">
        <v>3167</v>
      </c>
      <c r="O327" t="s">
        <v>3167</v>
      </c>
      <c r="P327" t="s">
        <v>3167</v>
      </c>
      <c r="Q327" t="s">
        <v>3167</v>
      </c>
      <c r="R327" t="s">
        <v>3167</v>
      </c>
      <c r="S327" s="10" t="e">
        <f>C327-VLOOKUP(E327, 'OFZ Yield'!$B$2:$N$2354, MATCH(V327, 'OFZ Yield'!$B$3:$N$3, 0), FALSE)</f>
        <v>#N/A</v>
      </c>
      <c r="T327" t="e">
        <f t="shared" si="16"/>
        <v>#N/A</v>
      </c>
      <c r="U327">
        <f t="shared" si="17"/>
        <v>36</v>
      </c>
      <c r="V327">
        <v>3</v>
      </c>
      <c r="W327">
        <v>0</v>
      </c>
      <c r="Z327">
        <v>0</v>
      </c>
    </row>
    <row r="328" spans="1:26" hidden="1" x14ac:dyDescent="0.15">
      <c r="A328" t="s">
        <v>1564</v>
      </c>
      <c r="B328" t="s">
        <v>1565</v>
      </c>
      <c r="C328" s="1">
        <v>12</v>
      </c>
      <c r="D328" s="2">
        <v>41617</v>
      </c>
      <c r="E328" s="2">
        <v>40519</v>
      </c>
      <c r="F328" t="s">
        <v>1566</v>
      </c>
      <c r="G328" t="s">
        <v>19</v>
      </c>
      <c r="H328" t="s">
        <v>21</v>
      </c>
      <c r="I328" t="s">
        <v>23</v>
      </c>
      <c r="J328" s="1">
        <v>14084129</v>
      </c>
      <c r="K328" s="1">
        <f t="shared" si="15"/>
        <v>16.460559118544868</v>
      </c>
      <c r="L328" t="s">
        <v>20</v>
      </c>
      <c r="M328" t="s">
        <v>947</v>
      </c>
      <c r="N328" t="s">
        <v>3167</v>
      </c>
      <c r="O328" t="s">
        <v>3167</v>
      </c>
      <c r="P328" t="s">
        <v>3167</v>
      </c>
      <c r="Q328" t="s">
        <v>3167</v>
      </c>
      <c r="R328" t="s">
        <v>3167</v>
      </c>
      <c r="S328" s="10" t="e">
        <f>C328-VLOOKUP(E328, 'OFZ Yield'!$B$2:$N$2354, MATCH(V328, 'OFZ Yield'!$B$3:$N$3, 0), FALSE)</f>
        <v>#N/A</v>
      </c>
      <c r="T328" t="e">
        <f t="shared" si="16"/>
        <v>#N/A</v>
      </c>
      <c r="U328">
        <f t="shared" si="17"/>
        <v>37</v>
      </c>
      <c r="V328">
        <v>3</v>
      </c>
      <c r="W328">
        <v>0</v>
      </c>
      <c r="Z328">
        <v>0</v>
      </c>
    </row>
    <row r="329" spans="1:26" hidden="1" x14ac:dyDescent="0.15">
      <c r="A329" t="s">
        <v>29</v>
      </c>
      <c r="B329" t="s">
        <v>30</v>
      </c>
      <c r="C329" s="1">
        <v>7.75</v>
      </c>
      <c r="D329" s="2">
        <v>41616</v>
      </c>
      <c r="E329" s="2">
        <v>40520</v>
      </c>
      <c r="F329" t="s">
        <v>1563</v>
      </c>
      <c r="G329" t="s">
        <v>19</v>
      </c>
      <c r="H329" t="s">
        <v>21</v>
      </c>
      <c r="I329" t="s">
        <v>25</v>
      </c>
      <c r="J329" s="1">
        <v>134134563</v>
      </c>
      <c r="K329" s="1">
        <f t="shared" si="15"/>
        <v>18.714354055534702</v>
      </c>
      <c r="L329" t="s">
        <v>20</v>
      </c>
      <c r="M329" t="s">
        <v>947</v>
      </c>
      <c r="N329" t="s">
        <v>3133</v>
      </c>
      <c r="O329" t="s">
        <v>3167</v>
      </c>
      <c r="P329" t="s">
        <v>3167</v>
      </c>
      <c r="Q329" t="s">
        <v>3167</v>
      </c>
      <c r="R329" t="s">
        <v>3167</v>
      </c>
      <c r="S329" s="10" t="e">
        <f>C329-VLOOKUP(E329, 'OFZ Yield'!$B$2:$N$2354, MATCH(V329, 'OFZ Yield'!$B$3:$N$3, 0), FALSE)</f>
        <v>#N/A</v>
      </c>
      <c r="T329" t="e">
        <f t="shared" si="16"/>
        <v>#N/A</v>
      </c>
      <c r="U329">
        <f t="shared" si="17"/>
        <v>37</v>
      </c>
      <c r="V329">
        <v>3</v>
      </c>
      <c r="W329">
        <v>0</v>
      </c>
      <c r="Z329">
        <v>0</v>
      </c>
    </row>
    <row r="330" spans="1:26" hidden="1" x14ac:dyDescent="0.15">
      <c r="A330" t="s">
        <v>1286</v>
      </c>
      <c r="B330" t="s">
        <v>1287</v>
      </c>
      <c r="C330" s="1">
        <v>9</v>
      </c>
      <c r="D330" s="2">
        <v>41616</v>
      </c>
      <c r="E330" s="2">
        <v>40520</v>
      </c>
      <c r="F330" t="s">
        <v>1567</v>
      </c>
      <c r="G330" t="s">
        <v>19</v>
      </c>
      <c r="H330" t="s">
        <v>21</v>
      </c>
      <c r="I330" t="s">
        <v>23</v>
      </c>
      <c r="J330" s="1">
        <v>40240369</v>
      </c>
      <c r="K330" s="1">
        <f t="shared" si="15"/>
        <v>17.510381253693833</v>
      </c>
      <c r="L330" t="s">
        <v>20</v>
      </c>
      <c r="M330" t="s">
        <v>947</v>
      </c>
      <c r="N330" t="s">
        <v>3167</v>
      </c>
      <c r="O330" t="s">
        <v>3167</v>
      </c>
      <c r="P330" t="s">
        <v>3167</v>
      </c>
      <c r="Q330" t="s">
        <v>3167</v>
      </c>
      <c r="R330" t="s">
        <v>3167</v>
      </c>
      <c r="S330" s="10" t="e">
        <f>C330-VLOOKUP(E330, 'OFZ Yield'!$B$2:$N$2354, MATCH(V330, 'OFZ Yield'!$B$3:$N$3, 0), FALSE)</f>
        <v>#N/A</v>
      </c>
      <c r="T330" t="e">
        <f t="shared" si="16"/>
        <v>#N/A</v>
      </c>
      <c r="U330">
        <f t="shared" si="17"/>
        <v>37</v>
      </c>
      <c r="V330">
        <v>3</v>
      </c>
      <c r="W330">
        <v>0</v>
      </c>
      <c r="Z330">
        <v>0</v>
      </c>
    </row>
    <row r="331" spans="1:26" hidden="1" x14ac:dyDescent="0.15">
      <c r="A331" t="s">
        <v>1286</v>
      </c>
      <c r="B331" t="s">
        <v>1287</v>
      </c>
      <c r="C331" s="1">
        <v>9</v>
      </c>
      <c r="D331" s="2">
        <v>41616</v>
      </c>
      <c r="E331" s="2">
        <v>40520</v>
      </c>
      <c r="F331" t="s">
        <v>1568</v>
      </c>
      <c r="G331" t="s">
        <v>19</v>
      </c>
      <c r="H331" t="s">
        <v>21</v>
      </c>
      <c r="I331" t="s">
        <v>23</v>
      </c>
      <c r="J331" s="1">
        <v>26826912</v>
      </c>
      <c r="K331" s="1">
        <f t="shared" si="15"/>
        <v>17.104916120735002</v>
      </c>
      <c r="L331" t="s">
        <v>20</v>
      </c>
      <c r="M331" t="s">
        <v>947</v>
      </c>
      <c r="N331" t="s">
        <v>3167</v>
      </c>
      <c r="O331" t="s">
        <v>3167</v>
      </c>
      <c r="P331" t="s">
        <v>3167</v>
      </c>
      <c r="Q331" t="s">
        <v>3167</v>
      </c>
      <c r="R331" t="s">
        <v>3167</v>
      </c>
      <c r="S331" s="10" t="e">
        <f>C331-VLOOKUP(E331, 'OFZ Yield'!$B$2:$N$2354, MATCH(V331, 'OFZ Yield'!$B$3:$N$3, 0), FALSE)</f>
        <v>#N/A</v>
      </c>
      <c r="T331" t="e">
        <f t="shared" si="16"/>
        <v>#N/A</v>
      </c>
      <c r="U331">
        <f t="shared" si="17"/>
        <v>37</v>
      </c>
      <c r="V331">
        <v>3</v>
      </c>
      <c r="W331">
        <v>0</v>
      </c>
      <c r="Z331">
        <v>0</v>
      </c>
    </row>
    <row r="332" spans="1:26" hidden="1" x14ac:dyDescent="0.15">
      <c r="A332" t="s">
        <v>671</v>
      </c>
      <c r="B332" t="s">
        <v>672</v>
      </c>
      <c r="C332" s="1">
        <v>11</v>
      </c>
      <c r="D332" s="2">
        <v>41800</v>
      </c>
      <c r="E332" s="2">
        <v>40526</v>
      </c>
      <c r="F332" t="s">
        <v>1569</v>
      </c>
      <c r="G332" t="s">
        <v>19</v>
      </c>
      <c r="H332" t="s">
        <v>21</v>
      </c>
      <c r="I332" t="s">
        <v>25</v>
      </c>
      <c r="J332" s="1">
        <v>47490271</v>
      </c>
      <c r="K332" s="1">
        <f t="shared" si="15"/>
        <v>17.676035426973542</v>
      </c>
      <c r="L332" t="s">
        <v>20</v>
      </c>
      <c r="M332" t="s">
        <v>947</v>
      </c>
      <c r="N332" t="s">
        <v>3167</v>
      </c>
      <c r="O332" t="s">
        <v>3167</v>
      </c>
      <c r="P332" t="s">
        <v>3167</v>
      </c>
      <c r="Q332" t="s">
        <v>3167</v>
      </c>
      <c r="R332" t="s">
        <v>3167</v>
      </c>
      <c r="S332" s="10" t="e">
        <f>C332-VLOOKUP(E332, 'OFZ Yield'!$B$2:$N$2354, MATCH(V332, 'OFZ Yield'!$B$3:$N$3, 0), FALSE)</f>
        <v>#N/A</v>
      </c>
      <c r="T332" t="e">
        <f t="shared" si="16"/>
        <v>#N/A</v>
      </c>
      <c r="U332">
        <f t="shared" si="17"/>
        <v>42</v>
      </c>
      <c r="V332">
        <v>3</v>
      </c>
      <c r="W332">
        <v>0</v>
      </c>
      <c r="Z332">
        <v>0</v>
      </c>
    </row>
    <row r="333" spans="1:26" hidden="1" x14ac:dyDescent="0.15">
      <c r="A333" t="s">
        <v>1570</v>
      </c>
      <c r="B333" t="s">
        <v>1571</v>
      </c>
      <c r="C333" s="1">
        <v>8.8000000000000007</v>
      </c>
      <c r="D333" s="2">
        <v>42347</v>
      </c>
      <c r="E333" s="2">
        <v>40527</v>
      </c>
      <c r="F333" t="s">
        <v>1572</v>
      </c>
      <c r="G333" t="s">
        <v>19</v>
      </c>
      <c r="H333" t="s">
        <v>21</v>
      </c>
      <c r="I333" t="s">
        <v>25</v>
      </c>
      <c r="J333" s="1">
        <v>26525128</v>
      </c>
      <c r="K333" s="1">
        <f t="shared" si="15"/>
        <v>17.093603068088871</v>
      </c>
      <c r="L333" t="s">
        <v>20</v>
      </c>
      <c r="M333" t="s">
        <v>947</v>
      </c>
      <c r="N333" t="s">
        <v>3133</v>
      </c>
      <c r="O333" t="s">
        <v>3167</v>
      </c>
      <c r="P333" t="s">
        <v>3167</v>
      </c>
      <c r="Q333" t="s">
        <v>3167</v>
      </c>
      <c r="R333" t="s">
        <v>3167</v>
      </c>
      <c r="S333" s="10" t="e">
        <f>C333-VLOOKUP(E333, 'OFZ Yield'!$B$2:$N$2354, MATCH(V333, 'OFZ Yield'!$B$3:$N$3, 0), FALSE)</f>
        <v>#N/A</v>
      </c>
      <c r="T333" t="e">
        <f t="shared" si="16"/>
        <v>#N/A</v>
      </c>
      <c r="U333">
        <f t="shared" si="17"/>
        <v>60</v>
      </c>
      <c r="V333">
        <v>3</v>
      </c>
      <c r="W333">
        <v>0</v>
      </c>
      <c r="Z333">
        <v>0</v>
      </c>
    </row>
    <row r="334" spans="1:26" hidden="1" x14ac:dyDescent="0.15">
      <c r="A334" t="s">
        <v>1326</v>
      </c>
      <c r="B334" t="s">
        <v>1327</v>
      </c>
      <c r="C334" s="1">
        <v>9</v>
      </c>
      <c r="D334" s="2">
        <v>41620</v>
      </c>
      <c r="E334" s="2">
        <v>40528</v>
      </c>
      <c r="F334" t="s">
        <v>1573</v>
      </c>
      <c r="G334" t="s">
        <v>19</v>
      </c>
      <c r="H334" t="s">
        <v>21</v>
      </c>
      <c r="I334" t="s">
        <v>23</v>
      </c>
      <c r="J334" s="1">
        <v>39787692</v>
      </c>
      <c r="K334" s="1">
        <f t="shared" si="15"/>
        <v>17.499068176197035</v>
      </c>
      <c r="L334" t="s">
        <v>20</v>
      </c>
      <c r="M334" t="s">
        <v>947</v>
      </c>
      <c r="N334" t="s">
        <v>3167</v>
      </c>
      <c r="O334" t="s">
        <v>3167</v>
      </c>
      <c r="P334" t="s">
        <v>3167</v>
      </c>
      <c r="Q334" t="s">
        <v>3167</v>
      </c>
      <c r="R334" t="s">
        <v>3167</v>
      </c>
      <c r="S334" s="10" t="e">
        <f>C334-VLOOKUP(E334, 'OFZ Yield'!$B$2:$N$2354, MATCH(V334, 'OFZ Yield'!$B$3:$N$3, 0), FALSE)</f>
        <v>#N/A</v>
      </c>
      <c r="T334" t="e">
        <f t="shared" si="16"/>
        <v>#N/A</v>
      </c>
      <c r="U334">
        <f t="shared" si="17"/>
        <v>36</v>
      </c>
      <c r="V334">
        <v>3</v>
      </c>
      <c r="W334">
        <v>0</v>
      </c>
      <c r="Z334">
        <v>0</v>
      </c>
    </row>
    <row r="335" spans="1:26" hidden="1" x14ac:dyDescent="0.15">
      <c r="A335" t="s">
        <v>1574</v>
      </c>
      <c r="B335" t="s">
        <v>1575</v>
      </c>
      <c r="C335" s="1">
        <v>11.5</v>
      </c>
      <c r="D335" s="2">
        <v>43076</v>
      </c>
      <c r="E335" s="2">
        <v>40528</v>
      </c>
      <c r="F335" t="s">
        <v>1576</v>
      </c>
      <c r="G335" t="s">
        <v>19</v>
      </c>
      <c r="H335" t="s">
        <v>21</v>
      </c>
      <c r="I335" t="s">
        <v>23</v>
      </c>
      <c r="J335" s="1">
        <v>40655915</v>
      </c>
      <c r="K335" s="1">
        <f t="shared" si="15"/>
        <v>17.520654893827579</v>
      </c>
      <c r="L335" t="s">
        <v>20</v>
      </c>
      <c r="M335" t="s">
        <v>947</v>
      </c>
      <c r="N335" t="s">
        <v>3167</v>
      </c>
      <c r="O335" t="s">
        <v>3167</v>
      </c>
      <c r="P335" t="s">
        <v>3167</v>
      </c>
      <c r="Q335" t="s">
        <v>3167</v>
      </c>
      <c r="R335" t="s">
        <v>3167</v>
      </c>
      <c r="S335" s="10" t="e">
        <f>C335-VLOOKUP(E335, 'OFZ Yield'!$B$2:$N$2354, MATCH(V335, 'OFZ Yield'!$B$3:$N$3, 0), FALSE)</f>
        <v>#N/A</v>
      </c>
      <c r="T335" t="e">
        <f t="shared" si="16"/>
        <v>#N/A</v>
      </c>
      <c r="U335">
        <f t="shared" si="17"/>
        <v>84</v>
      </c>
      <c r="V335">
        <v>3</v>
      </c>
      <c r="W335">
        <v>0</v>
      </c>
      <c r="Z335">
        <v>0</v>
      </c>
    </row>
    <row r="336" spans="1:26" hidden="1" x14ac:dyDescent="0.15">
      <c r="A336" t="s">
        <v>773</v>
      </c>
      <c r="B336" t="s">
        <v>774</v>
      </c>
      <c r="C336" s="1">
        <v>9</v>
      </c>
      <c r="D336" s="2">
        <v>41624</v>
      </c>
      <c r="E336" s="2">
        <v>40532</v>
      </c>
      <c r="F336" t="s">
        <v>1577</v>
      </c>
      <c r="G336" t="s">
        <v>19</v>
      </c>
      <c r="H336" t="s">
        <v>21</v>
      </c>
      <c r="I336" t="s">
        <v>23</v>
      </c>
      <c r="J336" s="1">
        <v>26935627</v>
      </c>
      <c r="K336" s="1">
        <f t="shared" si="15"/>
        <v>17.108960392088321</v>
      </c>
      <c r="L336" t="s">
        <v>20</v>
      </c>
      <c r="M336" t="s">
        <v>947</v>
      </c>
      <c r="N336" t="s">
        <v>3167</v>
      </c>
      <c r="O336" t="s">
        <v>3167</v>
      </c>
      <c r="P336" t="s">
        <v>3167</v>
      </c>
      <c r="Q336" t="s">
        <v>3167</v>
      </c>
      <c r="R336" t="s">
        <v>3167</v>
      </c>
      <c r="S336" s="10" t="e">
        <f>C336-VLOOKUP(E336, 'OFZ Yield'!$B$2:$N$2354, MATCH(V336, 'OFZ Yield'!$B$3:$N$3, 0), FALSE)</f>
        <v>#N/A</v>
      </c>
      <c r="T336" t="e">
        <f t="shared" si="16"/>
        <v>#N/A</v>
      </c>
      <c r="U336">
        <f t="shared" si="17"/>
        <v>36</v>
      </c>
      <c r="V336">
        <v>3</v>
      </c>
      <c r="W336">
        <v>0</v>
      </c>
      <c r="Z336">
        <v>0</v>
      </c>
    </row>
    <row r="337" spans="1:26" hidden="1" x14ac:dyDescent="0.15">
      <c r="A337" t="s">
        <v>1578</v>
      </c>
      <c r="B337" t="s">
        <v>1579</v>
      </c>
      <c r="C337" s="1">
        <v>0.1</v>
      </c>
      <c r="D337" s="2">
        <v>42353</v>
      </c>
      <c r="E337" s="2">
        <v>40533</v>
      </c>
      <c r="F337" t="s">
        <v>1580</v>
      </c>
      <c r="G337" t="s">
        <v>19</v>
      </c>
      <c r="H337" t="s">
        <v>21</v>
      </c>
      <c r="I337" t="s">
        <v>23</v>
      </c>
      <c r="J337" s="1">
        <v>39552111</v>
      </c>
      <c r="K337" s="1">
        <f t="shared" si="15"/>
        <v>17.493129626227599</v>
      </c>
      <c r="L337" t="s">
        <v>20</v>
      </c>
      <c r="M337" t="s">
        <v>947</v>
      </c>
      <c r="N337" t="s">
        <v>3167</v>
      </c>
      <c r="O337" t="s">
        <v>3167</v>
      </c>
      <c r="P337" t="s">
        <v>3147</v>
      </c>
      <c r="Q337" t="s">
        <v>3167</v>
      </c>
      <c r="R337" t="s">
        <v>3167</v>
      </c>
      <c r="S337" s="10" t="e">
        <f>C337-VLOOKUP(E337, 'OFZ Yield'!$B$2:$N$2354, MATCH(V337, 'OFZ Yield'!$B$3:$N$3, 0), FALSE)</f>
        <v>#N/A</v>
      </c>
      <c r="T337" t="e">
        <f t="shared" si="16"/>
        <v>#N/A</v>
      </c>
      <c r="U337">
        <f t="shared" si="17"/>
        <v>60</v>
      </c>
      <c r="V337">
        <v>3</v>
      </c>
      <c r="W337">
        <f>IF(P337="high risk", 1, 0)</f>
        <v>1</v>
      </c>
      <c r="Z337">
        <v>0</v>
      </c>
    </row>
    <row r="338" spans="1:26" hidden="1" x14ac:dyDescent="0.15">
      <c r="A338" t="s">
        <v>1582</v>
      </c>
      <c r="B338" t="s">
        <v>1583</v>
      </c>
      <c r="C338" s="1">
        <v>1.5</v>
      </c>
      <c r="D338" s="2">
        <v>42354</v>
      </c>
      <c r="E338" s="2">
        <v>40534</v>
      </c>
      <c r="F338" t="s">
        <v>1584</v>
      </c>
      <c r="G338" t="s">
        <v>19</v>
      </c>
      <c r="H338" t="s">
        <v>21</v>
      </c>
      <c r="I338" t="s">
        <v>23</v>
      </c>
      <c r="J338" s="1">
        <v>14588820</v>
      </c>
      <c r="K338" s="1">
        <f t="shared" si="15"/>
        <v>16.495766039914994</v>
      </c>
      <c r="L338" t="s">
        <v>20</v>
      </c>
      <c r="M338" t="s">
        <v>947</v>
      </c>
      <c r="N338" t="s">
        <v>3167</v>
      </c>
      <c r="O338" t="s">
        <v>3167</v>
      </c>
      <c r="P338" t="s">
        <v>3167</v>
      </c>
      <c r="Q338" t="s">
        <v>3167</v>
      </c>
      <c r="R338" t="s">
        <v>3167</v>
      </c>
      <c r="S338" s="10" t="e">
        <f>C338-VLOOKUP(E338, 'OFZ Yield'!$B$2:$N$2354, MATCH(V338, 'OFZ Yield'!$B$3:$N$3, 0), FALSE)</f>
        <v>#N/A</v>
      </c>
      <c r="T338" t="e">
        <f t="shared" si="16"/>
        <v>#N/A</v>
      </c>
      <c r="U338">
        <f t="shared" si="17"/>
        <v>60</v>
      </c>
      <c r="V338">
        <v>3</v>
      </c>
      <c r="W338">
        <v>0</v>
      </c>
      <c r="Z338">
        <v>0</v>
      </c>
    </row>
    <row r="339" spans="1:26" hidden="1" x14ac:dyDescent="0.15">
      <c r="A339" t="s">
        <v>1312</v>
      </c>
      <c r="B339" t="s">
        <v>1313</v>
      </c>
      <c r="C339" s="1">
        <v>9.4499999999999993</v>
      </c>
      <c r="D339" s="2">
        <v>41627</v>
      </c>
      <c r="E339" s="2">
        <v>40535</v>
      </c>
      <c r="F339" t="s">
        <v>1581</v>
      </c>
      <c r="G339" t="s">
        <v>19</v>
      </c>
      <c r="H339" t="s">
        <v>21</v>
      </c>
      <c r="I339" t="s">
        <v>25</v>
      </c>
      <c r="J339" s="1">
        <v>19776055</v>
      </c>
      <c r="K339" s="1">
        <f t="shared" si="15"/>
        <v>16.799982420384556</v>
      </c>
      <c r="L339" t="s">
        <v>20</v>
      </c>
      <c r="M339" t="s">
        <v>947</v>
      </c>
      <c r="N339" t="s">
        <v>3167</v>
      </c>
      <c r="O339" t="s">
        <v>3167</v>
      </c>
      <c r="P339" t="s">
        <v>3167</v>
      </c>
      <c r="Q339" t="s">
        <v>3167</v>
      </c>
      <c r="R339" t="s">
        <v>3167</v>
      </c>
      <c r="S339" s="10" t="e">
        <f>C339-VLOOKUP(E339, 'OFZ Yield'!$B$2:$N$2354, MATCH(V339, 'OFZ Yield'!$B$3:$N$3, 0), FALSE)</f>
        <v>#N/A</v>
      </c>
      <c r="T339" t="e">
        <f t="shared" si="16"/>
        <v>#N/A</v>
      </c>
      <c r="U339">
        <f t="shared" si="17"/>
        <v>36</v>
      </c>
      <c r="V339">
        <v>5</v>
      </c>
      <c r="W339">
        <v>0</v>
      </c>
      <c r="Z339">
        <v>0</v>
      </c>
    </row>
    <row r="340" spans="1:26" hidden="1" x14ac:dyDescent="0.15">
      <c r="A340" t="s">
        <v>1585</v>
      </c>
      <c r="B340" t="s">
        <v>1586</v>
      </c>
      <c r="C340" s="1">
        <v>8.1999999999999993</v>
      </c>
      <c r="D340" s="2">
        <v>41627</v>
      </c>
      <c r="E340" s="2">
        <v>40535</v>
      </c>
      <c r="F340" t="s">
        <v>1587</v>
      </c>
      <c r="G340" t="s">
        <v>19</v>
      </c>
      <c r="H340" t="s">
        <v>21</v>
      </c>
      <c r="I340" t="s">
        <v>25</v>
      </c>
      <c r="J340" s="1">
        <v>6775985</v>
      </c>
      <c r="K340" s="1">
        <f t="shared" si="15"/>
        <v>15.728895301616182</v>
      </c>
      <c r="L340" t="s">
        <v>20</v>
      </c>
      <c r="M340" t="s">
        <v>947</v>
      </c>
      <c r="N340" t="s">
        <v>3167</v>
      </c>
      <c r="O340" t="s">
        <v>3167</v>
      </c>
      <c r="P340" t="s">
        <v>3167</v>
      </c>
      <c r="Q340" t="s">
        <v>3167</v>
      </c>
      <c r="R340" t="s">
        <v>3167</v>
      </c>
      <c r="S340" s="10" t="e">
        <f>C340-VLOOKUP(E340, 'OFZ Yield'!$B$2:$N$2354, MATCH(V340, 'OFZ Yield'!$B$3:$N$3, 0), FALSE)</f>
        <v>#N/A</v>
      </c>
      <c r="T340" t="e">
        <f t="shared" si="16"/>
        <v>#N/A</v>
      </c>
      <c r="U340">
        <f t="shared" si="17"/>
        <v>36</v>
      </c>
      <c r="V340">
        <v>7</v>
      </c>
      <c r="W340">
        <v>0</v>
      </c>
      <c r="Z340">
        <v>0</v>
      </c>
    </row>
    <row r="341" spans="1:26" hidden="1" x14ac:dyDescent="0.15">
      <c r="A341" t="s">
        <v>1585</v>
      </c>
      <c r="B341" t="s">
        <v>1586</v>
      </c>
      <c r="C341" s="1">
        <v>8.1999999999999993</v>
      </c>
      <c r="D341" s="2">
        <v>41627</v>
      </c>
      <c r="E341" s="2">
        <v>40535</v>
      </c>
      <c r="F341" t="s">
        <v>1588</v>
      </c>
      <c r="G341" t="s">
        <v>19</v>
      </c>
      <c r="H341" t="s">
        <v>21</v>
      </c>
      <c r="I341" t="s">
        <v>25</v>
      </c>
      <c r="J341" s="1">
        <v>6775985</v>
      </c>
      <c r="K341" s="1">
        <f t="shared" si="15"/>
        <v>15.728895301616182</v>
      </c>
      <c r="L341" t="s">
        <v>20</v>
      </c>
      <c r="M341" t="s">
        <v>947</v>
      </c>
      <c r="N341" t="s">
        <v>3167</v>
      </c>
      <c r="O341" t="s">
        <v>3167</v>
      </c>
      <c r="P341" t="s">
        <v>3167</v>
      </c>
      <c r="Q341" t="s">
        <v>3167</v>
      </c>
      <c r="R341" t="s">
        <v>3167</v>
      </c>
      <c r="S341" s="10" t="e">
        <f>C341-VLOOKUP(E341, 'OFZ Yield'!$B$2:$N$2354, MATCH(V341, 'OFZ Yield'!$B$3:$N$3, 0), FALSE)</f>
        <v>#N/A</v>
      </c>
      <c r="T341" t="e">
        <f t="shared" si="16"/>
        <v>#N/A</v>
      </c>
      <c r="U341">
        <f t="shared" si="17"/>
        <v>36</v>
      </c>
      <c r="V341">
        <v>3</v>
      </c>
      <c r="W341">
        <v>0</v>
      </c>
      <c r="Z341">
        <v>0</v>
      </c>
    </row>
    <row r="342" spans="1:26" hidden="1" x14ac:dyDescent="0.15">
      <c r="A342" t="s">
        <v>1582</v>
      </c>
      <c r="B342" t="s">
        <v>1583</v>
      </c>
      <c r="C342" s="1">
        <v>1.5</v>
      </c>
      <c r="D342" s="2">
        <v>42355</v>
      </c>
      <c r="E342" s="2">
        <v>40535</v>
      </c>
      <c r="F342" t="s">
        <v>1642</v>
      </c>
      <c r="G342" t="s">
        <v>19</v>
      </c>
      <c r="H342" t="s">
        <v>21</v>
      </c>
      <c r="I342" t="s">
        <v>23</v>
      </c>
      <c r="J342" s="1">
        <v>14588820</v>
      </c>
      <c r="K342" s="1">
        <f t="shared" si="15"/>
        <v>16.495766039914994</v>
      </c>
      <c r="L342" t="s">
        <v>20</v>
      </c>
      <c r="M342" t="s">
        <v>947</v>
      </c>
      <c r="N342" t="s">
        <v>3167</v>
      </c>
      <c r="O342" t="s">
        <v>3167</v>
      </c>
      <c r="P342" t="s">
        <v>3167</v>
      </c>
      <c r="Q342" t="s">
        <v>3167</v>
      </c>
      <c r="R342" t="s">
        <v>3167</v>
      </c>
      <c r="S342" s="10" t="e">
        <f>C342-VLOOKUP(E342, 'OFZ Yield'!$B$2:$N$2354, MATCH(V342, 'OFZ Yield'!$B$3:$N$3, 0), FALSE)</f>
        <v>#N/A</v>
      </c>
      <c r="T342" t="e">
        <f t="shared" si="16"/>
        <v>#N/A</v>
      </c>
      <c r="U342">
        <f t="shared" si="17"/>
        <v>60</v>
      </c>
      <c r="V342">
        <v>3</v>
      </c>
      <c r="W342">
        <v>0</v>
      </c>
      <c r="Z342">
        <v>0</v>
      </c>
    </row>
    <row r="343" spans="1:26" hidden="1" x14ac:dyDescent="0.15">
      <c r="A343" t="s">
        <v>1589</v>
      </c>
      <c r="B343" t="s">
        <v>1590</v>
      </c>
      <c r="C343" s="1">
        <v>8.25</v>
      </c>
      <c r="D343" s="2">
        <v>41628</v>
      </c>
      <c r="E343" s="2">
        <v>40536</v>
      </c>
      <c r="F343" t="s">
        <v>1591</v>
      </c>
      <c r="G343" t="s">
        <v>19</v>
      </c>
      <c r="H343" t="s">
        <v>21</v>
      </c>
      <c r="I343" t="s">
        <v>23</v>
      </c>
      <c r="J343" s="1">
        <v>40655915</v>
      </c>
      <c r="K343" s="1">
        <f t="shared" si="15"/>
        <v>17.520654893827579</v>
      </c>
      <c r="L343" t="s">
        <v>20</v>
      </c>
      <c r="M343" t="s">
        <v>947</v>
      </c>
      <c r="N343" t="s">
        <v>3167</v>
      </c>
      <c r="O343" t="s">
        <v>3167</v>
      </c>
      <c r="P343" t="s">
        <v>3167</v>
      </c>
      <c r="Q343" t="s">
        <v>3167</v>
      </c>
      <c r="R343" t="s">
        <v>3167</v>
      </c>
      <c r="S343" s="10" t="e">
        <f>C343-VLOOKUP(E343, 'OFZ Yield'!$B$2:$N$2354, MATCH(V343, 'OFZ Yield'!$B$3:$N$3, 0), FALSE)</f>
        <v>#N/A</v>
      </c>
      <c r="T343" t="e">
        <f t="shared" si="16"/>
        <v>#N/A</v>
      </c>
      <c r="U343">
        <f t="shared" si="17"/>
        <v>36</v>
      </c>
      <c r="V343">
        <v>5</v>
      </c>
      <c r="W343">
        <v>0</v>
      </c>
      <c r="Z343">
        <v>0</v>
      </c>
    </row>
    <row r="344" spans="1:26" hidden="1" x14ac:dyDescent="0.15">
      <c r="A344" t="s">
        <v>1592</v>
      </c>
      <c r="B344" t="s">
        <v>1593</v>
      </c>
      <c r="C344" s="1">
        <v>8.9</v>
      </c>
      <c r="D344" s="2">
        <v>43089</v>
      </c>
      <c r="E344" s="2">
        <v>40541</v>
      </c>
      <c r="F344" t="s">
        <v>1594</v>
      </c>
      <c r="G344" t="s">
        <v>19</v>
      </c>
      <c r="H344" t="s">
        <v>21</v>
      </c>
      <c r="I344" t="s">
        <v>25</v>
      </c>
      <c r="J344" s="1">
        <v>202675314</v>
      </c>
      <c r="K344" s="1">
        <f t="shared" si="15"/>
        <v>19.127115818115247</v>
      </c>
      <c r="L344" t="s">
        <v>20</v>
      </c>
      <c r="M344" t="s">
        <v>947</v>
      </c>
      <c r="N344" t="s">
        <v>3167</v>
      </c>
      <c r="O344" t="s">
        <v>3167</v>
      </c>
      <c r="P344" t="s">
        <v>3167</v>
      </c>
      <c r="Q344" t="s">
        <v>3167</v>
      </c>
      <c r="R344" t="s">
        <v>3167</v>
      </c>
      <c r="S344" s="10" t="e">
        <f>C344-VLOOKUP(E344, 'OFZ Yield'!$B$2:$N$2354, MATCH(V344, 'OFZ Yield'!$B$3:$N$3, 0), FALSE)</f>
        <v>#N/A</v>
      </c>
      <c r="T344" t="e">
        <f t="shared" si="16"/>
        <v>#N/A</v>
      </c>
      <c r="U344">
        <f t="shared" si="17"/>
        <v>84</v>
      </c>
      <c r="V344">
        <v>3</v>
      </c>
      <c r="W344">
        <v>0</v>
      </c>
      <c r="Z344">
        <v>0</v>
      </c>
    </row>
    <row r="345" spans="1:26" hidden="1" x14ac:dyDescent="0.15">
      <c r="A345" t="s">
        <v>1592</v>
      </c>
      <c r="B345" t="s">
        <v>1593</v>
      </c>
      <c r="C345" s="1">
        <v>8.9</v>
      </c>
      <c r="D345" s="2">
        <v>43089</v>
      </c>
      <c r="E345" s="2">
        <v>40541</v>
      </c>
      <c r="F345" t="s">
        <v>1595</v>
      </c>
      <c r="G345" t="s">
        <v>19</v>
      </c>
      <c r="H345" t="s">
        <v>21</v>
      </c>
      <c r="I345" t="s">
        <v>25</v>
      </c>
      <c r="J345" s="1">
        <v>135116876</v>
      </c>
      <c r="K345" s="1">
        <f t="shared" si="15"/>
        <v>18.721650710007083</v>
      </c>
      <c r="L345" t="s">
        <v>20</v>
      </c>
      <c r="M345" t="s">
        <v>947</v>
      </c>
      <c r="N345" t="s">
        <v>3167</v>
      </c>
      <c r="O345" t="s">
        <v>3167</v>
      </c>
      <c r="P345" t="s">
        <v>3167</v>
      </c>
      <c r="Q345" t="s">
        <v>3167</v>
      </c>
      <c r="R345" t="s">
        <v>3167</v>
      </c>
      <c r="S345" s="10" t="e">
        <f>C345-VLOOKUP(E345, 'OFZ Yield'!$B$2:$N$2354, MATCH(V345, 'OFZ Yield'!$B$3:$N$3, 0), FALSE)</f>
        <v>#N/A</v>
      </c>
      <c r="T345" t="e">
        <f t="shared" si="16"/>
        <v>#N/A</v>
      </c>
      <c r="U345">
        <f t="shared" si="17"/>
        <v>84</v>
      </c>
      <c r="V345">
        <v>5</v>
      </c>
      <c r="W345">
        <v>0</v>
      </c>
      <c r="Z345">
        <v>0</v>
      </c>
    </row>
    <row r="346" spans="1:26" hidden="1" x14ac:dyDescent="0.15">
      <c r="A346" t="s">
        <v>1592</v>
      </c>
      <c r="B346" t="s">
        <v>1593</v>
      </c>
      <c r="C346" s="1">
        <v>8.9</v>
      </c>
      <c r="D346" s="2">
        <v>43089</v>
      </c>
      <c r="E346" s="2">
        <v>40541</v>
      </c>
      <c r="F346" t="s">
        <v>1596</v>
      </c>
      <c r="G346" t="s">
        <v>19</v>
      </c>
      <c r="H346" t="s">
        <v>21</v>
      </c>
      <c r="I346" t="s">
        <v>25</v>
      </c>
      <c r="J346" s="1">
        <v>108093500</v>
      </c>
      <c r="K346" s="1">
        <f t="shared" si="15"/>
        <v>18.498507151291872</v>
      </c>
      <c r="L346" t="s">
        <v>20</v>
      </c>
      <c r="M346" t="s">
        <v>947</v>
      </c>
      <c r="N346" t="s">
        <v>3167</v>
      </c>
      <c r="O346" t="s">
        <v>3167</v>
      </c>
      <c r="P346" t="s">
        <v>3167</v>
      </c>
      <c r="Q346" t="s">
        <v>3167</v>
      </c>
      <c r="R346" t="s">
        <v>3167</v>
      </c>
      <c r="S346" s="10" t="e">
        <f>C346-VLOOKUP(E346, 'OFZ Yield'!$B$2:$N$2354, MATCH(V346, 'OFZ Yield'!$B$3:$N$3, 0), FALSE)</f>
        <v>#N/A</v>
      </c>
      <c r="T346" t="e">
        <f t="shared" si="16"/>
        <v>#N/A</v>
      </c>
      <c r="U346">
        <f t="shared" si="17"/>
        <v>84</v>
      </c>
      <c r="V346">
        <v>3</v>
      </c>
      <c r="W346">
        <v>0</v>
      </c>
      <c r="Z346">
        <v>0</v>
      </c>
    </row>
    <row r="347" spans="1:26" hidden="1" x14ac:dyDescent="0.15">
      <c r="A347" t="s">
        <v>985</v>
      </c>
      <c r="B347" t="s">
        <v>986</v>
      </c>
      <c r="C347" s="1">
        <v>10.75</v>
      </c>
      <c r="D347" s="2">
        <v>41634</v>
      </c>
      <c r="E347" s="2">
        <v>40542</v>
      </c>
      <c r="F347" t="s">
        <v>1597</v>
      </c>
      <c r="G347" t="s">
        <v>19</v>
      </c>
      <c r="H347" t="s">
        <v>21</v>
      </c>
      <c r="I347" t="s">
        <v>23</v>
      </c>
      <c r="J347" s="1">
        <v>26826912</v>
      </c>
      <c r="K347" s="1">
        <f t="shared" si="15"/>
        <v>17.104916120735002</v>
      </c>
      <c r="L347" t="s">
        <v>20</v>
      </c>
      <c r="M347" t="s">
        <v>947</v>
      </c>
      <c r="N347" t="s">
        <v>3133</v>
      </c>
      <c r="O347" t="s">
        <v>3167</v>
      </c>
      <c r="P347" t="s">
        <v>3167</v>
      </c>
      <c r="Q347" t="s">
        <v>3167</v>
      </c>
      <c r="R347" t="s">
        <v>3167</v>
      </c>
      <c r="S347" s="10" t="e">
        <f>C347-VLOOKUP(E347, 'OFZ Yield'!$B$2:$N$2354, MATCH(V347, 'OFZ Yield'!$B$3:$N$3, 0), FALSE)</f>
        <v>#N/A</v>
      </c>
      <c r="T347" t="e">
        <f t="shared" si="16"/>
        <v>#N/A</v>
      </c>
      <c r="U347">
        <f t="shared" si="17"/>
        <v>36</v>
      </c>
      <c r="V347">
        <v>3</v>
      </c>
      <c r="W347">
        <v>0</v>
      </c>
      <c r="Z347">
        <v>0</v>
      </c>
    </row>
    <row r="348" spans="1:26" hidden="1" x14ac:dyDescent="0.15">
      <c r="A348" t="s">
        <v>1598</v>
      </c>
      <c r="B348" t="s">
        <v>1599</v>
      </c>
      <c r="C348" s="1">
        <v>6.5</v>
      </c>
      <c r="D348" s="2">
        <v>41662</v>
      </c>
      <c r="E348" s="2">
        <v>40570</v>
      </c>
      <c r="F348" t="s">
        <v>1600</v>
      </c>
      <c r="G348" t="s">
        <v>19</v>
      </c>
      <c r="H348" t="s">
        <v>21</v>
      </c>
      <c r="I348" t="s">
        <v>25</v>
      </c>
      <c r="J348" s="1">
        <v>40655915</v>
      </c>
      <c r="K348" s="1">
        <f t="shared" si="15"/>
        <v>17.520654893827579</v>
      </c>
      <c r="L348" t="s">
        <v>20</v>
      </c>
      <c r="M348" t="s">
        <v>947</v>
      </c>
      <c r="N348" t="s">
        <v>3167</v>
      </c>
      <c r="O348" t="s">
        <v>3167</v>
      </c>
      <c r="P348" t="s">
        <v>3167</v>
      </c>
      <c r="Q348" t="s">
        <v>3167</v>
      </c>
      <c r="R348" t="s">
        <v>3167</v>
      </c>
      <c r="S348" s="10" t="e">
        <f>C348-VLOOKUP(E348, 'OFZ Yield'!$B$2:$N$2354, MATCH(V348, 'OFZ Yield'!$B$3:$N$3, 0), FALSE)</f>
        <v>#N/A</v>
      </c>
      <c r="T348" t="e">
        <f t="shared" si="16"/>
        <v>#N/A</v>
      </c>
      <c r="U348">
        <f t="shared" si="17"/>
        <v>36</v>
      </c>
      <c r="V348">
        <v>3</v>
      </c>
      <c r="W348">
        <v>0</v>
      </c>
      <c r="Z348">
        <v>0</v>
      </c>
    </row>
    <row r="349" spans="1:26" hidden="1" x14ac:dyDescent="0.15">
      <c r="A349" t="s">
        <v>50</v>
      </c>
      <c r="B349" t="s">
        <v>51</v>
      </c>
      <c r="C349" s="1">
        <v>8.6</v>
      </c>
      <c r="D349" s="2">
        <v>41674</v>
      </c>
      <c r="E349" s="2">
        <v>40582</v>
      </c>
      <c r="F349" t="s">
        <v>1601</v>
      </c>
      <c r="G349" t="s">
        <v>19</v>
      </c>
      <c r="H349" t="s">
        <v>21</v>
      </c>
      <c r="I349" t="s">
        <v>25</v>
      </c>
      <c r="J349" s="1">
        <v>66312821</v>
      </c>
      <c r="K349" s="1">
        <f t="shared" si="15"/>
        <v>18.009893815043064</v>
      </c>
      <c r="L349" t="s">
        <v>20</v>
      </c>
      <c r="M349" t="s">
        <v>947</v>
      </c>
      <c r="N349" t="s">
        <v>3133</v>
      </c>
      <c r="O349" t="s">
        <v>3143</v>
      </c>
      <c r="P349" t="s">
        <v>3167</v>
      </c>
      <c r="Q349" t="s">
        <v>3167</v>
      </c>
      <c r="R349" t="s">
        <v>3167</v>
      </c>
      <c r="S349" s="10" t="e">
        <f>C349-VLOOKUP(E349, 'OFZ Yield'!$B$2:$N$2354, MATCH(V349, 'OFZ Yield'!$B$3:$N$3, 0), FALSE)</f>
        <v>#N/A</v>
      </c>
      <c r="T349" t="e">
        <f t="shared" si="16"/>
        <v>#N/A</v>
      </c>
      <c r="U349">
        <f t="shared" si="17"/>
        <v>36</v>
      </c>
      <c r="V349">
        <v>7</v>
      </c>
      <c r="W349">
        <v>2</v>
      </c>
      <c r="Z349">
        <v>0</v>
      </c>
    </row>
    <row r="350" spans="1:26" hidden="1" x14ac:dyDescent="0.15">
      <c r="A350" t="s">
        <v>773</v>
      </c>
      <c r="B350" t="s">
        <v>774</v>
      </c>
      <c r="C350" s="1">
        <v>8.6</v>
      </c>
      <c r="D350" s="2">
        <v>41674</v>
      </c>
      <c r="E350" s="2">
        <v>40582</v>
      </c>
      <c r="F350" t="s">
        <v>1602</v>
      </c>
      <c r="G350" t="s">
        <v>19</v>
      </c>
      <c r="H350" t="s">
        <v>21</v>
      </c>
      <c r="I350" t="s">
        <v>25</v>
      </c>
      <c r="J350" s="1">
        <v>40403441</v>
      </c>
      <c r="K350" s="1">
        <f t="shared" si="15"/>
        <v>17.51442551257167</v>
      </c>
      <c r="L350" t="s">
        <v>20</v>
      </c>
      <c r="M350" t="s">
        <v>947</v>
      </c>
      <c r="N350" t="s">
        <v>3167</v>
      </c>
      <c r="O350" t="s">
        <v>3167</v>
      </c>
      <c r="P350" t="s">
        <v>3167</v>
      </c>
      <c r="Q350" t="s">
        <v>3167</v>
      </c>
      <c r="R350" t="s">
        <v>3167</v>
      </c>
      <c r="S350" s="10" t="e">
        <f>C350-VLOOKUP(E350, 'OFZ Yield'!$B$2:$N$2354, MATCH(V350, 'OFZ Yield'!$B$3:$N$3, 0), FALSE)</f>
        <v>#N/A</v>
      </c>
      <c r="T350" t="e">
        <f t="shared" si="16"/>
        <v>#N/A</v>
      </c>
      <c r="U350">
        <f t="shared" si="17"/>
        <v>36</v>
      </c>
      <c r="V350">
        <v>7</v>
      </c>
      <c r="W350">
        <v>0</v>
      </c>
      <c r="Z350">
        <v>0</v>
      </c>
    </row>
    <row r="351" spans="1:26" hidden="1" x14ac:dyDescent="0.15">
      <c r="A351" t="s">
        <v>332</v>
      </c>
      <c r="B351" t="s">
        <v>333</v>
      </c>
      <c r="C351" s="1">
        <v>8</v>
      </c>
      <c r="D351" s="2">
        <v>42402</v>
      </c>
      <c r="E351" s="2">
        <v>40582</v>
      </c>
      <c r="F351" t="s">
        <v>1603</v>
      </c>
      <c r="G351" t="s">
        <v>19</v>
      </c>
      <c r="H351" t="s">
        <v>21</v>
      </c>
      <c r="I351" t="s">
        <v>23</v>
      </c>
      <c r="J351" s="1">
        <v>67067281</v>
      </c>
      <c r="K351" s="1">
        <f t="shared" si="15"/>
        <v>18.021206867519556</v>
      </c>
      <c r="L351" t="s">
        <v>20</v>
      </c>
      <c r="M351" t="s">
        <v>947</v>
      </c>
      <c r="N351" t="s">
        <v>3133</v>
      </c>
      <c r="O351" t="s">
        <v>3167</v>
      </c>
      <c r="P351" t="s">
        <v>3167</v>
      </c>
      <c r="Q351" t="s">
        <v>3167</v>
      </c>
      <c r="R351" t="s">
        <v>3167</v>
      </c>
      <c r="S351" s="10" t="e">
        <f>C351-VLOOKUP(E351, 'OFZ Yield'!$B$2:$N$2354, MATCH(V351, 'OFZ Yield'!$B$3:$N$3, 0), FALSE)</f>
        <v>#N/A</v>
      </c>
      <c r="T351" t="e">
        <f t="shared" si="16"/>
        <v>#N/A</v>
      </c>
      <c r="U351">
        <f t="shared" si="17"/>
        <v>60</v>
      </c>
      <c r="V351">
        <v>7</v>
      </c>
      <c r="W351">
        <v>0</v>
      </c>
      <c r="Z351">
        <v>0</v>
      </c>
    </row>
    <row r="352" spans="1:26" hidden="1" x14ac:dyDescent="0.15">
      <c r="A352" t="s">
        <v>102</v>
      </c>
      <c r="B352" t="s">
        <v>103</v>
      </c>
      <c r="C352" s="1">
        <v>9.25</v>
      </c>
      <c r="D352" s="2">
        <v>41674</v>
      </c>
      <c r="E352" s="2">
        <v>40582</v>
      </c>
      <c r="F352" t="s">
        <v>1604</v>
      </c>
      <c r="G352" t="s">
        <v>19</v>
      </c>
      <c r="H352" t="s">
        <v>21</v>
      </c>
      <c r="I352" t="s">
        <v>25</v>
      </c>
      <c r="J352" s="1">
        <v>65920186</v>
      </c>
      <c r="K352" s="1">
        <f t="shared" si="15"/>
        <v>18.003955265163452</v>
      </c>
      <c r="L352" t="s">
        <v>20</v>
      </c>
      <c r="M352" t="s">
        <v>947</v>
      </c>
      <c r="N352" t="s">
        <v>3167</v>
      </c>
      <c r="O352" t="s">
        <v>3167</v>
      </c>
      <c r="P352" t="s">
        <v>3167</v>
      </c>
      <c r="Q352" t="s">
        <v>3167</v>
      </c>
      <c r="R352" t="s">
        <v>3167</v>
      </c>
      <c r="S352" s="10" t="e">
        <f>C352-VLOOKUP(E352, 'OFZ Yield'!$B$2:$N$2354, MATCH(V352, 'OFZ Yield'!$B$3:$N$3, 0), FALSE)</f>
        <v>#N/A</v>
      </c>
      <c r="T352" t="e">
        <f t="shared" si="16"/>
        <v>#N/A</v>
      </c>
      <c r="U352">
        <f t="shared" si="17"/>
        <v>36</v>
      </c>
      <c r="V352">
        <v>3</v>
      </c>
      <c r="W352">
        <v>0</v>
      </c>
      <c r="Z352">
        <v>0</v>
      </c>
    </row>
    <row r="353" spans="1:26" hidden="1" x14ac:dyDescent="0.15">
      <c r="A353" t="s">
        <v>248</v>
      </c>
      <c r="B353" t="s">
        <v>249</v>
      </c>
      <c r="C353" s="1">
        <v>8.5</v>
      </c>
      <c r="D353" s="2">
        <v>42402</v>
      </c>
      <c r="E353" s="2">
        <v>40582</v>
      </c>
      <c r="F353" t="s">
        <v>1606</v>
      </c>
      <c r="G353" t="s">
        <v>19</v>
      </c>
      <c r="H353" t="s">
        <v>21</v>
      </c>
      <c r="I353" t="s">
        <v>25</v>
      </c>
      <c r="J353" s="1">
        <v>132735845</v>
      </c>
      <c r="K353" s="1">
        <f t="shared" si="15"/>
        <v>18.703871583399163</v>
      </c>
      <c r="L353" t="s">
        <v>20</v>
      </c>
      <c r="M353" t="s">
        <v>947</v>
      </c>
      <c r="N353" t="s">
        <v>3167</v>
      </c>
      <c r="O353" t="s">
        <v>3167</v>
      </c>
      <c r="P353" t="s">
        <v>3167</v>
      </c>
      <c r="Q353" t="s">
        <v>3167</v>
      </c>
      <c r="R353" t="s">
        <v>3167</v>
      </c>
      <c r="S353" s="10" t="e">
        <f>C353-VLOOKUP(E353, 'OFZ Yield'!$B$2:$N$2354, MATCH(V353, 'OFZ Yield'!$B$3:$N$3, 0), FALSE)</f>
        <v>#N/A</v>
      </c>
      <c r="T353" t="e">
        <f t="shared" si="16"/>
        <v>#N/A</v>
      </c>
      <c r="U353">
        <f t="shared" si="17"/>
        <v>60</v>
      </c>
      <c r="V353">
        <v>3</v>
      </c>
      <c r="W353">
        <v>0</v>
      </c>
      <c r="Z353">
        <v>0</v>
      </c>
    </row>
    <row r="354" spans="1:26" hidden="1" x14ac:dyDescent="0.15">
      <c r="A354" t="s">
        <v>248</v>
      </c>
      <c r="B354" t="s">
        <v>249</v>
      </c>
      <c r="C354" s="1">
        <v>8.5</v>
      </c>
      <c r="D354" s="2">
        <v>44222</v>
      </c>
      <c r="E354" s="2">
        <v>40582</v>
      </c>
      <c r="F354" t="s">
        <v>1607</v>
      </c>
      <c r="G354" t="s">
        <v>19</v>
      </c>
      <c r="H354" t="s">
        <v>21</v>
      </c>
      <c r="I354" t="s">
        <v>23</v>
      </c>
      <c r="J354" s="1">
        <v>132735845</v>
      </c>
      <c r="K354" s="1">
        <f t="shared" si="15"/>
        <v>18.703871583399163</v>
      </c>
      <c r="L354" t="s">
        <v>20</v>
      </c>
      <c r="M354" t="s">
        <v>951</v>
      </c>
      <c r="N354" t="s">
        <v>3167</v>
      </c>
      <c r="O354" t="s">
        <v>3139</v>
      </c>
      <c r="P354" t="s">
        <v>3167</v>
      </c>
      <c r="Q354" t="s">
        <v>3167</v>
      </c>
      <c r="R354" t="s">
        <v>3167</v>
      </c>
      <c r="S354" s="10" t="e">
        <f>C354-VLOOKUP(E354, 'OFZ Yield'!$B$2:$N$2354, MATCH(V354, 'OFZ Yield'!$B$3:$N$3, 0), FALSE)</f>
        <v>#N/A</v>
      </c>
      <c r="T354" t="e">
        <f t="shared" si="16"/>
        <v>#N/A</v>
      </c>
      <c r="U354">
        <f t="shared" si="17"/>
        <v>120</v>
      </c>
      <c r="V354">
        <v>3</v>
      </c>
      <c r="W354">
        <v>0</v>
      </c>
      <c r="Z354">
        <v>0</v>
      </c>
    </row>
    <row r="355" spans="1:26" hidden="1" x14ac:dyDescent="0.15">
      <c r="A355" t="s">
        <v>248</v>
      </c>
      <c r="B355" t="s">
        <v>249</v>
      </c>
      <c r="C355" s="1">
        <v>7.6</v>
      </c>
      <c r="D355" s="2">
        <v>44222</v>
      </c>
      <c r="E355" s="2">
        <v>40582</v>
      </c>
      <c r="F355" t="s">
        <v>1608</v>
      </c>
      <c r="G355" t="s">
        <v>19</v>
      </c>
      <c r="H355" t="s">
        <v>21</v>
      </c>
      <c r="I355" t="s">
        <v>23</v>
      </c>
      <c r="J355" s="1">
        <v>131863494</v>
      </c>
      <c r="K355" s="1">
        <f t="shared" si="15"/>
        <v>18.697277809099067</v>
      </c>
      <c r="L355" t="s">
        <v>20</v>
      </c>
      <c r="M355" t="s">
        <v>947</v>
      </c>
      <c r="N355" t="s">
        <v>3167</v>
      </c>
      <c r="O355" t="s">
        <v>3167</v>
      </c>
      <c r="P355" t="s">
        <v>3167</v>
      </c>
      <c r="Q355" t="s">
        <v>3167</v>
      </c>
      <c r="R355" t="s">
        <v>3167</v>
      </c>
      <c r="S355" s="10" t="e">
        <f>C355-VLOOKUP(E355, 'OFZ Yield'!$B$2:$N$2354, MATCH(V355, 'OFZ Yield'!$B$3:$N$3, 0), FALSE)</f>
        <v>#N/A</v>
      </c>
      <c r="T355" t="e">
        <f t="shared" si="16"/>
        <v>#N/A</v>
      </c>
      <c r="U355">
        <f t="shared" si="17"/>
        <v>120</v>
      </c>
      <c r="V355">
        <v>5</v>
      </c>
      <c r="W355">
        <v>0</v>
      </c>
      <c r="Z355">
        <v>0</v>
      </c>
    </row>
    <row r="356" spans="1:26" hidden="1" x14ac:dyDescent="0.15">
      <c r="A356" t="s">
        <v>540</v>
      </c>
      <c r="B356" t="s">
        <v>541</v>
      </c>
      <c r="C356" s="1">
        <v>9.9</v>
      </c>
      <c r="D356" s="2">
        <v>41676</v>
      </c>
      <c r="E356" s="2">
        <v>40584</v>
      </c>
      <c r="F356" t="s">
        <v>1605</v>
      </c>
      <c r="G356" t="s">
        <v>19</v>
      </c>
      <c r="H356" t="s">
        <v>21</v>
      </c>
      <c r="I356" t="s">
        <v>23</v>
      </c>
      <c r="J356" s="1">
        <v>33533640</v>
      </c>
      <c r="K356" s="1">
        <f t="shared" si="15"/>
        <v>17.328059672049211</v>
      </c>
      <c r="L356" t="s">
        <v>20</v>
      </c>
      <c r="M356" t="s">
        <v>947</v>
      </c>
      <c r="N356" t="s">
        <v>3133</v>
      </c>
      <c r="O356" t="s">
        <v>3167</v>
      </c>
      <c r="P356" t="s">
        <v>3167</v>
      </c>
      <c r="Q356" t="s">
        <v>3167</v>
      </c>
      <c r="R356" t="s">
        <v>3167</v>
      </c>
      <c r="S356" s="10" t="e">
        <f>C356-VLOOKUP(E356, 'OFZ Yield'!$B$2:$N$2354, MATCH(V356, 'OFZ Yield'!$B$3:$N$3, 0), FALSE)</f>
        <v>#N/A</v>
      </c>
      <c r="T356" t="e">
        <f t="shared" si="16"/>
        <v>#N/A</v>
      </c>
      <c r="U356">
        <f t="shared" si="17"/>
        <v>36</v>
      </c>
      <c r="V356">
        <v>3</v>
      </c>
      <c r="W356">
        <v>0</v>
      </c>
      <c r="Z356">
        <v>0</v>
      </c>
    </row>
    <row r="357" spans="1:26" hidden="1" x14ac:dyDescent="0.15">
      <c r="A357" t="s">
        <v>1609</v>
      </c>
      <c r="B357" t="s">
        <v>1610</v>
      </c>
      <c r="C357" s="1">
        <v>10</v>
      </c>
      <c r="D357" s="2">
        <v>41681</v>
      </c>
      <c r="E357" s="2">
        <v>40589</v>
      </c>
      <c r="F357" t="s">
        <v>1611</v>
      </c>
      <c r="G357" t="s">
        <v>19</v>
      </c>
      <c r="H357" t="s">
        <v>21</v>
      </c>
      <c r="I357" t="s">
        <v>23</v>
      </c>
      <c r="J357" s="1">
        <v>13262564</v>
      </c>
      <c r="K357" s="1">
        <f t="shared" si="15"/>
        <v>16.400455887528924</v>
      </c>
      <c r="L357" t="s">
        <v>20</v>
      </c>
      <c r="M357" t="s">
        <v>947</v>
      </c>
      <c r="N357" t="s">
        <v>3167</v>
      </c>
      <c r="O357" t="s">
        <v>3167</v>
      </c>
      <c r="P357" t="s">
        <v>3167</v>
      </c>
      <c r="Q357" t="s">
        <v>3167</v>
      </c>
      <c r="R357" t="s">
        <v>3167</v>
      </c>
      <c r="S357" s="10" t="e">
        <f>C357-VLOOKUP(E357, 'OFZ Yield'!$B$2:$N$2354, MATCH(V357, 'OFZ Yield'!$B$3:$N$3, 0), FALSE)</f>
        <v>#N/A</v>
      </c>
      <c r="T357" t="e">
        <f t="shared" si="16"/>
        <v>#N/A</v>
      </c>
      <c r="U357">
        <f t="shared" si="17"/>
        <v>36</v>
      </c>
      <c r="V357">
        <v>3</v>
      </c>
      <c r="W357">
        <v>0</v>
      </c>
      <c r="Z357">
        <v>0</v>
      </c>
    </row>
    <row r="358" spans="1:26" hidden="1" x14ac:dyDescent="0.15">
      <c r="A358" t="s">
        <v>1613</v>
      </c>
      <c r="B358" t="s">
        <v>1614</v>
      </c>
      <c r="C358" s="1">
        <v>9.5</v>
      </c>
      <c r="D358" s="2">
        <v>41688</v>
      </c>
      <c r="E358" s="2">
        <v>40589</v>
      </c>
      <c r="F358" t="s">
        <v>1615</v>
      </c>
      <c r="G358" t="s">
        <v>19</v>
      </c>
      <c r="H358" t="s">
        <v>21</v>
      </c>
      <c r="I358" t="s">
        <v>23</v>
      </c>
      <c r="J358" s="1">
        <v>53050257</v>
      </c>
      <c r="K358" s="1">
        <f t="shared" si="15"/>
        <v>17.786750267498867</v>
      </c>
      <c r="L358" t="s">
        <v>20</v>
      </c>
      <c r="M358" t="s">
        <v>947</v>
      </c>
      <c r="N358" t="s">
        <v>3133</v>
      </c>
      <c r="O358" t="s">
        <v>3167</v>
      </c>
      <c r="P358" t="s">
        <v>3167</v>
      </c>
      <c r="Q358" t="s">
        <v>3167</v>
      </c>
      <c r="R358" t="s">
        <v>3167</v>
      </c>
      <c r="S358" s="10" t="e">
        <f>C358-VLOOKUP(E358, 'OFZ Yield'!$B$2:$N$2354, MATCH(V358, 'OFZ Yield'!$B$3:$N$3, 0), FALSE)</f>
        <v>#N/A</v>
      </c>
      <c r="T358" t="e">
        <f t="shared" si="16"/>
        <v>#N/A</v>
      </c>
      <c r="U358">
        <f t="shared" si="17"/>
        <v>37</v>
      </c>
      <c r="V358">
        <v>5</v>
      </c>
      <c r="W358">
        <v>0</v>
      </c>
      <c r="Z358">
        <v>0</v>
      </c>
    </row>
    <row r="359" spans="1:26" hidden="1" x14ac:dyDescent="0.15">
      <c r="A359" t="s">
        <v>1222</v>
      </c>
      <c r="B359" t="s">
        <v>1223</v>
      </c>
      <c r="C359" s="1">
        <v>12.25</v>
      </c>
      <c r="D359" s="2">
        <v>42410</v>
      </c>
      <c r="E359" s="2">
        <v>40590</v>
      </c>
      <c r="F359" t="s">
        <v>1622</v>
      </c>
      <c r="G359" t="s">
        <v>19</v>
      </c>
      <c r="H359" t="s">
        <v>21</v>
      </c>
      <c r="I359" t="s">
        <v>28</v>
      </c>
      <c r="J359" s="1">
        <v>19776055</v>
      </c>
      <c r="K359" s="1">
        <f t="shared" si="15"/>
        <v>16.799982420384556</v>
      </c>
      <c r="L359" t="s">
        <v>20</v>
      </c>
      <c r="M359" t="s">
        <v>948</v>
      </c>
      <c r="N359" t="s">
        <v>3167</v>
      </c>
      <c r="O359" t="s">
        <v>3167</v>
      </c>
      <c r="P359" t="s">
        <v>3167</v>
      </c>
      <c r="Q359" t="s">
        <v>3167</v>
      </c>
      <c r="R359" t="s">
        <v>3167</v>
      </c>
      <c r="S359" s="10" t="e">
        <f>C359-VLOOKUP(E359, 'OFZ Yield'!$B$2:$N$2354, MATCH(V359, 'OFZ Yield'!$B$3:$N$3, 0), FALSE)</f>
        <v>#N/A</v>
      </c>
      <c r="T359" t="e">
        <f t="shared" si="16"/>
        <v>#N/A</v>
      </c>
      <c r="U359">
        <f t="shared" si="17"/>
        <v>60</v>
      </c>
      <c r="V359">
        <v>3</v>
      </c>
      <c r="W359">
        <v>0</v>
      </c>
      <c r="Z359">
        <v>0</v>
      </c>
    </row>
    <row r="360" spans="1:26" hidden="1" x14ac:dyDescent="0.15">
      <c r="A360" t="s">
        <v>1625</v>
      </c>
      <c r="B360" t="s">
        <v>1626</v>
      </c>
      <c r="C360" s="1">
        <v>8.25</v>
      </c>
      <c r="D360" s="2">
        <v>41687</v>
      </c>
      <c r="E360" s="2">
        <v>40595</v>
      </c>
      <c r="F360" t="s">
        <v>1627</v>
      </c>
      <c r="G360" t="s">
        <v>19</v>
      </c>
      <c r="H360" t="s">
        <v>21</v>
      </c>
      <c r="I360" t="s">
        <v>25</v>
      </c>
      <c r="J360" s="1">
        <v>395590484</v>
      </c>
      <c r="K360" s="1">
        <f t="shared" si="15"/>
        <v>19.795890102822909</v>
      </c>
      <c r="L360" t="s">
        <v>20</v>
      </c>
      <c r="M360" t="s">
        <v>947</v>
      </c>
      <c r="N360" t="s">
        <v>3167</v>
      </c>
      <c r="O360" t="s">
        <v>3167</v>
      </c>
      <c r="P360" t="s">
        <v>3167</v>
      </c>
      <c r="Q360" t="s">
        <v>3167</v>
      </c>
      <c r="R360" t="s">
        <v>3167</v>
      </c>
      <c r="S360" s="10" t="e">
        <f>C360-VLOOKUP(E360, 'OFZ Yield'!$B$2:$N$2354, MATCH(V360, 'OFZ Yield'!$B$3:$N$3, 0), FALSE)</f>
        <v>#N/A</v>
      </c>
      <c r="T360" t="e">
        <f t="shared" si="16"/>
        <v>#N/A</v>
      </c>
      <c r="U360">
        <f t="shared" si="17"/>
        <v>36</v>
      </c>
      <c r="V360">
        <v>3</v>
      </c>
      <c r="W360">
        <v>0</v>
      </c>
      <c r="Z360">
        <v>0</v>
      </c>
    </row>
    <row r="361" spans="1:26" hidden="1" x14ac:dyDescent="0.15">
      <c r="A361" t="s">
        <v>96</v>
      </c>
      <c r="B361" t="s">
        <v>97</v>
      </c>
      <c r="C361" s="1">
        <v>8</v>
      </c>
      <c r="D361" s="2">
        <v>44236</v>
      </c>
      <c r="E361" s="2">
        <v>40596</v>
      </c>
      <c r="F361" t="s">
        <v>1612</v>
      </c>
      <c r="G361" t="s">
        <v>19</v>
      </c>
      <c r="H361" t="s">
        <v>21</v>
      </c>
      <c r="I361" t="s">
        <v>23</v>
      </c>
      <c r="J361" s="1">
        <v>67968766</v>
      </c>
      <c r="K361" s="1">
        <f t="shared" si="15"/>
        <v>18.034558834089601</v>
      </c>
      <c r="L361" t="s">
        <v>20</v>
      </c>
      <c r="M361" t="s">
        <v>947</v>
      </c>
      <c r="N361" t="s">
        <v>3167</v>
      </c>
      <c r="O361" t="s">
        <v>3167</v>
      </c>
      <c r="P361" t="s">
        <v>3148</v>
      </c>
      <c r="Q361" t="s">
        <v>3167</v>
      </c>
      <c r="R361" t="s">
        <v>3167</v>
      </c>
      <c r="S361" s="10" t="e">
        <f>C361-VLOOKUP(E361, 'OFZ Yield'!$B$2:$N$2354, MATCH(V361, 'OFZ Yield'!$B$3:$N$3, 0), FALSE)</f>
        <v>#N/A</v>
      </c>
      <c r="T361" t="e">
        <f t="shared" si="16"/>
        <v>#N/A</v>
      </c>
      <c r="U361">
        <f t="shared" si="17"/>
        <v>120</v>
      </c>
      <c r="V361">
        <v>3</v>
      </c>
      <c r="W361">
        <f>IF(P361="high risk", 1, 0)</f>
        <v>0</v>
      </c>
      <c r="Z361">
        <v>0</v>
      </c>
    </row>
    <row r="362" spans="1:26" hidden="1" x14ac:dyDescent="0.15">
      <c r="A362" t="s">
        <v>96</v>
      </c>
      <c r="B362" t="s">
        <v>97</v>
      </c>
      <c r="C362" s="1">
        <v>8</v>
      </c>
      <c r="D362" s="2">
        <v>44236</v>
      </c>
      <c r="E362" s="2">
        <v>40596</v>
      </c>
      <c r="F362" t="s">
        <v>1619</v>
      </c>
      <c r="G362" t="s">
        <v>19</v>
      </c>
      <c r="H362" t="s">
        <v>21</v>
      </c>
      <c r="I362" t="s">
        <v>23</v>
      </c>
      <c r="J362" s="1">
        <v>67968766</v>
      </c>
      <c r="K362" s="1">
        <f t="shared" si="15"/>
        <v>18.034558834089601</v>
      </c>
      <c r="L362" t="s">
        <v>20</v>
      </c>
      <c r="M362" t="s">
        <v>947</v>
      </c>
      <c r="N362" t="s">
        <v>3167</v>
      </c>
      <c r="O362" t="s">
        <v>3167</v>
      </c>
      <c r="P362" t="s">
        <v>3148</v>
      </c>
      <c r="Q362" t="s">
        <v>3167</v>
      </c>
      <c r="R362" t="s">
        <v>3167</v>
      </c>
      <c r="S362" s="10" t="e">
        <f>C362-VLOOKUP(E362, 'OFZ Yield'!$B$2:$N$2354, MATCH(V362, 'OFZ Yield'!$B$3:$N$3, 0), FALSE)</f>
        <v>#N/A</v>
      </c>
      <c r="T362" t="e">
        <f t="shared" si="16"/>
        <v>#N/A</v>
      </c>
      <c r="U362">
        <f t="shared" si="17"/>
        <v>120</v>
      </c>
      <c r="V362">
        <v>10</v>
      </c>
      <c r="W362">
        <f>IF(P362="high risk", 1, 0)</f>
        <v>0</v>
      </c>
      <c r="Z362">
        <v>0</v>
      </c>
    </row>
    <row r="363" spans="1:26" hidden="1" x14ac:dyDescent="0.15">
      <c r="A363" t="s">
        <v>1002</v>
      </c>
      <c r="B363" t="s">
        <v>1003</v>
      </c>
      <c r="C363" s="1">
        <v>9.5</v>
      </c>
      <c r="D363" s="2">
        <v>41692</v>
      </c>
      <c r="E363" s="2">
        <v>40596</v>
      </c>
      <c r="F363" t="s">
        <v>1620</v>
      </c>
      <c r="G363" t="s">
        <v>19</v>
      </c>
      <c r="H363" t="s">
        <v>21</v>
      </c>
      <c r="I363" t="s">
        <v>23</v>
      </c>
      <c r="J363" s="1">
        <v>40240369</v>
      </c>
      <c r="K363" s="1">
        <f t="shared" si="15"/>
        <v>17.510381253693833</v>
      </c>
      <c r="L363" t="s">
        <v>20</v>
      </c>
      <c r="M363" t="s">
        <v>947</v>
      </c>
      <c r="N363" t="s">
        <v>3133</v>
      </c>
      <c r="O363" t="s">
        <v>3167</v>
      </c>
      <c r="P363" t="s">
        <v>3167</v>
      </c>
      <c r="Q363" t="s">
        <v>3167</v>
      </c>
      <c r="R363" t="s">
        <v>3167</v>
      </c>
      <c r="S363" s="10" t="e">
        <f>C363-VLOOKUP(E363, 'OFZ Yield'!$B$2:$N$2354, MATCH(V363, 'OFZ Yield'!$B$3:$N$3, 0), FALSE)</f>
        <v>#N/A</v>
      </c>
      <c r="T363" t="e">
        <f t="shared" si="16"/>
        <v>#N/A</v>
      </c>
      <c r="U363">
        <f t="shared" si="17"/>
        <v>37</v>
      </c>
      <c r="V363">
        <v>3</v>
      </c>
      <c r="W363">
        <v>0</v>
      </c>
      <c r="Z363">
        <v>0</v>
      </c>
    </row>
    <row r="364" spans="1:26" hidden="1" x14ac:dyDescent="0.15">
      <c r="A364" t="s">
        <v>130</v>
      </c>
      <c r="B364" t="s">
        <v>131</v>
      </c>
      <c r="C364" s="1">
        <v>14</v>
      </c>
      <c r="D364" s="2">
        <v>41688</v>
      </c>
      <c r="E364" s="2">
        <v>40596</v>
      </c>
      <c r="F364" t="s">
        <v>1621</v>
      </c>
      <c r="G364" t="s">
        <v>19</v>
      </c>
      <c r="H364" t="s">
        <v>21</v>
      </c>
      <c r="I364" t="s">
        <v>25</v>
      </c>
      <c r="J364" s="1">
        <v>20120184</v>
      </c>
      <c r="K364" s="1">
        <f t="shared" si="15"/>
        <v>16.817234048283222</v>
      </c>
      <c r="L364" t="s">
        <v>20</v>
      </c>
      <c r="M364" t="s">
        <v>947</v>
      </c>
      <c r="N364" t="s">
        <v>3133</v>
      </c>
      <c r="O364" t="s">
        <v>3167</v>
      </c>
      <c r="P364" t="s">
        <v>3167</v>
      </c>
      <c r="Q364" t="s">
        <v>3167</v>
      </c>
      <c r="R364" t="s">
        <v>3167</v>
      </c>
      <c r="S364" s="10" t="e">
        <f>C364-VLOOKUP(E364, 'OFZ Yield'!$B$2:$N$2354, MATCH(V364, 'OFZ Yield'!$B$3:$N$3, 0), FALSE)</f>
        <v>#N/A</v>
      </c>
      <c r="T364" t="e">
        <f t="shared" si="16"/>
        <v>#N/A</v>
      </c>
      <c r="U364">
        <f t="shared" si="17"/>
        <v>36</v>
      </c>
      <c r="V364">
        <v>10</v>
      </c>
      <c r="W364">
        <v>0</v>
      </c>
      <c r="Z364">
        <v>0</v>
      </c>
    </row>
    <row r="365" spans="1:26" hidden="1" x14ac:dyDescent="0.15">
      <c r="A365" t="s">
        <v>46</v>
      </c>
      <c r="B365" t="s">
        <v>47</v>
      </c>
      <c r="C365" s="1">
        <v>9.1</v>
      </c>
      <c r="D365" s="2">
        <v>41694</v>
      </c>
      <c r="E365" s="2">
        <v>40598</v>
      </c>
      <c r="F365" t="s">
        <v>1628</v>
      </c>
      <c r="G365" t="s">
        <v>19</v>
      </c>
      <c r="H365" t="s">
        <v>21</v>
      </c>
      <c r="I365" t="s">
        <v>23</v>
      </c>
      <c r="J365" s="1">
        <v>67067281</v>
      </c>
      <c r="K365" s="1">
        <f t="shared" si="15"/>
        <v>18.021206867519556</v>
      </c>
      <c r="L365" t="s">
        <v>20</v>
      </c>
      <c r="M365" t="s">
        <v>947</v>
      </c>
      <c r="N365" t="s">
        <v>3167</v>
      </c>
      <c r="O365" t="s">
        <v>3167</v>
      </c>
      <c r="P365" t="s">
        <v>3167</v>
      </c>
      <c r="Q365" t="s">
        <v>3167</v>
      </c>
      <c r="R365" t="s">
        <v>3167</v>
      </c>
      <c r="S365" s="10" t="e">
        <f>C365-VLOOKUP(E365, 'OFZ Yield'!$B$2:$N$2354, MATCH(V365, 'OFZ Yield'!$B$3:$N$3, 0), FALSE)</f>
        <v>#N/A</v>
      </c>
      <c r="T365" t="e">
        <f t="shared" si="16"/>
        <v>#N/A</v>
      </c>
      <c r="U365">
        <f t="shared" si="17"/>
        <v>37</v>
      </c>
      <c r="V365">
        <v>3</v>
      </c>
      <c r="W365">
        <v>0</v>
      </c>
      <c r="Z365">
        <v>0</v>
      </c>
    </row>
    <row r="366" spans="1:26" hidden="1" x14ac:dyDescent="0.15">
      <c r="A366" t="s">
        <v>1630</v>
      </c>
      <c r="B366" t="s">
        <v>1631</v>
      </c>
      <c r="C366" s="1">
        <v>10</v>
      </c>
      <c r="D366" s="2">
        <v>41694</v>
      </c>
      <c r="E366" s="2">
        <v>40602</v>
      </c>
      <c r="F366" t="s">
        <v>1632</v>
      </c>
      <c r="G366" t="s">
        <v>19</v>
      </c>
      <c r="H366" t="s">
        <v>21</v>
      </c>
      <c r="I366" t="s">
        <v>23</v>
      </c>
      <c r="J366" s="1">
        <v>19776055</v>
      </c>
      <c r="K366" s="1">
        <f t="shared" si="15"/>
        <v>16.799982420384556</v>
      </c>
      <c r="L366" t="s">
        <v>20</v>
      </c>
      <c r="M366" t="s">
        <v>947</v>
      </c>
      <c r="N366" t="s">
        <v>3167</v>
      </c>
      <c r="O366" t="s">
        <v>3167</v>
      </c>
      <c r="P366" t="s">
        <v>3167</v>
      </c>
      <c r="Q366" t="s">
        <v>3167</v>
      </c>
      <c r="R366" t="s">
        <v>3167</v>
      </c>
      <c r="S366" s="10" t="e">
        <f>C366-VLOOKUP(E366, 'OFZ Yield'!$B$2:$N$2354, MATCH(V366, 'OFZ Yield'!$B$3:$N$3, 0), FALSE)</f>
        <v>#N/A</v>
      </c>
      <c r="T366" t="e">
        <f t="shared" si="16"/>
        <v>#N/A</v>
      </c>
      <c r="U366">
        <f t="shared" si="17"/>
        <v>36</v>
      </c>
      <c r="V366">
        <v>3</v>
      </c>
      <c r="W366">
        <v>0</v>
      </c>
      <c r="Z366">
        <v>0</v>
      </c>
    </row>
    <row r="367" spans="1:26" hidden="1" x14ac:dyDescent="0.15">
      <c r="A367" t="s">
        <v>1574</v>
      </c>
      <c r="B367" t="s">
        <v>1575</v>
      </c>
      <c r="C367" s="1">
        <v>9</v>
      </c>
      <c r="D367" s="2">
        <v>43151</v>
      </c>
      <c r="E367" s="2">
        <v>40603</v>
      </c>
      <c r="F367" t="s">
        <v>1624</v>
      </c>
      <c r="G367" t="s">
        <v>19</v>
      </c>
      <c r="H367" t="s">
        <v>21</v>
      </c>
      <c r="I367" t="s">
        <v>23</v>
      </c>
      <c r="J367" s="1">
        <v>40655915</v>
      </c>
      <c r="K367" s="1">
        <f t="shared" si="15"/>
        <v>17.520654893827579</v>
      </c>
      <c r="L367" t="s">
        <v>20</v>
      </c>
      <c r="M367" t="s">
        <v>947</v>
      </c>
      <c r="N367" t="s">
        <v>3167</v>
      </c>
      <c r="O367" t="s">
        <v>3167</v>
      </c>
      <c r="P367" t="s">
        <v>3167</v>
      </c>
      <c r="Q367" t="s">
        <v>3167</v>
      </c>
      <c r="R367" t="s">
        <v>3167</v>
      </c>
      <c r="S367" s="10" t="e">
        <f>C367-VLOOKUP(E367, 'OFZ Yield'!$B$2:$N$2354, MATCH(V367, 'OFZ Yield'!$B$3:$N$3, 0), FALSE)</f>
        <v>#N/A</v>
      </c>
      <c r="T367" t="e">
        <f t="shared" si="16"/>
        <v>#N/A</v>
      </c>
      <c r="U367">
        <f t="shared" si="17"/>
        <v>84</v>
      </c>
      <c r="V367">
        <v>10</v>
      </c>
      <c r="W367">
        <v>0</v>
      </c>
      <c r="Z367">
        <v>0</v>
      </c>
    </row>
    <row r="368" spans="1:26" hidden="1" x14ac:dyDescent="0.15">
      <c r="A368" t="s">
        <v>1136</v>
      </c>
      <c r="B368" t="s">
        <v>1137</v>
      </c>
      <c r="C368" s="1">
        <v>11.25</v>
      </c>
      <c r="D368" s="2">
        <v>41701</v>
      </c>
      <c r="E368" s="2">
        <v>40605</v>
      </c>
      <c r="F368" t="s">
        <v>1623</v>
      </c>
      <c r="G368" t="s">
        <v>19</v>
      </c>
      <c r="H368" t="s">
        <v>21</v>
      </c>
      <c r="I368" t="s">
        <v>23</v>
      </c>
      <c r="J368" s="1">
        <v>26826912</v>
      </c>
      <c r="K368" s="1">
        <f t="shared" si="15"/>
        <v>17.104916120735002</v>
      </c>
      <c r="L368" t="s">
        <v>20</v>
      </c>
      <c r="M368" t="s">
        <v>947</v>
      </c>
      <c r="N368" t="s">
        <v>3133</v>
      </c>
      <c r="O368" t="s">
        <v>3167</v>
      </c>
      <c r="P368" t="s">
        <v>3167</v>
      </c>
      <c r="Q368" t="s">
        <v>3167</v>
      </c>
      <c r="R368" t="s">
        <v>3167</v>
      </c>
      <c r="S368" s="10" t="e">
        <f>C368-VLOOKUP(E368, 'OFZ Yield'!$B$2:$N$2354, MATCH(V368, 'OFZ Yield'!$B$3:$N$3, 0), FALSE)</f>
        <v>#N/A</v>
      </c>
      <c r="T368" t="e">
        <f t="shared" si="16"/>
        <v>#N/A</v>
      </c>
      <c r="U368">
        <f t="shared" si="17"/>
        <v>37</v>
      </c>
      <c r="V368">
        <v>10</v>
      </c>
      <c r="W368">
        <v>0</v>
      </c>
      <c r="Z368">
        <v>0</v>
      </c>
    </row>
    <row r="369" spans="1:26" hidden="1" x14ac:dyDescent="0.15">
      <c r="A369" t="s">
        <v>56</v>
      </c>
      <c r="B369" t="s">
        <v>57</v>
      </c>
      <c r="C369" s="1">
        <v>12</v>
      </c>
      <c r="D369" s="2">
        <v>43153</v>
      </c>
      <c r="E369" s="2">
        <v>40605</v>
      </c>
      <c r="F369" t="s">
        <v>1629</v>
      </c>
      <c r="G369" t="s">
        <v>19</v>
      </c>
      <c r="H369" t="s">
        <v>21</v>
      </c>
      <c r="I369" t="s">
        <v>23</v>
      </c>
      <c r="J369" s="1">
        <v>197760559</v>
      </c>
      <c r="K369" s="1">
        <f t="shared" si="15"/>
        <v>19.102567558888182</v>
      </c>
      <c r="L369" t="s">
        <v>20</v>
      </c>
      <c r="M369" t="s">
        <v>947</v>
      </c>
      <c r="N369" t="s">
        <v>3167</v>
      </c>
      <c r="O369" t="s">
        <v>3167</v>
      </c>
      <c r="P369" t="s">
        <v>3147</v>
      </c>
      <c r="Q369" t="s">
        <v>3167</v>
      </c>
      <c r="R369" t="s">
        <v>3167</v>
      </c>
      <c r="S369" s="10" t="e">
        <f>C369-VLOOKUP(E369, 'OFZ Yield'!$B$2:$N$2354, MATCH(V369, 'OFZ Yield'!$B$3:$N$3, 0), FALSE)</f>
        <v>#N/A</v>
      </c>
      <c r="T369" t="e">
        <f t="shared" si="16"/>
        <v>#N/A</v>
      </c>
      <c r="U369">
        <f t="shared" si="17"/>
        <v>84</v>
      </c>
      <c r="V369">
        <v>5</v>
      </c>
      <c r="W369">
        <f>IF(P369="high risk", 1, 0)</f>
        <v>1</v>
      </c>
      <c r="Z369">
        <v>0</v>
      </c>
    </row>
    <row r="370" spans="1:26" hidden="1" x14ac:dyDescent="0.15">
      <c r="A370" t="s">
        <v>1465</v>
      </c>
      <c r="B370" t="s">
        <v>1466</v>
      </c>
      <c r="C370" s="1">
        <v>8</v>
      </c>
      <c r="D370" s="2">
        <v>41698</v>
      </c>
      <c r="E370" s="2">
        <v>40606</v>
      </c>
      <c r="F370" t="s">
        <v>1634</v>
      </c>
      <c r="G370" t="s">
        <v>19</v>
      </c>
      <c r="H370" t="s">
        <v>21</v>
      </c>
      <c r="I370" t="s">
        <v>25</v>
      </c>
      <c r="J370" s="1">
        <v>67691058</v>
      </c>
      <c r="K370" s="1">
        <f t="shared" si="15"/>
        <v>18.03046464644094</v>
      </c>
      <c r="L370" t="s">
        <v>20</v>
      </c>
      <c r="M370" t="s">
        <v>947</v>
      </c>
      <c r="N370" t="s">
        <v>3167</v>
      </c>
      <c r="O370" t="s">
        <v>3167</v>
      </c>
      <c r="P370" t="s">
        <v>3167</v>
      </c>
      <c r="Q370" t="s">
        <v>3167</v>
      </c>
      <c r="R370" t="s">
        <v>3167</v>
      </c>
      <c r="S370" s="10" t="e">
        <f>C370-VLOOKUP(E370, 'OFZ Yield'!$B$2:$N$2354, MATCH(V370, 'OFZ Yield'!$B$3:$N$3, 0), FALSE)</f>
        <v>#N/A</v>
      </c>
      <c r="T370" t="e">
        <f t="shared" si="16"/>
        <v>#N/A</v>
      </c>
      <c r="U370">
        <f t="shared" si="17"/>
        <v>36</v>
      </c>
      <c r="V370">
        <v>3</v>
      </c>
      <c r="W370">
        <v>0</v>
      </c>
      <c r="Z370">
        <v>0</v>
      </c>
    </row>
    <row r="371" spans="1:26" hidden="1" x14ac:dyDescent="0.15">
      <c r="A371" t="s">
        <v>968</v>
      </c>
      <c r="B371" t="s">
        <v>969</v>
      </c>
      <c r="C371" s="1">
        <v>9.5</v>
      </c>
      <c r="D371" s="2">
        <v>41698</v>
      </c>
      <c r="E371" s="2">
        <v>40606</v>
      </c>
      <c r="F371" t="s">
        <v>1638</v>
      </c>
      <c r="G371" t="s">
        <v>19</v>
      </c>
      <c r="H371" t="s">
        <v>21</v>
      </c>
      <c r="I371" t="s">
        <v>25</v>
      </c>
      <c r="J371" s="1">
        <v>26300216</v>
      </c>
      <c r="K371" s="1">
        <f t="shared" si="15"/>
        <v>17.085087710042025</v>
      </c>
      <c r="L371" t="s">
        <v>20</v>
      </c>
      <c r="M371" t="s">
        <v>947</v>
      </c>
      <c r="N371" t="s">
        <v>3167</v>
      </c>
      <c r="O371" t="s">
        <v>3167</v>
      </c>
      <c r="P371" t="s">
        <v>3167</v>
      </c>
      <c r="Q371" t="s">
        <v>3167</v>
      </c>
      <c r="R371" t="s">
        <v>3167</v>
      </c>
      <c r="S371" s="10" t="e">
        <f>C371-VLOOKUP(E371, 'OFZ Yield'!$B$2:$N$2354, MATCH(V371, 'OFZ Yield'!$B$3:$N$3, 0), FALSE)</f>
        <v>#N/A</v>
      </c>
      <c r="T371" t="e">
        <f t="shared" si="16"/>
        <v>#N/A</v>
      </c>
      <c r="U371">
        <f t="shared" si="17"/>
        <v>36</v>
      </c>
      <c r="V371">
        <v>7</v>
      </c>
      <c r="W371">
        <v>0</v>
      </c>
      <c r="Z371">
        <v>0</v>
      </c>
    </row>
    <row r="372" spans="1:26" hidden="1" x14ac:dyDescent="0.15">
      <c r="A372" t="s">
        <v>1206</v>
      </c>
      <c r="B372" t="s">
        <v>1207</v>
      </c>
      <c r="C372" s="1">
        <v>7.65</v>
      </c>
      <c r="D372" s="2">
        <v>41697</v>
      </c>
      <c r="E372" s="2">
        <v>40606</v>
      </c>
      <c r="F372" t="s">
        <v>1639</v>
      </c>
      <c r="G372" t="s">
        <v>19</v>
      </c>
      <c r="H372" t="s">
        <v>21</v>
      </c>
      <c r="I372" t="s">
        <v>25</v>
      </c>
      <c r="J372" s="1">
        <v>65931747</v>
      </c>
      <c r="K372" s="1">
        <f t="shared" si="15"/>
        <v>18.004130628539119</v>
      </c>
      <c r="L372" t="s">
        <v>20</v>
      </c>
      <c r="M372" t="s">
        <v>947</v>
      </c>
      <c r="N372" t="s">
        <v>3167</v>
      </c>
      <c r="O372" t="s">
        <v>3167</v>
      </c>
      <c r="P372" t="s">
        <v>3167</v>
      </c>
      <c r="Q372" t="s">
        <v>3167</v>
      </c>
      <c r="R372" t="s">
        <v>3167</v>
      </c>
      <c r="S372" s="10" t="e">
        <f>C372-VLOOKUP(E372, 'OFZ Yield'!$B$2:$N$2354, MATCH(V372, 'OFZ Yield'!$B$3:$N$3, 0), FALSE)</f>
        <v>#N/A</v>
      </c>
      <c r="T372" t="e">
        <f t="shared" si="16"/>
        <v>#N/A</v>
      </c>
      <c r="U372">
        <f t="shared" si="17"/>
        <v>36</v>
      </c>
      <c r="V372">
        <v>3</v>
      </c>
      <c r="W372">
        <v>0</v>
      </c>
      <c r="Z372">
        <v>0</v>
      </c>
    </row>
    <row r="373" spans="1:26" hidden="1" x14ac:dyDescent="0.15">
      <c r="A373" t="s">
        <v>1635</v>
      </c>
      <c r="B373" t="s">
        <v>1636</v>
      </c>
      <c r="C373" s="1">
        <v>10</v>
      </c>
      <c r="D373" s="2">
        <v>41709</v>
      </c>
      <c r="E373" s="2">
        <v>40611</v>
      </c>
      <c r="F373" t="s">
        <v>1637</v>
      </c>
      <c r="G373" t="s">
        <v>19</v>
      </c>
      <c r="H373" t="s">
        <v>21</v>
      </c>
      <c r="I373" t="s">
        <v>23</v>
      </c>
      <c r="J373" s="1">
        <v>20120184</v>
      </c>
      <c r="K373" s="1">
        <f t="shared" si="15"/>
        <v>16.817234048283222</v>
      </c>
      <c r="L373" t="s">
        <v>20</v>
      </c>
      <c r="M373" t="s">
        <v>947</v>
      </c>
      <c r="N373" t="s">
        <v>3133</v>
      </c>
      <c r="O373" t="s">
        <v>3167</v>
      </c>
      <c r="P373" t="s">
        <v>3167</v>
      </c>
      <c r="Q373" t="s">
        <v>3167</v>
      </c>
      <c r="R373" t="s">
        <v>3167</v>
      </c>
      <c r="S373" s="10" t="e">
        <f>C373-VLOOKUP(E373, 'OFZ Yield'!$B$2:$N$2354, MATCH(V373, 'OFZ Yield'!$B$3:$N$3, 0), FALSE)</f>
        <v>#N/A</v>
      </c>
      <c r="T373" t="e">
        <f t="shared" si="16"/>
        <v>#N/A</v>
      </c>
      <c r="U373">
        <f t="shared" si="17"/>
        <v>37</v>
      </c>
      <c r="V373">
        <v>3</v>
      </c>
      <c r="W373">
        <v>0</v>
      </c>
      <c r="Z373">
        <v>0</v>
      </c>
    </row>
    <row r="374" spans="1:26" hidden="1" x14ac:dyDescent="0.15">
      <c r="A374" t="s">
        <v>1446</v>
      </c>
      <c r="B374" t="s">
        <v>1447</v>
      </c>
      <c r="C374" s="1">
        <v>8</v>
      </c>
      <c r="D374" s="2">
        <v>41703</v>
      </c>
      <c r="E374" s="2">
        <v>40611</v>
      </c>
      <c r="F374" t="s">
        <v>1647</v>
      </c>
      <c r="G374" t="s">
        <v>19</v>
      </c>
      <c r="H374" t="s">
        <v>21</v>
      </c>
      <c r="I374" t="s">
        <v>25</v>
      </c>
      <c r="J374" s="1">
        <v>6575054</v>
      </c>
      <c r="K374" s="1">
        <f t="shared" si="15"/>
        <v>15.698793348922132</v>
      </c>
      <c r="L374" t="s">
        <v>20</v>
      </c>
      <c r="M374" t="s">
        <v>947</v>
      </c>
      <c r="N374" t="s">
        <v>3167</v>
      </c>
      <c r="O374" t="s">
        <v>3167</v>
      </c>
      <c r="P374" t="s">
        <v>3167</v>
      </c>
      <c r="Q374" t="s">
        <v>3167</v>
      </c>
      <c r="R374" t="s">
        <v>3167</v>
      </c>
      <c r="S374" s="10" t="e">
        <f>C374-VLOOKUP(E374, 'OFZ Yield'!$B$2:$N$2354, MATCH(V374, 'OFZ Yield'!$B$3:$N$3, 0), FALSE)</f>
        <v>#N/A</v>
      </c>
      <c r="T374" t="e">
        <f t="shared" si="16"/>
        <v>#N/A</v>
      </c>
      <c r="U374">
        <f t="shared" si="17"/>
        <v>36</v>
      </c>
      <c r="V374">
        <v>5</v>
      </c>
      <c r="W374">
        <v>0</v>
      </c>
      <c r="Z374">
        <v>0</v>
      </c>
    </row>
    <row r="375" spans="1:26" hidden="1" x14ac:dyDescent="0.15">
      <c r="A375" t="s">
        <v>368</v>
      </c>
      <c r="B375" t="s">
        <v>369</v>
      </c>
      <c r="C375" s="1">
        <v>12.75</v>
      </c>
      <c r="D375" s="2">
        <v>41709</v>
      </c>
      <c r="E375" s="2">
        <v>40617</v>
      </c>
      <c r="F375" t="s">
        <v>1633</v>
      </c>
      <c r="G375" t="s">
        <v>19</v>
      </c>
      <c r="H375" t="s">
        <v>21</v>
      </c>
      <c r="I375" t="s">
        <v>23</v>
      </c>
      <c r="J375" s="1">
        <v>10547229</v>
      </c>
      <c r="K375" s="1">
        <f t="shared" si="15"/>
        <v>16.171373729358304</v>
      </c>
      <c r="L375" t="s">
        <v>20</v>
      </c>
      <c r="M375" t="s">
        <v>947</v>
      </c>
      <c r="N375" t="s">
        <v>3167</v>
      </c>
      <c r="O375" t="s">
        <v>3167</v>
      </c>
      <c r="P375" t="s">
        <v>3167</v>
      </c>
      <c r="Q375" t="s">
        <v>3167</v>
      </c>
      <c r="R375" t="s">
        <v>3167</v>
      </c>
      <c r="S375" s="10" t="e">
        <f>C375-VLOOKUP(E375, 'OFZ Yield'!$B$2:$N$2354, MATCH(V375, 'OFZ Yield'!$B$3:$N$3, 0), FALSE)</f>
        <v>#N/A</v>
      </c>
      <c r="T375" t="e">
        <f t="shared" si="16"/>
        <v>#N/A</v>
      </c>
      <c r="U375">
        <f t="shared" si="17"/>
        <v>36</v>
      </c>
      <c r="V375">
        <v>7</v>
      </c>
      <c r="W375">
        <v>0</v>
      </c>
      <c r="Z375">
        <v>0</v>
      </c>
    </row>
    <row r="376" spans="1:26" hidden="1" x14ac:dyDescent="0.15">
      <c r="A376" t="s">
        <v>214</v>
      </c>
      <c r="B376" t="s">
        <v>215</v>
      </c>
      <c r="C376" s="1">
        <v>12.5</v>
      </c>
      <c r="D376" s="2">
        <v>42444</v>
      </c>
      <c r="E376" s="2">
        <v>40624</v>
      </c>
      <c r="F376" t="s">
        <v>1640</v>
      </c>
      <c r="G376" t="s">
        <v>19</v>
      </c>
      <c r="H376" t="s">
        <v>21</v>
      </c>
      <c r="I376" t="s">
        <v>23</v>
      </c>
      <c r="J376" s="1">
        <v>23872615</v>
      </c>
      <c r="K376" s="1">
        <f t="shared" si="15"/>
        <v>16.988242544053243</v>
      </c>
      <c r="L376" t="s">
        <v>20</v>
      </c>
      <c r="M376" t="s">
        <v>947</v>
      </c>
      <c r="N376" t="s">
        <v>3167</v>
      </c>
      <c r="O376" t="s">
        <v>3167</v>
      </c>
      <c r="P376" t="s">
        <v>3167</v>
      </c>
      <c r="Q376" t="s">
        <v>3167</v>
      </c>
      <c r="R376" t="s">
        <v>3167</v>
      </c>
      <c r="S376" s="10" t="e">
        <f>C376-VLOOKUP(E376, 'OFZ Yield'!$B$2:$N$2354, MATCH(V376, 'OFZ Yield'!$B$3:$N$3, 0), FALSE)</f>
        <v>#N/A</v>
      </c>
      <c r="T376" t="e">
        <f t="shared" si="16"/>
        <v>#N/A</v>
      </c>
      <c r="U376">
        <f t="shared" si="17"/>
        <v>60</v>
      </c>
      <c r="V376">
        <v>3</v>
      </c>
      <c r="W376">
        <v>0</v>
      </c>
      <c r="Z376">
        <v>0</v>
      </c>
    </row>
    <row r="377" spans="1:26" hidden="1" x14ac:dyDescent="0.15">
      <c r="A377" t="s">
        <v>546</v>
      </c>
      <c r="B377" t="s">
        <v>547</v>
      </c>
      <c r="C377" s="1">
        <v>7.65</v>
      </c>
      <c r="D377" s="2">
        <v>42444</v>
      </c>
      <c r="E377" s="2">
        <v>40624</v>
      </c>
      <c r="F377" t="s">
        <v>1670</v>
      </c>
      <c r="G377" t="s">
        <v>19</v>
      </c>
      <c r="H377" t="s">
        <v>21</v>
      </c>
      <c r="I377" t="s">
        <v>25</v>
      </c>
      <c r="J377" s="1">
        <v>265993725</v>
      </c>
      <c r="K377" s="1">
        <f t="shared" si="15"/>
        <v>19.398983276242156</v>
      </c>
      <c r="L377" t="s">
        <v>20</v>
      </c>
      <c r="M377" t="s">
        <v>947</v>
      </c>
      <c r="N377" t="s">
        <v>3167</v>
      </c>
      <c r="O377" t="s">
        <v>3167</v>
      </c>
      <c r="P377" t="s">
        <v>3167</v>
      </c>
      <c r="Q377" t="s">
        <v>3167</v>
      </c>
      <c r="R377" t="s">
        <v>3167</v>
      </c>
      <c r="S377" s="10" t="e">
        <f>C377-VLOOKUP(E377, 'OFZ Yield'!$B$2:$N$2354, MATCH(V377, 'OFZ Yield'!$B$3:$N$3, 0), FALSE)</f>
        <v>#N/A</v>
      </c>
      <c r="T377" t="e">
        <f t="shared" si="16"/>
        <v>#N/A</v>
      </c>
      <c r="U377">
        <f t="shared" si="17"/>
        <v>60</v>
      </c>
      <c r="V377">
        <v>3</v>
      </c>
      <c r="W377">
        <v>0</v>
      </c>
      <c r="Z377">
        <v>0</v>
      </c>
    </row>
    <row r="378" spans="1:26" hidden="1" x14ac:dyDescent="0.15">
      <c r="A378" t="s">
        <v>165</v>
      </c>
      <c r="B378" t="s">
        <v>166</v>
      </c>
      <c r="C378" s="1">
        <v>9.5</v>
      </c>
      <c r="D378" s="2">
        <v>41718</v>
      </c>
      <c r="E378" s="2">
        <v>40626</v>
      </c>
      <c r="F378" t="s">
        <v>1671</v>
      </c>
      <c r="G378" t="s">
        <v>19</v>
      </c>
      <c r="H378" t="s">
        <v>21</v>
      </c>
      <c r="I378" t="s">
        <v>25</v>
      </c>
      <c r="J378" s="1">
        <v>26372698</v>
      </c>
      <c r="K378" s="1">
        <f t="shared" si="15"/>
        <v>17.087839866330565</v>
      </c>
      <c r="L378" t="s">
        <v>20</v>
      </c>
      <c r="M378" t="s">
        <v>947</v>
      </c>
      <c r="N378" t="s">
        <v>3167</v>
      </c>
      <c r="O378" t="s">
        <v>3167</v>
      </c>
      <c r="P378" t="s">
        <v>3167</v>
      </c>
      <c r="Q378" t="s">
        <v>3167</v>
      </c>
      <c r="R378" t="s">
        <v>3167</v>
      </c>
      <c r="S378" s="10" t="e">
        <f>C378-VLOOKUP(E378, 'OFZ Yield'!$B$2:$N$2354, MATCH(V378, 'OFZ Yield'!$B$3:$N$3, 0), FALSE)</f>
        <v>#N/A</v>
      </c>
      <c r="T378" t="e">
        <f t="shared" si="16"/>
        <v>#N/A</v>
      </c>
      <c r="U378">
        <f t="shared" si="17"/>
        <v>36</v>
      </c>
      <c r="V378">
        <v>10</v>
      </c>
      <c r="W378">
        <v>0</v>
      </c>
      <c r="Z378">
        <v>0</v>
      </c>
    </row>
    <row r="379" spans="1:26" hidden="1" x14ac:dyDescent="0.15">
      <c r="A379" t="s">
        <v>1214</v>
      </c>
      <c r="B379" t="s">
        <v>1215</v>
      </c>
      <c r="C379" s="1">
        <v>8.15</v>
      </c>
      <c r="D379" s="2">
        <v>41719</v>
      </c>
      <c r="E379" s="2">
        <v>40627</v>
      </c>
      <c r="F379" t="s">
        <v>1641</v>
      </c>
      <c r="G379" t="s">
        <v>19</v>
      </c>
      <c r="H379" t="s">
        <v>21</v>
      </c>
      <c r="I379" t="s">
        <v>25</v>
      </c>
      <c r="J379" s="1">
        <v>67067281</v>
      </c>
      <c r="K379" s="1">
        <f t="shared" si="15"/>
        <v>18.021206867519556</v>
      </c>
      <c r="L379" t="s">
        <v>20</v>
      </c>
      <c r="M379" t="s">
        <v>947</v>
      </c>
      <c r="N379" t="s">
        <v>3133</v>
      </c>
      <c r="O379" t="s">
        <v>3167</v>
      </c>
      <c r="P379" t="s">
        <v>3167</v>
      </c>
      <c r="Q379" t="s">
        <v>3167</v>
      </c>
      <c r="R379" t="s">
        <v>3167</v>
      </c>
      <c r="S379" s="10" t="e">
        <f>C379-VLOOKUP(E379, 'OFZ Yield'!$B$2:$N$2354, MATCH(V379, 'OFZ Yield'!$B$3:$N$3, 0), FALSE)</f>
        <v>#N/A</v>
      </c>
      <c r="T379" t="e">
        <f t="shared" si="16"/>
        <v>#N/A</v>
      </c>
      <c r="U379">
        <f t="shared" si="17"/>
        <v>36</v>
      </c>
      <c r="V379">
        <v>3</v>
      </c>
      <c r="W379">
        <v>0</v>
      </c>
      <c r="Z379">
        <v>0</v>
      </c>
    </row>
    <row r="380" spans="1:26" hidden="1" x14ac:dyDescent="0.15">
      <c r="A380" t="s">
        <v>1661</v>
      </c>
      <c r="B380" t="s">
        <v>1662</v>
      </c>
      <c r="C380" s="1">
        <v>8.25</v>
      </c>
      <c r="D380" s="2">
        <v>41723</v>
      </c>
      <c r="E380" s="2">
        <v>40631</v>
      </c>
      <c r="F380" t="s">
        <v>1663</v>
      </c>
      <c r="G380" t="s">
        <v>19</v>
      </c>
      <c r="H380" t="s">
        <v>21</v>
      </c>
      <c r="I380" t="s">
        <v>25</v>
      </c>
      <c r="J380" s="1">
        <v>33156410</v>
      </c>
      <c r="K380" s="1">
        <f t="shared" si="15"/>
        <v>17.31674661940308</v>
      </c>
      <c r="L380" t="s">
        <v>20</v>
      </c>
      <c r="M380" t="s">
        <v>947</v>
      </c>
      <c r="N380" t="s">
        <v>3167</v>
      </c>
      <c r="O380" t="s">
        <v>3167</v>
      </c>
      <c r="P380" t="s">
        <v>3167</v>
      </c>
      <c r="Q380" t="s">
        <v>3167</v>
      </c>
      <c r="R380" t="s">
        <v>3167</v>
      </c>
      <c r="S380" s="10" t="e">
        <f>C380-VLOOKUP(E380, 'OFZ Yield'!$B$2:$N$2354, MATCH(V380, 'OFZ Yield'!$B$3:$N$3, 0), FALSE)</f>
        <v>#N/A</v>
      </c>
      <c r="T380" t="e">
        <f t="shared" si="16"/>
        <v>#N/A</v>
      </c>
      <c r="U380">
        <f t="shared" si="17"/>
        <v>36</v>
      </c>
      <c r="V380">
        <v>10</v>
      </c>
      <c r="W380">
        <v>0</v>
      </c>
      <c r="Z380">
        <v>0</v>
      </c>
    </row>
    <row r="381" spans="1:26" hidden="1" x14ac:dyDescent="0.15">
      <c r="A381" t="s">
        <v>1664</v>
      </c>
      <c r="B381" t="s">
        <v>1665</v>
      </c>
      <c r="C381" s="1">
        <v>7.7</v>
      </c>
      <c r="D381" s="2">
        <v>41727</v>
      </c>
      <c r="E381" s="2">
        <v>40631</v>
      </c>
      <c r="F381" t="s">
        <v>1666</v>
      </c>
      <c r="G381" t="s">
        <v>19</v>
      </c>
      <c r="H381" t="s">
        <v>21</v>
      </c>
      <c r="I381" t="s">
        <v>25</v>
      </c>
      <c r="J381" s="1">
        <v>26826912</v>
      </c>
      <c r="K381" s="1">
        <f t="shared" si="15"/>
        <v>17.104916120735002</v>
      </c>
      <c r="L381" t="s">
        <v>20</v>
      </c>
      <c r="M381" t="s">
        <v>947</v>
      </c>
      <c r="N381" t="s">
        <v>3167</v>
      </c>
      <c r="O381" t="s">
        <v>3167</v>
      </c>
      <c r="P381" t="s">
        <v>3167</v>
      </c>
      <c r="Q381" t="s">
        <v>3167</v>
      </c>
      <c r="R381" t="s">
        <v>3167</v>
      </c>
      <c r="S381" s="10" t="e">
        <f>C381-VLOOKUP(E381, 'OFZ Yield'!$B$2:$N$2354, MATCH(V381, 'OFZ Yield'!$B$3:$N$3, 0), FALSE)</f>
        <v>#N/A</v>
      </c>
      <c r="T381" t="e">
        <f t="shared" si="16"/>
        <v>#N/A</v>
      </c>
      <c r="U381">
        <f t="shared" si="17"/>
        <v>37</v>
      </c>
      <c r="V381">
        <v>10</v>
      </c>
      <c r="W381">
        <v>0</v>
      </c>
      <c r="Z381">
        <v>0</v>
      </c>
    </row>
    <row r="382" spans="1:26" hidden="1" x14ac:dyDescent="0.15">
      <c r="A382" t="s">
        <v>1667</v>
      </c>
      <c r="B382" t="s">
        <v>1668</v>
      </c>
      <c r="C382" s="1">
        <v>16</v>
      </c>
      <c r="D382" s="2">
        <v>42451</v>
      </c>
      <c r="E382" s="2">
        <v>40631</v>
      </c>
      <c r="F382" t="s">
        <v>1669</v>
      </c>
      <c r="G382" t="s">
        <v>19</v>
      </c>
      <c r="H382" t="s">
        <v>21</v>
      </c>
      <c r="I382" t="s">
        <v>23</v>
      </c>
      <c r="J382" s="1">
        <v>94863802</v>
      </c>
      <c r="K382" s="1">
        <f t="shared" si="15"/>
        <v>18.367952757728592</v>
      </c>
      <c r="L382" t="s">
        <v>20</v>
      </c>
      <c r="M382" t="s">
        <v>947</v>
      </c>
      <c r="N382" t="s">
        <v>3167</v>
      </c>
      <c r="O382" t="s">
        <v>3167</v>
      </c>
      <c r="P382" t="s">
        <v>3167</v>
      </c>
      <c r="Q382" t="s">
        <v>3167</v>
      </c>
      <c r="R382" t="s">
        <v>3167</v>
      </c>
      <c r="S382" s="10" t="e">
        <f>C382-VLOOKUP(E382, 'OFZ Yield'!$B$2:$N$2354, MATCH(V382, 'OFZ Yield'!$B$3:$N$3, 0), FALSE)</f>
        <v>#N/A</v>
      </c>
      <c r="T382" t="e">
        <f t="shared" si="16"/>
        <v>#N/A</v>
      </c>
      <c r="U382">
        <f t="shared" si="17"/>
        <v>60</v>
      </c>
      <c r="V382">
        <v>3</v>
      </c>
      <c r="W382">
        <v>0</v>
      </c>
      <c r="Z382">
        <v>0</v>
      </c>
    </row>
    <row r="383" spans="1:26" hidden="1" x14ac:dyDescent="0.15">
      <c r="A383" t="s">
        <v>1312</v>
      </c>
      <c r="B383" t="s">
        <v>1313</v>
      </c>
      <c r="C383" s="1">
        <v>9</v>
      </c>
      <c r="D383" s="2">
        <v>41724</v>
      </c>
      <c r="E383" s="2">
        <v>40632</v>
      </c>
      <c r="F383" t="s">
        <v>1672</v>
      </c>
      <c r="G383" t="s">
        <v>19</v>
      </c>
      <c r="H383" t="s">
        <v>21</v>
      </c>
      <c r="I383" t="s">
        <v>25</v>
      </c>
      <c r="J383" s="1">
        <v>19776055</v>
      </c>
      <c r="K383" s="1">
        <f t="shared" si="15"/>
        <v>16.799982420384556</v>
      </c>
      <c r="L383" t="s">
        <v>20</v>
      </c>
      <c r="M383" t="s">
        <v>947</v>
      </c>
      <c r="N383" t="s">
        <v>3167</v>
      </c>
      <c r="O383" t="s">
        <v>3167</v>
      </c>
      <c r="P383" t="s">
        <v>3167</v>
      </c>
      <c r="Q383" t="s">
        <v>3167</v>
      </c>
      <c r="R383" t="s">
        <v>3167</v>
      </c>
      <c r="S383" s="10" t="e">
        <f>C383-VLOOKUP(E383, 'OFZ Yield'!$B$2:$N$2354, MATCH(V383, 'OFZ Yield'!$B$3:$N$3, 0), FALSE)</f>
        <v>#N/A</v>
      </c>
      <c r="T383" t="e">
        <f t="shared" si="16"/>
        <v>#N/A</v>
      </c>
      <c r="U383">
        <f t="shared" si="17"/>
        <v>36</v>
      </c>
      <c r="V383">
        <v>3</v>
      </c>
      <c r="W383">
        <v>0</v>
      </c>
      <c r="Z383">
        <v>0</v>
      </c>
    </row>
    <row r="384" spans="1:26" hidden="1" x14ac:dyDescent="0.15">
      <c r="A384" t="s">
        <v>1312</v>
      </c>
      <c r="B384" t="s">
        <v>1313</v>
      </c>
      <c r="C384" s="1">
        <v>9</v>
      </c>
      <c r="D384" s="2">
        <v>41724</v>
      </c>
      <c r="E384" s="2">
        <v>40632</v>
      </c>
      <c r="F384" t="s">
        <v>1673</v>
      </c>
      <c r="G384" t="s">
        <v>19</v>
      </c>
      <c r="H384" t="s">
        <v>21</v>
      </c>
      <c r="I384" t="s">
        <v>25</v>
      </c>
      <c r="J384" s="1">
        <v>19776055</v>
      </c>
      <c r="K384" s="1">
        <f t="shared" si="15"/>
        <v>16.799982420384556</v>
      </c>
      <c r="L384" t="s">
        <v>20</v>
      </c>
      <c r="M384" t="s">
        <v>947</v>
      </c>
      <c r="N384" t="s">
        <v>3167</v>
      </c>
      <c r="O384" t="s">
        <v>3167</v>
      </c>
      <c r="P384" t="s">
        <v>3167</v>
      </c>
      <c r="Q384" t="s">
        <v>3167</v>
      </c>
      <c r="R384" t="s">
        <v>3167</v>
      </c>
      <c r="S384" s="10" t="e">
        <f>C384-VLOOKUP(E384, 'OFZ Yield'!$B$2:$N$2354, MATCH(V384, 'OFZ Yield'!$B$3:$N$3, 0), FALSE)</f>
        <v>#N/A</v>
      </c>
      <c r="T384" t="e">
        <f t="shared" si="16"/>
        <v>#N/A</v>
      </c>
      <c r="U384">
        <f t="shared" si="17"/>
        <v>36</v>
      </c>
      <c r="V384">
        <v>3</v>
      </c>
      <c r="W384">
        <v>0</v>
      </c>
      <c r="Z384">
        <v>0</v>
      </c>
    </row>
    <row r="385" spans="1:26" hidden="1" x14ac:dyDescent="0.15">
      <c r="A385" t="s">
        <v>504</v>
      </c>
      <c r="B385" t="s">
        <v>505</v>
      </c>
      <c r="C385" s="1">
        <v>6.65</v>
      </c>
      <c r="D385" s="2">
        <v>41520</v>
      </c>
      <c r="E385" s="2">
        <v>40634</v>
      </c>
      <c r="F385" t="s">
        <v>1679</v>
      </c>
      <c r="G385" t="s">
        <v>19</v>
      </c>
      <c r="H385" t="s">
        <v>21</v>
      </c>
      <c r="I385" t="s">
        <v>25</v>
      </c>
      <c r="J385" s="1">
        <v>40655915</v>
      </c>
      <c r="K385" s="1">
        <f t="shared" si="15"/>
        <v>17.520654893827579</v>
      </c>
      <c r="L385" t="s">
        <v>20</v>
      </c>
      <c r="M385" t="s">
        <v>947</v>
      </c>
      <c r="N385" t="s">
        <v>3167</v>
      </c>
      <c r="O385" t="s">
        <v>3167</v>
      </c>
      <c r="P385" t="s">
        <v>3167</v>
      </c>
      <c r="Q385" t="s">
        <v>3167</v>
      </c>
      <c r="R385" t="s">
        <v>3167</v>
      </c>
      <c r="S385" s="10" t="e">
        <f>C385-VLOOKUP(E385, 'OFZ Yield'!$B$2:$N$2354, MATCH(V385, 'OFZ Yield'!$B$3:$N$3, 0), FALSE)</f>
        <v>#N/A</v>
      </c>
      <c r="T385" t="e">
        <f t="shared" si="16"/>
        <v>#N/A</v>
      </c>
      <c r="U385">
        <f t="shared" si="17"/>
        <v>30</v>
      </c>
      <c r="V385">
        <v>3</v>
      </c>
      <c r="W385">
        <v>0</v>
      </c>
      <c r="Z385">
        <v>0</v>
      </c>
    </row>
    <row r="386" spans="1:26" hidden="1" x14ac:dyDescent="0.15">
      <c r="A386" t="s">
        <v>504</v>
      </c>
      <c r="B386" t="s">
        <v>505</v>
      </c>
      <c r="C386" s="1">
        <v>9.17</v>
      </c>
      <c r="D386" s="2">
        <v>41415</v>
      </c>
      <c r="E386" s="2">
        <v>40634</v>
      </c>
      <c r="F386" t="s">
        <v>1680</v>
      </c>
      <c r="G386" t="s">
        <v>19</v>
      </c>
      <c r="H386" t="s">
        <v>21</v>
      </c>
      <c r="I386" t="s">
        <v>28</v>
      </c>
      <c r="J386" s="1">
        <v>40655915</v>
      </c>
      <c r="K386" s="1">
        <f t="shared" ref="K386:K449" si="18">LN(J386)</f>
        <v>17.520654893827579</v>
      </c>
      <c r="L386" t="s">
        <v>20</v>
      </c>
      <c r="M386" t="s">
        <v>947</v>
      </c>
      <c r="N386" t="s">
        <v>3167</v>
      </c>
      <c r="O386" t="s">
        <v>3167</v>
      </c>
      <c r="P386" t="s">
        <v>3167</v>
      </c>
      <c r="Q386" t="s">
        <v>3167</v>
      </c>
      <c r="R386" t="s">
        <v>3167</v>
      </c>
      <c r="S386" s="10" t="e">
        <f>C386-VLOOKUP(E386, 'OFZ Yield'!$B$2:$N$2354, MATCH(V386, 'OFZ Yield'!$B$3:$N$3, 0), FALSE)</f>
        <v>#N/A</v>
      </c>
      <c r="T386" t="e">
        <f t="shared" ref="T386:T449" si="19">IF(S386&gt;4, 1, 0)</f>
        <v>#N/A</v>
      </c>
      <c r="U386">
        <f t="shared" ref="U386:U449" si="20">ROUNDUP(12*((D386-E386)/365), 0)</f>
        <v>26</v>
      </c>
      <c r="V386">
        <v>3</v>
      </c>
      <c r="W386">
        <v>0</v>
      </c>
      <c r="Z386">
        <v>0</v>
      </c>
    </row>
    <row r="387" spans="1:26" hidden="1" x14ac:dyDescent="0.15">
      <c r="A387" t="s">
        <v>504</v>
      </c>
      <c r="B387" t="s">
        <v>505</v>
      </c>
      <c r="C387" s="1">
        <v>11.7</v>
      </c>
      <c r="D387" s="2">
        <v>43670</v>
      </c>
      <c r="E387" s="2">
        <v>40634</v>
      </c>
      <c r="F387" t="s">
        <v>1681</v>
      </c>
      <c r="G387" t="s">
        <v>19</v>
      </c>
      <c r="H387" t="s">
        <v>21</v>
      </c>
      <c r="I387" t="s">
        <v>25</v>
      </c>
      <c r="J387" s="1">
        <v>40655915</v>
      </c>
      <c r="K387" s="1">
        <f t="shared" si="18"/>
        <v>17.520654893827579</v>
      </c>
      <c r="L387" t="s">
        <v>20</v>
      </c>
      <c r="M387" t="s">
        <v>948</v>
      </c>
      <c r="N387" t="s">
        <v>3167</v>
      </c>
      <c r="O387" t="s">
        <v>3167</v>
      </c>
      <c r="P387" t="s">
        <v>3167</v>
      </c>
      <c r="Q387" t="s">
        <v>3167</v>
      </c>
      <c r="R387" t="s">
        <v>3167</v>
      </c>
      <c r="S387" s="10" t="e">
        <f>C387-VLOOKUP(E387, 'OFZ Yield'!$B$2:$N$2354, MATCH(V387, 'OFZ Yield'!$B$3:$N$3, 0), FALSE)</f>
        <v>#N/A</v>
      </c>
      <c r="T387" t="e">
        <f t="shared" si="19"/>
        <v>#N/A</v>
      </c>
      <c r="U387">
        <f t="shared" si="20"/>
        <v>100</v>
      </c>
      <c r="V387">
        <v>30</v>
      </c>
      <c r="W387">
        <v>0</v>
      </c>
      <c r="Z387">
        <v>0</v>
      </c>
    </row>
    <row r="388" spans="1:26" hidden="1" x14ac:dyDescent="0.15">
      <c r="A388" t="s">
        <v>504</v>
      </c>
      <c r="B388" t="s">
        <v>505</v>
      </c>
      <c r="C388" s="1">
        <v>6.5</v>
      </c>
      <c r="D388" s="2">
        <v>41199</v>
      </c>
      <c r="E388" s="2">
        <v>40634</v>
      </c>
      <c r="F388" t="s">
        <v>1682</v>
      </c>
      <c r="G388" t="s">
        <v>19</v>
      </c>
      <c r="H388" t="s">
        <v>21</v>
      </c>
      <c r="I388" t="s">
        <v>23</v>
      </c>
      <c r="J388" s="1">
        <v>27103943</v>
      </c>
      <c r="K388" s="1">
        <f t="shared" si="18"/>
        <v>17.115189773421079</v>
      </c>
      <c r="L388" t="s">
        <v>20</v>
      </c>
      <c r="M388" t="s">
        <v>947</v>
      </c>
      <c r="N388" t="s">
        <v>3167</v>
      </c>
      <c r="O388" t="s">
        <v>3167</v>
      </c>
      <c r="P388" t="s">
        <v>3167</v>
      </c>
      <c r="Q388" t="s">
        <v>3167</v>
      </c>
      <c r="R388" t="s">
        <v>3167</v>
      </c>
      <c r="S388" s="10" t="e">
        <f>C388-VLOOKUP(E388, 'OFZ Yield'!$B$2:$N$2354, MATCH(V388, 'OFZ Yield'!$B$3:$N$3, 0), FALSE)</f>
        <v>#N/A</v>
      </c>
      <c r="T388" t="e">
        <f t="shared" si="19"/>
        <v>#N/A</v>
      </c>
      <c r="U388">
        <f t="shared" si="20"/>
        <v>19</v>
      </c>
      <c r="V388">
        <v>3</v>
      </c>
      <c r="W388">
        <v>0</v>
      </c>
      <c r="Z388">
        <v>0</v>
      </c>
    </row>
    <row r="389" spans="1:26" hidden="1" x14ac:dyDescent="0.15">
      <c r="A389" t="s">
        <v>504</v>
      </c>
      <c r="B389" t="s">
        <v>505</v>
      </c>
      <c r="C389" s="1">
        <v>11.4</v>
      </c>
      <c r="D389" s="2">
        <v>41200</v>
      </c>
      <c r="E389" s="2">
        <v>40634</v>
      </c>
      <c r="F389" t="s">
        <v>1683</v>
      </c>
      <c r="G389" t="s">
        <v>19</v>
      </c>
      <c r="H389" t="s">
        <v>21</v>
      </c>
      <c r="I389" t="s">
        <v>25</v>
      </c>
      <c r="J389" s="1">
        <v>13551971</v>
      </c>
      <c r="K389" s="1">
        <f t="shared" si="18"/>
        <v>16.422042555966133</v>
      </c>
      <c r="L389" t="s">
        <v>20</v>
      </c>
      <c r="M389" t="s">
        <v>947</v>
      </c>
      <c r="N389" t="s">
        <v>3167</v>
      </c>
      <c r="O389" t="s">
        <v>3167</v>
      </c>
      <c r="P389" t="s">
        <v>3167</v>
      </c>
      <c r="Q389" t="s">
        <v>3167</v>
      </c>
      <c r="R389" t="s">
        <v>3167</v>
      </c>
      <c r="S389" s="10" t="e">
        <f>C389-VLOOKUP(E389, 'OFZ Yield'!$B$2:$N$2354, MATCH(V389, 'OFZ Yield'!$B$3:$N$3, 0), FALSE)</f>
        <v>#N/A</v>
      </c>
      <c r="T389" t="e">
        <f t="shared" si="19"/>
        <v>#N/A</v>
      </c>
      <c r="U389">
        <f t="shared" si="20"/>
        <v>19</v>
      </c>
      <c r="V389">
        <v>2</v>
      </c>
      <c r="W389">
        <v>0</v>
      </c>
      <c r="Z389">
        <v>0</v>
      </c>
    </row>
    <row r="390" spans="1:26" hidden="1" x14ac:dyDescent="0.15">
      <c r="A390" t="s">
        <v>504</v>
      </c>
      <c r="B390" t="s">
        <v>505</v>
      </c>
      <c r="C390" s="1">
        <v>6.6</v>
      </c>
      <c r="D390" s="2">
        <v>41494</v>
      </c>
      <c r="E390" s="2">
        <v>40634</v>
      </c>
      <c r="F390" t="s">
        <v>1684</v>
      </c>
      <c r="G390" t="s">
        <v>19</v>
      </c>
      <c r="H390" t="s">
        <v>21</v>
      </c>
      <c r="I390" t="s">
        <v>23</v>
      </c>
      <c r="J390" s="1">
        <v>27103943</v>
      </c>
      <c r="K390" s="1">
        <f t="shared" si="18"/>
        <v>17.115189773421079</v>
      </c>
      <c r="L390" t="s">
        <v>20</v>
      </c>
      <c r="M390" t="s">
        <v>947</v>
      </c>
      <c r="N390" t="s">
        <v>3167</v>
      </c>
      <c r="O390" t="s">
        <v>3167</v>
      </c>
      <c r="P390" t="s">
        <v>3167</v>
      </c>
      <c r="Q390" t="s">
        <v>3167</v>
      </c>
      <c r="R390" t="s">
        <v>3167</v>
      </c>
      <c r="S390" s="10" t="e">
        <f>C390-VLOOKUP(E390, 'OFZ Yield'!$B$2:$N$2354, MATCH(V390, 'OFZ Yield'!$B$3:$N$3, 0), FALSE)</f>
        <v>#N/A</v>
      </c>
      <c r="T390" t="e">
        <f t="shared" si="19"/>
        <v>#N/A</v>
      </c>
      <c r="U390">
        <f t="shared" si="20"/>
        <v>29</v>
      </c>
      <c r="V390">
        <v>2</v>
      </c>
      <c r="W390">
        <v>0</v>
      </c>
      <c r="Z390">
        <v>0</v>
      </c>
    </row>
    <row r="391" spans="1:26" hidden="1" x14ac:dyDescent="0.15">
      <c r="A391" t="s">
        <v>504</v>
      </c>
      <c r="B391" t="s">
        <v>505</v>
      </c>
      <c r="C391" s="1">
        <v>10.5</v>
      </c>
      <c r="D391" s="2">
        <v>40864</v>
      </c>
      <c r="E391" s="2">
        <v>40634</v>
      </c>
      <c r="F391" t="s">
        <v>1685</v>
      </c>
      <c r="G391" t="s">
        <v>19</v>
      </c>
      <c r="H391" t="s">
        <v>21</v>
      </c>
      <c r="I391" t="s">
        <v>25</v>
      </c>
      <c r="J391" s="1">
        <v>27103943</v>
      </c>
      <c r="K391" s="1">
        <f t="shared" si="18"/>
        <v>17.115189773421079</v>
      </c>
      <c r="L391" t="s">
        <v>20</v>
      </c>
      <c r="M391" t="s">
        <v>947</v>
      </c>
      <c r="N391" t="s">
        <v>3167</v>
      </c>
      <c r="O391" t="s">
        <v>3167</v>
      </c>
      <c r="P391" t="s">
        <v>3167</v>
      </c>
      <c r="Q391" t="s">
        <v>3167</v>
      </c>
      <c r="R391" t="s">
        <v>3167</v>
      </c>
      <c r="S391" s="10" t="e">
        <f>C391-VLOOKUP(E391, 'OFZ Yield'!$B$2:$N$2354, MATCH(V391, 'OFZ Yield'!$B$3:$N$3, 0), FALSE)</f>
        <v>#N/A</v>
      </c>
      <c r="T391" t="e">
        <f t="shared" si="19"/>
        <v>#N/A</v>
      </c>
      <c r="U391">
        <f t="shared" si="20"/>
        <v>8</v>
      </c>
      <c r="V391">
        <v>10</v>
      </c>
      <c r="W391">
        <v>0</v>
      </c>
      <c r="Z391">
        <v>0</v>
      </c>
    </row>
    <row r="392" spans="1:26" hidden="1" x14ac:dyDescent="0.15">
      <c r="A392" t="s">
        <v>504</v>
      </c>
      <c r="B392" t="s">
        <v>505</v>
      </c>
      <c r="C392" s="1">
        <v>8.5</v>
      </c>
      <c r="D392" s="2">
        <v>40981</v>
      </c>
      <c r="E392" s="2">
        <v>40634</v>
      </c>
      <c r="F392" t="s">
        <v>1686</v>
      </c>
      <c r="G392" t="s">
        <v>19</v>
      </c>
      <c r="H392" t="s">
        <v>21</v>
      </c>
      <c r="I392" t="s">
        <v>25</v>
      </c>
      <c r="J392" s="1">
        <v>40655915</v>
      </c>
      <c r="K392" s="1">
        <f t="shared" si="18"/>
        <v>17.520654893827579</v>
      </c>
      <c r="L392" t="s">
        <v>20</v>
      </c>
      <c r="M392" t="s">
        <v>947</v>
      </c>
      <c r="N392" t="s">
        <v>3167</v>
      </c>
      <c r="O392" t="s">
        <v>3167</v>
      </c>
      <c r="P392" t="s">
        <v>3167</v>
      </c>
      <c r="Q392" t="s">
        <v>3167</v>
      </c>
      <c r="R392" t="s">
        <v>3167</v>
      </c>
      <c r="S392" s="10" t="e">
        <f>C392-VLOOKUP(E392, 'OFZ Yield'!$B$2:$N$2354, MATCH(V392, 'OFZ Yield'!$B$3:$N$3, 0), FALSE)</f>
        <v>#N/A</v>
      </c>
      <c r="T392" t="e">
        <f t="shared" si="19"/>
        <v>#N/A</v>
      </c>
      <c r="U392">
        <f t="shared" si="20"/>
        <v>12</v>
      </c>
      <c r="V392">
        <v>1</v>
      </c>
      <c r="W392">
        <v>0</v>
      </c>
      <c r="Z392">
        <v>0</v>
      </c>
    </row>
    <row r="393" spans="1:26" hidden="1" x14ac:dyDescent="0.15">
      <c r="A393" t="s">
        <v>504</v>
      </c>
      <c r="B393" t="s">
        <v>505</v>
      </c>
      <c r="C393" s="1">
        <v>6.5</v>
      </c>
      <c r="D393" s="2">
        <v>41367</v>
      </c>
      <c r="E393" s="2">
        <v>40634</v>
      </c>
      <c r="F393" t="s">
        <v>1687</v>
      </c>
      <c r="G393" t="s">
        <v>19</v>
      </c>
      <c r="H393" t="s">
        <v>21</v>
      </c>
      <c r="I393" t="s">
        <v>23</v>
      </c>
      <c r="J393" s="1">
        <v>22808483</v>
      </c>
      <c r="K393" s="1">
        <f t="shared" si="18"/>
        <v>16.942643086130499</v>
      </c>
      <c r="L393" t="s">
        <v>20</v>
      </c>
      <c r="M393" t="s">
        <v>947</v>
      </c>
      <c r="N393" t="s">
        <v>3167</v>
      </c>
      <c r="O393" t="s">
        <v>3167</v>
      </c>
      <c r="P393" t="s">
        <v>3167</v>
      </c>
      <c r="Q393" t="s">
        <v>3167</v>
      </c>
      <c r="R393" t="s">
        <v>3167</v>
      </c>
      <c r="S393" s="10" t="e">
        <f>C393-VLOOKUP(E393, 'OFZ Yield'!$B$2:$N$2354, MATCH(V393, 'OFZ Yield'!$B$3:$N$3, 0), FALSE)</f>
        <v>#N/A</v>
      </c>
      <c r="T393" t="e">
        <f t="shared" si="19"/>
        <v>#N/A</v>
      </c>
      <c r="U393">
        <f t="shared" si="20"/>
        <v>25</v>
      </c>
      <c r="V393">
        <v>2</v>
      </c>
      <c r="W393">
        <v>0</v>
      </c>
      <c r="Z393">
        <v>0</v>
      </c>
    </row>
    <row r="394" spans="1:26" hidden="1" x14ac:dyDescent="0.15">
      <c r="A394" t="s">
        <v>504</v>
      </c>
      <c r="B394" t="s">
        <v>505</v>
      </c>
      <c r="C394" s="1">
        <v>7.6</v>
      </c>
      <c r="D394" s="2">
        <v>41059</v>
      </c>
      <c r="E394" s="2">
        <v>40634</v>
      </c>
      <c r="F394" t="s">
        <v>1688</v>
      </c>
      <c r="G394" t="s">
        <v>19</v>
      </c>
      <c r="H394" t="s">
        <v>21</v>
      </c>
      <c r="I394" t="s">
        <v>25</v>
      </c>
      <c r="J394" s="1">
        <v>27103943</v>
      </c>
      <c r="K394" s="1">
        <f t="shared" si="18"/>
        <v>17.115189773421079</v>
      </c>
      <c r="L394" t="s">
        <v>20</v>
      </c>
      <c r="M394" t="s">
        <v>947</v>
      </c>
      <c r="N394" t="s">
        <v>3167</v>
      </c>
      <c r="O394" t="s">
        <v>3167</v>
      </c>
      <c r="P394" t="s">
        <v>3167</v>
      </c>
      <c r="Q394" t="s">
        <v>3167</v>
      </c>
      <c r="R394" t="s">
        <v>3167</v>
      </c>
      <c r="S394" s="10" t="e">
        <f>C394-VLOOKUP(E394, 'OFZ Yield'!$B$2:$N$2354, MATCH(V394, 'OFZ Yield'!$B$3:$N$3, 0), FALSE)</f>
        <v>#N/A</v>
      </c>
      <c r="T394" t="e">
        <f t="shared" si="19"/>
        <v>#N/A</v>
      </c>
      <c r="U394">
        <f t="shared" si="20"/>
        <v>14</v>
      </c>
      <c r="V394">
        <v>2</v>
      </c>
      <c r="W394">
        <v>0</v>
      </c>
      <c r="Z394">
        <v>0</v>
      </c>
    </row>
    <row r="395" spans="1:26" hidden="1" x14ac:dyDescent="0.15">
      <c r="A395" t="s">
        <v>504</v>
      </c>
      <c r="B395" t="s">
        <v>505</v>
      </c>
      <c r="C395" s="1">
        <v>7.8</v>
      </c>
      <c r="D395" s="2">
        <v>41059</v>
      </c>
      <c r="E395" s="2">
        <v>40634</v>
      </c>
      <c r="F395" t="s">
        <v>1689</v>
      </c>
      <c r="G395" t="s">
        <v>19</v>
      </c>
      <c r="H395" t="s">
        <v>21</v>
      </c>
      <c r="I395" t="s">
        <v>25</v>
      </c>
      <c r="J395" s="1">
        <v>27103943</v>
      </c>
      <c r="K395" s="1">
        <f t="shared" si="18"/>
        <v>17.115189773421079</v>
      </c>
      <c r="L395" t="s">
        <v>20</v>
      </c>
      <c r="M395" t="s">
        <v>947</v>
      </c>
      <c r="N395" t="s">
        <v>3167</v>
      </c>
      <c r="O395" t="s">
        <v>3167</v>
      </c>
      <c r="P395" t="s">
        <v>3167</v>
      </c>
      <c r="Q395" t="s">
        <v>3167</v>
      </c>
      <c r="R395" t="s">
        <v>3167</v>
      </c>
      <c r="S395" s="10" t="e">
        <f>C395-VLOOKUP(E395, 'OFZ Yield'!$B$2:$N$2354, MATCH(V395, 'OFZ Yield'!$B$3:$N$3, 0), FALSE)</f>
        <v>#N/A</v>
      </c>
      <c r="T395" t="e">
        <f t="shared" si="19"/>
        <v>#N/A</v>
      </c>
      <c r="U395">
        <f t="shared" si="20"/>
        <v>14</v>
      </c>
      <c r="V395">
        <v>2</v>
      </c>
      <c r="W395">
        <v>0</v>
      </c>
      <c r="Z395">
        <v>0</v>
      </c>
    </row>
    <row r="396" spans="1:26" hidden="1" x14ac:dyDescent="0.15">
      <c r="A396" t="s">
        <v>504</v>
      </c>
      <c r="B396" t="s">
        <v>505</v>
      </c>
      <c r="C396" s="1">
        <v>8.1</v>
      </c>
      <c r="D396" s="2">
        <v>40885</v>
      </c>
      <c r="E396" s="2">
        <v>40634</v>
      </c>
      <c r="F396" t="s">
        <v>1690</v>
      </c>
      <c r="G396" t="s">
        <v>19</v>
      </c>
      <c r="H396" t="s">
        <v>21</v>
      </c>
      <c r="I396" t="s">
        <v>25</v>
      </c>
      <c r="J396" s="1">
        <v>27103943</v>
      </c>
      <c r="K396" s="1">
        <f t="shared" si="18"/>
        <v>17.115189773421079</v>
      </c>
      <c r="L396" t="s">
        <v>20</v>
      </c>
      <c r="M396" t="s">
        <v>947</v>
      </c>
      <c r="N396" t="s">
        <v>3167</v>
      </c>
      <c r="O396" t="s">
        <v>3167</v>
      </c>
      <c r="P396" t="s">
        <v>3167</v>
      </c>
      <c r="Q396" t="s">
        <v>3167</v>
      </c>
      <c r="R396" t="s">
        <v>3167</v>
      </c>
      <c r="S396" s="10" t="e">
        <f>C396-VLOOKUP(E396, 'OFZ Yield'!$B$2:$N$2354, MATCH(V396, 'OFZ Yield'!$B$3:$N$3, 0), FALSE)</f>
        <v>#N/A</v>
      </c>
      <c r="T396" t="e">
        <f t="shared" si="19"/>
        <v>#N/A</v>
      </c>
      <c r="U396">
        <f t="shared" si="20"/>
        <v>9</v>
      </c>
      <c r="V396">
        <v>1</v>
      </c>
      <c r="W396">
        <v>0</v>
      </c>
      <c r="Z396">
        <v>0</v>
      </c>
    </row>
    <row r="397" spans="1:26" hidden="1" x14ac:dyDescent="0.15">
      <c r="A397" t="s">
        <v>239</v>
      </c>
      <c r="B397" t="s">
        <v>240</v>
      </c>
      <c r="C397" s="1">
        <v>5.77</v>
      </c>
      <c r="D397" s="2">
        <v>44655</v>
      </c>
      <c r="E397" s="2">
        <v>40637</v>
      </c>
      <c r="F397" t="s">
        <v>241</v>
      </c>
      <c r="G397" t="s">
        <v>19</v>
      </c>
      <c r="H397" t="s">
        <v>21</v>
      </c>
      <c r="I397" t="s">
        <v>28</v>
      </c>
      <c r="J397" s="1">
        <v>18481848</v>
      </c>
      <c r="K397" s="1">
        <f t="shared" si="18"/>
        <v>16.732299619178146</v>
      </c>
      <c r="L397" t="s">
        <v>20</v>
      </c>
      <c r="M397" t="s">
        <v>24</v>
      </c>
      <c r="N397" t="s">
        <v>3167</v>
      </c>
      <c r="O397" t="s">
        <v>3167</v>
      </c>
      <c r="P397" t="s">
        <v>3167</v>
      </c>
      <c r="Q397" t="s">
        <v>3167</v>
      </c>
      <c r="R397" t="s">
        <v>3167</v>
      </c>
      <c r="S397" s="10" t="e">
        <f>C397-VLOOKUP(E397, 'OFZ Yield'!$B$2:$N$2354, MATCH(V397, 'OFZ Yield'!$B$3:$N$3, 0), FALSE)</f>
        <v>#N/A</v>
      </c>
      <c r="T397" t="e">
        <f t="shared" si="19"/>
        <v>#N/A</v>
      </c>
      <c r="U397">
        <f t="shared" si="20"/>
        <v>133</v>
      </c>
      <c r="V397">
        <v>5</v>
      </c>
      <c r="W397">
        <v>0</v>
      </c>
    </row>
    <row r="398" spans="1:26" hidden="1" x14ac:dyDescent="0.15">
      <c r="A398" t="s">
        <v>1675</v>
      </c>
      <c r="B398" t="s">
        <v>1676</v>
      </c>
      <c r="C398" s="1">
        <v>7.6</v>
      </c>
      <c r="D398" s="2">
        <v>41737</v>
      </c>
      <c r="E398" s="2">
        <v>40645</v>
      </c>
      <c r="F398" t="s">
        <v>1677</v>
      </c>
      <c r="G398" t="s">
        <v>19</v>
      </c>
      <c r="H398" t="s">
        <v>21</v>
      </c>
      <c r="I398" t="s">
        <v>25</v>
      </c>
      <c r="J398" s="1">
        <v>40642145</v>
      </c>
      <c r="K398" s="1">
        <f t="shared" si="18"/>
        <v>17.520316140353469</v>
      </c>
      <c r="L398" t="s">
        <v>20</v>
      </c>
      <c r="M398" t="s">
        <v>947</v>
      </c>
      <c r="N398" t="s">
        <v>3167</v>
      </c>
      <c r="O398" t="s">
        <v>3167</v>
      </c>
      <c r="P398" t="s">
        <v>3167</v>
      </c>
      <c r="Q398" t="s">
        <v>3167</v>
      </c>
      <c r="R398" t="s">
        <v>3167</v>
      </c>
      <c r="S398" s="10" t="e">
        <f>C398-VLOOKUP(E398, 'OFZ Yield'!$B$2:$N$2354, MATCH(V398, 'OFZ Yield'!$B$3:$N$3, 0), FALSE)</f>
        <v>#N/A</v>
      </c>
      <c r="T398" t="e">
        <f t="shared" si="19"/>
        <v>#N/A</v>
      </c>
      <c r="U398">
        <f t="shared" si="20"/>
        <v>36</v>
      </c>
      <c r="V398">
        <v>5</v>
      </c>
      <c r="W398">
        <v>0</v>
      </c>
      <c r="Z398">
        <v>0</v>
      </c>
    </row>
    <row r="399" spans="1:26" hidden="1" x14ac:dyDescent="0.15">
      <c r="A399" t="s">
        <v>1345</v>
      </c>
      <c r="B399" t="s">
        <v>1346</v>
      </c>
      <c r="C399" s="1">
        <v>10.25</v>
      </c>
      <c r="D399" s="2">
        <v>41739</v>
      </c>
      <c r="E399" s="2">
        <v>40647</v>
      </c>
      <c r="F399" t="s">
        <v>1678</v>
      </c>
      <c r="G399" t="s">
        <v>19</v>
      </c>
      <c r="H399" t="s">
        <v>21</v>
      </c>
      <c r="I399" t="s">
        <v>23</v>
      </c>
      <c r="J399" s="1">
        <v>20120184</v>
      </c>
      <c r="K399" s="1">
        <f t="shared" si="18"/>
        <v>16.817234048283222</v>
      </c>
      <c r="L399" t="s">
        <v>20</v>
      </c>
      <c r="M399" t="s">
        <v>947</v>
      </c>
      <c r="N399" t="s">
        <v>3133</v>
      </c>
      <c r="O399" t="s">
        <v>3167</v>
      </c>
      <c r="P399" t="s">
        <v>3167</v>
      </c>
      <c r="Q399" t="s">
        <v>3167</v>
      </c>
      <c r="R399" t="s">
        <v>3167</v>
      </c>
      <c r="S399" s="10" t="e">
        <f>C399-VLOOKUP(E399, 'OFZ Yield'!$B$2:$N$2354, MATCH(V399, 'OFZ Yield'!$B$3:$N$3, 0), FALSE)</f>
        <v>#N/A</v>
      </c>
      <c r="T399" t="e">
        <f t="shared" si="19"/>
        <v>#N/A</v>
      </c>
      <c r="U399">
        <f t="shared" si="20"/>
        <v>36</v>
      </c>
      <c r="V399">
        <v>3</v>
      </c>
      <c r="W399">
        <v>0</v>
      </c>
      <c r="Z399">
        <v>0</v>
      </c>
    </row>
    <row r="400" spans="1:26" hidden="1" x14ac:dyDescent="0.15">
      <c r="A400" t="s">
        <v>1693</v>
      </c>
      <c r="B400" t="s">
        <v>1694</v>
      </c>
      <c r="C400" s="1">
        <v>0.1</v>
      </c>
      <c r="D400" s="2">
        <v>42467</v>
      </c>
      <c r="E400" s="2">
        <v>40647</v>
      </c>
      <c r="F400" t="s">
        <v>1695</v>
      </c>
      <c r="G400" t="s">
        <v>19</v>
      </c>
      <c r="H400" t="s">
        <v>21</v>
      </c>
      <c r="I400" t="s">
        <v>23</v>
      </c>
      <c r="J400" s="1">
        <v>26525128</v>
      </c>
      <c r="K400" s="1">
        <f t="shared" si="18"/>
        <v>17.093603068088871</v>
      </c>
      <c r="L400" t="s">
        <v>20</v>
      </c>
      <c r="M400" t="s">
        <v>947</v>
      </c>
      <c r="N400" t="s">
        <v>3167</v>
      </c>
      <c r="O400" t="s">
        <v>3167</v>
      </c>
      <c r="P400" t="s">
        <v>3167</v>
      </c>
      <c r="Q400" t="s">
        <v>3167</v>
      </c>
      <c r="R400" t="s">
        <v>3167</v>
      </c>
      <c r="S400" s="10" t="e">
        <f>C400-VLOOKUP(E400, 'OFZ Yield'!$B$2:$N$2354, MATCH(V400, 'OFZ Yield'!$B$3:$N$3, 0), FALSE)</f>
        <v>#N/A</v>
      </c>
      <c r="T400" t="e">
        <f t="shared" si="19"/>
        <v>#N/A</v>
      </c>
      <c r="U400">
        <f t="shared" si="20"/>
        <v>60</v>
      </c>
      <c r="V400">
        <v>1</v>
      </c>
      <c r="W400">
        <v>0</v>
      </c>
      <c r="Z400">
        <v>0</v>
      </c>
    </row>
    <row r="401" spans="1:26" hidden="1" x14ac:dyDescent="0.15">
      <c r="A401" t="s">
        <v>1367</v>
      </c>
      <c r="B401" t="s">
        <v>1368</v>
      </c>
      <c r="C401" s="1">
        <v>0.01</v>
      </c>
      <c r="D401" s="2">
        <v>41739</v>
      </c>
      <c r="E401" s="2">
        <v>40647</v>
      </c>
      <c r="F401" t="s">
        <v>1701</v>
      </c>
      <c r="G401" t="s">
        <v>19</v>
      </c>
      <c r="H401" t="s">
        <v>21</v>
      </c>
      <c r="I401" t="s">
        <v>23</v>
      </c>
      <c r="J401" s="1">
        <v>26826912</v>
      </c>
      <c r="K401" s="1">
        <f t="shared" si="18"/>
        <v>17.104916120735002</v>
      </c>
      <c r="L401" t="s">
        <v>20</v>
      </c>
      <c r="M401" t="s">
        <v>947</v>
      </c>
      <c r="N401" t="s">
        <v>3133</v>
      </c>
      <c r="O401" t="s">
        <v>3167</v>
      </c>
      <c r="P401" t="s">
        <v>3167</v>
      </c>
      <c r="Q401" t="s">
        <v>3167</v>
      </c>
      <c r="R401" t="s">
        <v>3167</v>
      </c>
      <c r="S401" s="10" t="e">
        <f>C401-VLOOKUP(E401, 'OFZ Yield'!$B$2:$N$2354, MATCH(V401, 'OFZ Yield'!$B$3:$N$3, 0), FALSE)</f>
        <v>#N/A</v>
      </c>
      <c r="T401" t="e">
        <f t="shared" si="19"/>
        <v>#N/A</v>
      </c>
      <c r="U401">
        <f t="shared" si="20"/>
        <v>36</v>
      </c>
      <c r="V401">
        <v>3</v>
      </c>
      <c r="W401">
        <v>0</v>
      </c>
      <c r="Z401">
        <v>0</v>
      </c>
    </row>
    <row r="402" spans="1:26" hidden="1" x14ac:dyDescent="0.15">
      <c r="A402" t="s">
        <v>1696</v>
      </c>
      <c r="B402" t="s">
        <v>1697</v>
      </c>
      <c r="C402" s="1">
        <v>12.3</v>
      </c>
      <c r="D402" s="2">
        <v>41744</v>
      </c>
      <c r="E402" s="2">
        <v>40648</v>
      </c>
      <c r="F402" t="s">
        <v>1698</v>
      </c>
      <c r="G402" t="s">
        <v>19</v>
      </c>
      <c r="H402" t="s">
        <v>21</v>
      </c>
      <c r="I402" t="s">
        <v>23</v>
      </c>
      <c r="J402" s="1">
        <v>26525128</v>
      </c>
      <c r="K402" s="1">
        <f t="shared" si="18"/>
        <v>17.093603068088871</v>
      </c>
      <c r="L402" t="s">
        <v>20</v>
      </c>
      <c r="M402" t="s">
        <v>947</v>
      </c>
      <c r="N402" t="s">
        <v>3133</v>
      </c>
      <c r="O402" t="s">
        <v>3167</v>
      </c>
      <c r="P402" t="s">
        <v>3167</v>
      </c>
      <c r="Q402" t="s">
        <v>3167</v>
      </c>
      <c r="R402" t="s">
        <v>3167</v>
      </c>
      <c r="S402" s="10" t="e">
        <f>C402-VLOOKUP(E402, 'OFZ Yield'!$B$2:$N$2354, MATCH(V402, 'OFZ Yield'!$B$3:$N$3, 0), FALSE)</f>
        <v>#N/A</v>
      </c>
      <c r="T402" t="e">
        <f t="shared" si="19"/>
        <v>#N/A</v>
      </c>
      <c r="U402">
        <f t="shared" si="20"/>
        <v>37</v>
      </c>
      <c r="V402">
        <v>1</v>
      </c>
      <c r="W402">
        <v>0</v>
      </c>
      <c r="Z402">
        <v>0</v>
      </c>
    </row>
    <row r="403" spans="1:26" hidden="1" x14ac:dyDescent="0.15">
      <c r="A403" t="s">
        <v>1002</v>
      </c>
      <c r="B403" t="s">
        <v>1003</v>
      </c>
      <c r="C403" s="1">
        <v>10.25</v>
      </c>
      <c r="D403" s="2">
        <v>41744</v>
      </c>
      <c r="E403" s="2">
        <v>40648</v>
      </c>
      <c r="F403" t="s">
        <v>1699</v>
      </c>
      <c r="G403" t="s">
        <v>19</v>
      </c>
      <c r="H403" t="s">
        <v>21</v>
      </c>
      <c r="I403" t="s">
        <v>23</v>
      </c>
      <c r="J403" s="1">
        <v>67067281</v>
      </c>
      <c r="K403" s="1">
        <f t="shared" si="18"/>
        <v>18.021206867519556</v>
      </c>
      <c r="L403" t="s">
        <v>20</v>
      </c>
      <c r="M403" t="s">
        <v>947</v>
      </c>
      <c r="N403" t="s">
        <v>3133</v>
      </c>
      <c r="O403" t="s">
        <v>3167</v>
      </c>
      <c r="P403" t="s">
        <v>3167</v>
      </c>
      <c r="Q403" t="s">
        <v>3167</v>
      </c>
      <c r="R403" t="s">
        <v>3167</v>
      </c>
      <c r="S403" s="10" t="e">
        <f>C403-VLOOKUP(E403, 'OFZ Yield'!$B$2:$N$2354, MATCH(V403, 'OFZ Yield'!$B$3:$N$3, 0), FALSE)</f>
        <v>#N/A</v>
      </c>
      <c r="T403" t="e">
        <f t="shared" si="19"/>
        <v>#N/A</v>
      </c>
      <c r="U403">
        <f t="shared" si="20"/>
        <v>37</v>
      </c>
      <c r="V403">
        <v>1</v>
      </c>
      <c r="W403">
        <v>0</v>
      </c>
      <c r="Z403">
        <v>0</v>
      </c>
    </row>
    <row r="404" spans="1:26" hidden="1" x14ac:dyDescent="0.15">
      <c r="A404" t="s">
        <v>56</v>
      </c>
      <c r="B404" t="s">
        <v>57</v>
      </c>
      <c r="C404" s="1">
        <v>0.01</v>
      </c>
      <c r="D404" s="2">
        <v>44291</v>
      </c>
      <c r="E404" s="2">
        <v>40651</v>
      </c>
      <c r="F404" t="s">
        <v>58</v>
      </c>
      <c r="G404" t="s">
        <v>19</v>
      </c>
      <c r="H404" t="s">
        <v>21</v>
      </c>
      <c r="I404" t="s">
        <v>23</v>
      </c>
      <c r="J404" s="1">
        <v>198938464</v>
      </c>
      <c r="K404" s="1">
        <f t="shared" si="18"/>
        <v>19.108506108737856</v>
      </c>
      <c r="L404" t="s">
        <v>20</v>
      </c>
      <c r="M404" t="s">
        <v>24</v>
      </c>
      <c r="N404" t="s">
        <v>3167</v>
      </c>
      <c r="O404" t="s">
        <v>3167</v>
      </c>
      <c r="P404" t="s">
        <v>3147</v>
      </c>
      <c r="Q404" t="s">
        <v>3167</v>
      </c>
      <c r="R404" t="s">
        <v>3167</v>
      </c>
      <c r="S404" s="10" t="e">
        <f>C404-VLOOKUP(E404, 'OFZ Yield'!$B$2:$N$2354, MATCH(V404, 'OFZ Yield'!$B$3:$N$3, 0), FALSE)</f>
        <v>#N/A</v>
      </c>
      <c r="T404" t="e">
        <f t="shared" si="19"/>
        <v>#N/A</v>
      </c>
      <c r="U404">
        <f t="shared" si="20"/>
        <v>120</v>
      </c>
      <c r="V404">
        <v>10</v>
      </c>
      <c r="W404">
        <f>IF(P404="high risk", 1, 0)</f>
        <v>1</v>
      </c>
    </row>
    <row r="405" spans="1:26" hidden="1" x14ac:dyDescent="0.15">
      <c r="A405" t="s">
        <v>1702</v>
      </c>
      <c r="B405" t="s">
        <v>1703</v>
      </c>
      <c r="C405" s="1">
        <v>1</v>
      </c>
      <c r="D405" s="2">
        <v>41748</v>
      </c>
      <c r="E405" s="2">
        <v>40652</v>
      </c>
      <c r="F405" t="s">
        <v>1704</v>
      </c>
      <c r="G405" t="s">
        <v>19</v>
      </c>
      <c r="H405" t="s">
        <v>21</v>
      </c>
      <c r="I405" t="s">
        <v>23</v>
      </c>
      <c r="J405" s="1">
        <v>19893846</v>
      </c>
      <c r="K405" s="1">
        <f t="shared" si="18"/>
        <v>16.805920995637088</v>
      </c>
      <c r="L405" t="s">
        <v>20</v>
      </c>
      <c r="M405" t="s">
        <v>947</v>
      </c>
      <c r="N405" t="s">
        <v>3167</v>
      </c>
      <c r="O405" t="s">
        <v>3167</v>
      </c>
      <c r="P405" t="s">
        <v>3167</v>
      </c>
      <c r="Q405" t="s">
        <v>3167</v>
      </c>
      <c r="R405" t="s">
        <v>3167</v>
      </c>
      <c r="S405" s="10" t="e">
        <f>C405-VLOOKUP(E405, 'OFZ Yield'!$B$2:$N$2354, MATCH(V405, 'OFZ Yield'!$B$3:$N$3, 0), FALSE)</f>
        <v>#N/A</v>
      </c>
      <c r="T405" t="e">
        <f t="shared" si="19"/>
        <v>#N/A</v>
      </c>
      <c r="U405">
        <f t="shared" si="20"/>
        <v>37</v>
      </c>
      <c r="V405">
        <v>5</v>
      </c>
      <c r="W405">
        <v>0</v>
      </c>
      <c r="Z405">
        <v>0</v>
      </c>
    </row>
    <row r="406" spans="1:26" hidden="1" x14ac:dyDescent="0.15">
      <c r="A406" t="s">
        <v>985</v>
      </c>
      <c r="B406" t="s">
        <v>986</v>
      </c>
      <c r="C406" s="1">
        <v>12.25</v>
      </c>
      <c r="D406" s="2">
        <v>41746</v>
      </c>
      <c r="E406" s="2">
        <v>40654</v>
      </c>
      <c r="F406" t="s">
        <v>1700</v>
      </c>
      <c r="G406" t="s">
        <v>19</v>
      </c>
      <c r="H406" t="s">
        <v>21</v>
      </c>
      <c r="I406" t="s">
        <v>23</v>
      </c>
      <c r="J406" s="1">
        <v>26826912</v>
      </c>
      <c r="K406" s="1">
        <f t="shared" si="18"/>
        <v>17.104916120735002</v>
      </c>
      <c r="L406" t="s">
        <v>20</v>
      </c>
      <c r="M406" t="s">
        <v>947</v>
      </c>
      <c r="N406" t="s">
        <v>3133</v>
      </c>
      <c r="O406" t="s">
        <v>3167</v>
      </c>
      <c r="P406" t="s">
        <v>3167</v>
      </c>
      <c r="Q406" t="s">
        <v>3167</v>
      </c>
      <c r="R406" t="s">
        <v>3167</v>
      </c>
      <c r="S406" s="10" t="e">
        <f>C406-VLOOKUP(E406, 'OFZ Yield'!$B$2:$N$2354, MATCH(V406, 'OFZ Yield'!$B$3:$N$3, 0), FALSE)</f>
        <v>#N/A</v>
      </c>
      <c r="T406" t="e">
        <f t="shared" si="19"/>
        <v>#N/A</v>
      </c>
      <c r="U406">
        <f t="shared" si="20"/>
        <v>36</v>
      </c>
      <c r="V406">
        <v>3</v>
      </c>
      <c r="W406">
        <v>0</v>
      </c>
      <c r="Z406">
        <v>0</v>
      </c>
    </row>
    <row r="407" spans="1:26" hidden="1" x14ac:dyDescent="0.15">
      <c r="A407" t="s">
        <v>1616</v>
      </c>
      <c r="B407" t="s">
        <v>1617</v>
      </c>
      <c r="C407" s="1">
        <v>8</v>
      </c>
      <c r="D407" s="2">
        <v>43945</v>
      </c>
      <c r="E407" s="2">
        <v>40655</v>
      </c>
      <c r="F407" t="s">
        <v>1618</v>
      </c>
      <c r="G407" t="s">
        <v>19</v>
      </c>
      <c r="H407" t="s">
        <v>21</v>
      </c>
      <c r="I407" t="s">
        <v>25</v>
      </c>
      <c r="J407" s="1">
        <v>279721923</v>
      </c>
      <c r="K407" s="1">
        <f t="shared" si="18"/>
        <v>19.449306535508185</v>
      </c>
      <c r="L407" t="s">
        <v>20</v>
      </c>
      <c r="M407" t="s">
        <v>948</v>
      </c>
      <c r="N407" t="s">
        <v>3167</v>
      </c>
      <c r="O407" t="s">
        <v>3167</v>
      </c>
      <c r="P407" t="s">
        <v>3167</v>
      </c>
      <c r="Q407" t="s">
        <v>3167</v>
      </c>
      <c r="R407" t="s">
        <v>3167</v>
      </c>
      <c r="S407" s="10" t="e">
        <f>C407-VLOOKUP(E407, 'OFZ Yield'!$B$2:$N$2354, MATCH(V407, 'OFZ Yield'!$B$3:$N$3, 0), FALSE)</f>
        <v>#N/A</v>
      </c>
      <c r="T407" t="e">
        <f t="shared" si="19"/>
        <v>#N/A</v>
      </c>
      <c r="U407">
        <f t="shared" si="20"/>
        <v>109</v>
      </c>
      <c r="V407">
        <v>10</v>
      </c>
      <c r="W407">
        <v>0</v>
      </c>
      <c r="Z407">
        <v>0</v>
      </c>
    </row>
    <row r="408" spans="1:26" hidden="1" x14ac:dyDescent="0.15">
      <c r="A408" t="s">
        <v>1589</v>
      </c>
      <c r="B408" t="s">
        <v>1590</v>
      </c>
      <c r="C408" s="1">
        <v>8.75</v>
      </c>
      <c r="D408" s="2">
        <v>41751</v>
      </c>
      <c r="E408" s="2">
        <v>40659</v>
      </c>
      <c r="F408" t="s">
        <v>1691</v>
      </c>
      <c r="G408" t="s">
        <v>19</v>
      </c>
      <c r="H408" t="s">
        <v>21</v>
      </c>
      <c r="I408" t="s">
        <v>23</v>
      </c>
      <c r="J408" s="1">
        <v>40655915</v>
      </c>
      <c r="K408" s="1">
        <f t="shared" si="18"/>
        <v>17.520654893827579</v>
      </c>
      <c r="L408" t="s">
        <v>20</v>
      </c>
      <c r="M408" t="s">
        <v>947</v>
      </c>
      <c r="N408" t="s">
        <v>3167</v>
      </c>
      <c r="O408" t="s">
        <v>3167</v>
      </c>
      <c r="P408" t="s">
        <v>3167</v>
      </c>
      <c r="Q408" t="s">
        <v>3167</v>
      </c>
      <c r="R408" t="s">
        <v>3167</v>
      </c>
      <c r="S408" s="10" t="e">
        <f>C408-VLOOKUP(E408, 'OFZ Yield'!$B$2:$N$2354, MATCH(V408, 'OFZ Yield'!$B$3:$N$3, 0), FALSE)</f>
        <v>#N/A</v>
      </c>
      <c r="T408" t="e">
        <f t="shared" si="19"/>
        <v>#N/A</v>
      </c>
      <c r="U408">
        <f t="shared" si="20"/>
        <v>36</v>
      </c>
      <c r="V408">
        <v>1</v>
      </c>
      <c r="W408">
        <v>0</v>
      </c>
      <c r="Z408">
        <v>0</v>
      </c>
    </row>
    <row r="409" spans="1:26" hidden="1" x14ac:dyDescent="0.15">
      <c r="A409" t="s">
        <v>1589</v>
      </c>
      <c r="B409" t="s">
        <v>1590</v>
      </c>
      <c r="C409" s="1">
        <v>8.75</v>
      </c>
      <c r="D409" s="2">
        <v>41751</v>
      </c>
      <c r="E409" s="2">
        <v>40659</v>
      </c>
      <c r="F409" t="s">
        <v>1692</v>
      </c>
      <c r="G409" t="s">
        <v>19</v>
      </c>
      <c r="H409" t="s">
        <v>21</v>
      </c>
      <c r="I409" t="s">
        <v>23</v>
      </c>
      <c r="J409" s="1">
        <v>40655915</v>
      </c>
      <c r="K409" s="1">
        <f t="shared" si="18"/>
        <v>17.520654893827579</v>
      </c>
      <c r="L409" t="s">
        <v>20</v>
      </c>
      <c r="M409" t="s">
        <v>947</v>
      </c>
      <c r="N409" t="s">
        <v>3167</v>
      </c>
      <c r="O409" t="s">
        <v>3167</v>
      </c>
      <c r="P409" t="s">
        <v>3167</v>
      </c>
      <c r="Q409" t="s">
        <v>3167</v>
      </c>
      <c r="R409" t="s">
        <v>3167</v>
      </c>
      <c r="S409" s="10" t="e">
        <f>C409-VLOOKUP(E409, 'OFZ Yield'!$B$2:$N$2354, MATCH(V409, 'OFZ Yield'!$B$3:$N$3, 0), FALSE)</f>
        <v>#N/A</v>
      </c>
      <c r="T409" t="e">
        <f t="shared" si="19"/>
        <v>#N/A</v>
      </c>
      <c r="U409">
        <f t="shared" si="20"/>
        <v>36</v>
      </c>
      <c r="V409">
        <v>2</v>
      </c>
      <c r="W409">
        <v>0</v>
      </c>
      <c r="Z409">
        <v>0</v>
      </c>
    </row>
    <row r="410" spans="1:26" hidden="1" x14ac:dyDescent="0.15">
      <c r="A410" t="s">
        <v>1465</v>
      </c>
      <c r="B410" t="s">
        <v>1466</v>
      </c>
      <c r="C410" s="1">
        <v>7.75</v>
      </c>
      <c r="D410" s="2">
        <v>41751</v>
      </c>
      <c r="E410" s="2">
        <v>40659</v>
      </c>
      <c r="F410" t="s">
        <v>1705</v>
      </c>
      <c r="G410" t="s">
        <v>19</v>
      </c>
      <c r="H410" t="s">
        <v>21</v>
      </c>
      <c r="I410" t="s">
        <v>25</v>
      </c>
      <c r="J410" s="1">
        <v>67691058</v>
      </c>
      <c r="K410" s="1">
        <f t="shared" si="18"/>
        <v>18.03046464644094</v>
      </c>
      <c r="L410" t="s">
        <v>20</v>
      </c>
      <c r="M410" t="s">
        <v>947</v>
      </c>
      <c r="N410" t="s">
        <v>3167</v>
      </c>
      <c r="O410" t="s">
        <v>3167</v>
      </c>
      <c r="P410" t="s">
        <v>3167</v>
      </c>
      <c r="Q410" t="s">
        <v>3167</v>
      </c>
      <c r="R410" t="s">
        <v>3167</v>
      </c>
      <c r="S410" s="10" t="e">
        <f>C410-VLOOKUP(E410, 'OFZ Yield'!$B$2:$N$2354, MATCH(V410, 'OFZ Yield'!$B$3:$N$3, 0), FALSE)</f>
        <v>#N/A</v>
      </c>
      <c r="T410" t="e">
        <f t="shared" si="19"/>
        <v>#N/A</v>
      </c>
      <c r="U410">
        <f t="shared" si="20"/>
        <v>36</v>
      </c>
      <c r="V410">
        <v>3</v>
      </c>
      <c r="W410">
        <v>0</v>
      </c>
      <c r="Z410">
        <v>0</v>
      </c>
    </row>
    <row r="411" spans="1:26" hidden="1" x14ac:dyDescent="0.15">
      <c r="A411" t="s">
        <v>1032</v>
      </c>
      <c r="B411" t="s">
        <v>1033</v>
      </c>
      <c r="C411" s="1">
        <v>9.02</v>
      </c>
      <c r="D411" s="2">
        <v>41751</v>
      </c>
      <c r="E411" s="2">
        <v>40659</v>
      </c>
      <c r="F411" t="s">
        <v>1712</v>
      </c>
      <c r="G411" t="s">
        <v>19</v>
      </c>
      <c r="H411" t="s">
        <v>21</v>
      </c>
      <c r="I411" t="s">
        <v>28</v>
      </c>
      <c r="J411" s="1">
        <v>40240369</v>
      </c>
      <c r="K411" s="1">
        <f t="shared" si="18"/>
        <v>17.510381253693833</v>
      </c>
      <c r="L411" t="s">
        <v>20</v>
      </c>
      <c r="M411" t="s">
        <v>947</v>
      </c>
      <c r="N411" t="s">
        <v>3133</v>
      </c>
      <c r="O411" t="s">
        <v>3167</v>
      </c>
      <c r="P411" t="s">
        <v>3167</v>
      </c>
      <c r="Q411" t="s">
        <v>3167</v>
      </c>
      <c r="R411" t="s">
        <v>3167</v>
      </c>
      <c r="S411" s="10" t="e">
        <f>C411-VLOOKUP(E411, 'OFZ Yield'!$B$2:$N$2354, MATCH(V411, 'OFZ Yield'!$B$3:$N$3, 0), FALSE)</f>
        <v>#N/A</v>
      </c>
      <c r="T411" t="e">
        <f t="shared" si="19"/>
        <v>#N/A</v>
      </c>
      <c r="U411">
        <f t="shared" si="20"/>
        <v>36</v>
      </c>
      <c r="V411">
        <v>3</v>
      </c>
      <c r="W411">
        <v>0</v>
      </c>
      <c r="Z411">
        <v>0</v>
      </c>
    </row>
    <row r="412" spans="1:26" hidden="1" x14ac:dyDescent="0.15">
      <c r="A412" t="s">
        <v>1032</v>
      </c>
      <c r="B412" t="s">
        <v>1033</v>
      </c>
      <c r="C412" s="1">
        <v>5</v>
      </c>
      <c r="D412" s="2">
        <v>41751</v>
      </c>
      <c r="E412" s="2">
        <v>40659</v>
      </c>
      <c r="F412" t="s">
        <v>1713</v>
      </c>
      <c r="G412" t="s">
        <v>19</v>
      </c>
      <c r="H412" t="s">
        <v>21</v>
      </c>
      <c r="I412" t="s">
        <v>23</v>
      </c>
      <c r="J412" s="1">
        <v>53653825</v>
      </c>
      <c r="K412" s="1">
        <f t="shared" si="18"/>
        <v>17.798063319932947</v>
      </c>
      <c r="L412" t="s">
        <v>20</v>
      </c>
      <c r="M412" t="s">
        <v>947</v>
      </c>
      <c r="N412" t="s">
        <v>3133</v>
      </c>
      <c r="O412" t="s">
        <v>3167</v>
      </c>
      <c r="P412" t="s">
        <v>3167</v>
      </c>
      <c r="Q412" t="s">
        <v>3167</v>
      </c>
      <c r="R412" t="s">
        <v>3167</v>
      </c>
      <c r="S412" s="10" t="e">
        <f>C412-VLOOKUP(E412, 'OFZ Yield'!$B$2:$N$2354, MATCH(V412, 'OFZ Yield'!$B$3:$N$3, 0), FALSE)</f>
        <v>#N/A</v>
      </c>
      <c r="T412" t="e">
        <f t="shared" si="19"/>
        <v>#N/A</v>
      </c>
      <c r="U412">
        <f t="shared" si="20"/>
        <v>36</v>
      </c>
      <c r="V412">
        <v>3</v>
      </c>
      <c r="W412">
        <v>0</v>
      </c>
      <c r="Z412">
        <v>0</v>
      </c>
    </row>
    <row r="413" spans="1:26" hidden="1" x14ac:dyDescent="0.15">
      <c r="A413" t="s">
        <v>1446</v>
      </c>
      <c r="B413" t="s">
        <v>1447</v>
      </c>
      <c r="C413" s="1">
        <v>8</v>
      </c>
      <c r="D413" s="2">
        <v>41751</v>
      </c>
      <c r="E413" s="2">
        <v>40659</v>
      </c>
      <c r="F413" t="s">
        <v>1714</v>
      </c>
      <c r="G413" t="s">
        <v>19</v>
      </c>
      <c r="H413" t="s">
        <v>21</v>
      </c>
      <c r="I413" t="s">
        <v>25</v>
      </c>
      <c r="J413" s="1">
        <v>16437635</v>
      </c>
      <c r="K413" s="1">
        <f t="shared" si="18"/>
        <v>16.615084080796287</v>
      </c>
      <c r="L413" t="s">
        <v>20</v>
      </c>
      <c r="M413" t="s">
        <v>947</v>
      </c>
      <c r="N413" t="s">
        <v>3167</v>
      </c>
      <c r="O413" t="s">
        <v>3167</v>
      </c>
      <c r="P413" t="s">
        <v>3167</v>
      </c>
      <c r="Q413" t="s">
        <v>3167</v>
      </c>
      <c r="R413" t="s">
        <v>3167</v>
      </c>
      <c r="S413" s="10" t="e">
        <f>C413-VLOOKUP(E413, 'OFZ Yield'!$B$2:$N$2354, MATCH(V413, 'OFZ Yield'!$B$3:$N$3, 0), FALSE)</f>
        <v>#N/A</v>
      </c>
      <c r="T413" t="e">
        <f t="shared" si="19"/>
        <v>#N/A</v>
      </c>
      <c r="U413">
        <f t="shared" si="20"/>
        <v>36</v>
      </c>
      <c r="V413">
        <v>3</v>
      </c>
      <c r="W413">
        <v>0</v>
      </c>
      <c r="Z413">
        <v>0</v>
      </c>
    </row>
    <row r="414" spans="1:26" hidden="1" x14ac:dyDescent="0.15">
      <c r="A414" t="s">
        <v>1613</v>
      </c>
      <c r="B414" t="s">
        <v>1614</v>
      </c>
      <c r="C414" s="1">
        <v>8.1</v>
      </c>
      <c r="D414" s="2">
        <v>41756</v>
      </c>
      <c r="E414" s="2">
        <v>40660</v>
      </c>
      <c r="F414" t="s">
        <v>1718</v>
      </c>
      <c r="G414" t="s">
        <v>19</v>
      </c>
      <c r="H414" t="s">
        <v>21</v>
      </c>
      <c r="I414" t="s">
        <v>25</v>
      </c>
      <c r="J414" s="1">
        <v>66312821</v>
      </c>
      <c r="K414" s="1">
        <f t="shared" si="18"/>
        <v>18.009893815043064</v>
      </c>
      <c r="L414" t="s">
        <v>20</v>
      </c>
      <c r="M414" t="s">
        <v>947</v>
      </c>
      <c r="N414" t="s">
        <v>3133</v>
      </c>
      <c r="O414" t="s">
        <v>3167</v>
      </c>
      <c r="P414" t="s">
        <v>3167</v>
      </c>
      <c r="Q414" t="s">
        <v>3167</v>
      </c>
      <c r="R414" t="s">
        <v>3167</v>
      </c>
      <c r="S414" s="10" t="e">
        <f>C414-VLOOKUP(E414, 'OFZ Yield'!$B$2:$N$2354, MATCH(V414, 'OFZ Yield'!$B$3:$N$3, 0), FALSE)</f>
        <v>#N/A</v>
      </c>
      <c r="T414" t="e">
        <f t="shared" si="19"/>
        <v>#N/A</v>
      </c>
      <c r="U414">
        <f t="shared" si="20"/>
        <v>37</v>
      </c>
      <c r="V414">
        <v>3</v>
      </c>
      <c r="W414">
        <v>0</v>
      </c>
      <c r="Z414">
        <v>0</v>
      </c>
    </row>
    <row r="415" spans="1:26" hidden="1" x14ac:dyDescent="0.15">
      <c r="A415" t="s">
        <v>1706</v>
      </c>
      <c r="B415" t="s">
        <v>1707</v>
      </c>
      <c r="C415" s="1">
        <v>8.6999999999999993</v>
      </c>
      <c r="D415" s="2">
        <v>44301</v>
      </c>
      <c r="E415" s="2">
        <v>40661</v>
      </c>
      <c r="F415" t="s">
        <v>1708</v>
      </c>
      <c r="G415" t="s">
        <v>19</v>
      </c>
      <c r="H415" t="s">
        <v>21</v>
      </c>
      <c r="I415" t="s">
        <v>23</v>
      </c>
      <c r="J415" s="1">
        <v>67736909</v>
      </c>
      <c r="K415" s="1">
        <f t="shared" si="18"/>
        <v>18.031141773961462</v>
      </c>
      <c r="L415" t="s">
        <v>20</v>
      </c>
      <c r="M415" t="s">
        <v>948</v>
      </c>
      <c r="N415" t="s">
        <v>3167</v>
      </c>
      <c r="O415" t="s">
        <v>3167</v>
      </c>
      <c r="P415" t="s">
        <v>3167</v>
      </c>
      <c r="Q415" t="s">
        <v>3167</v>
      </c>
      <c r="R415" t="s">
        <v>3167</v>
      </c>
      <c r="S415" s="10" t="e">
        <f>C415-VLOOKUP(E415, 'OFZ Yield'!$B$2:$N$2354, MATCH(V415, 'OFZ Yield'!$B$3:$N$3, 0), FALSE)</f>
        <v>#N/A</v>
      </c>
      <c r="T415" t="e">
        <f t="shared" si="19"/>
        <v>#N/A</v>
      </c>
      <c r="U415">
        <f t="shared" si="20"/>
        <v>120</v>
      </c>
      <c r="V415">
        <v>3</v>
      </c>
      <c r="W415">
        <v>0</v>
      </c>
      <c r="Z415">
        <v>0</v>
      </c>
    </row>
    <row r="416" spans="1:26" hidden="1" x14ac:dyDescent="0.15">
      <c r="A416" t="s">
        <v>1719</v>
      </c>
      <c r="B416" t="s">
        <v>1720</v>
      </c>
      <c r="C416" s="1">
        <v>8.5</v>
      </c>
      <c r="D416" s="2">
        <v>51677</v>
      </c>
      <c r="E416" s="2">
        <v>40661</v>
      </c>
      <c r="F416" t="s">
        <v>1721</v>
      </c>
      <c r="G416" t="s">
        <v>19</v>
      </c>
      <c r="H416" t="s">
        <v>21</v>
      </c>
      <c r="I416" t="s">
        <v>23</v>
      </c>
      <c r="J416" s="1">
        <v>73034289</v>
      </c>
      <c r="K416" s="1">
        <f t="shared" si="18"/>
        <v>18.106439601161128</v>
      </c>
      <c r="L416" t="s">
        <v>20</v>
      </c>
      <c r="M416" t="s">
        <v>948</v>
      </c>
      <c r="N416" t="s">
        <v>3133</v>
      </c>
      <c r="O416" t="s">
        <v>3167</v>
      </c>
      <c r="P416" t="s">
        <v>3167</v>
      </c>
      <c r="Q416" t="s">
        <v>3167</v>
      </c>
      <c r="R416" t="s">
        <v>3167</v>
      </c>
      <c r="S416" s="10" t="e">
        <f>C416-VLOOKUP(E416, 'OFZ Yield'!$B$2:$N$2354, MATCH(V416, 'OFZ Yield'!$B$3:$N$3, 0), FALSE)</f>
        <v>#N/A</v>
      </c>
      <c r="T416" t="e">
        <f t="shared" si="19"/>
        <v>#N/A</v>
      </c>
      <c r="U416">
        <f t="shared" si="20"/>
        <v>363</v>
      </c>
      <c r="V416">
        <v>3</v>
      </c>
      <c r="W416">
        <v>0</v>
      </c>
      <c r="Z416">
        <v>0</v>
      </c>
    </row>
    <row r="417" spans="1:26" hidden="1" x14ac:dyDescent="0.15">
      <c r="A417" t="s">
        <v>1719</v>
      </c>
      <c r="B417" t="s">
        <v>1720</v>
      </c>
      <c r="C417" s="1">
        <v>0</v>
      </c>
      <c r="D417" s="2">
        <v>51677</v>
      </c>
      <c r="E417" s="2">
        <v>40661</v>
      </c>
      <c r="F417" t="s">
        <v>1723</v>
      </c>
      <c r="G417" t="s">
        <v>19</v>
      </c>
      <c r="H417" t="s">
        <v>21</v>
      </c>
      <c r="I417" t="s">
        <v>23</v>
      </c>
      <c r="J417" s="1">
        <v>20477446</v>
      </c>
      <c r="K417" s="1">
        <f t="shared" si="18"/>
        <v>16.834834643327763</v>
      </c>
      <c r="L417" t="s">
        <v>20</v>
      </c>
      <c r="M417" t="s">
        <v>948</v>
      </c>
      <c r="N417" t="s">
        <v>3167</v>
      </c>
      <c r="O417" t="s">
        <v>3167</v>
      </c>
      <c r="P417" t="s">
        <v>3167</v>
      </c>
      <c r="Q417" t="s">
        <v>3167</v>
      </c>
      <c r="R417" t="s">
        <v>3167</v>
      </c>
      <c r="S417" s="10" t="e">
        <f>C417-VLOOKUP(E417, 'OFZ Yield'!$B$2:$N$2354, MATCH(V417, 'OFZ Yield'!$B$3:$N$3, 0), FALSE)</f>
        <v>#N/A</v>
      </c>
      <c r="T417" t="e">
        <f t="shared" si="19"/>
        <v>#N/A</v>
      </c>
      <c r="U417">
        <f t="shared" si="20"/>
        <v>363</v>
      </c>
      <c r="V417">
        <v>3</v>
      </c>
      <c r="W417">
        <v>0</v>
      </c>
      <c r="Z417">
        <v>0</v>
      </c>
    </row>
    <row r="418" spans="1:26" hidden="1" x14ac:dyDescent="0.15">
      <c r="A418" t="s">
        <v>1715</v>
      </c>
      <c r="B418" t="s">
        <v>1716</v>
      </c>
      <c r="C418" s="1">
        <v>10.75</v>
      </c>
      <c r="D418" s="2">
        <v>41760</v>
      </c>
      <c r="E418" s="2">
        <v>40662</v>
      </c>
      <c r="F418" t="s">
        <v>1717</v>
      </c>
      <c r="G418" t="s">
        <v>19</v>
      </c>
      <c r="H418" t="s">
        <v>21</v>
      </c>
      <c r="I418" t="s">
        <v>23</v>
      </c>
      <c r="J418" s="1">
        <v>26525128</v>
      </c>
      <c r="K418" s="1">
        <f t="shared" si="18"/>
        <v>17.093603068088871</v>
      </c>
      <c r="L418" t="s">
        <v>20</v>
      </c>
      <c r="M418" t="s">
        <v>947</v>
      </c>
      <c r="N418" t="s">
        <v>3167</v>
      </c>
      <c r="O418" t="s">
        <v>3167</v>
      </c>
      <c r="P418" t="s">
        <v>3167</v>
      </c>
      <c r="Q418" t="s">
        <v>3167</v>
      </c>
      <c r="R418" t="s">
        <v>3167</v>
      </c>
      <c r="S418" s="10" t="e">
        <f>C418-VLOOKUP(E418, 'OFZ Yield'!$B$2:$N$2354, MATCH(V418, 'OFZ Yield'!$B$3:$N$3, 0), FALSE)</f>
        <v>#N/A</v>
      </c>
      <c r="T418" t="e">
        <f t="shared" si="19"/>
        <v>#N/A</v>
      </c>
      <c r="U418">
        <f t="shared" si="20"/>
        <v>37</v>
      </c>
      <c r="V418">
        <v>10</v>
      </c>
      <c r="W418">
        <v>0</v>
      </c>
      <c r="Z418">
        <v>0</v>
      </c>
    </row>
    <row r="419" spans="1:26" hidden="1" x14ac:dyDescent="0.15">
      <c r="A419" t="s">
        <v>1724</v>
      </c>
      <c r="B419" t="s">
        <v>1725</v>
      </c>
      <c r="C419" s="1">
        <v>10.5</v>
      </c>
      <c r="D419" s="2">
        <v>41761</v>
      </c>
      <c r="E419" s="2">
        <v>40669</v>
      </c>
      <c r="F419" t="s">
        <v>1726</v>
      </c>
      <c r="G419" t="s">
        <v>19</v>
      </c>
      <c r="H419" t="s">
        <v>21</v>
      </c>
      <c r="I419" t="s">
        <v>25</v>
      </c>
      <c r="J419" s="1">
        <v>26368074</v>
      </c>
      <c r="K419" s="1">
        <f t="shared" si="18"/>
        <v>17.087664518119436</v>
      </c>
      <c r="L419" t="s">
        <v>20</v>
      </c>
      <c r="M419" t="s">
        <v>947</v>
      </c>
      <c r="N419" t="s">
        <v>3133</v>
      </c>
      <c r="O419" t="s">
        <v>3167</v>
      </c>
      <c r="P419" t="s">
        <v>3167</v>
      </c>
      <c r="Q419" t="s">
        <v>3167</v>
      </c>
      <c r="R419" t="s">
        <v>3167</v>
      </c>
      <c r="S419" s="10" t="e">
        <f>C419-VLOOKUP(E419, 'OFZ Yield'!$B$2:$N$2354, MATCH(V419, 'OFZ Yield'!$B$3:$N$3, 0), FALSE)</f>
        <v>#N/A</v>
      </c>
      <c r="T419" t="e">
        <f t="shared" si="19"/>
        <v>#N/A</v>
      </c>
      <c r="U419">
        <f t="shared" si="20"/>
        <v>36</v>
      </c>
      <c r="V419">
        <v>3</v>
      </c>
      <c r="W419">
        <v>0</v>
      </c>
      <c r="Z419">
        <v>0</v>
      </c>
    </row>
    <row r="420" spans="1:26" hidden="1" x14ac:dyDescent="0.15">
      <c r="A420" t="s">
        <v>1306</v>
      </c>
      <c r="B420" t="s">
        <v>1307</v>
      </c>
      <c r="C420" s="1">
        <v>12</v>
      </c>
      <c r="D420" s="2">
        <v>41766</v>
      </c>
      <c r="E420" s="2">
        <v>40674</v>
      </c>
      <c r="F420" t="s">
        <v>1722</v>
      </c>
      <c r="G420" t="s">
        <v>19</v>
      </c>
      <c r="H420" t="s">
        <v>21</v>
      </c>
      <c r="I420" t="s">
        <v>25</v>
      </c>
      <c r="J420" s="1">
        <v>40701421</v>
      </c>
      <c r="K420" s="1">
        <f t="shared" si="18"/>
        <v>17.521773563808257</v>
      </c>
      <c r="L420" t="s">
        <v>20</v>
      </c>
      <c r="M420" t="s">
        <v>947</v>
      </c>
      <c r="N420" t="s">
        <v>3167</v>
      </c>
      <c r="O420" t="s">
        <v>3167</v>
      </c>
      <c r="P420" t="s">
        <v>3167</v>
      </c>
      <c r="Q420" t="s">
        <v>3167</v>
      </c>
      <c r="R420" t="s">
        <v>3167</v>
      </c>
      <c r="S420" s="10" t="e">
        <f>C420-VLOOKUP(E420, 'OFZ Yield'!$B$2:$N$2354, MATCH(V420, 'OFZ Yield'!$B$3:$N$3, 0), FALSE)</f>
        <v>#N/A</v>
      </c>
      <c r="T420" t="e">
        <f t="shared" si="19"/>
        <v>#N/A</v>
      </c>
      <c r="U420">
        <f t="shared" si="20"/>
        <v>36</v>
      </c>
      <c r="V420">
        <v>3</v>
      </c>
      <c r="W420">
        <v>0</v>
      </c>
      <c r="Z420">
        <v>0</v>
      </c>
    </row>
    <row r="421" spans="1:26" hidden="1" x14ac:dyDescent="0.15">
      <c r="A421" t="s">
        <v>1727</v>
      </c>
      <c r="B421" t="s">
        <v>1728</v>
      </c>
      <c r="C421" s="1">
        <v>14</v>
      </c>
      <c r="D421" s="2">
        <v>41767</v>
      </c>
      <c r="E421" s="2">
        <v>40675</v>
      </c>
      <c r="F421" t="s">
        <v>1729</v>
      </c>
      <c r="G421" t="s">
        <v>19</v>
      </c>
      <c r="H421" t="s">
        <v>21</v>
      </c>
      <c r="I421" t="s">
        <v>23</v>
      </c>
      <c r="J421" s="1">
        <v>13184037</v>
      </c>
      <c r="K421" s="1">
        <f t="shared" si="18"/>
        <v>16.394517337559492</v>
      </c>
      <c r="L421" t="s">
        <v>20</v>
      </c>
      <c r="M421" t="s">
        <v>947</v>
      </c>
      <c r="N421" t="s">
        <v>3167</v>
      </c>
      <c r="O421" t="s">
        <v>3167</v>
      </c>
      <c r="P421" t="s">
        <v>3167</v>
      </c>
      <c r="Q421" t="s">
        <v>3167</v>
      </c>
      <c r="R421" t="s">
        <v>3167</v>
      </c>
      <c r="S421" s="10" t="e">
        <f>C421-VLOOKUP(E421, 'OFZ Yield'!$B$2:$N$2354, MATCH(V421, 'OFZ Yield'!$B$3:$N$3, 0), FALSE)</f>
        <v>#N/A</v>
      </c>
      <c r="T421" t="e">
        <f t="shared" si="19"/>
        <v>#N/A</v>
      </c>
      <c r="U421">
        <f t="shared" si="20"/>
        <v>36</v>
      </c>
      <c r="V421">
        <v>3</v>
      </c>
      <c r="W421">
        <v>0</v>
      </c>
      <c r="Z421">
        <v>0</v>
      </c>
    </row>
    <row r="422" spans="1:26" hidden="1" x14ac:dyDescent="0.15">
      <c r="A422" t="s">
        <v>623</v>
      </c>
      <c r="B422" t="s">
        <v>624</v>
      </c>
      <c r="C422" s="1">
        <v>8</v>
      </c>
      <c r="D422" s="2">
        <v>46149</v>
      </c>
      <c r="E422" s="2">
        <v>40689</v>
      </c>
      <c r="F422" t="s">
        <v>625</v>
      </c>
      <c r="G422" t="s">
        <v>19</v>
      </c>
      <c r="H422" t="s">
        <v>21</v>
      </c>
      <c r="I422" t="s">
        <v>25</v>
      </c>
      <c r="J422" s="1">
        <v>33003300</v>
      </c>
      <c r="K422" s="1">
        <f t="shared" si="18"/>
        <v>17.312118114431087</v>
      </c>
      <c r="L422" t="s">
        <v>20</v>
      </c>
      <c r="M422" t="s">
        <v>24</v>
      </c>
      <c r="N422" t="s">
        <v>3167</v>
      </c>
      <c r="O422" t="s">
        <v>3167</v>
      </c>
      <c r="P422" t="s">
        <v>3167</v>
      </c>
      <c r="Q422" t="s">
        <v>3167</v>
      </c>
      <c r="R422" t="s">
        <v>3167</v>
      </c>
      <c r="S422" s="10" t="e">
        <f>C422-VLOOKUP(E422, 'OFZ Yield'!$B$2:$N$2354, MATCH(V422, 'OFZ Yield'!$B$3:$N$3, 0), FALSE)</f>
        <v>#N/A</v>
      </c>
      <c r="T422" t="e">
        <f t="shared" si="19"/>
        <v>#N/A</v>
      </c>
      <c r="U422">
        <f t="shared" si="20"/>
        <v>180</v>
      </c>
      <c r="V422">
        <v>10</v>
      </c>
      <c r="W422">
        <v>0</v>
      </c>
    </row>
    <row r="423" spans="1:26" hidden="1" x14ac:dyDescent="0.15">
      <c r="A423" t="s">
        <v>1061</v>
      </c>
      <c r="B423" t="s">
        <v>1062</v>
      </c>
      <c r="C423" s="1">
        <v>5</v>
      </c>
      <c r="D423" s="2">
        <v>41785</v>
      </c>
      <c r="E423" s="2">
        <v>40689</v>
      </c>
      <c r="F423" t="s">
        <v>1730</v>
      </c>
      <c r="G423" t="s">
        <v>19</v>
      </c>
      <c r="H423" t="s">
        <v>21</v>
      </c>
      <c r="I423" t="s">
        <v>23</v>
      </c>
      <c r="J423" s="1">
        <v>67067281</v>
      </c>
      <c r="K423" s="1">
        <f t="shared" si="18"/>
        <v>18.021206867519556</v>
      </c>
      <c r="L423" t="s">
        <v>20</v>
      </c>
      <c r="M423" t="s">
        <v>947</v>
      </c>
      <c r="N423" t="s">
        <v>3133</v>
      </c>
      <c r="O423" t="s">
        <v>3167</v>
      </c>
      <c r="P423" t="s">
        <v>3167</v>
      </c>
      <c r="Q423" t="s">
        <v>3167</v>
      </c>
      <c r="R423" t="s">
        <v>3167</v>
      </c>
      <c r="S423" s="10" t="e">
        <f>C423-VLOOKUP(E423, 'OFZ Yield'!$B$2:$N$2354, MATCH(V423, 'OFZ Yield'!$B$3:$N$3, 0), FALSE)</f>
        <v>#N/A</v>
      </c>
      <c r="T423" t="e">
        <f t="shared" si="19"/>
        <v>#N/A</v>
      </c>
      <c r="U423">
        <f t="shared" si="20"/>
        <v>37</v>
      </c>
      <c r="V423">
        <v>30</v>
      </c>
      <c r="W423">
        <v>0</v>
      </c>
      <c r="Z423">
        <v>0</v>
      </c>
    </row>
    <row r="424" spans="1:26" hidden="1" x14ac:dyDescent="0.15">
      <c r="A424" t="s">
        <v>1446</v>
      </c>
      <c r="B424" t="s">
        <v>1447</v>
      </c>
      <c r="C424" s="1">
        <v>8.5</v>
      </c>
      <c r="D424" s="2">
        <v>41785</v>
      </c>
      <c r="E424" s="2">
        <v>40693</v>
      </c>
      <c r="F424" t="s">
        <v>1735</v>
      </c>
      <c r="G424" t="s">
        <v>19</v>
      </c>
      <c r="H424" t="s">
        <v>21</v>
      </c>
      <c r="I424" t="s">
        <v>25</v>
      </c>
      <c r="J424" s="1">
        <v>6575054</v>
      </c>
      <c r="K424" s="1">
        <f t="shared" si="18"/>
        <v>15.698793348922132</v>
      </c>
      <c r="L424" t="s">
        <v>20</v>
      </c>
      <c r="M424" t="s">
        <v>947</v>
      </c>
      <c r="N424" t="s">
        <v>3167</v>
      </c>
      <c r="O424" t="s">
        <v>3167</v>
      </c>
      <c r="P424" t="s">
        <v>3167</v>
      </c>
      <c r="Q424" t="s">
        <v>3167</v>
      </c>
      <c r="R424" t="s">
        <v>3167</v>
      </c>
      <c r="S424" s="10" t="e">
        <f>C424-VLOOKUP(E424, 'OFZ Yield'!$B$2:$N$2354, MATCH(V424, 'OFZ Yield'!$B$3:$N$3, 0), FALSE)</f>
        <v>#N/A</v>
      </c>
      <c r="T424" t="e">
        <f t="shared" si="19"/>
        <v>#N/A</v>
      </c>
      <c r="U424">
        <f t="shared" si="20"/>
        <v>36</v>
      </c>
      <c r="V424">
        <v>3</v>
      </c>
      <c r="W424">
        <v>0</v>
      </c>
      <c r="Z424">
        <v>0</v>
      </c>
    </row>
    <row r="425" spans="1:26" hidden="1" x14ac:dyDescent="0.15">
      <c r="A425" t="s">
        <v>89</v>
      </c>
      <c r="B425" t="s">
        <v>90</v>
      </c>
      <c r="C425" s="1">
        <v>6.5</v>
      </c>
      <c r="D425" s="2">
        <v>44334</v>
      </c>
      <c r="E425" s="2">
        <v>40694</v>
      </c>
      <c r="F425" t="s">
        <v>91</v>
      </c>
      <c r="G425" t="s">
        <v>19</v>
      </c>
      <c r="H425" t="s">
        <v>21</v>
      </c>
      <c r="I425" t="s">
        <v>23</v>
      </c>
      <c r="J425" s="1">
        <v>49734616</v>
      </c>
      <c r="K425" s="1">
        <f t="shared" si="18"/>
        <v>17.722211747617965</v>
      </c>
      <c r="L425" t="s">
        <v>20</v>
      </c>
      <c r="M425" t="s">
        <v>24</v>
      </c>
      <c r="N425" t="s">
        <v>3134</v>
      </c>
      <c r="O425" t="s">
        <v>3143</v>
      </c>
      <c r="P425" t="s">
        <v>3167</v>
      </c>
      <c r="Q425" t="s">
        <v>3167</v>
      </c>
      <c r="R425" t="s">
        <v>3167</v>
      </c>
      <c r="S425" s="10" t="e">
        <f>C425-VLOOKUP(E425, 'OFZ Yield'!$B$2:$N$2354, MATCH(V425, 'OFZ Yield'!$B$3:$N$3, 0), FALSE)</f>
        <v>#N/A</v>
      </c>
      <c r="T425" t="e">
        <f t="shared" si="19"/>
        <v>#N/A</v>
      </c>
      <c r="U425">
        <f t="shared" si="20"/>
        <v>120</v>
      </c>
      <c r="V425">
        <v>10</v>
      </c>
      <c r="W425">
        <v>2</v>
      </c>
    </row>
    <row r="426" spans="1:26" hidden="1" x14ac:dyDescent="0.15">
      <c r="A426" t="s">
        <v>89</v>
      </c>
      <c r="B426" t="s">
        <v>90</v>
      </c>
      <c r="C426" s="1">
        <v>6.5</v>
      </c>
      <c r="D426" s="2">
        <v>44334</v>
      </c>
      <c r="E426" s="2">
        <v>40694</v>
      </c>
      <c r="F426" t="s">
        <v>93</v>
      </c>
      <c r="G426" t="s">
        <v>19</v>
      </c>
      <c r="H426" t="s">
        <v>21</v>
      </c>
      <c r="I426" t="s">
        <v>23</v>
      </c>
      <c r="J426" s="1">
        <v>49734616</v>
      </c>
      <c r="K426" s="1">
        <f t="shared" si="18"/>
        <v>17.722211747617965</v>
      </c>
      <c r="L426" t="s">
        <v>20</v>
      </c>
      <c r="M426" t="s">
        <v>24</v>
      </c>
      <c r="N426" t="s">
        <v>3134</v>
      </c>
      <c r="O426" t="s">
        <v>3143</v>
      </c>
      <c r="P426" t="s">
        <v>3167</v>
      </c>
      <c r="Q426" t="s">
        <v>3167</v>
      </c>
      <c r="R426" t="s">
        <v>3167</v>
      </c>
      <c r="S426" s="10" t="e">
        <f>C426-VLOOKUP(E426, 'OFZ Yield'!$B$2:$N$2354, MATCH(V426, 'OFZ Yield'!$B$3:$N$3, 0), FALSE)</f>
        <v>#N/A</v>
      </c>
      <c r="T426" t="e">
        <f t="shared" si="19"/>
        <v>#N/A</v>
      </c>
      <c r="U426">
        <f t="shared" si="20"/>
        <v>120</v>
      </c>
      <c r="V426">
        <v>10</v>
      </c>
      <c r="W426">
        <v>2</v>
      </c>
    </row>
    <row r="427" spans="1:26" hidden="1" x14ac:dyDescent="0.15">
      <c r="A427" t="s">
        <v>1732</v>
      </c>
      <c r="B427" t="s">
        <v>1733</v>
      </c>
      <c r="C427" s="1">
        <v>8.6999999999999993</v>
      </c>
      <c r="D427" s="2">
        <v>41787</v>
      </c>
      <c r="E427" s="2">
        <v>40695</v>
      </c>
      <c r="F427" t="s">
        <v>1734</v>
      </c>
      <c r="G427" t="s">
        <v>19</v>
      </c>
      <c r="H427" t="s">
        <v>21</v>
      </c>
      <c r="I427" t="s">
        <v>25</v>
      </c>
      <c r="J427" s="1">
        <v>67736909</v>
      </c>
      <c r="K427" s="1">
        <f t="shared" si="18"/>
        <v>18.031141773961462</v>
      </c>
      <c r="L427" t="s">
        <v>20</v>
      </c>
      <c r="M427" t="s">
        <v>947</v>
      </c>
      <c r="N427" t="s">
        <v>3167</v>
      </c>
      <c r="O427" t="s">
        <v>3167</v>
      </c>
      <c r="P427" t="s">
        <v>3167</v>
      </c>
      <c r="Q427" t="s">
        <v>3167</v>
      </c>
      <c r="R427" t="s">
        <v>3167</v>
      </c>
      <c r="S427" s="10" t="e">
        <f>C427-VLOOKUP(E427, 'OFZ Yield'!$B$2:$N$2354, MATCH(V427, 'OFZ Yield'!$B$3:$N$3, 0), FALSE)</f>
        <v>#N/A</v>
      </c>
      <c r="T427" t="e">
        <f t="shared" si="19"/>
        <v>#N/A</v>
      </c>
      <c r="U427">
        <f t="shared" si="20"/>
        <v>36</v>
      </c>
      <c r="V427">
        <v>30</v>
      </c>
      <c r="W427">
        <v>0</v>
      </c>
      <c r="Z427">
        <v>0</v>
      </c>
    </row>
    <row r="428" spans="1:26" hidden="1" x14ac:dyDescent="0.15">
      <c r="A428" t="s">
        <v>123</v>
      </c>
      <c r="B428" t="s">
        <v>124</v>
      </c>
      <c r="C428" s="1">
        <v>8.5</v>
      </c>
      <c r="D428" s="2">
        <v>44340</v>
      </c>
      <c r="E428" s="2">
        <v>40700</v>
      </c>
      <c r="F428" t="s">
        <v>1737</v>
      </c>
      <c r="G428" t="s">
        <v>19</v>
      </c>
      <c r="H428" t="s">
        <v>21</v>
      </c>
      <c r="I428" t="s">
        <v>23</v>
      </c>
      <c r="J428" s="1">
        <v>13191741</v>
      </c>
      <c r="K428" s="1">
        <f t="shared" si="18"/>
        <v>16.395101509917865</v>
      </c>
      <c r="L428" t="s">
        <v>20</v>
      </c>
      <c r="M428" t="s">
        <v>948</v>
      </c>
      <c r="N428" t="s">
        <v>3167</v>
      </c>
      <c r="O428" t="s">
        <v>3167</v>
      </c>
      <c r="P428" t="s">
        <v>3167</v>
      </c>
      <c r="Q428" t="s">
        <v>3167</v>
      </c>
      <c r="R428" t="s">
        <v>3167</v>
      </c>
      <c r="S428" s="10" t="e">
        <f>C428-VLOOKUP(E428, 'OFZ Yield'!$B$2:$N$2354, MATCH(V428, 'OFZ Yield'!$B$3:$N$3, 0), FALSE)</f>
        <v>#N/A</v>
      </c>
      <c r="T428" t="e">
        <f t="shared" si="19"/>
        <v>#N/A</v>
      </c>
      <c r="U428">
        <f t="shared" si="20"/>
        <v>120</v>
      </c>
      <c r="V428">
        <v>3</v>
      </c>
      <c r="W428">
        <v>0</v>
      </c>
      <c r="Z428">
        <v>0</v>
      </c>
    </row>
    <row r="429" spans="1:26" hidden="1" x14ac:dyDescent="0.15">
      <c r="A429" t="s">
        <v>123</v>
      </c>
      <c r="B429" t="s">
        <v>124</v>
      </c>
      <c r="C429" s="1">
        <v>8.5</v>
      </c>
      <c r="D429" s="2">
        <v>44340</v>
      </c>
      <c r="E429" s="2">
        <v>40700</v>
      </c>
      <c r="F429" t="s">
        <v>1738</v>
      </c>
      <c r="G429" t="s">
        <v>19</v>
      </c>
      <c r="H429" t="s">
        <v>21</v>
      </c>
      <c r="I429" t="s">
        <v>23</v>
      </c>
      <c r="J429" s="1">
        <v>13191741</v>
      </c>
      <c r="K429" s="1">
        <f t="shared" si="18"/>
        <v>16.395101509917865</v>
      </c>
      <c r="L429" t="s">
        <v>20</v>
      </c>
      <c r="M429" t="s">
        <v>948</v>
      </c>
      <c r="N429" t="s">
        <v>3167</v>
      </c>
      <c r="O429" t="s">
        <v>3167</v>
      </c>
      <c r="P429" t="s">
        <v>3167</v>
      </c>
      <c r="Q429" t="s">
        <v>3167</v>
      </c>
      <c r="R429" t="s">
        <v>3167</v>
      </c>
      <c r="S429" s="10" t="e">
        <f>C429-VLOOKUP(E429, 'OFZ Yield'!$B$2:$N$2354, MATCH(V429, 'OFZ Yield'!$B$3:$N$3, 0), FALSE)</f>
        <v>#N/A</v>
      </c>
      <c r="T429" t="e">
        <f t="shared" si="19"/>
        <v>#N/A</v>
      </c>
      <c r="U429">
        <f t="shared" si="20"/>
        <v>120</v>
      </c>
      <c r="V429">
        <v>10</v>
      </c>
      <c r="W429">
        <v>0</v>
      </c>
      <c r="Z429">
        <v>0</v>
      </c>
    </row>
    <row r="430" spans="1:26" hidden="1" x14ac:dyDescent="0.15">
      <c r="A430" t="s">
        <v>123</v>
      </c>
      <c r="B430" t="s">
        <v>124</v>
      </c>
      <c r="C430" s="1">
        <v>8.5</v>
      </c>
      <c r="D430" s="2">
        <v>44340</v>
      </c>
      <c r="E430" s="2">
        <v>40700</v>
      </c>
      <c r="F430" t="s">
        <v>1739</v>
      </c>
      <c r="G430" t="s">
        <v>19</v>
      </c>
      <c r="H430" t="s">
        <v>21</v>
      </c>
      <c r="I430" t="s">
        <v>23</v>
      </c>
      <c r="J430" s="1">
        <v>13191741</v>
      </c>
      <c r="K430" s="1">
        <f t="shared" si="18"/>
        <v>16.395101509917865</v>
      </c>
      <c r="L430" t="s">
        <v>20</v>
      </c>
      <c r="M430" t="s">
        <v>948</v>
      </c>
      <c r="N430" t="s">
        <v>3167</v>
      </c>
      <c r="O430" t="s">
        <v>3167</v>
      </c>
      <c r="P430" t="s">
        <v>3167</v>
      </c>
      <c r="Q430" t="s">
        <v>3167</v>
      </c>
      <c r="R430" t="s">
        <v>3167</v>
      </c>
      <c r="S430" s="10" t="e">
        <f>C430-VLOOKUP(E430, 'OFZ Yield'!$B$2:$N$2354, MATCH(V430, 'OFZ Yield'!$B$3:$N$3, 0), FALSE)</f>
        <v>#N/A</v>
      </c>
      <c r="T430" t="e">
        <f t="shared" si="19"/>
        <v>#N/A</v>
      </c>
      <c r="U430">
        <f t="shared" si="20"/>
        <v>120</v>
      </c>
      <c r="V430">
        <v>3</v>
      </c>
      <c r="W430">
        <v>0</v>
      </c>
      <c r="Z430">
        <v>0</v>
      </c>
    </row>
    <row r="431" spans="1:26" hidden="1" x14ac:dyDescent="0.15">
      <c r="A431" t="s">
        <v>790</v>
      </c>
      <c r="B431" t="s">
        <v>791</v>
      </c>
      <c r="C431" s="1">
        <v>10.44</v>
      </c>
      <c r="D431" s="2">
        <v>47981</v>
      </c>
      <c r="E431" s="2">
        <v>40701</v>
      </c>
      <c r="F431" t="s">
        <v>792</v>
      </c>
      <c r="G431" t="s">
        <v>19</v>
      </c>
      <c r="H431" t="s">
        <v>21</v>
      </c>
      <c r="I431" t="s">
        <v>23</v>
      </c>
      <c r="J431" s="1">
        <v>65931747</v>
      </c>
      <c r="K431" s="1">
        <f t="shared" si="18"/>
        <v>18.004130628539119</v>
      </c>
      <c r="L431" t="s">
        <v>20</v>
      </c>
      <c r="M431" t="s">
        <v>24</v>
      </c>
      <c r="N431" t="s">
        <v>3135</v>
      </c>
      <c r="O431" t="s">
        <v>3167</v>
      </c>
      <c r="P431" t="s">
        <v>3167</v>
      </c>
      <c r="Q431" t="s">
        <v>3167</v>
      </c>
      <c r="R431" t="s">
        <v>3167</v>
      </c>
      <c r="S431" s="10" t="e">
        <f>C431-VLOOKUP(E431, 'OFZ Yield'!$B$2:$N$2354, MATCH(V431, 'OFZ Yield'!$B$3:$N$3, 0), FALSE)</f>
        <v>#N/A</v>
      </c>
      <c r="T431" t="e">
        <f t="shared" si="19"/>
        <v>#N/A</v>
      </c>
      <c r="U431">
        <f t="shared" si="20"/>
        <v>240</v>
      </c>
      <c r="V431">
        <v>15</v>
      </c>
      <c r="W431">
        <v>2</v>
      </c>
    </row>
    <row r="432" spans="1:26" hidden="1" x14ac:dyDescent="0.15">
      <c r="A432" t="s">
        <v>790</v>
      </c>
      <c r="B432" t="s">
        <v>791</v>
      </c>
      <c r="C432" s="1">
        <v>10.44</v>
      </c>
      <c r="D432" s="2">
        <v>47981</v>
      </c>
      <c r="E432" s="2">
        <v>40701</v>
      </c>
      <c r="F432" t="s">
        <v>794</v>
      </c>
      <c r="G432" t="s">
        <v>19</v>
      </c>
      <c r="H432" t="s">
        <v>21</v>
      </c>
      <c r="I432" t="s">
        <v>23</v>
      </c>
      <c r="J432" s="1">
        <v>65931747</v>
      </c>
      <c r="K432" s="1">
        <f t="shared" si="18"/>
        <v>18.004130628539119</v>
      </c>
      <c r="L432" t="s">
        <v>20</v>
      </c>
      <c r="M432" t="s">
        <v>24</v>
      </c>
      <c r="N432" t="s">
        <v>3135</v>
      </c>
      <c r="O432" t="s">
        <v>3167</v>
      </c>
      <c r="P432" t="s">
        <v>3167</v>
      </c>
      <c r="Q432" t="s">
        <v>3167</v>
      </c>
      <c r="R432" t="s">
        <v>3167</v>
      </c>
      <c r="S432" s="10" t="e">
        <f>C432-VLOOKUP(E432, 'OFZ Yield'!$B$2:$N$2354, MATCH(V432, 'OFZ Yield'!$B$3:$N$3, 0), FALSE)</f>
        <v>#N/A</v>
      </c>
      <c r="T432" t="e">
        <f t="shared" si="19"/>
        <v>#N/A</v>
      </c>
      <c r="U432">
        <f t="shared" si="20"/>
        <v>240</v>
      </c>
      <c r="V432">
        <v>15</v>
      </c>
      <c r="W432">
        <v>2</v>
      </c>
    </row>
    <row r="433" spans="1:26" hidden="1" x14ac:dyDescent="0.15">
      <c r="A433" t="s">
        <v>35</v>
      </c>
      <c r="B433" t="s">
        <v>36</v>
      </c>
      <c r="C433" s="1">
        <v>8.4</v>
      </c>
      <c r="D433" s="2">
        <v>44341</v>
      </c>
      <c r="E433" s="2">
        <v>40701</v>
      </c>
      <c r="F433" t="s">
        <v>1731</v>
      </c>
      <c r="G433" t="s">
        <v>19</v>
      </c>
      <c r="H433" t="s">
        <v>21</v>
      </c>
      <c r="I433" t="s">
        <v>23</v>
      </c>
      <c r="J433" s="1">
        <v>197876129</v>
      </c>
      <c r="K433" s="1">
        <f t="shared" si="18"/>
        <v>19.103151781771409</v>
      </c>
      <c r="L433" t="s">
        <v>20</v>
      </c>
      <c r="M433" t="s">
        <v>951</v>
      </c>
      <c r="N433" t="s">
        <v>3167</v>
      </c>
      <c r="O433" t="s">
        <v>3167</v>
      </c>
      <c r="P433" t="s">
        <v>3167</v>
      </c>
      <c r="Q433" t="s">
        <v>3167</v>
      </c>
      <c r="R433" t="s">
        <v>3167</v>
      </c>
      <c r="S433" s="10" t="e">
        <f>C433-VLOOKUP(E433, 'OFZ Yield'!$B$2:$N$2354, MATCH(V433, 'OFZ Yield'!$B$3:$N$3, 0), FALSE)</f>
        <v>#N/A</v>
      </c>
      <c r="T433" t="e">
        <f t="shared" si="19"/>
        <v>#N/A</v>
      </c>
      <c r="U433">
        <f t="shared" si="20"/>
        <v>120</v>
      </c>
      <c r="V433">
        <v>3</v>
      </c>
      <c r="W433">
        <v>0</v>
      </c>
      <c r="Z433">
        <v>0</v>
      </c>
    </row>
    <row r="434" spans="1:26" hidden="1" x14ac:dyDescent="0.15">
      <c r="A434" t="s">
        <v>96</v>
      </c>
      <c r="B434" t="s">
        <v>97</v>
      </c>
      <c r="C434" s="1">
        <v>8.75</v>
      </c>
      <c r="D434" s="2">
        <v>44343</v>
      </c>
      <c r="E434" s="2">
        <v>40703</v>
      </c>
      <c r="F434" t="s">
        <v>98</v>
      </c>
      <c r="G434" t="s">
        <v>19</v>
      </c>
      <c r="H434" t="s">
        <v>21</v>
      </c>
      <c r="I434" t="s">
        <v>23</v>
      </c>
      <c r="J434" s="1">
        <v>67339069</v>
      </c>
      <c r="K434" s="1">
        <f t="shared" si="18"/>
        <v>18.025251146237807</v>
      </c>
      <c r="L434" t="s">
        <v>20</v>
      </c>
      <c r="M434" t="s">
        <v>24</v>
      </c>
      <c r="N434" t="s">
        <v>3167</v>
      </c>
      <c r="O434" t="s">
        <v>3167</v>
      </c>
      <c r="P434" t="s">
        <v>3148</v>
      </c>
      <c r="Q434" t="s">
        <v>3167</v>
      </c>
      <c r="R434" t="s">
        <v>3167</v>
      </c>
      <c r="S434" s="10" t="e">
        <f>C434-VLOOKUP(E434, 'OFZ Yield'!$B$2:$N$2354, MATCH(V434, 'OFZ Yield'!$B$3:$N$3, 0), FALSE)</f>
        <v>#N/A</v>
      </c>
      <c r="T434" t="e">
        <f t="shared" si="19"/>
        <v>#N/A</v>
      </c>
      <c r="U434">
        <f t="shared" si="20"/>
        <v>120</v>
      </c>
      <c r="V434">
        <v>10</v>
      </c>
      <c r="W434">
        <f>IF(P434="high risk", 1, 0)</f>
        <v>0</v>
      </c>
    </row>
    <row r="435" spans="1:26" hidden="1" x14ac:dyDescent="0.15">
      <c r="A435" t="s">
        <v>96</v>
      </c>
      <c r="B435" t="s">
        <v>97</v>
      </c>
      <c r="C435" s="1">
        <v>8.75</v>
      </c>
      <c r="D435" s="2">
        <v>44343</v>
      </c>
      <c r="E435" s="2">
        <v>40703</v>
      </c>
      <c r="F435" t="s">
        <v>100</v>
      </c>
      <c r="G435" t="s">
        <v>19</v>
      </c>
      <c r="H435" t="s">
        <v>21</v>
      </c>
      <c r="I435" t="s">
        <v>23</v>
      </c>
      <c r="J435" s="1">
        <v>67339069</v>
      </c>
      <c r="K435" s="1">
        <f t="shared" si="18"/>
        <v>18.025251146237807</v>
      </c>
      <c r="L435" t="s">
        <v>20</v>
      </c>
      <c r="M435" t="s">
        <v>24</v>
      </c>
      <c r="N435" t="s">
        <v>3167</v>
      </c>
      <c r="O435" t="s">
        <v>3167</v>
      </c>
      <c r="P435" t="s">
        <v>3148</v>
      </c>
      <c r="Q435" t="s">
        <v>3167</v>
      </c>
      <c r="R435" t="s">
        <v>3167</v>
      </c>
      <c r="S435" s="10" t="e">
        <f>C435-VLOOKUP(E435, 'OFZ Yield'!$B$2:$N$2354, MATCH(V435, 'OFZ Yield'!$B$3:$N$3, 0), FALSE)</f>
        <v>#N/A</v>
      </c>
      <c r="T435" t="e">
        <f t="shared" si="19"/>
        <v>#N/A</v>
      </c>
      <c r="U435">
        <f t="shared" si="20"/>
        <v>120</v>
      </c>
      <c r="V435">
        <v>10</v>
      </c>
      <c r="W435">
        <f>IF(P435="high risk", 1, 0)</f>
        <v>0</v>
      </c>
    </row>
    <row r="436" spans="1:26" hidden="1" x14ac:dyDescent="0.15">
      <c r="A436" t="s">
        <v>623</v>
      </c>
      <c r="B436" t="s">
        <v>624</v>
      </c>
      <c r="C436" s="1">
        <v>8</v>
      </c>
      <c r="D436" s="2">
        <v>46163</v>
      </c>
      <c r="E436" s="2">
        <v>40703</v>
      </c>
      <c r="F436" t="s">
        <v>629</v>
      </c>
      <c r="G436" t="s">
        <v>19</v>
      </c>
      <c r="H436" t="s">
        <v>21</v>
      </c>
      <c r="I436" t="s">
        <v>25</v>
      </c>
      <c r="J436" s="1">
        <v>32891159</v>
      </c>
      <c r="K436" s="1">
        <f t="shared" si="18"/>
        <v>17.308714456218741</v>
      </c>
      <c r="L436" t="s">
        <v>20</v>
      </c>
      <c r="M436" t="s">
        <v>24</v>
      </c>
      <c r="N436" t="s">
        <v>3167</v>
      </c>
      <c r="O436" t="s">
        <v>3167</v>
      </c>
      <c r="P436" t="s">
        <v>3167</v>
      </c>
      <c r="Q436" t="s">
        <v>3167</v>
      </c>
      <c r="R436" t="s">
        <v>3167</v>
      </c>
      <c r="S436" s="10" t="e">
        <f>C436-VLOOKUP(E436, 'OFZ Yield'!$B$2:$N$2354, MATCH(V436, 'OFZ Yield'!$B$3:$N$3, 0), FALSE)</f>
        <v>#N/A</v>
      </c>
      <c r="T436" t="e">
        <f t="shared" si="19"/>
        <v>#N/A</v>
      </c>
      <c r="U436">
        <f t="shared" si="20"/>
        <v>180</v>
      </c>
      <c r="V436">
        <v>15</v>
      </c>
      <c r="W436">
        <v>0</v>
      </c>
    </row>
    <row r="437" spans="1:26" hidden="1" x14ac:dyDescent="0.15">
      <c r="A437" t="s">
        <v>1578</v>
      </c>
      <c r="B437" t="s">
        <v>1579</v>
      </c>
      <c r="C437" s="1">
        <v>14.5</v>
      </c>
      <c r="D437" s="2">
        <v>42523</v>
      </c>
      <c r="E437" s="2">
        <v>40703</v>
      </c>
      <c r="F437" t="s">
        <v>1736</v>
      </c>
      <c r="G437" t="s">
        <v>19</v>
      </c>
      <c r="H437" t="s">
        <v>21</v>
      </c>
      <c r="I437" t="s">
        <v>23</v>
      </c>
      <c r="J437" s="1">
        <v>65920186</v>
      </c>
      <c r="K437" s="1">
        <f t="shared" si="18"/>
        <v>18.003955265163452</v>
      </c>
      <c r="L437" t="s">
        <v>20</v>
      </c>
      <c r="M437" t="s">
        <v>947</v>
      </c>
      <c r="N437" t="s">
        <v>3167</v>
      </c>
      <c r="O437" t="s">
        <v>3167</v>
      </c>
      <c r="P437" t="s">
        <v>3147</v>
      </c>
      <c r="Q437" t="s">
        <v>3167</v>
      </c>
      <c r="R437" t="s">
        <v>3167</v>
      </c>
      <c r="S437" s="10" t="e">
        <f>C437-VLOOKUP(E437, 'OFZ Yield'!$B$2:$N$2354, MATCH(V437, 'OFZ Yield'!$B$3:$N$3, 0), FALSE)</f>
        <v>#N/A</v>
      </c>
      <c r="T437" t="e">
        <f t="shared" si="19"/>
        <v>#N/A</v>
      </c>
      <c r="U437">
        <f t="shared" si="20"/>
        <v>60</v>
      </c>
      <c r="V437">
        <v>3</v>
      </c>
      <c r="W437">
        <f>IF(P437="high risk", 1, 0)</f>
        <v>1</v>
      </c>
      <c r="Z437">
        <v>0</v>
      </c>
    </row>
    <row r="438" spans="1:26" hidden="1" x14ac:dyDescent="0.15">
      <c r="A438" t="s">
        <v>35</v>
      </c>
      <c r="B438" t="s">
        <v>36</v>
      </c>
      <c r="C438" s="1">
        <v>8.4</v>
      </c>
      <c r="D438" s="2">
        <v>44343</v>
      </c>
      <c r="E438" s="2">
        <v>40703</v>
      </c>
      <c r="F438" t="s">
        <v>1740</v>
      </c>
      <c r="G438" t="s">
        <v>19</v>
      </c>
      <c r="H438" t="s">
        <v>21</v>
      </c>
      <c r="I438" t="s">
        <v>23</v>
      </c>
      <c r="J438" s="1">
        <v>65958709</v>
      </c>
      <c r="K438" s="1">
        <f t="shared" si="18"/>
        <v>18.004539482995966</v>
      </c>
      <c r="L438" t="s">
        <v>20</v>
      </c>
      <c r="M438" t="s">
        <v>951</v>
      </c>
      <c r="N438" t="s">
        <v>3167</v>
      </c>
      <c r="O438" t="s">
        <v>3167</v>
      </c>
      <c r="P438" t="s">
        <v>3167</v>
      </c>
      <c r="Q438" t="s">
        <v>3167</v>
      </c>
      <c r="R438" t="s">
        <v>3167</v>
      </c>
      <c r="S438" s="10" t="e">
        <f>C438-VLOOKUP(E438, 'OFZ Yield'!$B$2:$N$2354, MATCH(V438, 'OFZ Yield'!$B$3:$N$3, 0), FALSE)</f>
        <v>#N/A</v>
      </c>
      <c r="T438" t="e">
        <f t="shared" si="19"/>
        <v>#N/A</v>
      </c>
      <c r="U438">
        <f t="shared" si="20"/>
        <v>120</v>
      </c>
      <c r="V438">
        <v>3</v>
      </c>
      <c r="W438">
        <v>0</v>
      </c>
      <c r="Z438">
        <v>0</v>
      </c>
    </row>
    <row r="439" spans="1:26" hidden="1" x14ac:dyDescent="0.15">
      <c r="A439" t="s">
        <v>102</v>
      </c>
      <c r="B439" t="s">
        <v>103</v>
      </c>
      <c r="C439" s="1">
        <v>8.5</v>
      </c>
      <c r="D439" s="2">
        <v>44348</v>
      </c>
      <c r="E439" s="2">
        <v>40708</v>
      </c>
      <c r="F439" t="s">
        <v>104</v>
      </c>
      <c r="G439" t="s">
        <v>19</v>
      </c>
      <c r="H439" t="s">
        <v>21</v>
      </c>
      <c r="I439" t="s">
        <v>23</v>
      </c>
      <c r="J439" s="1">
        <v>66312821</v>
      </c>
      <c r="K439" s="1">
        <f t="shared" si="18"/>
        <v>18.009893815043064</v>
      </c>
      <c r="L439" t="s">
        <v>20</v>
      </c>
      <c r="M439" t="s">
        <v>24</v>
      </c>
      <c r="N439" t="s">
        <v>3167</v>
      </c>
      <c r="O439" t="s">
        <v>3139</v>
      </c>
      <c r="P439" t="s">
        <v>3167</v>
      </c>
      <c r="Q439" t="s">
        <v>3167</v>
      </c>
      <c r="R439" t="s">
        <v>3167</v>
      </c>
      <c r="S439" s="10" t="e">
        <f>C439-VLOOKUP(E439, 'OFZ Yield'!$B$2:$N$2354, MATCH(V439, 'OFZ Yield'!$B$3:$N$3, 0), FALSE)</f>
        <v>#N/A</v>
      </c>
      <c r="T439" t="e">
        <f t="shared" si="19"/>
        <v>#N/A</v>
      </c>
      <c r="U439">
        <f t="shared" si="20"/>
        <v>120</v>
      </c>
      <c r="V439">
        <v>10</v>
      </c>
      <c r="W439">
        <v>0</v>
      </c>
    </row>
    <row r="440" spans="1:26" hidden="1" x14ac:dyDescent="0.15">
      <c r="A440" t="s">
        <v>96</v>
      </c>
      <c r="B440" t="s">
        <v>97</v>
      </c>
      <c r="C440" s="1">
        <v>8.75</v>
      </c>
      <c r="D440" s="2">
        <v>44348</v>
      </c>
      <c r="E440" s="2">
        <v>40708</v>
      </c>
      <c r="F440" t="s">
        <v>106</v>
      </c>
      <c r="G440" t="s">
        <v>19</v>
      </c>
      <c r="H440" t="s">
        <v>21</v>
      </c>
      <c r="I440" t="s">
        <v>23</v>
      </c>
      <c r="J440" s="1">
        <v>67339069</v>
      </c>
      <c r="K440" s="1">
        <f t="shared" si="18"/>
        <v>18.025251146237807</v>
      </c>
      <c r="L440" t="s">
        <v>20</v>
      </c>
      <c r="M440" t="s">
        <v>24</v>
      </c>
      <c r="N440" t="s">
        <v>3167</v>
      </c>
      <c r="O440" t="s">
        <v>3167</v>
      </c>
      <c r="P440" t="s">
        <v>3148</v>
      </c>
      <c r="Q440" t="s">
        <v>3167</v>
      </c>
      <c r="R440" t="s">
        <v>3167</v>
      </c>
      <c r="S440" s="10" t="e">
        <f>C440-VLOOKUP(E440, 'OFZ Yield'!$B$2:$N$2354, MATCH(V440, 'OFZ Yield'!$B$3:$N$3, 0), FALSE)</f>
        <v>#N/A</v>
      </c>
      <c r="T440" t="e">
        <f t="shared" si="19"/>
        <v>#N/A</v>
      </c>
      <c r="U440">
        <f t="shared" si="20"/>
        <v>120</v>
      </c>
      <c r="V440">
        <v>10</v>
      </c>
      <c r="W440">
        <f>IF(P440="high risk", 1, 0)</f>
        <v>0</v>
      </c>
    </row>
    <row r="441" spans="1:26" hidden="1" x14ac:dyDescent="0.15">
      <c r="A441" t="s">
        <v>1306</v>
      </c>
      <c r="B441" t="s">
        <v>1307</v>
      </c>
      <c r="C441" s="1">
        <v>0</v>
      </c>
      <c r="D441" s="2">
        <v>41073</v>
      </c>
      <c r="E441" s="2">
        <v>40709</v>
      </c>
      <c r="F441" t="s">
        <v>1745</v>
      </c>
      <c r="G441" t="s">
        <v>19</v>
      </c>
      <c r="H441" t="s">
        <v>21</v>
      </c>
      <c r="I441" t="s">
        <v>946</v>
      </c>
      <c r="J441" s="1">
        <v>13567140</v>
      </c>
      <c r="K441" s="1">
        <f t="shared" si="18"/>
        <v>16.423161250570981</v>
      </c>
      <c r="L441" t="s">
        <v>20</v>
      </c>
      <c r="M441" t="s">
        <v>947</v>
      </c>
      <c r="N441" t="s">
        <v>3167</v>
      </c>
      <c r="O441" t="s">
        <v>3167</v>
      </c>
      <c r="P441" t="s">
        <v>3167</v>
      </c>
      <c r="Q441" t="s">
        <v>3167</v>
      </c>
      <c r="R441" t="s">
        <v>3167</v>
      </c>
      <c r="S441" s="10" t="e">
        <f>C441-VLOOKUP(E441, 'OFZ Yield'!$B$2:$N$2354, MATCH(V441, 'OFZ Yield'!$B$3:$N$3, 0), FALSE)</f>
        <v>#N/A</v>
      </c>
      <c r="T441" t="e">
        <f t="shared" si="19"/>
        <v>#N/A</v>
      </c>
      <c r="U441">
        <f t="shared" si="20"/>
        <v>12</v>
      </c>
      <c r="V441">
        <v>10</v>
      </c>
      <c r="W441">
        <v>0</v>
      </c>
      <c r="Z441">
        <v>0</v>
      </c>
    </row>
    <row r="442" spans="1:26" hidden="1" x14ac:dyDescent="0.15">
      <c r="A442" t="s">
        <v>102</v>
      </c>
      <c r="B442" t="s">
        <v>103</v>
      </c>
      <c r="C442" s="1">
        <v>8.5</v>
      </c>
      <c r="D442" s="2">
        <v>44351</v>
      </c>
      <c r="E442" s="2">
        <v>40711</v>
      </c>
      <c r="F442" t="s">
        <v>114</v>
      </c>
      <c r="G442" t="s">
        <v>19</v>
      </c>
      <c r="H442" t="s">
        <v>21</v>
      </c>
      <c r="I442" t="s">
        <v>68</v>
      </c>
      <c r="J442" s="1">
        <v>66312821</v>
      </c>
      <c r="K442" s="1">
        <f t="shared" si="18"/>
        <v>18.009893815043064</v>
      </c>
      <c r="L442" t="s">
        <v>20</v>
      </c>
      <c r="M442" t="s">
        <v>24</v>
      </c>
      <c r="N442" t="s">
        <v>3167</v>
      </c>
      <c r="O442" t="s">
        <v>3139</v>
      </c>
      <c r="P442" t="s">
        <v>3167</v>
      </c>
      <c r="Q442" t="s">
        <v>3167</v>
      </c>
      <c r="R442" t="s">
        <v>3167</v>
      </c>
      <c r="S442" s="10" t="e">
        <f>C442-VLOOKUP(E442, 'OFZ Yield'!$B$2:$N$2354, MATCH(V442, 'OFZ Yield'!$B$3:$N$3, 0), FALSE)</f>
        <v>#N/A</v>
      </c>
      <c r="T442" t="e">
        <f t="shared" si="19"/>
        <v>#N/A</v>
      </c>
      <c r="U442">
        <f t="shared" si="20"/>
        <v>120</v>
      </c>
      <c r="V442">
        <v>10</v>
      </c>
      <c r="W442">
        <v>0</v>
      </c>
    </row>
    <row r="443" spans="1:26" hidden="1" x14ac:dyDescent="0.15">
      <c r="A443" t="s">
        <v>1742</v>
      </c>
      <c r="B443" t="s">
        <v>1743</v>
      </c>
      <c r="C443" s="1">
        <v>13</v>
      </c>
      <c r="D443" s="2">
        <v>41803</v>
      </c>
      <c r="E443" s="2">
        <v>40711</v>
      </c>
      <c r="F443" t="s">
        <v>1744</v>
      </c>
      <c r="G443" t="s">
        <v>19</v>
      </c>
      <c r="H443" t="s">
        <v>21</v>
      </c>
      <c r="I443" t="s">
        <v>23</v>
      </c>
      <c r="J443" s="1">
        <v>1318403</v>
      </c>
      <c r="K443" s="1">
        <f t="shared" si="18"/>
        <v>14.091931713620193</v>
      </c>
      <c r="L443" t="s">
        <v>20</v>
      </c>
      <c r="M443" t="s">
        <v>947</v>
      </c>
      <c r="N443" t="s">
        <v>3167</v>
      </c>
      <c r="O443" t="s">
        <v>3167</v>
      </c>
      <c r="P443" t="s">
        <v>3167</v>
      </c>
      <c r="Q443" t="s">
        <v>3167</v>
      </c>
      <c r="R443" t="s">
        <v>3167</v>
      </c>
      <c r="S443" s="10" t="e">
        <f>C443-VLOOKUP(E443, 'OFZ Yield'!$B$2:$N$2354, MATCH(V443, 'OFZ Yield'!$B$3:$N$3, 0), FALSE)</f>
        <v>#N/A</v>
      </c>
      <c r="T443" t="e">
        <f t="shared" si="19"/>
        <v>#N/A</v>
      </c>
      <c r="U443">
        <f t="shared" si="20"/>
        <v>36</v>
      </c>
      <c r="V443">
        <v>10</v>
      </c>
      <c r="W443">
        <v>0</v>
      </c>
      <c r="Z443">
        <v>0</v>
      </c>
    </row>
    <row r="444" spans="1:26" hidden="1" x14ac:dyDescent="0.15">
      <c r="A444" t="s">
        <v>1058</v>
      </c>
      <c r="B444" t="s">
        <v>1059</v>
      </c>
      <c r="C444" s="1">
        <v>0.5</v>
      </c>
      <c r="D444" s="2">
        <v>41807</v>
      </c>
      <c r="E444" s="2">
        <v>40715</v>
      </c>
      <c r="F444" t="s">
        <v>1741</v>
      </c>
      <c r="G444" t="s">
        <v>19</v>
      </c>
      <c r="H444" t="s">
        <v>21</v>
      </c>
      <c r="I444" t="s">
        <v>23</v>
      </c>
      <c r="J444" s="1">
        <v>19893846</v>
      </c>
      <c r="K444" s="1">
        <f t="shared" si="18"/>
        <v>16.805920995637088</v>
      </c>
      <c r="L444" t="s">
        <v>20</v>
      </c>
      <c r="M444" t="s">
        <v>947</v>
      </c>
      <c r="N444" t="s">
        <v>3133</v>
      </c>
      <c r="O444" t="s">
        <v>3167</v>
      </c>
      <c r="P444" t="s">
        <v>3167</v>
      </c>
      <c r="Q444" t="s">
        <v>3167</v>
      </c>
      <c r="R444" t="s">
        <v>3167</v>
      </c>
      <c r="S444" s="10" t="e">
        <f>C444-VLOOKUP(E444, 'OFZ Yield'!$B$2:$N$2354, MATCH(V444, 'OFZ Yield'!$B$3:$N$3, 0), FALSE)</f>
        <v>#N/A</v>
      </c>
      <c r="T444" t="e">
        <f t="shared" si="19"/>
        <v>#N/A</v>
      </c>
      <c r="U444">
        <f t="shared" si="20"/>
        <v>36</v>
      </c>
      <c r="V444">
        <v>5</v>
      </c>
      <c r="W444">
        <v>0</v>
      </c>
      <c r="Z444">
        <v>0</v>
      </c>
    </row>
    <row r="445" spans="1:26" hidden="1" x14ac:dyDescent="0.15">
      <c r="A445" t="s">
        <v>1058</v>
      </c>
      <c r="B445" t="s">
        <v>1059</v>
      </c>
      <c r="C445" s="1">
        <v>0.5</v>
      </c>
      <c r="D445" s="2">
        <v>41807</v>
      </c>
      <c r="E445" s="2">
        <v>40715</v>
      </c>
      <c r="F445" t="s">
        <v>1750</v>
      </c>
      <c r="G445" t="s">
        <v>19</v>
      </c>
      <c r="H445" t="s">
        <v>21</v>
      </c>
      <c r="I445" t="s">
        <v>23</v>
      </c>
      <c r="J445" s="1">
        <v>13262564</v>
      </c>
      <c r="K445" s="1">
        <f t="shared" si="18"/>
        <v>16.400455887528924</v>
      </c>
      <c r="L445" t="s">
        <v>20</v>
      </c>
      <c r="M445" t="s">
        <v>947</v>
      </c>
      <c r="N445" t="s">
        <v>3133</v>
      </c>
      <c r="O445" t="s">
        <v>3167</v>
      </c>
      <c r="P445" t="s">
        <v>3167</v>
      </c>
      <c r="Q445" t="s">
        <v>3167</v>
      </c>
      <c r="R445" t="s">
        <v>3167</v>
      </c>
      <c r="S445" s="10" t="e">
        <f>C445-VLOOKUP(E445, 'OFZ Yield'!$B$2:$N$2354, MATCH(V445, 'OFZ Yield'!$B$3:$N$3, 0), FALSE)</f>
        <v>#N/A</v>
      </c>
      <c r="T445" t="e">
        <f t="shared" si="19"/>
        <v>#N/A</v>
      </c>
      <c r="U445">
        <f t="shared" si="20"/>
        <v>36</v>
      </c>
      <c r="V445">
        <v>3</v>
      </c>
      <c r="W445">
        <v>0</v>
      </c>
      <c r="Z445">
        <v>0</v>
      </c>
    </row>
    <row r="446" spans="1:26" hidden="1" x14ac:dyDescent="0.15">
      <c r="A446" t="s">
        <v>190</v>
      </c>
      <c r="B446" t="s">
        <v>191</v>
      </c>
      <c r="C446" s="1">
        <v>9.9</v>
      </c>
      <c r="D446" s="2">
        <v>42536</v>
      </c>
      <c r="E446" s="2">
        <v>40716</v>
      </c>
      <c r="F446" t="s">
        <v>1746</v>
      </c>
      <c r="G446" t="s">
        <v>19</v>
      </c>
      <c r="H446" t="s">
        <v>21</v>
      </c>
      <c r="I446" t="s">
        <v>23</v>
      </c>
      <c r="J446" s="1">
        <v>66312821</v>
      </c>
      <c r="K446" s="1">
        <f t="shared" si="18"/>
        <v>18.009893815043064</v>
      </c>
      <c r="L446" t="s">
        <v>20</v>
      </c>
      <c r="M446" t="s">
        <v>947</v>
      </c>
      <c r="N446" t="s">
        <v>3133</v>
      </c>
      <c r="O446" t="s">
        <v>3139</v>
      </c>
      <c r="P446" t="s">
        <v>3167</v>
      </c>
      <c r="Q446" t="s">
        <v>3167</v>
      </c>
      <c r="R446" t="s">
        <v>3167</v>
      </c>
      <c r="S446" s="10" t="e">
        <f>C446-VLOOKUP(E446, 'OFZ Yield'!$B$2:$N$2354, MATCH(V446, 'OFZ Yield'!$B$3:$N$3, 0), FALSE)</f>
        <v>#N/A</v>
      </c>
      <c r="T446" t="e">
        <f t="shared" si="19"/>
        <v>#N/A</v>
      </c>
      <c r="U446">
        <f t="shared" si="20"/>
        <v>60</v>
      </c>
      <c r="V446">
        <v>10</v>
      </c>
      <c r="W446">
        <v>0</v>
      </c>
      <c r="Z446">
        <v>0</v>
      </c>
    </row>
    <row r="447" spans="1:26" hidden="1" x14ac:dyDescent="0.15">
      <c r="A447" t="s">
        <v>119</v>
      </c>
      <c r="B447" t="s">
        <v>120</v>
      </c>
      <c r="C447" s="1">
        <v>13.25</v>
      </c>
      <c r="D447" s="2">
        <v>41808</v>
      </c>
      <c r="E447" s="2">
        <v>40716</v>
      </c>
      <c r="F447" t="s">
        <v>1752</v>
      </c>
      <c r="G447" t="s">
        <v>19</v>
      </c>
      <c r="H447" t="s">
        <v>21</v>
      </c>
      <c r="I447" t="s">
        <v>23</v>
      </c>
      <c r="J447" s="1">
        <v>39575225</v>
      </c>
      <c r="K447" s="1">
        <f t="shared" si="18"/>
        <v>17.493713849122642</v>
      </c>
      <c r="L447" t="s">
        <v>20</v>
      </c>
      <c r="M447" t="s">
        <v>947</v>
      </c>
      <c r="N447" t="s">
        <v>3167</v>
      </c>
      <c r="O447" t="s">
        <v>3167</v>
      </c>
      <c r="P447" t="s">
        <v>3167</v>
      </c>
      <c r="Q447" t="s">
        <v>3167</v>
      </c>
      <c r="R447" t="s">
        <v>3167</v>
      </c>
      <c r="S447" s="10" t="e">
        <f>C447-VLOOKUP(E447, 'OFZ Yield'!$B$2:$N$2354, MATCH(V447, 'OFZ Yield'!$B$3:$N$3, 0), FALSE)</f>
        <v>#N/A</v>
      </c>
      <c r="T447" t="e">
        <f t="shared" si="19"/>
        <v>#N/A</v>
      </c>
      <c r="U447">
        <f t="shared" si="20"/>
        <v>36</v>
      </c>
      <c r="V447">
        <v>1</v>
      </c>
      <c r="W447">
        <v>0</v>
      </c>
      <c r="Z447">
        <v>0</v>
      </c>
    </row>
    <row r="448" spans="1:26" hidden="1" x14ac:dyDescent="0.15">
      <c r="A448" t="s">
        <v>1002</v>
      </c>
      <c r="B448" t="s">
        <v>1003</v>
      </c>
      <c r="C448" s="1">
        <v>9.1999999999999993</v>
      </c>
      <c r="D448" s="2">
        <v>41813</v>
      </c>
      <c r="E448" s="2">
        <v>40717</v>
      </c>
      <c r="F448" t="s">
        <v>1751</v>
      </c>
      <c r="G448" t="s">
        <v>19</v>
      </c>
      <c r="H448" t="s">
        <v>21</v>
      </c>
      <c r="I448" t="s">
        <v>25</v>
      </c>
      <c r="J448" s="1">
        <v>67067281</v>
      </c>
      <c r="K448" s="1">
        <f t="shared" si="18"/>
        <v>18.021206867519556</v>
      </c>
      <c r="L448" t="s">
        <v>20</v>
      </c>
      <c r="M448" t="s">
        <v>947</v>
      </c>
      <c r="N448" t="s">
        <v>3133</v>
      </c>
      <c r="O448" t="s">
        <v>3167</v>
      </c>
      <c r="P448" t="s">
        <v>3167</v>
      </c>
      <c r="Q448" t="s">
        <v>3167</v>
      </c>
      <c r="R448" t="s">
        <v>3167</v>
      </c>
      <c r="S448" s="10" t="e">
        <f>C448-VLOOKUP(E448, 'OFZ Yield'!$B$2:$N$2354, MATCH(V448, 'OFZ Yield'!$B$3:$N$3, 0), FALSE)</f>
        <v>#N/A</v>
      </c>
      <c r="T448" t="e">
        <f t="shared" si="19"/>
        <v>#N/A</v>
      </c>
      <c r="U448">
        <f t="shared" si="20"/>
        <v>37</v>
      </c>
      <c r="V448">
        <v>3</v>
      </c>
      <c r="W448">
        <v>0</v>
      </c>
      <c r="Z448">
        <v>0</v>
      </c>
    </row>
    <row r="449" spans="1:26" hidden="1" x14ac:dyDescent="0.15">
      <c r="A449" t="s">
        <v>1753</v>
      </c>
      <c r="B449" t="s">
        <v>1754</v>
      </c>
      <c r="C449" s="1">
        <v>0.01</v>
      </c>
      <c r="D449" s="2">
        <v>41810</v>
      </c>
      <c r="E449" s="2">
        <v>40718</v>
      </c>
      <c r="F449" t="s">
        <v>1755</v>
      </c>
      <c r="G449" t="s">
        <v>19</v>
      </c>
      <c r="H449" t="s">
        <v>21</v>
      </c>
      <c r="I449" t="s">
        <v>23</v>
      </c>
      <c r="J449" s="1">
        <v>26525128</v>
      </c>
      <c r="K449" s="1">
        <f t="shared" si="18"/>
        <v>17.093603068088871</v>
      </c>
      <c r="L449" t="s">
        <v>20</v>
      </c>
      <c r="M449" t="s">
        <v>947</v>
      </c>
      <c r="N449" t="s">
        <v>3167</v>
      </c>
      <c r="O449" t="s">
        <v>3167</v>
      </c>
      <c r="P449" t="s">
        <v>3167</v>
      </c>
      <c r="Q449" t="s">
        <v>3167</v>
      </c>
      <c r="R449" t="s">
        <v>3167</v>
      </c>
      <c r="S449" s="10" t="e">
        <f>C449-VLOOKUP(E449, 'OFZ Yield'!$B$2:$N$2354, MATCH(V449, 'OFZ Yield'!$B$3:$N$3, 0), FALSE)</f>
        <v>#N/A</v>
      </c>
      <c r="T449" t="e">
        <f t="shared" si="19"/>
        <v>#N/A</v>
      </c>
      <c r="U449">
        <f t="shared" si="20"/>
        <v>36</v>
      </c>
      <c r="V449">
        <v>5</v>
      </c>
      <c r="W449">
        <v>0</v>
      </c>
      <c r="Z449">
        <v>0</v>
      </c>
    </row>
    <row r="450" spans="1:26" hidden="1" x14ac:dyDescent="0.15">
      <c r="A450" t="s">
        <v>1585</v>
      </c>
      <c r="B450" t="s">
        <v>1586</v>
      </c>
      <c r="C450" s="1">
        <v>8.1999999999999993</v>
      </c>
      <c r="D450" s="2">
        <v>41813</v>
      </c>
      <c r="E450" s="2">
        <v>40721</v>
      </c>
      <c r="F450" t="s">
        <v>1756</v>
      </c>
      <c r="G450" t="s">
        <v>19</v>
      </c>
      <c r="H450" t="s">
        <v>21</v>
      </c>
      <c r="I450" t="s">
        <v>25</v>
      </c>
      <c r="J450" s="1">
        <v>6775985</v>
      </c>
      <c r="K450" s="1">
        <f t="shared" ref="K450:K513" si="21">LN(J450)</f>
        <v>15.728895301616182</v>
      </c>
      <c r="L450" t="s">
        <v>20</v>
      </c>
      <c r="M450" t="s">
        <v>947</v>
      </c>
      <c r="N450" t="s">
        <v>3167</v>
      </c>
      <c r="O450" t="s">
        <v>3167</v>
      </c>
      <c r="P450" t="s">
        <v>3167</v>
      </c>
      <c r="Q450" t="s">
        <v>3167</v>
      </c>
      <c r="R450" t="s">
        <v>3167</v>
      </c>
      <c r="S450" s="10" t="e">
        <f>C450-VLOOKUP(E450, 'OFZ Yield'!$B$2:$N$2354, MATCH(V450, 'OFZ Yield'!$B$3:$N$3, 0), FALSE)</f>
        <v>#N/A</v>
      </c>
      <c r="T450" t="e">
        <f t="shared" ref="T450:T513" si="22">IF(S450&gt;4, 1, 0)</f>
        <v>#N/A</v>
      </c>
      <c r="U450">
        <f t="shared" ref="U450:U513" si="23">ROUNDUP(12*((D450-E450)/365), 0)</f>
        <v>36</v>
      </c>
      <c r="V450">
        <v>3</v>
      </c>
      <c r="W450">
        <v>0</v>
      </c>
      <c r="Z450">
        <v>0</v>
      </c>
    </row>
    <row r="451" spans="1:26" hidden="1" x14ac:dyDescent="0.15">
      <c r="A451" t="s">
        <v>1585</v>
      </c>
      <c r="B451" t="s">
        <v>1586</v>
      </c>
      <c r="C451" s="1">
        <v>8.1999999999999993</v>
      </c>
      <c r="D451" s="2">
        <v>41813</v>
      </c>
      <c r="E451" s="2">
        <v>40721</v>
      </c>
      <c r="F451" t="s">
        <v>1757</v>
      </c>
      <c r="G451" t="s">
        <v>19</v>
      </c>
      <c r="H451" t="s">
        <v>21</v>
      </c>
      <c r="I451" t="s">
        <v>25</v>
      </c>
      <c r="J451" s="1">
        <v>6775985</v>
      </c>
      <c r="K451" s="1">
        <f t="shared" si="21"/>
        <v>15.728895301616182</v>
      </c>
      <c r="L451" t="s">
        <v>20</v>
      </c>
      <c r="M451" t="s">
        <v>947</v>
      </c>
      <c r="N451" t="s">
        <v>3167</v>
      </c>
      <c r="O451" t="s">
        <v>3167</v>
      </c>
      <c r="P451" t="s">
        <v>3167</v>
      </c>
      <c r="Q451" t="s">
        <v>3167</v>
      </c>
      <c r="R451" t="s">
        <v>3167</v>
      </c>
      <c r="S451" s="10" t="e">
        <f>C451-VLOOKUP(E451, 'OFZ Yield'!$B$2:$N$2354, MATCH(V451, 'OFZ Yield'!$B$3:$N$3, 0), FALSE)</f>
        <v>#N/A</v>
      </c>
      <c r="T451" t="e">
        <f t="shared" si="22"/>
        <v>#N/A</v>
      </c>
      <c r="U451">
        <f t="shared" si="23"/>
        <v>36</v>
      </c>
      <c r="V451">
        <v>3</v>
      </c>
      <c r="W451">
        <v>0</v>
      </c>
      <c r="Z451">
        <v>0</v>
      </c>
    </row>
    <row r="452" spans="1:26" hidden="1" x14ac:dyDescent="0.15">
      <c r="A452" t="s">
        <v>1706</v>
      </c>
      <c r="B452" t="s">
        <v>1707</v>
      </c>
      <c r="C452" s="1">
        <v>11</v>
      </c>
      <c r="D452" s="2">
        <v>44361</v>
      </c>
      <c r="E452" s="2">
        <v>40721</v>
      </c>
      <c r="F452" t="s">
        <v>1758</v>
      </c>
      <c r="G452" t="s">
        <v>19</v>
      </c>
      <c r="H452" t="s">
        <v>21</v>
      </c>
      <c r="I452" t="s">
        <v>23</v>
      </c>
      <c r="J452" s="1">
        <v>135473819</v>
      </c>
      <c r="K452" s="1">
        <f t="shared" si="21"/>
        <v>18.724288961902907</v>
      </c>
      <c r="L452" t="s">
        <v>20</v>
      </c>
      <c r="M452" t="s">
        <v>948</v>
      </c>
      <c r="N452" t="s">
        <v>3167</v>
      </c>
      <c r="O452" t="s">
        <v>3167</v>
      </c>
      <c r="P452" t="s">
        <v>3167</v>
      </c>
      <c r="Q452" t="s">
        <v>3167</v>
      </c>
      <c r="R452" t="s">
        <v>3167</v>
      </c>
      <c r="S452" s="10" t="e">
        <f>C452-VLOOKUP(E452, 'OFZ Yield'!$B$2:$N$2354, MATCH(V452, 'OFZ Yield'!$B$3:$N$3, 0), FALSE)</f>
        <v>#N/A</v>
      </c>
      <c r="T452" t="e">
        <f t="shared" si="22"/>
        <v>#N/A</v>
      </c>
      <c r="U452">
        <f t="shared" si="23"/>
        <v>120</v>
      </c>
      <c r="V452">
        <v>3</v>
      </c>
      <c r="W452">
        <v>0</v>
      </c>
      <c r="Z452">
        <v>0</v>
      </c>
    </row>
    <row r="453" spans="1:26" hidden="1" x14ac:dyDescent="0.15">
      <c r="A453" t="s">
        <v>1759</v>
      </c>
      <c r="B453" t="s">
        <v>1760</v>
      </c>
      <c r="C453" s="1">
        <v>10.75</v>
      </c>
      <c r="D453" s="2">
        <v>41818</v>
      </c>
      <c r="E453" s="2">
        <v>40722</v>
      </c>
      <c r="F453" t="s">
        <v>1761</v>
      </c>
      <c r="G453" t="s">
        <v>19</v>
      </c>
      <c r="H453" t="s">
        <v>21</v>
      </c>
      <c r="I453" t="s">
        <v>23</v>
      </c>
      <c r="J453" s="1">
        <v>19893846</v>
      </c>
      <c r="K453" s="1">
        <f t="shared" si="21"/>
        <v>16.805920995637088</v>
      </c>
      <c r="L453" t="s">
        <v>20</v>
      </c>
      <c r="M453" t="s">
        <v>947</v>
      </c>
      <c r="N453" t="s">
        <v>3133</v>
      </c>
      <c r="O453" t="s">
        <v>3167</v>
      </c>
      <c r="P453" t="s">
        <v>3167</v>
      </c>
      <c r="Q453" t="s">
        <v>3167</v>
      </c>
      <c r="R453" t="s">
        <v>3167</v>
      </c>
      <c r="S453" s="10" t="e">
        <f>C453-VLOOKUP(E453, 'OFZ Yield'!$B$2:$N$2354, MATCH(V453, 'OFZ Yield'!$B$3:$N$3, 0), FALSE)</f>
        <v>#N/A</v>
      </c>
      <c r="T453" t="e">
        <f t="shared" si="22"/>
        <v>#N/A</v>
      </c>
      <c r="U453">
        <f t="shared" si="23"/>
        <v>37</v>
      </c>
      <c r="V453">
        <v>3</v>
      </c>
      <c r="W453">
        <v>0</v>
      </c>
      <c r="Z453">
        <v>0</v>
      </c>
    </row>
    <row r="454" spans="1:26" hidden="1" x14ac:dyDescent="0.15">
      <c r="A454" t="s">
        <v>1747</v>
      </c>
      <c r="B454" t="s">
        <v>1748</v>
      </c>
      <c r="C454" s="1">
        <v>12.85</v>
      </c>
      <c r="D454" s="2">
        <v>41815</v>
      </c>
      <c r="E454" s="2">
        <v>40723</v>
      </c>
      <c r="F454" t="s">
        <v>1749</v>
      </c>
      <c r="G454" t="s">
        <v>19</v>
      </c>
      <c r="H454" t="s">
        <v>21</v>
      </c>
      <c r="I454" t="s">
        <v>23</v>
      </c>
      <c r="J454" s="1">
        <v>9228826</v>
      </c>
      <c r="K454" s="1">
        <f t="shared" si="21"/>
        <v>16.037842404456374</v>
      </c>
      <c r="L454" t="s">
        <v>20</v>
      </c>
      <c r="M454" t="s">
        <v>947</v>
      </c>
      <c r="N454" t="s">
        <v>3167</v>
      </c>
      <c r="O454" t="s">
        <v>3167</v>
      </c>
      <c r="P454" t="s">
        <v>3167</v>
      </c>
      <c r="Q454" t="s">
        <v>3167</v>
      </c>
      <c r="R454" t="s">
        <v>3167</v>
      </c>
      <c r="S454" s="10" t="e">
        <f>C454-VLOOKUP(E454, 'OFZ Yield'!$B$2:$N$2354, MATCH(V454, 'OFZ Yield'!$B$3:$N$3, 0), FALSE)</f>
        <v>#N/A</v>
      </c>
      <c r="T454" t="e">
        <f t="shared" si="22"/>
        <v>#N/A</v>
      </c>
      <c r="U454">
        <f t="shared" si="23"/>
        <v>36</v>
      </c>
      <c r="V454">
        <v>10</v>
      </c>
      <c r="W454">
        <v>0</v>
      </c>
      <c r="Z454">
        <v>0</v>
      </c>
    </row>
    <row r="455" spans="1:26" hidden="1" x14ac:dyDescent="0.15">
      <c r="A455" t="s">
        <v>1087</v>
      </c>
      <c r="B455" t="s">
        <v>1088</v>
      </c>
      <c r="C455" s="1">
        <v>7.1</v>
      </c>
      <c r="D455" s="2">
        <v>41815</v>
      </c>
      <c r="E455" s="2">
        <v>40723</v>
      </c>
      <c r="F455" t="s">
        <v>1762</v>
      </c>
      <c r="G455" t="s">
        <v>19</v>
      </c>
      <c r="H455" t="s">
        <v>21</v>
      </c>
      <c r="I455" t="s">
        <v>25</v>
      </c>
      <c r="J455" s="1">
        <v>66006600</v>
      </c>
      <c r="K455" s="1">
        <f t="shared" si="21"/>
        <v>18.005265294991034</v>
      </c>
      <c r="L455" t="s">
        <v>20</v>
      </c>
      <c r="M455" t="s">
        <v>947</v>
      </c>
      <c r="N455" t="s">
        <v>3167</v>
      </c>
      <c r="O455" t="s">
        <v>3167</v>
      </c>
      <c r="P455" t="s">
        <v>3167</v>
      </c>
      <c r="Q455" t="s">
        <v>3167</v>
      </c>
      <c r="R455" t="s">
        <v>3167</v>
      </c>
      <c r="S455" s="10" t="e">
        <f>C455-VLOOKUP(E455, 'OFZ Yield'!$B$2:$N$2354, MATCH(V455, 'OFZ Yield'!$B$3:$N$3, 0), FALSE)</f>
        <v>#N/A</v>
      </c>
      <c r="T455" t="e">
        <f t="shared" si="22"/>
        <v>#N/A</v>
      </c>
      <c r="U455">
        <f t="shared" si="23"/>
        <v>36</v>
      </c>
      <c r="V455">
        <v>3</v>
      </c>
      <c r="W455">
        <v>0</v>
      </c>
      <c r="Z455">
        <v>0</v>
      </c>
    </row>
    <row r="456" spans="1:26" hidden="1" x14ac:dyDescent="0.15">
      <c r="A456" t="s">
        <v>1763</v>
      </c>
      <c r="B456" t="s">
        <v>1764</v>
      </c>
      <c r="C456" s="1">
        <v>10.5</v>
      </c>
      <c r="D456" s="2">
        <v>41815</v>
      </c>
      <c r="E456" s="2">
        <v>40723</v>
      </c>
      <c r="F456" t="s">
        <v>1765</v>
      </c>
      <c r="G456" t="s">
        <v>19</v>
      </c>
      <c r="H456" t="s">
        <v>21</v>
      </c>
      <c r="I456" t="s">
        <v>25</v>
      </c>
      <c r="J456" s="1">
        <v>2378974</v>
      </c>
      <c r="K456" s="1">
        <f t="shared" si="21"/>
        <v>14.682179860263625</v>
      </c>
      <c r="L456" t="s">
        <v>20</v>
      </c>
      <c r="M456" t="s">
        <v>1011</v>
      </c>
      <c r="N456" t="s">
        <v>3167</v>
      </c>
      <c r="O456" t="s">
        <v>3167</v>
      </c>
      <c r="P456" t="s">
        <v>3167</v>
      </c>
      <c r="Q456" t="s">
        <v>3167</v>
      </c>
      <c r="R456" t="s">
        <v>3167</v>
      </c>
      <c r="S456" s="10" t="e">
        <f>C456-VLOOKUP(E456, 'OFZ Yield'!$B$2:$N$2354, MATCH(V456, 'OFZ Yield'!$B$3:$N$3, 0), FALSE)</f>
        <v>#N/A</v>
      </c>
      <c r="T456" t="e">
        <f t="shared" si="22"/>
        <v>#N/A</v>
      </c>
      <c r="U456">
        <f t="shared" si="23"/>
        <v>36</v>
      </c>
      <c r="V456">
        <v>3</v>
      </c>
      <c r="W456">
        <v>0</v>
      </c>
      <c r="X456">
        <v>1</v>
      </c>
      <c r="Y456" s="2">
        <v>41815</v>
      </c>
      <c r="Z456" s="10">
        <f>(Y456-E456)/365</f>
        <v>2.9917808219178084</v>
      </c>
    </row>
    <row r="457" spans="1:26" hidden="1" x14ac:dyDescent="0.15">
      <c r="A457" t="s">
        <v>1763</v>
      </c>
      <c r="B457" t="s">
        <v>1764</v>
      </c>
      <c r="C457" s="1">
        <v>10.5</v>
      </c>
      <c r="D457" s="2">
        <v>41815</v>
      </c>
      <c r="E457" s="2">
        <v>40723</v>
      </c>
      <c r="F457" t="s">
        <v>1766</v>
      </c>
      <c r="G457" t="s">
        <v>19</v>
      </c>
      <c r="H457" t="s">
        <v>21</v>
      </c>
      <c r="I457" t="s">
        <v>25</v>
      </c>
      <c r="J457" s="1">
        <v>6796876</v>
      </c>
      <c r="K457" s="1">
        <f t="shared" si="21"/>
        <v>15.731973652819713</v>
      </c>
      <c r="L457" t="s">
        <v>20</v>
      </c>
      <c r="M457" t="s">
        <v>1011</v>
      </c>
      <c r="N457" t="s">
        <v>3167</v>
      </c>
      <c r="O457" t="s">
        <v>3167</v>
      </c>
      <c r="P457" t="s">
        <v>3167</v>
      </c>
      <c r="Q457" t="s">
        <v>3167</v>
      </c>
      <c r="R457" t="s">
        <v>3167</v>
      </c>
      <c r="S457" s="10" t="e">
        <f>C457-VLOOKUP(E457, 'OFZ Yield'!$B$2:$N$2354, MATCH(V457, 'OFZ Yield'!$B$3:$N$3, 0), FALSE)</f>
        <v>#N/A</v>
      </c>
      <c r="T457" t="e">
        <f t="shared" si="22"/>
        <v>#N/A</v>
      </c>
      <c r="U457">
        <f t="shared" si="23"/>
        <v>36</v>
      </c>
      <c r="V457">
        <v>3</v>
      </c>
      <c r="W457">
        <v>0</v>
      </c>
      <c r="X457">
        <v>1</v>
      </c>
      <c r="Y457" s="2">
        <v>41815</v>
      </c>
      <c r="Z457" s="10">
        <f>(Y457-E457)/365</f>
        <v>2.9917808219178084</v>
      </c>
    </row>
    <row r="458" spans="1:26" hidden="1" x14ac:dyDescent="0.15">
      <c r="A458" t="s">
        <v>1767</v>
      </c>
      <c r="B458" t="s">
        <v>1768</v>
      </c>
      <c r="C458" s="1">
        <v>8.4</v>
      </c>
      <c r="D458" s="2">
        <v>43271</v>
      </c>
      <c r="E458" s="2">
        <v>40723</v>
      </c>
      <c r="F458" t="s">
        <v>1769</v>
      </c>
      <c r="G458" t="s">
        <v>19</v>
      </c>
      <c r="H458" t="s">
        <v>21</v>
      </c>
      <c r="I458" t="s">
        <v>23</v>
      </c>
      <c r="J458" s="1">
        <v>67558438</v>
      </c>
      <c r="K458" s="1">
        <f t="shared" si="21"/>
        <v>18.028503529447136</v>
      </c>
      <c r="L458" t="s">
        <v>20</v>
      </c>
      <c r="M458" t="s">
        <v>951</v>
      </c>
      <c r="N458" t="s">
        <v>3167</v>
      </c>
      <c r="O458" t="s">
        <v>3167</v>
      </c>
      <c r="P458" t="s">
        <v>3167</v>
      </c>
      <c r="Q458" t="s">
        <v>3167</v>
      </c>
      <c r="R458" t="s">
        <v>3167</v>
      </c>
      <c r="S458" s="10" t="e">
        <f>C458-VLOOKUP(E458, 'OFZ Yield'!$B$2:$N$2354, MATCH(V458, 'OFZ Yield'!$B$3:$N$3, 0), FALSE)</f>
        <v>#N/A</v>
      </c>
      <c r="T458" t="e">
        <f t="shared" si="22"/>
        <v>#N/A</v>
      </c>
      <c r="U458">
        <f t="shared" si="23"/>
        <v>84</v>
      </c>
      <c r="V458">
        <v>10</v>
      </c>
      <c r="W458">
        <v>0</v>
      </c>
      <c r="Z458">
        <v>0</v>
      </c>
    </row>
    <row r="459" spans="1:26" hidden="1" x14ac:dyDescent="0.15">
      <c r="A459" t="s">
        <v>1479</v>
      </c>
      <c r="B459" t="s">
        <v>1480</v>
      </c>
      <c r="C459" s="1">
        <v>7.95</v>
      </c>
      <c r="D459" s="2">
        <v>41824</v>
      </c>
      <c r="E459" s="2">
        <v>40728</v>
      </c>
      <c r="F459" t="s">
        <v>1770</v>
      </c>
      <c r="G459" t="s">
        <v>19</v>
      </c>
      <c r="H459" t="s">
        <v>21</v>
      </c>
      <c r="I459" t="s">
        <v>23</v>
      </c>
      <c r="J459" s="1">
        <v>53653825</v>
      </c>
      <c r="K459" s="1">
        <f t="shared" si="21"/>
        <v>17.798063319932947</v>
      </c>
      <c r="L459" t="s">
        <v>20</v>
      </c>
      <c r="M459" t="s">
        <v>947</v>
      </c>
      <c r="N459" t="s">
        <v>3133</v>
      </c>
      <c r="O459" t="s">
        <v>3167</v>
      </c>
      <c r="P459" t="s">
        <v>3167</v>
      </c>
      <c r="Q459" t="s">
        <v>3167</v>
      </c>
      <c r="R459" t="s">
        <v>3167</v>
      </c>
      <c r="S459" s="10" t="e">
        <f>C459-VLOOKUP(E459, 'OFZ Yield'!$B$2:$N$2354, MATCH(V459, 'OFZ Yield'!$B$3:$N$3, 0), FALSE)</f>
        <v>#N/A</v>
      </c>
      <c r="T459" t="e">
        <f t="shared" si="22"/>
        <v>#N/A</v>
      </c>
      <c r="U459">
        <f t="shared" si="23"/>
        <v>37</v>
      </c>
      <c r="V459">
        <v>3</v>
      </c>
      <c r="W459">
        <v>0</v>
      </c>
      <c r="Z459">
        <v>0</v>
      </c>
    </row>
    <row r="460" spans="1:26" hidden="1" x14ac:dyDescent="0.15">
      <c r="A460" t="s">
        <v>1544</v>
      </c>
      <c r="B460" t="s">
        <v>1545</v>
      </c>
      <c r="C460" s="1">
        <v>9.1999999999999993</v>
      </c>
      <c r="D460" s="2">
        <v>41827</v>
      </c>
      <c r="E460" s="2">
        <v>40731</v>
      </c>
      <c r="F460" t="s">
        <v>1771</v>
      </c>
      <c r="G460" t="s">
        <v>19</v>
      </c>
      <c r="H460" t="s">
        <v>21</v>
      </c>
      <c r="I460" t="s">
        <v>23</v>
      </c>
      <c r="J460" s="1">
        <v>40240369</v>
      </c>
      <c r="K460" s="1">
        <f t="shared" si="21"/>
        <v>17.510381253693833</v>
      </c>
      <c r="L460" t="s">
        <v>20</v>
      </c>
      <c r="M460" t="s">
        <v>947</v>
      </c>
      <c r="N460" t="s">
        <v>3133</v>
      </c>
      <c r="O460" t="s">
        <v>3167</v>
      </c>
      <c r="P460" t="s">
        <v>3167</v>
      </c>
      <c r="Q460" t="s">
        <v>3167</v>
      </c>
      <c r="R460" t="s">
        <v>3167</v>
      </c>
      <c r="S460" s="10" t="e">
        <f>C460-VLOOKUP(E460, 'OFZ Yield'!$B$2:$N$2354, MATCH(V460, 'OFZ Yield'!$B$3:$N$3, 0), FALSE)</f>
        <v>#N/A</v>
      </c>
      <c r="T460" t="e">
        <f t="shared" si="22"/>
        <v>#N/A</v>
      </c>
      <c r="U460">
        <f t="shared" si="23"/>
        <v>37</v>
      </c>
      <c r="V460">
        <v>3</v>
      </c>
      <c r="W460">
        <v>0</v>
      </c>
      <c r="Z460">
        <v>0</v>
      </c>
    </row>
    <row r="461" spans="1:26" hidden="1" x14ac:dyDescent="0.15">
      <c r="A461" t="s">
        <v>968</v>
      </c>
      <c r="B461" t="s">
        <v>969</v>
      </c>
      <c r="C461" s="1">
        <v>8.5</v>
      </c>
      <c r="D461" s="2">
        <v>41823</v>
      </c>
      <c r="E461" s="2">
        <v>40731</v>
      </c>
      <c r="F461" t="s">
        <v>1772</v>
      </c>
      <c r="G461" t="s">
        <v>19</v>
      </c>
      <c r="H461" t="s">
        <v>21</v>
      </c>
      <c r="I461" t="s">
        <v>25</v>
      </c>
      <c r="J461" s="1">
        <v>39787692</v>
      </c>
      <c r="K461" s="1">
        <f t="shared" si="21"/>
        <v>17.499068176197035</v>
      </c>
      <c r="L461" t="s">
        <v>20</v>
      </c>
      <c r="M461" t="s">
        <v>947</v>
      </c>
      <c r="N461" t="s">
        <v>3167</v>
      </c>
      <c r="O461" t="s">
        <v>3167</v>
      </c>
      <c r="P461" t="s">
        <v>3167</v>
      </c>
      <c r="Q461" t="s">
        <v>3167</v>
      </c>
      <c r="R461" t="s">
        <v>3167</v>
      </c>
      <c r="S461" s="10" t="e">
        <f>C461-VLOOKUP(E461, 'OFZ Yield'!$B$2:$N$2354, MATCH(V461, 'OFZ Yield'!$B$3:$N$3, 0), FALSE)</f>
        <v>#N/A</v>
      </c>
      <c r="T461" t="e">
        <f t="shared" si="22"/>
        <v>#N/A</v>
      </c>
      <c r="U461">
        <f t="shared" si="23"/>
        <v>36</v>
      </c>
      <c r="V461">
        <v>3</v>
      </c>
      <c r="W461">
        <v>0</v>
      </c>
      <c r="Z461">
        <v>0</v>
      </c>
    </row>
    <row r="462" spans="1:26" hidden="1" x14ac:dyDescent="0.15">
      <c r="A462" t="s">
        <v>16</v>
      </c>
      <c r="B462" t="s">
        <v>17</v>
      </c>
      <c r="C462" s="1">
        <v>8.15</v>
      </c>
      <c r="D462" s="2">
        <v>44376</v>
      </c>
      <c r="E462" s="2">
        <v>40736</v>
      </c>
      <c r="F462" t="s">
        <v>134</v>
      </c>
      <c r="G462" t="s">
        <v>19</v>
      </c>
      <c r="H462" t="s">
        <v>21</v>
      </c>
      <c r="I462" t="s">
        <v>23</v>
      </c>
      <c r="J462" s="1">
        <v>134134563</v>
      </c>
      <c r="K462" s="1">
        <f t="shared" si="21"/>
        <v>18.714354055534702</v>
      </c>
      <c r="L462" t="s">
        <v>20</v>
      </c>
      <c r="M462" t="s">
        <v>24</v>
      </c>
      <c r="N462" t="s">
        <v>3131</v>
      </c>
      <c r="O462" t="s">
        <v>3167</v>
      </c>
      <c r="P462" t="s">
        <v>3167</v>
      </c>
      <c r="Q462" t="s">
        <v>3167</v>
      </c>
      <c r="R462" t="s">
        <v>3167</v>
      </c>
      <c r="S462" s="10" t="e">
        <f>C462-VLOOKUP(E462, 'OFZ Yield'!$B$2:$N$2354, MATCH(V462, 'OFZ Yield'!$B$3:$N$3, 0), FALSE)</f>
        <v>#N/A</v>
      </c>
      <c r="T462" t="e">
        <f t="shared" si="22"/>
        <v>#N/A</v>
      </c>
      <c r="U462">
        <f t="shared" si="23"/>
        <v>120</v>
      </c>
      <c r="V462">
        <v>10</v>
      </c>
      <c r="W462">
        <v>2</v>
      </c>
    </row>
    <row r="463" spans="1:26" hidden="1" x14ac:dyDescent="0.15">
      <c r="A463" t="s">
        <v>1367</v>
      </c>
      <c r="B463" t="s">
        <v>1368</v>
      </c>
      <c r="C463" s="1">
        <v>9.5</v>
      </c>
      <c r="D463" s="2">
        <v>41828</v>
      </c>
      <c r="E463" s="2">
        <v>40736</v>
      </c>
      <c r="F463" t="s">
        <v>1773</v>
      </c>
      <c r="G463" t="s">
        <v>19</v>
      </c>
      <c r="H463" t="s">
        <v>21</v>
      </c>
      <c r="I463" t="s">
        <v>23</v>
      </c>
      <c r="J463" s="1">
        <v>26826912</v>
      </c>
      <c r="K463" s="1">
        <f t="shared" si="21"/>
        <v>17.104916120735002</v>
      </c>
      <c r="L463" t="s">
        <v>20</v>
      </c>
      <c r="M463" t="s">
        <v>947</v>
      </c>
      <c r="N463" t="s">
        <v>3133</v>
      </c>
      <c r="O463" t="s">
        <v>3167</v>
      </c>
      <c r="P463" t="s">
        <v>3167</v>
      </c>
      <c r="Q463" t="s">
        <v>3167</v>
      </c>
      <c r="R463" t="s">
        <v>3167</v>
      </c>
      <c r="S463" s="10" t="e">
        <f>C463-VLOOKUP(E463, 'OFZ Yield'!$B$2:$N$2354, MATCH(V463, 'OFZ Yield'!$B$3:$N$3, 0), FALSE)</f>
        <v>#N/A</v>
      </c>
      <c r="T463" t="e">
        <f t="shared" si="22"/>
        <v>#N/A</v>
      </c>
      <c r="U463">
        <f t="shared" si="23"/>
        <v>36</v>
      </c>
      <c r="V463">
        <v>3</v>
      </c>
      <c r="W463">
        <v>0</v>
      </c>
      <c r="Z463">
        <v>0</v>
      </c>
    </row>
    <row r="464" spans="1:26" hidden="1" x14ac:dyDescent="0.15">
      <c r="A464" t="s">
        <v>16</v>
      </c>
      <c r="B464" t="s">
        <v>17</v>
      </c>
      <c r="C464" s="1">
        <v>8.15</v>
      </c>
      <c r="D464" s="2">
        <v>44378</v>
      </c>
      <c r="E464" s="2">
        <v>40738</v>
      </c>
      <c r="F464" t="s">
        <v>136</v>
      </c>
      <c r="G464" t="s">
        <v>19</v>
      </c>
      <c r="H464" t="s">
        <v>21</v>
      </c>
      <c r="I464" t="s">
        <v>23</v>
      </c>
      <c r="J464" s="1">
        <v>67067281</v>
      </c>
      <c r="K464" s="1">
        <f t="shared" si="21"/>
        <v>18.021206867519556</v>
      </c>
      <c r="L464" t="s">
        <v>20</v>
      </c>
      <c r="M464" t="s">
        <v>24</v>
      </c>
      <c r="N464" t="s">
        <v>3131</v>
      </c>
      <c r="O464" t="s">
        <v>3167</v>
      </c>
      <c r="P464" t="s">
        <v>3167</v>
      </c>
      <c r="Q464" t="s">
        <v>3167</v>
      </c>
      <c r="R464" t="s">
        <v>3167</v>
      </c>
      <c r="S464" s="10" t="e">
        <f>C464-VLOOKUP(E464, 'OFZ Yield'!$B$2:$N$2354, MATCH(V464, 'OFZ Yield'!$B$3:$N$3, 0), FALSE)</f>
        <v>#N/A</v>
      </c>
      <c r="T464" t="e">
        <f t="shared" si="22"/>
        <v>#N/A</v>
      </c>
      <c r="U464">
        <f t="shared" si="23"/>
        <v>120</v>
      </c>
      <c r="V464">
        <v>10</v>
      </c>
      <c r="W464">
        <v>2</v>
      </c>
    </row>
    <row r="465" spans="1:27" hidden="1" x14ac:dyDescent="0.15">
      <c r="A465" t="s">
        <v>1206</v>
      </c>
      <c r="B465" t="s">
        <v>1207</v>
      </c>
      <c r="C465" s="1">
        <v>7.2</v>
      </c>
      <c r="D465" s="2">
        <v>41830</v>
      </c>
      <c r="E465" s="2">
        <v>40738</v>
      </c>
      <c r="F465" t="s">
        <v>1774</v>
      </c>
      <c r="G465" t="s">
        <v>19</v>
      </c>
      <c r="H465" t="s">
        <v>21</v>
      </c>
      <c r="I465" t="s">
        <v>25</v>
      </c>
      <c r="J465" s="1">
        <v>67691058</v>
      </c>
      <c r="K465" s="1">
        <f t="shared" si="21"/>
        <v>18.03046464644094</v>
      </c>
      <c r="L465" t="s">
        <v>20</v>
      </c>
      <c r="M465" t="s">
        <v>947</v>
      </c>
      <c r="N465" t="s">
        <v>3167</v>
      </c>
      <c r="O465" t="s">
        <v>3167</v>
      </c>
      <c r="P465" t="s">
        <v>3167</v>
      </c>
      <c r="Q465" t="s">
        <v>3167</v>
      </c>
      <c r="R465" t="s">
        <v>3167</v>
      </c>
      <c r="S465" s="10" t="e">
        <f>C465-VLOOKUP(E465, 'OFZ Yield'!$B$2:$N$2354, MATCH(V465, 'OFZ Yield'!$B$3:$N$3, 0), FALSE)</f>
        <v>#N/A</v>
      </c>
      <c r="T465" t="e">
        <f t="shared" si="22"/>
        <v>#N/A</v>
      </c>
      <c r="U465">
        <f t="shared" si="23"/>
        <v>36</v>
      </c>
      <c r="V465">
        <v>7</v>
      </c>
      <c r="W465">
        <v>0</v>
      </c>
      <c r="Z465">
        <v>0</v>
      </c>
    </row>
    <row r="466" spans="1:27" hidden="1" x14ac:dyDescent="0.15">
      <c r="A466" t="s">
        <v>16</v>
      </c>
      <c r="B466" t="s">
        <v>17</v>
      </c>
      <c r="C466" s="1">
        <v>8.15</v>
      </c>
      <c r="D466" s="2">
        <v>44379</v>
      </c>
      <c r="E466" s="2">
        <v>40739</v>
      </c>
      <c r="F466" t="s">
        <v>142</v>
      </c>
      <c r="G466" t="s">
        <v>19</v>
      </c>
      <c r="H466" t="s">
        <v>21</v>
      </c>
      <c r="I466" t="s">
        <v>23</v>
      </c>
      <c r="J466" s="1">
        <v>67067281</v>
      </c>
      <c r="K466" s="1">
        <f t="shared" si="21"/>
        <v>18.021206867519556</v>
      </c>
      <c r="L466" t="s">
        <v>20</v>
      </c>
      <c r="M466" t="s">
        <v>24</v>
      </c>
      <c r="N466" t="s">
        <v>3131</v>
      </c>
      <c r="O466" t="s">
        <v>3167</v>
      </c>
      <c r="P466" t="s">
        <v>3167</v>
      </c>
      <c r="Q466" t="s">
        <v>3167</v>
      </c>
      <c r="R466" t="s">
        <v>3167</v>
      </c>
      <c r="S466" s="10" t="e">
        <f>C466-VLOOKUP(E466, 'OFZ Yield'!$B$2:$N$2354, MATCH(V466, 'OFZ Yield'!$B$3:$N$3, 0), FALSE)</f>
        <v>#N/A</v>
      </c>
      <c r="T466" t="e">
        <f t="shared" si="22"/>
        <v>#N/A</v>
      </c>
      <c r="U466">
        <f t="shared" si="23"/>
        <v>120</v>
      </c>
      <c r="V466">
        <v>10</v>
      </c>
      <c r="W466">
        <v>2</v>
      </c>
    </row>
    <row r="467" spans="1:27" hidden="1" x14ac:dyDescent="0.15">
      <c r="A467" t="s">
        <v>1776</v>
      </c>
      <c r="B467" t="s">
        <v>1777</v>
      </c>
      <c r="C467" s="1">
        <v>9.9</v>
      </c>
      <c r="D467" s="2">
        <v>41843</v>
      </c>
      <c r="E467" s="2">
        <v>40739</v>
      </c>
      <c r="F467" t="s">
        <v>1778</v>
      </c>
      <c r="G467" t="s">
        <v>19</v>
      </c>
      <c r="H467" t="s">
        <v>21</v>
      </c>
      <c r="I467" t="s">
        <v>28</v>
      </c>
      <c r="J467" s="1">
        <v>66312821</v>
      </c>
      <c r="K467" s="1">
        <f t="shared" si="21"/>
        <v>18.009893815043064</v>
      </c>
      <c r="L467" t="s">
        <v>20</v>
      </c>
      <c r="M467" t="s">
        <v>947</v>
      </c>
      <c r="N467" t="s">
        <v>3133</v>
      </c>
      <c r="O467" t="s">
        <v>3167</v>
      </c>
      <c r="P467" t="s">
        <v>3167</v>
      </c>
      <c r="Q467" t="s">
        <v>3167</v>
      </c>
      <c r="R467" t="s">
        <v>3167</v>
      </c>
      <c r="S467" s="10" t="e">
        <f>C467-VLOOKUP(E467, 'OFZ Yield'!$B$2:$N$2354, MATCH(V467, 'OFZ Yield'!$B$3:$N$3, 0), FALSE)</f>
        <v>#N/A</v>
      </c>
      <c r="T467" t="e">
        <f t="shared" si="22"/>
        <v>#N/A</v>
      </c>
      <c r="U467">
        <f t="shared" si="23"/>
        <v>37</v>
      </c>
      <c r="V467">
        <v>3</v>
      </c>
      <c r="W467">
        <v>0</v>
      </c>
      <c r="Z467">
        <v>0</v>
      </c>
    </row>
    <row r="468" spans="1:27" hidden="1" x14ac:dyDescent="0.15">
      <c r="A468" t="s">
        <v>29</v>
      </c>
      <c r="B468" t="s">
        <v>30</v>
      </c>
      <c r="C468" s="1">
        <v>7.65</v>
      </c>
      <c r="D468" s="2">
        <v>41838</v>
      </c>
      <c r="E468" s="2">
        <v>40742</v>
      </c>
      <c r="F468" t="s">
        <v>1775</v>
      </c>
      <c r="G468" t="s">
        <v>19</v>
      </c>
      <c r="H468" t="s">
        <v>21</v>
      </c>
      <c r="I468" t="s">
        <v>23</v>
      </c>
      <c r="J468" s="1">
        <v>134134563</v>
      </c>
      <c r="K468" s="1">
        <f t="shared" si="21"/>
        <v>18.714354055534702</v>
      </c>
      <c r="L468" t="s">
        <v>20</v>
      </c>
      <c r="M468" t="s">
        <v>947</v>
      </c>
      <c r="N468" t="s">
        <v>3133</v>
      </c>
      <c r="O468" t="s">
        <v>3167</v>
      </c>
      <c r="P468" t="s">
        <v>3167</v>
      </c>
      <c r="Q468" t="s">
        <v>3167</v>
      </c>
      <c r="R468" t="s">
        <v>3167</v>
      </c>
      <c r="S468" s="10" t="e">
        <f>C468-VLOOKUP(E468, 'OFZ Yield'!$B$2:$N$2354, MATCH(V468, 'OFZ Yield'!$B$3:$N$3, 0), FALSE)</f>
        <v>#N/A</v>
      </c>
      <c r="T468" t="e">
        <f t="shared" si="22"/>
        <v>#N/A</v>
      </c>
      <c r="U468">
        <f t="shared" si="23"/>
        <v>37</v>
      </c>
      <c r="V468">
        <v>3</v>
      </c>
      <c r="W468">
        <v>0</v>
      </c>
      <c r="Z468">
        <v>0</v>
      </c>
    </row>
    <row r="469" spans="1:27" hidden="1" x14ac:dyDescent="0.15">
      <c r="A469" t="s">
        <v>1709</v>
      </c>
      <c r="B469" t="s">
        <v>1710</v>
      </c>
      <c r="C469" s="1">
        <v>11</v>
      </c>
      <c r="D469" s="2">
        <v>41837</v>
      </c>
      <c r="E469" s="2">
        <v>40745</v>
      </c>
      <c r="F469" t="s">
        <v>1711</v>
      </c>
      <c r="G469" t="s">
        <v>19</v>
      </c>
      <c r="H469" t="s">
        <v>21</v>
      </c>
      <c r="I469" t="s">
        <v>25</v>
      </c>
      <c r="J469" s="1">
        <v>19776055</v>
      </c>
      <c r="K469" s="1">
        <f t="shared" si="21"/>
        <v>16.799982420384556</v>
      </c>
      <c r="L469" t="s">
        <v>20</v>
      </c>
      <c r="M469" t="s">
        <v>947</v>
      </c>
      <c r="N469" t="s">
        <v>3167</v>
      </c>
      <c r="O469" t="s">
        <v>3167</v>
      </c>
      <c r="P469" t="s">
        <v>3167</v>
      </c>
      <c r="Q469" t="s">
        <v>3167</v>
      </c>
      <c r="R469" t="s">
        <v>3167</v>
      </c>
      <c r="S469" s="10" t="e">
        <f>C469-VLOOKUP(E469, 'OFZ Yield'!$B$2:$N$2354, MATCH(V469, 'OFZ Yield'!$B$3:$N$3, 0), FALSE)</f>
        <v>#N/A</v>
      </c>
      <c r="T469" t="e">
        <f t="shared" si="22"/>
        <v>#N/A</v>
      </c>
      <c r="U469">
        <f t="shared" si="23"/>
        <v>36</v>
      </c>
      <c r="V469">
        <v>3</v>
      </c>
      <c r="W469">
        <v>0</v>
      </c>
      <c r="Z469">
        <v>0</v>
      </c>
    </row>
    <row r="470" spans="1:27" hidden="1" x14ac:dyDescent="0.15">
      <c r="A470" t="s">
        <v>707</v>
      </c>
      <c r="B470" t="s">
        <v>708</v>
      </c>
      <c r="C470" s="1">
        <v>7.95</v>
      </c>
      <c r="D470" s="2">
        <v>45113</v>
      </c>
      <c r="E470" s="2">
        <v>40745</v>
      </c>
      <c r="F470" t="s">
        <v>1779</v>
      </c>
      <c r="G470" t="s">
        <v>19</v>
      </c>
      <c r="H470" t="s">
        <v>21</v>
      </c>
      <c r="I470" t="s">
        <v>23</v>
      </c>
      <c r="J470" s="1">
        <v>270764232</v>
      </c>
      <c r="K470" s="1">
        <f t="shared" si="21"/>
        <v>19.416759007560831</v>
      </c>
      <c r="L470" t="s">
        <v>20</v>
      </c>
      <c r="M470" t="s">
        <v>951</v>
      </c>
      <c r="N470" t="s">
        <v>3167</v>
      </c>
      <c r="O470" t="s">
        <v>3139</v>
      </c>
      <c r="P470" t="s">
        <v>3167</v>
      </c>
      <c r="Q470" t="s">
        <v>3167</v>
      </c>
      <c r="R470" t="s">
        <v>3167</v>
      </c>
      <c r="S470" s="10" t="e">
        <f>C470-VLOOKUP(E470, 'OFZ Yield'!$B$2:$N$2354, MATCH(V470, 'OFZ Yield'!$B$3:$N$3, 0), FALSE)</f>
        <v>#N/A</v>
      </c>
      <c r="T470" t="e">
        <f t="shared" si="22"/>
        <v>#N/A</v>
      </c>
      <c r="U470">
        <f t="shared" si="23"/>
        <v>144</v>
      </c>
      <c r="V470">
        <v>3</v>
      </c>
      <c r="W470">
        <v>0</v>
      </c>
      <c r="Z470">
        <v>0</v>
      </c>
    </row>
    <row r="471" spans="1:27" hidden="1" x14ac:dyDescent="0.15">
      <c r="A471" t="s">
        <v>1206</v>
      </c>
      <c r="B471" t="s">
        <v>1207</v>
      </c>
      <c r="C471" s="1">
        <v>7.25</v>
      </c>
      <c r="D471" s="2">
        <v>41842</v>
      </c>
      <c r="E471" s="2">
        <v>40750</v>
      </c>
      <c r="F471" t="s">
        <v>1780</v>
      </c>
      <c r="G471" t="s">
        <v>19</v>
      </c>
      <c r="H471" t="s">
        <v>21</v>
      </c>
      <c r="I471" t="s">
        <v>25</v>
      </c>
      <c r="J471" s="1">
        <v>67691058</v>
      </c>
      <c r="K471" s="1">
        <f t="shared" si="21"/>
        <v>18.03046464644094</v>
      </c>
      <c r="L471" t="s">
        <v>20</v>
      </c>
      <c r="M471" t="s">
        <v>947</v>
      </c>
      <c r="N471" t="s">
        <v>3167</v>
      </c>
      <c r="O471" t="s">
        <v>3167</v>
      </c>
      <c r="P471" t="s">
        <v>3167</v>
      </c>
      <c r="Q471" t="s">
        <v>3167</v>
      </c>
      <c r="R471" t="s">
        <v>3167</v>
      </c>
      <c r="S471" s="10" t="e">
        <f>C471-VLOOKUP(E471, 'OFZ Yield'!$B$2:$N$2354, MATCH(V471, 'OFZ Yield'!$B$3:$N$3, 0), FALSE)</f>
        <v>#N/A</v>
      </c>
      <c r="T471" t="e">
        <f t="shared" si="22"/>
        <v>#N/A</v>
      </c>
      <c r="U471">
        <f t="shared" si="23"/>
        <v>36</v>
      </c>
      <c r="V471">
        <v>3</v>
      </c>
      <c r="W471">
        <v>0</v>
      </c>
      <c r="Z471">
        <v>0</v>
      </c>
    </row>
    <row r="472" spans="1:27" hidden="1" x14ac:dyDescent="0.15">
      <c r="A472" t="s">
        <v>1312</v>
      </c>
      <c r="B472" t="s">
        <v>1313</v>
      </c>
      <c r="C472" s="1">
        <v>9.5</v>
      </c>
      <c r="D472" s="2">
        <v>42572</v>
      </c>
      <c r="E472" s="2">
        <v>40752</v>
      </c>
      <c r="F472" t="s">
        <v>1781</v>
      </c>
      <c r="G472" t="s">
        <v>19</v>
      </c>
      <c r="H472" t="s">
        <v>21</v>
      </c>
      <c r="I472" t="s">
        <v>25</v>
      </c>
      <c r="J472" s="1">
        <v>19893846</v>
      </c>
      <c r="K472" s="1">
        <f t="shared" si="21"/>
        <v>16.805920995637088</v>
      </c>
      <c r="L472" t="s">
        <v>20</v>
      </c>
      <c r="M472" t="s">
        <v>948</v>
      </c>
      <c r="N472" t="s">
        <v>3167</v>
      </c>
      <c r="O472" t="s">
        <v>3167</v>
      </c>
      <c r="P472" t="s">
        <v>3148</v>
      </c>
      <c r="Q472" t="s">
        <v>3167</v>
      </c>
      <c r="R472" t="s">
        <v>3167</v>
      </c>
      <c r="S472" s="10" t="e">
        <f>C472-VLOOKUP(E472, 'OFZ Yield'!$B$2:$N$2354, MATCH(V472, 'OFZ Yield'!$B$3:$N$3, 0), FALSE)</f>
        <v>#N/A</v>
      </c>
      <c r="T472" t="e">
        <f t="shared" si="22"/>
        <v>#N/A</v>
      </c>
      <c r="U472">
        <f t="shared" si="23"/>
        <v>60</v>
      </c>
      <c r="V472">
        <v>3</v>
      </c>
      <c r="W472">
        <f>IF(P472="high risk", 1, 0)</f>
        <v>0</v>
      </c>
      <c r="Z472">
        <v>0</v>
      </c>
    </row>
    <row r="473" spans="1:27" hidden="1" x14ac:dyDescent="0.15">
      <c r="A473" t="s">
        <v>165</v>
      </c>
      <c r="B473" t="s">
        <v>166</v>
      </c>
      <c r="C473" s="1">
        <v>8.4700000000000006</v>
      </c>
      <c r="D473" s="2">
        <v>41844</v>
      </c>
      <c r="E473" s="2">
        <v>40752</v>
      </c>
      <c r="F473" t="s">
        <v>1782</v>
      </c>
      <c r="G473" t="s">
        <v>19</v>
      </c>
      <c r="H473" t="s">
        <v>21</v>
      </c>
      <c r="I473" t="s">
        <v>25</v>
      </c>
      <c r="J473" s="1">
        <v>26372698</v>
      </c>
      <c r="K473" s="1">
        <f t="shared" si="21"/>
        <v>17.087839866330565</v>
      </c>
      <c r="L473" t="s">
        <v>20</v>
      </c>
      <c r="M473" t="s">
        <v>947</v>
      </c>
      <c r="N473" t="s">
        <v>3167</v>
      </c>
      <c r="O473" t="s">
        <v>3167</v>
      </c>
      <c r="P473" t="s">
        <v>3167</v>
      </c>
      <c r="Q473" t="s">
        <v>3167</v>
      </c>
      <c r="R473" t="s">
        <v>3167</v>
      </c>
      <c r="S473" s="10" t="e">
        <f>C473-VLOOKUP(E473, 'OFZ Yield'!$B$2:$N$2354, MATCH(V473, 'OFZ Yield'!$B$3:$N$3, 0), FALSE)</f>
        <v>#N/A</v>
      </c>
      <c r="T473" t="e">
        <f t="shared" si="22"/>
        <v>#N/A</v>
      </c>
      <c r="U473">
        <f t="shared" si="23"/>
        <v>36</v>
      </c>
      <c r="V473">
        <v>3</v>
      </c>
      <c r="W473">
        <v>0</v>
      </c>
      <c r="Z473">
        <v>0</v>
      </c>
    </row>
    <row r="474" spans="1:27" hidden="1" x14ac:dyDescent="0.15">
      <c r="A474" t="s">
        <v>1286</v>
      </c>
      <c r="B474" t="s">
        <v>1287</v>
      </c>
      <c r="C474" s="1">
        <v>9.25</v>
      </c>
      <c r="D474" s="2">
        <v>41852</v>
      </c>
      <c r="E474" s="2">
        <v>40756</v>
      </c>
      <c r="F474" t="s">
        <v>1783</v>
      </c>
      <c r="G474" t="s">
        <v>19</v>
      </c>
      <c r="H474" t="s">
        <v>21</v>
      </c>
      <c r="I474" t="s">
        <v>23</v>
      </c>
      <c r="J474" s="1">
        <v>40240369</v>
      </c>
      <c r="K474" s="1">
        <f t="shared" si="21"/>
        <v>17.510381253693833</v>
      </c>
      <c r="L474" t="s">
        <v>20</v>
      </c>
      <c r="M474" t="s">
        <v>947</v>
      </c>
      <c r="N474" t="s">
        <v>3167</v>
      </c>
      <c r="O474" t="s">
        <v>3167</v>
      </c>
      <c r="P474" t="s">
        <v>3167</v>
      </c>
      <c r="Q474" t="s">
        <v>3167</v>
      </c>
      <c r="R474" t="s">
        <v>3167</v>
      </c>
      <c r="S474" s="10" t="e">
        <f>C474-VLOOKUP(E474, 'OFZ Yield'!$B$2:$N$2354, MATCH(V474, 'OFZ Yield'!$B$3:$N$3, 0), FALSE)</f>
        <v>#N/A</v>
      </c>
      <c r="T474" t="e">
        <f t="shared" si="22"/>
        <v>#N/A</v>
      </c>
      <c r="U474">
        <f t="shared" si="23"/>
        <v>37</v>
      </c>
      <c r="V474">
        <v>3</v>
      </c>
      <c r="W474">
        <v>0</v>
      </c>
      <c r="Z474">
        <v>0</v>
      </c>
    </row>
    <row r="475" spans="1:27" hidden="1" x14ac:dyDescent="0.15">
      <c r="A475" t="s">
        <v>1286</v>
      </c>
      <c r="B475" t="s">
        <v>1287</v>
      </c>
      <c r="C475" s="1">
        <v>9.25</v>
      </c>
      <c r="D475" s="2">
        <v>41852</v>
      </c>
      <c r="E475" s="2">
        <v>40756</v>
      </c>
      <c r="F475" t="s">
        <v>1784</v>
      </c>
      <c r="G475" t="s">
        <v>19</v>
      </c>
      <c r="H475" t="s">
        <v>21</v>
      </c>
      <c r="I475" t="s">
        <v>23</v>
      </c>
      <c r="J475" s="1">
        <v>26826912</v>
      </c>
      <c r="K475" s="1">
        <f t="shared" si="21"/>
        <v>17.104916120735002</v>
      </c>
      <c r="L475" t="s">
        <v>20</v>
      </c>
      <c r="M475" t="s">
        <v>947</v>
      </c>
      <c r="N475" t="s">
        <v>3167</v>
      </c>
      <c r="O475" t="s">
        <v>3167</v>
      </c>
      <c r="P475" t="s">
        <v>3167</v>
      </c>
      <c r="Q475" t="s">
        <v>3167</v>
      </c>
      <c r="R475" t="s">
        <v>3167</v>
      </c>
      <c r="S475" s="10" t="e">
        <f>C475-VLOOKUP(E475, 'OFZ Yield'!$B$2:$N$2354, MATCH(V475, 'OFZ Yield'!$B$3:$N$3, 0), FALSE)</f>
        <v>#N/A</v>
      </c>
      <c r="T475" t="e">
        <f t="shared" si="22"/>
        <v>#N/A</v>
      </c>
      <c r="U475">
        <f t="shared" si="23"/>
        <v>37</v>
      </c>
      <c r="V475">
        <v>10</v>
      </c>
      <c r="W475">
        <v>0</v>
      </c>
      <c r="Z475">
        <v>0</v>
      </c>
    </row>
    <row r="476" spans="1:27" hidden="1" x14ac:dyDescent="0.15">
      <c r="A476" t="s">
        <v>75</v>
      </c>
      <c r="B476" t="s">
        <v>76</v>
      </c>
      <c r="C476" s="1">
        <v>8.75</v>
      </c>
      <c r="D476" s="2">
        <v>41849</v>
      </c>
      <c r="E476" s="2">
        <v>40757</v>
      </c>
      <c r="F476" t="s">
        <v>1785</v>
      </c>
      <c r="G476" t="s">
        <v>19</v>
      </c>
      <c r="H476" t="s">
        <v>21</v>
      </c>
      <c r="I476" t="s">
        <v>25</v>
      </c>
      <c r="J476" s="1">
        <v>39552111</v>
      </c>
      <c r="K476" s="1">
        <f t="shared" si="21"/>
        <v>17.493129626227599</v>
      </c>
      <c r="L476" t="s">
        <v>20</v>
      </c>
      <c r="M476" t="s">
        <v>947</v>
      </c>
      <c r="N476" t="s">
        <v>3167</v>
      </c>
      <c r="O476" t="s">
        <v>3167</v>
      </c>
      <c r="P476" t="s">
        <v>3167</v>
      </c>
      <c r="Q476" t="s">
        <v>3167</v>
      </c>
      <c r="R476" t="s">
        <v>3167</v>
      </c>
      <c r="S476" s="10" t="e">
        <f>C476-VLOOKUP(E476, 'OFZ Yield'!$B$2:$N$2354, MATCH(V476, 'OFZ Yield'!$B$3:$N$3, 0), FALSE)</f>
        <v>#N/A</v>
      </c>
      <c r="T476" t="e">
        <f t="shared" si="22"/>
        <v>#N/A</v>
      </c>
      <c r="U476">
        <f t="shared" si="23"/>
        <v>36</v>
      </c>
      <c r="V476">
        <v>3</v>
      </c>
      <c r="W476">
        <v>0</v>
      </c>
      <c r="Z476">
        <v>0</v>
      </c>
    </row>
    <row r="477" spans="1:27" hidden="1" x14ac:dyDescent="0.15">
      <c r="A477" t="s">
        <v>1661</v>
      </c>
      <c r="B477" t="s">
        <v>1662</v>
      </c>
      <c r="C477" s="1">
        <v>7.95</v>
      </c>
      <c r="D477" s="2">
        <v>41849</v>
      </c>
      <c r="E477" s="2">
        <v>40757</v>
      </c>
      <c r="F477" t="s">
        <v>1786</v>
      </c>
      <c r="G477" t="s">
        <v>19</v>
      </c>
      <c r="H477" t="s">
        <v>21</v>
      </c>
      <c r="I477" t="s">
        <v>25</v>
      </c>
      <c r="J477" s="1">
        <v>66312821</v>
      </c>
      <c r="K477" s="1">
        <f t="shared" si="21"/>
        <v>18.009893815043064</v>
      </c>
      <c r="L477" t="s">
        <v>20</v>
      </c>
      <c r="M477" t="s">
        <v>947</v>
      </c>
      <c r="N477" t="s">
        <v>3167</v>
      </c>
      <c r="O477" t="s">
        <v>3167</v>
      </c>
      <c r="P477" t="s">
        <v>3167</v>
      </c>
      <c r="Q477" t="s">
        <v>3167</v>
      </c>
      <c r="R477" t="s">
        <v>3167</v>
      </c>
      <c r="S477" s="10" t="e">
        <f>C477-VLOOKUP(E477, 'OFZ Yield'!$B$2:$N$2354, MATCH(V477, 'OFZ Yield'!$B$3:$N$3, 0), FALSE)</f>
        <v>#N/A</v>
      </c>
      <c r="T477" t="e">
        <f t="shared" si="22"/>
        <v>#N/A</v>
      </c>
      <c r="U477">
        <f t="shared" si="23"/>
        <v>36</v>
      </c>
      <c r="V477">
        <v>5</v>
      </c>
      <c r="W477">
        <v>0</v>
      </c>
      <c r="Z477">
        <v>0</v>
      </c>
    </row>
    <row r="478" spans="1:27" hidden="1" x14ac:dyDescent="0.15">
      <c r="A478" t="s">
        <v>1555</v>
      </c>
      <c r="B478" t="s">
        <v>1556</v>
      </c>
      <c r="C478" s="1">
        <v>11</v>
      </c>
      <c r="D478" s="2">
        <v>41853</v>
      </c>
      <c r="E478" s="2">
        <v>40757</v>
      </c>
      <c r="F478" t="s">
        <v>1787</v>
      </c>
      <c r="G478" t="s">
        <v>19</v>
      </c>
      <c r="H478" t="s">
        <v>21</v>
      </c>
      <c r="I478" t="s">
        <v>23</v>
      </c>
      <c r="J478" s="1">
        <v>19893846</v>
      </c>
      <c r="K478" s="1">
        <f t="shared" si="21"/>
        <v>16.805920995637088</v>
      </c>
      <c r="L478" t="s">
        <v>20</v>
      </c>
      <c r="M478" t="s">
        <v>947</v>
      </c>
      <c r="N478" t="s">
        <v>3133</v>
      </c>
      <c r="O478" t="s">
        <v>3167</v>
      </c>
      <c r="P478" t="s">
        <v>3167</v>
      </c>
      <c r="Q478" t="s">
        <v>3167</v>
      </c>
      <c r="R478" t="s">
        <v>3167</v>
      </c>
      <c r="S478" s="10" t="e">
        <f>C478-VLOOKUP(E478, 'OFZ Yield'!$B$2:$N$2354, MATCH(V478, 'OFZ Yield'!$B$3:$N$3, 0), FALSE)</f>
        <v>#N/A</v>
      </c>
      <c r="T478" t="e">
        <f t="shared" si="22"/>
        <v>#N/A</v>
      </c>
      <c r="U478">
        <f t="shared" si="23"/>
        <v>37</v>
      </c>
      <c r="V478">
        <v>3</v>
      </c>
      <c r="W478">
        <v>0</v>
      </c>
      <c r="Z478">
        <v>0</v>
      </c>
    </row>
    <row r="479" spans="1:27" hidden="1" x14ac:dyDescent="0.15">
      <c r="A479" t="s">
        <v>176</v>
      </c>
      <c r="B479" t="s">
        <v>177</v>
      </c>
      <c r="C479" s="1">
        <v>11.5</v>
      </c>
      <c r="D479" s="2">
        <v>42578</v>
      </c>
      <c r="E479" s="2">
        <v>40758</v>
      </c>
      <c r="F479" t="s">
        <v>1788</v>
      </c>
      <c r="G479" t="s">
        <v>19</v>
      </c>
      <c r="H479" t="s">
        <v>21</v>
      </c>
      <c r="I479" t="s">
        <v>23</v>
      </c>
      <c r="J479" s="1">
        <v>23872615</v>
      </c>
      <c r="K479" s="1">
        <f t="shared" si="21"/>
        <v>16.988242544053243</v>
      </c>
      <c r="L479" t="s">
        <v>20</v>
      </c>
      <c r="M479" t="s">
        <v>947</v>
      </c>
      <c r="N479" t="s">
        <v>3167</v>
      </c>
      <c r="O479" t="s">
        <v>3167</v>
      </c>
      <c r="P479" t="s">
        <v>3167</v>
      </c>
      <c r="Q479" t="s">
        <v>3167</v>
      </c>
      <c r="R479" t="s">
        <v>3167</v>
      </c>
      <c r="S479" s="10" t="e">
        <f>C479-VLOOKUP(E479, 'OFZ Yield'!$B$2:$N$2354, MATCH(V479, 'OFZ Yield'!$B$3:$N$3, 0), FALSE)</f>
        <v>#N/A</v>
      </c>
      <c r="T479" t="e">
        <f t="shared" si="22"/>
        <v>#N/A</v>
      </c>
      <c r="U479">
        <f t="shared" si="23"/>
        <v>60</v>
      </c>
      <c r="V479">
        <v>3</v>
      </c>
      <c r="W479">
        <v>0</v>
      </c>
      <c r="Z479">
        <v>0</v>
      </c>
      <c r="AA479">
        <v>365</v>
      </c>
    </row>
    <row r="480" spans="1:27" hidden="1" x14ac:dyDescent="0.15">
      <c r="A480" t="s">
        <v>1789</v>
      </c>
      <c r="B480" t="s">
        <v>1790</v>
      </c>
      <c r="C480" s="1">
        <v>10.6</v>
      </c>
      <c r="D480" s="2">
        <v>41856</v>
      </c>
      <c r="E480" s="2">
        <v>40760</v>
      </c>
      <c r="F480" t="s">
        <v>1791</v>
      </c>
      <c r="G480" t="s">
        <v>19</v>
      </c>
      <c r="H480" t="s">
        <v>21</v>
      </c>
      <c r="I480" t="s">
        <v>23</v>
      </c>
      <c r="J480" s="1">
        <v>39787692</v>
      </c>
      <c r="K480" s="1">
        <f t="shared" si="21"/>
        <v>17.499068176197035</v>
      </c>
      <c r="L480" t="s">
        <v>20</v>
      </c>
      <c r="M480" t="s">
        <v>947</v>
      </c>
      <c r="N480" t="s">
        <v>3167</v>
      </c>
      <c r="O480" t="s">
        <v>3139</v>
      </c>
      <c r="P480" t="s">
        <v>3167</v>
      </c>
      <c r="Q480" t="s">
        <v>3167</v>
      </c>
      <c r="R480" t="s">
        <v>3167</v>
      </c>
      <c r="S480" s="10" t="e">
        <f>C480-VLOOKUP(E480, 'OFZ Yield'!$B$2:$N$2354, MATCH(V480, 'OFZ Yield'!$B$3:$N$3, 0), FALSE)</f>
        <v>#N/A</v>
      </c>
      <c r="T480" t="e">
        <f t="shared" si="22"/>
        <v>#N/A</v>
      </c>
      <c r="U480">
        <f t="shared" si="23"/>
        <v>37</v>
      </c>
      <c r="V480">
        <v>3</v>
      </c>
      <c r="W480">
        <v>0</v>
      </c>
      <c r="Z480">
        <v>0</v>
      </c>
    </row>
    <row r="481" spans="1:26" hidden="1" x14ac:dyDescent="0.15">
      <c r="A481" t="s">
        <v>534</v>
      </c>
      <c r="B481" t="s">
        <v>535</v>
      </c>
      <c r="C481" s="1">
        <v>10</v>
      </c>
      <c r="D481" s="2">
        <v>41864</v>
      </c>
      <c r="E481" s="2">
        <v>40772</v>
      </c>
      <c r="F481" t="s">
        <v>1794</v>
      </c>
      <c r="G481" t="s">
        <v>19</v>
      </c>
      <c r="H481" t="s">
        <v>21</v>
      </c>
      <c r="I481" t="s">
        <v>23</v>
      </c>
      <c r="J481" s="1">
        <v>4024036</v>
      </c>
      <c r="K481" s="1">
        <f t="shared" si="21"/>
        <v>15.207795937043763</v>
      </c>
      <c r="L481" t="s">
        <v>20</v>
      </c>
      <c r="M481" t="s">
        <v>947</v>
      </c>
      <c r="N481" t="s">
        <v>3167</v>
      </c>
      <c r="O481" t="s">
        <v>3167</v>
      </c>
      <c r="P481" t="s">
        <v>3167</v>
      </c>
      <c r="Q481" t="s">
        <v>3167</v>
      </c>
      <c r="R481" t="s">
        <v>3167</v>
      </c>
      <c r="S481" s="10" t="e">
        <f>C481-VLOOKUP(E481, 'OFZ Yield'!$B$2:$N$2354, MATCH(V481, 'OFZ Yield'!$B$3:$N$3, 0), FALSE)</f>
        <v>#N/A</v>
      </c>
      <c r="T481" t="e">
        <f t="shared" si="22"/>
        <v>#N/A</v>
      </c>
      <c r="U481">
        <f t="shared" si="23"/>
        <v>36</v>
      </c>
      <c r="V481">
        <v>3</v>
      </c>
      <c r="W481">
        <v>0</v>
      </c>
      <c r="Z481">
        <v>0</v>
      </c>
    </row>
    <row r="482" spans="1:26" hidden="1" x14ac:dyDescent="0.15">
      <c r="A482" t="s">
        <v>1450</v>
      </c>
      <c r="B482" t="s">
        <v>1451</v>
      </c>
      <c r="C482" s="1">
        <v>15</v>
      </c>
      <c r="D482" s="2">
        <v>42604</v>
      </c>
      <c r="E482" s="2">
        <v>40784</v>
      </c>
      <c r="F482" t="s">
        <v>1792</v>
      </c>
      <c r="G482" t="s">
        <v>19</v>
      </c>
      <c r="H482" t="s">
        <v>21</v>
      </c>
      <c r="I482" t="s">
        <v>23</v>
      </c>
      <c r="J482" s="1">
        <v>13201320</v>
      </c>
      <c r="K482" s="1">
        <f t="shared" si="21"/>
        <v>16.395827382556934</v>
      </c>
      <c r="L482" t="s">
        <v>20</v>
      </c>
      <c r="M482" t="s">
        <v>1011</v>
      </c>
      <c r="N482" t="s">
        <v>3167</v>
      </c>
      <c r="O482" t="s">
        <v>3167</v>
      </c>
      <c r="P482" t="s">
        <v>3147</v>
      </c>
      <c r="Q482" t="s">
        <v>3167</v>
      </c>
      <c r="R482" t="s">
        <v>3167</v>
      </c>
      <c r="S482" s="10" t="e">
        <f>C482-VLOOKUP(E482, 'OFZ Yield'!$B$2:$N$2354, MATCH(V482, 'OFZ Yield'!$B$3:$N$3, 0), FALSE)</f>
        <v>#N/A</v>
      </c>
      <c r="T482" t="e">
        <f t="shared" si="22"/>
        <v>#N/A</v>
      </c>
      <c r="U482">
        <f t="shared" si="23"/>
        <v>60</v>
      </c>
      <c r="V482">
        <v>3</v>
      </c>
      <c r="W482">
        <f>IF(P482="high risk", 1, 0)</f>
        <v>1</v>
      </c>
      <c r="X482">
        <v>1</v>
      </c>
      <c r="Y482" s="2">
        <v>42424</v>
      </c>
      <c r="Z482" s="10">
        <f>(Y482-E482)/365</f>
        <v>4.493150684931507</v>
      </c>
    </row>
    <row r="483" spans="1:26" hidden="1" x14ac:dyDescent="0.15">
      <c r="A483" t="s">
        <v>123</v>
      </c>
      <c r="B483" t="s">
        <v>124</v>
      </c>
      <c r="C483" s="1">
        <v>8.5</v>
      </c>
      <c r="D483" s="2">
        <v>44424</v>
      </c>
      <c r="E483" s="2">
        <v>40784</v>
      </c>
      <c r="F483" t="s">
        <v>1795</v>
      </c>
      <c r="G483" t="s">
        <v>19</v>
      </c>
      <c r="H483" t="s">
        <v>21</v>
      </c>
      <c r="I483" t="s">
        <v>23</v>
      </c>
      <c r="J483" s="1">
        <v>13191741</v>
      </c>
      <c r="K483" s="1">
        <f t="shared" si="21"/>
        <v>16.395101509917865</v>
      </c>
      <c r="L483" t="s">
        <v>20</v>
      </c>
      <c r="M483" t="s">
        <v>948</v>
      </c>
      <c r="N483" t="s">
        <v>3167</v>
      </c>
      <c r="O483" t="s">
        <v>3167</v>
      </c>
      <c r="P483" t="s">
        <v>3167</v>
      </c>
      <c r="Q483" t="s">
        <v>3167</v>
      </c>
      <c r="R483" t="s">
        <v>3167</v>
      </c>
      <c r="S483" s="10" t="e">
        <f>C483-VLOOKUP(E483, 'OFZ Yield'!$B$2:$N$2354, MATCH(V483, 'OFZ Yield'!$B$3:$N$3, 0), FALSE)</f>
        <v>#N/A</v>
      </c>
      <c r="T483" t="e">
        <f t="shared" si="22"/>
        <v>#N/A</v>
      </c>
      <c r="U483">
        <f t="shared" si="23"/>
        <v>120</v>
      </c>
      <c r="V483">
        <v>3</v>
      </c>
      <c r="W483">
        <v>0</v>
      </c>
      <c r="Z483">
        <v>0</v>
      </c>
    </row>
    <row r="484" spans="1:26" hidden="1" x14ac:dyDescent="0.15">
      <c r="A484" t="s">
        <v>123</v>
      </c>
      <c r="B484" t="s">
        <v>124</v>
      </c>
      <c r="C484" s="1">
        <v>8.5</v>
      </c>
      <c r="D484" s="2">
        <v>41877</v>
      </c>
      <c r="E484" s="2">
        <v>40786</v>
      </c>
      <c r="F484" t="s">
        <v>1796</v>
      </c>
      <c r="G484" t="s">
        <v>19</v>
      </c>
      <c r="H484" t="s">
        <v>21</v>
      </c>
      <c r="I484" t="s">
        <v>25</v>
      </c>
      <c r="J484" s="1">
        <v>6595870</v>
      </c>
      <c r="K484" s="1">
        <f t="shared" si="21"/>
        <v>15.701954253552909</v>
      </c>
      <c r="L484" t="s">
        <v>20</v>
      </c>
      <c r="M484" t="s">
        <v>947</v>
      </c>
      <c r="N484" t="s">
        <v>3167</v>
      </c>
      <c r="O484" t="s">
        <v>3167</v>
      </c>
      <c r="P484" t="s">
        <v>3167</v>
      </c>
      <c r="Q484" t="s">
        <v>3167</v>
      </c>
      <c r="R484" t="s">
        <v>3167</v>
      </c>
      <c r="S484" s="10" t="e">
        <f>C484-VLOOKUP(E484, 'OFZ Yield'!$B$2:$N$2354, MATCH(V484, 'OFZ Yield'!$B$3:$N$3, 0), FALSE)</f>
        <v>#N/A</v>
      </c>
      <c r="T484" t="e">
        <f t="shared" si="22"/>
        <v>#N/A</v>
      </c>
      <c r="U484">
        <f t="shared" si="23"/>
        <v>36</v>
      </c>
      <c r="V484">
        <v>5</v>
      </c>
      <c r="W484">
        <v>0</v>
      </c>
      <c r="Z484">
        <v>0</v>
      </c>
    </row>
    <row r="485" spans="1:26" hidden="1" x14ac:dyDescent="0.15">
      <c r="A485" t="s">
        <v>123</v>
      </c>
      <c r="B485" t="s">
        <v>124</v>
      </c>
      <c r="C485" s="1">
        <v>8.5</v>
      </c>
      <c r="D485" s="2">
        <v>41877</v>
      </c>
      <c r="E485" s="2">
        <v>40786</v>
      </c>
      <c r="F485" t="s">
        <v>1797</v>
      </c>
      <c r="G485" t="s">
        <v>19</v>
      </c>
      <c r="H485" t="s">
        <v>21</v>
      </c>
      <c r="I485" t="s">
        <v>25</v>
      </c>
      <c r="J485" s="1">
        <v>6595870</v>
      </c>
      <c r="K485" s="1">
        <f t="shared" si="21"/>
        <v>15.701954253552909</v>
      </c>
      <c r="L485" t="s">
        <v>20</v>
      </c>
      <c r="M485" t="s">
        <v>947</v>
      </c>
      <c r="N485" t="s">
        <v>3167</v>
      </c>
      <c r="O485" t="s">
        <v>3167</v>
      </c>
      <c r="P485" t="s">
        <v>3167</v>
      </c>
      <c r="Q485" t="s">
        <v>3167</v>
      </c>
      <c r="R485" t="s">
        <v>3167</v>
      </c>
      <c r="S485" s="10" t="e">
        <f>C485-VLOOKUP(E485, 'OFZ Yield'!$B$2:$N$2354, MATCH(V485, 'OFZ Yield'!$B$3:$N$3, 0), FALSE)</f>
        <v>#N/A</v>
      </c>
      <c r="T485" t="e">
        <f t="shared" si="22"/>
        <v>#N/A</v>
      </c>
      <c r="U485">
        <f t="shared" si="23"/>
        <v>36</v>
      </c>
      <c r="V485">
        <v>3</v>
      </c>
      <c r="W485">
        <v>0</v>
      </c>
      <c r="Z485">
        <v>0</v>
      </c>
    </row>
    <row r="486" spans="1:26" hidden="1" x14ac:dyDescent="0.15">
      <c r="A486" t="s">
        <v>1296</v>
      </c>
      <c r="B486" t="s">
        <v>1297</v>
      </c>
      <c r="C486" s="1">
        <v>10.6</v>
      </c>
      <c r="D486" s="2">
        <v>41907</v>
      </c>
      <c r="E486" s="2">
        <v>40815</v>
      </c>
      <c r="F486" t="s">
        <v>1799</v>
      </c>
      <c r="G486" t="s">
        <v>19</v>
      </c>
      <c r="H486" t="s">
        <v>21</v>
      </c>
      <c r="I486" t="s">
        <v>23</v>
      </c>
      <c r="J486" s="1">
        <v>26826912</v>
      </c>
      <c r="K486" s="1">
        <f t="shared" si="21"/>
        <v>17.104916120735002</v>
      </c>
      <c r="L486" t="s">
        <v>20</v>
      </c>
      <c r="M486" t="s">
        <v>947</v>
      </c>
      <c r="N486" t="s">
        <v>3133</v>
      </c>
      <c r="O486" t="s">
        <v>3167</v>
      </c>
      <c r="P486" t="s">
        <v>3167</v>
      </c>
      <c r="Q486" t="s">
        <v>3151</v>
      </c>
      <c r="R486" t="s">
        <v>3151</v>
      </c>
      <c r="S486" s="10" t="e">
        <f>C486-VLOOKUP(E486, 'OFZ Yield'!$B$2:$N$2354, MATCH(V486, 'OFZ Yield'!$B$3:$N$3, 0), FALSE)</f>
        <v>#N/A</v>
      </c>
      <c r="T486" t="e">
        <f t="shared" si="22"/>
        <v>#N/A</v>
      </c>
      <c r="U486">
        <f t="shared" si="23"/>
        <v>36</v>
      </c>
      <c r="V486">
        <v>3</v>
      </c>
      <c r="W486">
        <v>2</v>
      </c>
      <c r="Z486">
        <v>0</v>
      </c>
    </row>
    <row r="487" spans="1:26" hidden="1" x14ac:dyDescent="0.15">
      <c r="A487" t="s">
        <v>1800</v>
      </c>
      <c r="B487" t="s">
        <v>1801</v>
      </c>
      <c r="C487" s="1">
        <v>11</v>
      </c>
      <c r="D487" s="2">
        <v>41183</v>
      </c>
      <c r="E487" s="2">
        <v>40819</v>
      </c>
      <c r="F487" t="s">
        <v>1802</v>
      </c>
      <c r="G487" t="s">
        <v>19</v>
      </c>
      <c r="H487" t="s">
        <v>21</v>
      </c>
      <c r="I487" t="s">
        <v>25</v>
      </c>
      <c r="J487" s="1">
        <v>3957522</v>
      </c>
      <c r="K487" s="1">
        <f t="shared" si="21"/>
        <v>15.191128629786919</v>
      </c>
      <c r="L487" t="s">
        <v>20</v>
      </c>
      <c r="M487" t="s">
        <v>947</v>
      </c>
      <c r="N487" t="s">
        <v>3167</v>
      </c>
      <c r="O487" t="s">
        <v>3167</v>
      </c>
      <c r="P487" t="s">
        <v>3167</v>
      </c>
      <c r="Q487" t="s">
        <v>3167</v>
      </c>
      <c r="R487" t="s">
        <v>3167</v>
      </c>
      <c r="S487" s="10" t="e">
        <f>C487-VLOOKUP(E487, 'OFZ Yield'!$B$2:$N$2354, MATCH(V487, 'OFZ Yield'!$B$3:$N$3, 0), FALSE)</f>
        <v>#N/A</v>
      </c>
      <c r="T487" t="e">
        <f t="shared" si="22"/>
        <v>#N/A</v>
      </c>
      <c r="U487">
        <f t="shared" si="23"/>
        <v>12</v>
      </c>
      <c r="V487">
        <v>10</v>
      </c>
      <c r="W487">
        <v>0</v>
      </c>
      <c r="Z487">
        <v>0</v>
      </c>
    </row>
    <row r="488" spans="1:26" hidden="1" x14ac:dyDescent="0.15">
      <c r="A488" t="s">
        <v>1803</v>
      </c>
      <c r="B488" t="s">
        <v>1804</v>
      </c>
      <c r="C488" s="1">
        <v>10.5</v>
      </c>
      <c r="D488" s="2">
        <v>42643</v>
      </c>
      <c r="E488" s="2">
        <v>40823</v>
      </c>
      <c r="F488" t="s">
        <v>1805</v>
      </c>
      <c r="G488" t="s">
        <v>19</v>
      </c>
      <c r="H488" t="s">
        <v>21</v>
      </c>
      <c r="I488" t="s">
        <v>28</v>
      </c>
      <c r="J488" s="1">
        <v>4641897</v>
      </c>
      <c r="K488" s="1">
        <f t="shared" si="21"/>
        <v>15.350633676858584</v>
      </c>
      <c r="L488" t="s">
        <v>20</v>
      </c>
      <c r="M488" t="s">
        <v>947</v>
      </c>
      <c r="N488" t="s">
        <v>3167</v>
      </c>
      <c r="O488" t="s">
        <v>3167</v>
      </c>
      <c r="P488" t="s">
        <v>3167</v>
      </c>
      <c r="Q488" t="s">
        <v>3167</v>
      </c>
      <c r="R488" t="s">
        <v>3167</v>
      </c>
      <c r="S488" s="10" t="e">
        <f>C488-VLOOKUP(E488, 'OFZ Yield'!$B$2:$N$2354, MATCH(V488, 'OFZ Yield'!$B$3:$N$3, 0), FALSE)</f>
        <v>#N/A</v>
      </c>
      <c r="T488" t="e">
        <f t="shared" si="22"/>
        <v>#N/A</v>
      </c>
      <c r="U488">
        <f t="shared" si="23"/>
        <v>60</v>
      </c>
      <c r="V488">
        <v>3</v>
      </c>
      <c r="W488">
        <v>0</v>
      </c>
      <c r="Z488">
        <v>0</v>
      </c>
    </row>
    <row r="489" spans="1:26" hidden="1" x14ac:dyDescent="0.15">
      <c r="A489" t="s">
        <v>46</v>
      </c>
      <c r="B489" t="s">
        <v>47</v>
      </c>
      <c r="C489" s="1">
        <v>9.25</v>
      </c>
      <c r="D489" s="2">
        <v>41930</v>
      </c>
      <c r="E489" s="2">
        <v>40834</v>
      </c>
      <c r="F489" t="s">
        <v>1807</v>
      </c>
      <c r="G489" t="s">
        <v>19</v>
      </c>
      <c r="H489" t="s">
        <v>21</v>
      </c>
      <c r="I489" t="s">
        <v>23</v>
      </c>
      <c r="J489" s="1">
        <v>67067281</v>
      </c>
      <c r="K489" s="1">
        <f t="shared" si="21"/>
        <v>18.021206867519556</v>
      </c>
      <c r="L489" t="s">
        <v>20</v>
      </c>
      <c r="M489" t="s">
        <v>947</v>
      </c>
      <c r="N489" t="s">
        <v>3133</v>
      </c>
      <c r="O489" t="s">
        <v>3139</v>
      </c>
      <c r="P489" t="s">
        <v>3167</v>
      </c>
      <c r="Q489" t="s">
        <v>3167</v>
      </c>
      <c r="R489" t="s">
        <v>3167</v>
      </c>
      <c r="S489" s="10" t="e">
        <f>C489-VLOOKUP(E489, 'OFZ Yield'!$B$2:$N$2354, MATCH(V489, 'OFZ Yield'!$B$3:$N$3, 0), FALSE)</f>
        <v>#N/A</v>
      </c>
      <c r="T489" t="e">
        <f t="shared" si="22"/>
        <v>#N/A</v>
      </c>
      <c r="U489">
        <f t="shared" si="23"/>
        <v>37</v>
      </c>
      <c r="V489">
        <v>5</v>
      </c>
      <c r="W489">
        <v>0</v>
      </c>
      <c r="Z489">
        <v>0</v>
      </c>
    </row>
    <row r="490" spans="1:26" hidden="1" x14ac:dyDescent="0.15">
      <c r="A490" t="s">
        <v>711</v>
      </c>
      <c r="B490" t="s">
        <v>712</v>
      </c>
      <c r="C490" s="1">
        <v>9</v>
      </c>
      <c r="D490" s="2">
        <v>41926</v>
      </c>
      <c r="E490" s="2">
        <v>40834</v>
      </c>
      <c r="F490" t="s">
        <v>1808</v>
      </c>
      <c r="G490" t="s">
        <v>19</v>
      </c>
      <c r="H490" t="s">
        <v>21</v>
      </c>
      <c r="I490" t="s">
        <v>25</v>
      </c>
      <c r="J490" s="1">
        <v>65958709</v>
      </c>
      <c r="K490" s="1">
        <f t="shared" si="21"/>
        <v>18.004539482995966</v>
      </c>
      <c r="L490" t="s">
        <v>20</v>
      </c>
      <c r="M490" t="s">
        <v>947</v>
      </c>
      <c r="N490" t="s">
        <v>3167</v>
      </c>
      <c r="O490" t="s">
        <v>3167</v>
      </c>
      <c r="P490" t="s">
        <v>3167</v>
      </c>
      <c r="Q490" t="s">
        <v>3167</v>
      </c>
      <c r="R490" t="s">
        <v>3167</v>
      </c>
      <c r="S490" s="10" t="e">
        <f>C490-VLOOKUP(E490, 'OFZ Yield'!$B$2:$N$2354, MATCH(V490, 'OFZ Yield'!$B$3:$N$3, 0), FALSE)</f>
        <v>#N/A</v>
      </c>
      <c r="T490" t="e">
        <f t="shared" si="22"/>
        <v>#N/A</v>
      </c>
      <c r="U490">
        <f t="shared" si="23"/>
        <v>36</v>
      </c>
      <c r="V490">
        <v>5</v>
      </c>
      <c r="W490">
        <v>0</v>
      </c>
      <c r="Z490">
        <v>0</v>
      </c>
    </row>
    <row r="491" spans="1:26" hidden="1" x14ac:dyDescent="0.15">
      <c r="A491" t="s">
        <v>805</v>
      </c>
      <c r="B491" t="s">
        <v>806</v>
      </c>
      <c r="C491" s="1">
        <v>6.58</v>
      </c>
      <c r="D491" s="2">
        <v>48117</v>
      </c>
      <c r="E491" s="2">
        <v>40837</v>
      </c>
      <c r="F491" t="s">
        <v>807</v>
      </c>
      <c r="G491" t="s">
        <v>19</v>
      </c>
      <c r="H491" t="s">
        <v>21</v>
      </c>
      <c r="I491" t="s">
        <v>23</v>
      </c>
      <c r="J491" s="1">
        <v>66312821</v>
      </c>
      <c r="K491" s="1">
        <f t="shared" si="21"/>
        <v>18.009893815043064</v>
      </c>
      <c r="L491" t="s">
        <v>20</v>
      </c>
      <c r="M491" t="s">
        <v>24</v>
      </c>
      <c r="N491" t="s">
        <v>3167</v>
      </c>
      <c r="O491" t="s">
        <v>3167</v>
      </c>
      <c r="P491" t="s">
        <v>3167</v>
      </c>
      <c r="Q491" t="s">
        <v>3167</v>
      </c>
      <c r="R491" t="s">
        <v>3167</v>
      </c>
      <c r="S491" s="10" t="e">
        <f>C491-VLOOKUP(E491, 'OFZ Yield'!$B$2:$N$2354, MATCH(V491, 'OFZ Yield'!$B$3:$N$3, 0), FALSE)</f>
        <v>#N/A</v>
      </c>
      <c r="T491" t="e">
        <f t="shared" si="22"/>
        <v>#N/A</v>
      </c>
      <c r="U491">
        <f t="shared" si="23"/>
        <v>240</v>
      </c>
      <c r="V491">
        <v>15</v>
      </c>
      <c r="W491">
        <v>0</v>
      </c>
    </row>
    <row r="492" spans="1:26" hidden="1" x14ac:dyDescent="0.15">
      <c r="A492" t="s">
        <v>805</v>
      </c>
      <c r="B492" t="s">
        <v>806</v>
      </c>
      <c r="C492" s="1">
        <v>6.58</v>
      </c>
      <c r="D492" s="2">
        <v>48117</v>
      </c>
      <c r="E492" s="2">
        <v>40837</v>
      </c>
      <c r="F492" t="s">
        <v>808</v>
      </c>
      <c r="G492" t="s">
        <v>19</v>
      </c>
      <c r="H492" t="s">
        <v>21</v>
      </c>
      <c r="I492" t="s">
        <v>23</v>
      </c>
      <c r="J492" s="1">
        <v>65931747</v>
      </c>
      <c r="K492" s="1">
        <f t="shared" si="21"/>
        <v>18.004130628539119</v>
      </c>
      <c r="L492" t="s">
        <v>20</v>
      </c>
      <c r="M492" t="s">
        <v>24</v>
      </c>
      <c r="N492" t="s">
        <v>3167</v>
      </c>
      <c r="O492" t="s">
        <v>3167</v>
      </c>
      <c r="P492" t="s">
        <v>3167</v>
      </c>
      <c r="Q492" t="s">
        <v>3167</v>
      </c>
      <c r="R492" t="s">
        <v>3167</v>
      </c>
      <c r="S492" s="10" t="e">
        <f>C492-VLOOKUP(E492, 'OFZ Yield'!$B$2:$N$2354, MATCH(V492, 'OFZ Yield'!$B$3:$N$3, 0), FALSE)</f>
        <v>#N/A</v>
      </c>
      <c r="T492" t="e">
        <f t="shared" si="22"/>
        <v>#N/A</v>
      </c>
      <c r="U492">
        <f t="shared" si="23"/>
        <v>240</v>
      </c>
      <c r="V492">
        <v>15</v>
      </c>
      <c r="W492">
        <v>0</v>
      </c>
    </row>
    <row r="493" spans="1:26" hidden="1" x14ac:dyDescent="0.15">
      <c r="A493" t="s">
        <v>1809</v>
      </c>
      <c r="B493" t="s">
        <v>1810</v>
      </c>
      <c r="C493" s="1">
        <v>8.5</v>
      </c>
      <c r="D493" s="2">
        <v>42663</v>
      </c>
      <c r="E493" s="2">
        <v>40843</v>
      </c>
      <c r="F493" t="s">
        <v>1811</v>
      </c>
      <c r="G493" t="s">
        <v>19</v>
      </c>
      <c r="H493" t="s">
        <v>21</v>
      </c>
      <c r="I493" t="s">
        <v>25</v>
      </c>
      <c r="J493" s="1">
        <v>30323285</v>
      </c>
      <c r="K493" s="1">
        <f t="shared" si="21"/>
        <v>17.227426457196799</v>
      </c>
      <c r="L493" t="s">
        <v>20</v>
      </c>
      <c r="M493" t="s">
        <v>947</v>
      </c>
      <c r="N493" t="s">
        <v>3167</v>
      </c>
      <c r="O493" t="s">
        <v>3167</v>
      </c>
      <c r="P493" t="s">
        <v>3167</v>
      </c>
      <c r="Q493" t="s">
        <v>3167</v>
      </c>
      <c r="R493" t="s">
        <v>3167</v>
      </c>
      <c r="S493" s="10" t="e">
        <f>C493-VLOOKUP(E493, 'OFZ Yield'!$B$2:$N$2354, MATCH(V493, 'OFZ Yield'!$B$3:$N$3, 0), FALSE)</f>
        <v>#N/A</v>
      </c>
      <c r="T493" t="e">
        <f t="shared" si="22"/>
        <v>#N/A</v>
      </c>
      <c r="U493">
        <f t="shared" si="23"/>
        <v>60</v>
      </c>
      <c r="V493">
        <v>3</v>
      </c>
      <c r="W493">
        <v>0</v>
      </c>
      <c r="Z493">
        <v>0</v>
      </c>
    </row>
    <row r="494" spans="1:26" hidden="1" x14ac:dyDescent="0.15">
      <c r="A494" t="s">
        <v>707</v>
      </c>
      <c r="B494" t="s">
        <v>708</v>
      </c>
      <c r="C494" s="1">
        <v>8.75</v>
      </c>
      <c r="D494" s="2">
        <v>45211</v>
      </c>
      <c r="E494" s="2">
        <v>40843</v>
      </c>
      <c r="F494" t="s">
        <v>1812</v>
      </c>
      <c r="G494" t="s">
        <v>19</v>
      </c>
      <c r="H494" t="s">
        <v>21</v>
      </c>
      <c r="I494" t="s">
        <v>23</v>
      </c>
      <c r="J494" s="1">
        <v>135382116</v>
      </c>
      <c r="K494" s="1">
        <f t="shared" si="21"/>
        <v>18.723611827000884</v>
      </c>
      <c r="L494" t="s">
        <v>20</v>
      </c>
      <c r="M494" t="s">
        <v>951</v>
      </c>
      <c r="N494" t="s">
        <v>3167</v>
      </c>
      <c r="O494" t="s">
        <v>3139</v>
      </c>
      <c r="P494" t="s">
        <v>3167</v>
      </c>
      <c r="Q494" t="s">
        <v>3167</v>
      </c>
      <c r="R494" t="s">
        <v>3167</v>
      </c>
      <c r="S494" s="10" t="e">
        <f>C494-VLOOKUP(E494, 'OFZ Yield'!$B$2:$N$2354, MATCH(V494, 'OFZ Yield'!$B$3:$N$3, 0), FALSE)</f>
        <v>#N/A</v>
      </c>
      <c r="T494" t="e">
        <f t="shared" si="22"/>
        <v>#N/A</v>
      </c>
      <c r="U494">
        <f t="shared" si="23"/>
        <v>144</v>
      </c>
      <c r="V494">
        <v>1</v>
      </c>
      <c r="W494">
        <v>0</v>
      </c>
      <c r="Z494">
        <v>0</v>
      </c>
    </row>
    <row r="495" spans="1:26" hidden="1" x14ac:dyDescent="0.15">
      <c r="A495" t="s">
        <v>1815</v>
      </c>
      <c r="B495" t="s">
        <v>1816</v>
      </c>
      <c r="C495" s="1">
        <v>9</v>
      </c>
      <c r="D495" s="2">
        <v>41575</v>
      </c>
      <c r="E495" s="2">
        <v>40847</v>
      </c>
      <c r="F495" t="s">
        <v>1817</v>
      </c>
      <c r="G495" t="s">
        <v>19</v>
      </c>
      <c r="H495" t="s">
        <v>21</v>
      </c>
      <c r="I495" t="s">
        <v>397</v>
      </c>
      <c r="J495" s="1">
        <v>4073596</v>
      </c>
      <c r="K495" s="1">
        <f t="shared" si="21"/>
        <v>15.2200367054123</v>
      </c>
      <c r="L495" t="s">
        <v>20</v>
      </c>
      <c r="M495" t="s">
        <v>947</v>
      </c>
      <c r="N495" t="s">
        <v>3167</v>
      </c>
      <c r="O495" t="s">
        <v>3167</v>
      </c>
      <c r="P495" t="s">
        <v>3167</v>
      </c>
      <c r="Q495" t="s">
        <v>3167</v>
      </c>
      <c r="R495" t="s">
        <v>3167</v>
      </c>
      <c r="S495" s="10" t="e">
        <f>C495-VLOOKUP(E495, 'OFZ Yield'!$B$2:$N$2354, MATCH(V495, 'OFZ Yield'!$B$3:$N$3, 0), FALSE)</f>
        <v>#N/A</v>
      </c>
      <c r="T495" t="e">
        <f t="shared" si="22"/>
        <v>#N/A</v>
      </c>
      <c r="U495">
        <f t="shared" si="23"/>
        <v>24</v>
      </c>
      <c r="V495">
        <v>5</v>
      </c>
      <c r="W495">
        <v>0</v>
      </c>
      <c r="Z495">
        <v>0</v>
      </c>
    </row>
    <row r="496" spans="1:26" hidden="1" x14ac:dyDescent="0.15">
      <c r="A496" t="s">
        <v>1661</v>
      </c>
      <c r="B496" t="s">
        <v>1662</v>
      </c>
      <c r="C496" s="1">
        <v>9.1999999999999993</v>
      </c>
      <c r="D496" s="2">
        <v>41942</v>
      </c>
      <c r="E496" s="2">
        <v>40850</v>
      </c>
      <c r="F496" t="s">
        <v>1819</v>
      </c>
      <c r="G496" t="s">
        <v>19</v>
      </c>
      <c r="H496" t="s">
        <v>21</v>
      </c>
      <c r="I496" t="s">
        <v>23</v>
      </c>
      <c r="J496" s="1">
        <v>53050257</v>
      </c>
      <c r="K496" s="1">
        <f t="shared" si="21"/>
        <v>17.786750267498867</v>
      </c>
      <c r="L496" t="s">
        <v>20</v>
      </c>
      <c r="M496" t="s">
        <v>947</v>
      </c>
      <c r="N496" t="s">
        <v>3167</v>
      </c>
      <c r="O496" t="s">
        <v>3167</v>
      </c>
      <c r="P496" t="s">
        <v>3167</v>
      </c>
      <c r="Q496" t="s">
        <v>3167</v>
      </c>
      <c r="R496" t="s">
        <v>3167</v>
      </c>
      <c r="S496" s="10" t="e">
        <f>C496-VLOOKUP(E496, 'OFZ Yield'!$B$2:$N$2354, MATCH(V496, 'OFZ Yield'!$B$3:$N$3, 0), FALSE)</f>
        <v>#N/A</v>
      </c>
      <c r="T496" t="e">
        <f t="shared" si="22"/>
        <v>#N/A</v>
      </c>
      <c r="U496">
        <f t="shared" si="23"/>
        <v>36</v>
      </c>
      <c r="V496">
        <v>3</v>
      </c>
      <c r="W496">
        <v>0</v>
      </c>
      <c r="Z496">
        <v>0</v>
      </c>
    </row>
    <row r="497" spans="1:26" hidden="1" x14ac:dyDescent="0.15">
      <c r="A497" t="s">
        <v>16</v>
      </c>
      <c r="B497" t="s">
        <v>17</v>
      </c>
      <c r="C497" s="1">
        <v>7</v>
      </c>
      <c r="D497" s="2">
        <v>44495</v>
      </c>
      <c r="E497" s="2">
        <v>40855</v>
      </c>
      <c r="F497" t="s">
        <v>180</v>
      </c>
      <c r="G497" t="s">
        <v>19</v>
      </c>
      <c r="H497" t="s">
        <v>21</v>
      </c>
      <c r="I497" t="s">
        <v>23</v>
      </c>
      <c r="J497" s="1">
        <v>134134563</v>
      </c>
      <c r="K497" s="1">
        <f t="shared" si="21"/>
        <v>18.714354055534702</v>
      </c>
      <c r="L497" t="s">
        <v>20</v>
      </c>
      <c r="M497" t="s">
        <v>24</v>
      </c>
      <c r="N497" t="s">
        <v>3131</v>
      </c>
      <c r="O497" t="s">
        <v>3167</v>
      </c>
      <c r="P497" t="s">
        <v>3167</v>
      </c>
      <c r="Q497" t="s">
        <v>3167</v>
      </c>
      <c r="R497" t="s">
        <v>3167</v>
      </c>
      <c r="S497" s="10" t="e">
        <f>C497-VLOOKUP(E497, 'OFZ Yield'!$B$2:$N$2354, MATCH(V497, 'OFZ Yield'!$B$3:$N$3, 0), FALSE)</f>
        <v>#N/A</v>
      </c>
      <c r="T497" t="e">
        <f t="shared" si="22"/>
        <v>#N/A</v>
      </c>
      <c r="U497">
        <f t="shared" si="23"/>
        <v>120</v>
      </c>
      <c r="V497">
        <v>10</v>
      </c>
      <c r="W497">
        <v>2</v>
      </c>
    </row>
    <row r="498" spans="1:26" hidden="1" x14ac:dyDescent="0.15">
      <c r="A498" t="s">
        <v>1582</v>
      </c>
      <c r="B498" t="s">
        <v>1583</v>
      </c>
      <c r="C498" s="1">
        <v>1.5</v>
      </c>
      <c r="D498" s="2">
        <v>42354</v>
      </c>
      <c r="E498" s="2">
        <v>40855</v>
      </c>
      <c r="F498" t="s">
        <v>1820</v>
      </c>
      <c r="G498" t="s">
        <v>19</v>
      </c>
      <c r="H498" t="s">
        <v>21</v>
      </c>
      <c r="I498" t="s">
        <v>23</v>
      </c>
      <c r="J498" s="1">
        <v>19893846</v>
      </c>
      <c r="K498" s="1">
        <f t="shared" si="21"/>
        <v>16.805920995637088</v>
      </c>
      <c r="L498" t="s">
        <v>20</v>
      </c>
      <c r="M498" t="s">
        <v>947</v>
      </c>
      <c r="N498" t="s">
        <v>3167</v>
      </c>
      <c r="O498" t="s">
        <v>3167</v>
      </c>
      <c r="P498" t="s">
        <v>3167</v>
      </c>
      <c r="Q498" t="s">
        <v>3167</v>
      </c>
      <c r="R498" t="s">
        <v>3167</v>
      </c>
      <c r="S498" s="10" t="e">
        <f>C498-VLOOKUP(E498, 'OFZ Yield'!$B$2:$N$2354, MATCH(V498, 'OFZ Yield'!$B$3:$N$3, 0), FALSE)</f>
        <v>#N/A</v>
      </c>
      <c r="T498" t="e">
        <f t="shared" si="22"/>
        <v>#N/A</v>
      </c>
      <c r="U498">
        <f t="shared" si="23"/>
        <v>50</v>
      </c>
      <c r="V498">
        <v>3</v>
      </c>
      <c r="W498">
        <v>0</v>
      </c>
      <c r="Z498">
        <v>0</v>
      </c>
    </row>
    <row r="499" spans="1:26" hidden="1" x14ac:dyDescent="0.15">
      <c r="A499" t="s">
        <v>681</v>
      </c>
      <c r="B499" t="s">
        <v>682</v>
      </c>
      <c r="C499" s="1">
        <v>7.5</v>
      </c>
      <c r="D499" s="2">
        <v>41949</v>
      </c>
      <c r="E499" s="2">
        <v>40857</v>
      </c>
      <c r="F499" t="s">
        <v>1821</v>
      </c>
      <c r="G499" t="s">
        <v>19</v>
      </c>
      <c r="H499" t="s">
        <v>21</v>
      </c>
      <c r="I499" t="s">
        <v>23</v>
      </c>
      <c r="J499" s="1">
        <v>203073174</v>
      </c>
      <c r="K499" s="1">
        <f t="shared" si="21"/>
        <v>19.129076935109051</v>
      </c>
      <c r="L499" t="s">
        <v>20</v>
      </c>
      <c r="M499" t="s">
        <v>951</v>
      </c>
      <c r="N499" t="s">
        <v>3133</v>
      </c>
      <c r="O499" t="s">
        <v>3167</v>
      </c>
      <c r="P499" t="s">
        <v>3167</v>
      </c>
      <c r="Q499" t="s">
        <v>3167</v>
      </c>
      <c r="R499" t="s">
        <v>3167</v>
      </c>
      <c r="S499" s="10" t="e">
        <f>C499-VLOOKUP(E499, 'OFZ Yield'!$B$2:$N$2354, MATCH(V499, 'OFZ Yield'!$B$3:$N$3, 0), FALSE)</f>
        <v>#N/A</v>
      </c>
      <c r="T499" t="e">
        <f t="shared" si="22"/>
        <v>#N/A</v>
      </c>
      <c r="U499">
        <f t="shared" si="23"/>
        <v>36</v>
      </c>
      <c r="V499">
        <v>5</v>
      </c>
      <c r="W499">
        <v>0</v>
      </c>
      <c r="Z499">
        <v>0</v>
      </c>
    </row>
    <row r="500" spans="1:26" hidden="1" x14ac:dyDescent="0.15">
      <c r="A500" t="s">
        <v>1776</v>
      </c>
      <c r="B500" t="s">
        <v>1777</v>
      </c>
      <c r="C500" s="1">
        <v>11.55</v>
      </c>
      <c r="D500" s="2">
        <v>41961</v>
      </c>
      <c r="E500" s="2">
        <v>40857</v>
      </c>
      <c r="F500" t="s">
        <v>1822</v>
      </c>
      <c r="G500" t="s">
        <v>19</v>
      </c>
      <c r="H500" t="s">
        <v>21</v>
      </c>
      <c r="I500" t="s">
        <v>28</v>
      </c>
      <c r="J500" s="1">
        <v>66312821</v>
      </c>
      <c r="K500" s="1">
        <f t="shared" si="21"/>
        <v>18.009893815043064</v>
      </c>
      <c r="L500" t="s">
        <v>20</v>
      </c>
      <c r="M500" t="s">
        <v>947</v>
      </c>
      <c r="N500" t="s">
        <v>3133</v>
      </c>
      <c r="O500" t="s">
        <v>3167</v>
      </c>
      <c r="P500" t="s">
        <v>3167</v>
      </c>
      <c r="Q500" t="s">
        <v>3167</v>
      </c>
      <c r="R500" t="s">
        <v>3167</v>
      </c>
      <c r="S500" s="10" t="e">
        <f>C500-VLOOKUP(E500, 'OFZ Yield'!$B$2:$N$2354, MATCH(V500, 'OFZ Yield'!$B$3:$N$3, 0), FALSE)</f>
        <v>#N/A</v>
      </c>
      <c r="T500" t="e">
        <f t="shared" si="22"/>
        <v>#N/A</v>
      </c>
      <c r="U500">
        <f t="shared" si="23"/>
        <v>37</v>
      </c>
      <c r="V500">
        <v>10</v>
      </c>
      <c r="W500">
        <v>0</v>
      </c>
      <c r="Z500">
        <v>0</v>
      </c>
    </row>
    <row r="501" spans="1:26" hidden="1" x14ac:dyDescent="0.15">
      <c r="A501" t="s">
        <v>1823</v>
      </c>
      <c r="B501" t="s">
        <v>1824</v>
      </c>
      <c r="C501" s="1">
        <v>8.8000000000000007</v>
      </c>
      <c r="D501" s="2">
        <v>41950</v>
      </c>
      <c r="E501" s="2">
        <v>40858</v>
      </c>
      <c r="F501" t="s">
        <v>1825</v>
      </c>
      <c r="G501" t="s">
        <v>19</v>
      </c>
      <c r="H501" t="s">
        <v>21</v>
      </c>
      <c r="I501" t="s">
        <v>23</v>
      </c>
      <c r="J501" s="1">
        <v>66312821</v>
      </c>
      <c r="K501" s="1">
        <f t="shared" si="21"/>
        <v>18.009893815043064</v>
      </c>
      <c r="L501" t="s">
        <v>20</v>
      </c>
      <c r="M501" t="s">
        <v>947</v>
      </c>
      <c r="N501" t="s">
        <v>3133</v>
      </c>
      <c r="O501" t="s">
        <v>3167</v>
      </c>
      <c r="P501" t="s">
        <v>3167</v>
      </c>
      <c r="Q501" t="s">
        <v>3167</v>
      </c>
      <c r="R501" t="s">
        <v>3167</v>
      </c>
      <c r="S501" s="10" t="e">
        <f>C501-VLOOKUP(E501, 'OFZ Yield'!$B$2:$N$2354, MATCH(V501, 'OFZ Yield'!$B$3:$N$3, 0), FALSE)</f>
        <v>#N/A</v>
      </c>
      <c r="T501" t="e">
        <f t="shared" si="22"/>
        <v>#N/A</v>
      </c>
      <c r="U501">
        <f t="shared" si="23"/>
        <v>36</v>
      </c>
      <c r="V501">
        <v>2</v>
      </c>
      <c r="W501">
        <v>0</v>
      </c>
      <c r="Z501">
        <v>0</v>
      </c>
    </row>
    <row r="502" spans="1:26" hidden="1" x14ac:dyDescent="0.15">
      <c r="A502" t="s">
        <v>1061</v>
      </c>
      <c r="B502" t="s">
        <v>1062</v>
      </c>
      <c r="C502" s="1">
        <v>8.1</v>
      </c>
      <c r="D502" s="2">
        <v>41958</v>
      </c>
      <c r="E502" s="2">
        <v>40862</v>
      </c>
      <c r="F502" t="s">
        <v>1826</v>
      </c>
      <c r="G502" t="s">
        <v>19</v>
      </c>
      <c r="H502" t="s">
        <v>21</v>
      </c>
      <c r="I502" t="s">
        <v>23</v>
      </c>
      <c r="J502" s="1">
        <v>40240369</v>
      </c>
      <c r="K502" s="1">
        <f t="shared" si="21"/>
        <v>17.510381253693833</v>
      </c>
      <c r="L502" t="s">
        <v>20</v>
      </c>
      <c r="M502" t="s">
        <v>947</v>
      </c>
      <c r="N502" t="s">
        <v>3133</v>
      </c>
      <c r="O502" t="s">
        <v>3167</v>
      </c>
      <c r="P502" t="s">
        <v>3167</v>
      </c>
      <c r="Q502" t="s">
        <v>3167</v>
      </c>
      <c r="R502" t="s">
        <v>3167</v>
      </c>
      <c r="S502" s="10" t="e">
        <f>C502-VLOOKUP(E502, 'OFZ Yield'!$B$2:$N$2354, MATCH(V502, 'OFZ Yield'!$B$3:$N$3, 0), FALSE)</f>
        <v>#N/A</v>
      </c>
      <c r="T502" t="e">
        <f t="shared" si="22"/>
        <v>#N/A</v>
      </c>
      <c r="U502">
        <f t="shared" si="23"/>
        <v>37</v>
      </c>
      <c r="V502">
        <v>3</v>
      </c>
      <c r="W502">
        <v>0</v>
      </c>
      <c r="Z502">
        <v>0</v>
      </c>
    </row>
    <row r="503" spans="1:26" hidden="1" x14ac:dyDescent="0.15">
      <c r="A503" t="s">
        <v>1190</v>
      </c>
      <c r="B503" t="s">
        <v>1191</v>
      </c>
      <c r="C503" s="1">
        <v>8.9499999999999993</v>
      </c>
      <c r="D503" s="2">
        <v>41954</v>
      </c>
      <c r="E503" s="2">
        <v>40862</v>
      </c>
      <c r="F503" t="s">
        <v>1827</v>
      </c>
      <c r="G503" t="s">
        <v>19</v>
      </c>
      <c r="H503" t="s">
        <v>21</v>
      </c>
      <c r="I503" t="s">
        <v>25</v>
      </c>
      <c r="J503" s="1">
        <v>131863494</v>
      </c>
      <c r="K503" s="1">
        <f t="shared" si="21"/>
        <v>18.697277809099067</v>
      </c>
      <c r="L503" t="s">
        <v>20</v>
      </c>
      <c r="M503" t="s">
        <v>947</v>
      </c>
      <c r="N503" t="s">
        <v>3167</v>
      </c>
      <c r="O503" t="s">
        <v>3167</v>
      </c>
      <c r="P503" t="s">
        <v>3167</v>
      </c>
      <c r="Q503" t="s">
        <v>3167</v>
      </c>
      <c r="R503" t="s">
        <v>3167</v>
      </c>
      <c r="S503" s="10" t="e">
        <f>C503-VLOOKUP(E503, 'OFZ Yield'!$B$2:$N$2354, MATCH(V503, 'OFZ Yield'!$B$3:$N$3, 0), FALSE)</f>
        <v>#N/A</v>
      </c>
      <c r="T503" t="e">
        <f t="shared" si="22"/>
        <v>#N/A</v>
      </c>
      <c r="U503">
        <f t="shared" si="23"/>
        <v>36</v>
      </c>
      <c r="V503">
        <v>3</v>
      </c>
      <c r="W503">
        <v>0</v>
      </c>
      <c r="Z503">
        <v>0</v>
      </c>
    </row>
    <row r="504" spans="1:26" hidden="1" x14ac:dyDescent="0.15">
      <c r="A504" t="s">
        <v>337</v>
      </c>
      <c r="B504" t="s">
        <v>338</v>
      </c>
      <c r="C504" s="1">
        <v>7.4</v>
      </c>
      <c r="D504" s="2">
        <v>41959</v>
      </c>
      <c r="E504" s="2">
        <v>40863</v>
      </c>
      <c r="F504" t="s">
        <v>1828</v>
      </c>
      <c r="G504" t="s">
        <v>19</v>
      </c>
      <c r="H504" t="s">
        <v>21</v>
      </c>
      <c r="I504" t="s">
        <v>23</v>
      </c>
      <c r="J504" s="1">
        <v>134134563</v>
      </c>
      <c r="K504" s="1">
        <f t="shared" si="21"/>
        <v>18.714354055534702</v>
      </c>
      <c r="L504" t="s">
        <v>20</v>
      </c>
      <c r="M504" t="s">
        <v>947</v>
      </c>
      <c r="N504" t="s">
        <v>3133</v>
      </c>
      <c r="O504" t="s">
        <v>3167</v>
      </c>
      <c r="P504" t="s">
        <v>3167</v>
      </c>
      <c r="Q504" t="s">
        <v>3167</v>
      </c>
      <c r="R504" t="s">
        <v>3167</v>
      </c>
      <c r="S504" s="10" t="e">
        <f>C504-VLOOKUP(E504, 'OFZ Yield'!$B$2:$N$2354, MATCH(V504, 'OFZ Yield'!$B$3:$N$3, 0), FALSE)</f>
        <v>#N/A</v>
      </c>
      <c r="T504" t="e">
        <f t="shared" si="22"/>
        <v>#N/A</v>
      </c>
      <c r="U504">
        <f t="shared" si="23"/>
        <v>37</v>
      </c>
      <c r="V504">
        <v>5</v>
      </c>
      <c r="W504">
        <v>0</v>
      </c>
      <c r="Z504">
        <v>0</v>
      </c>
    </row>
    <row r="505" spans="1:26" hidden="1" x14ac:dyDescent="0.15">
      <c r="A505" t="s">
        <v>283</v>
      </c>
      <c r="B505" t="s">
        <v>284</v>
      </c>
      <c r="C505" s="1">
        <v>7</v>
      </c>
      <c r="D505" s="2">
        <v>41959</v>
      </c>
      <c r="E505" s="2">
        <v>40864</v>
      </c>
      <c r="F505" t="s">
        <v>1829</v>
      </c>
      <c r="G505" t="s">
        <v>19</v>
      </c>
      <c r="H505" t="s">
        <v>21</v>
      </c>
      <c r="I505" t="s">
        <v>25</v>
      </c>
      <c r="J505" s="1">
        <v>1753476</v>
      </c>
      <c r="K505" s="1">
        <f t="shared" si="21"/>
        <v>14.377110661556813</v>
      </c>
      <c r="L505" t="s">
        <v>20</v>
      </c>
      <c r="M505" t="s">
        <v>947</v>
      </c>
      <c r="N505" t="s">
        <v>3167</v>
      </c>
      <c r="O505" t="s">
        <v>3167</v>
      </c>
      <c r="P505" t="s">
        <v>3147</v>
      </c>
      <c r="Q505" t="s">
        <v>3167</v>
      </c>
      <c r="R505" t="s">
        <v>3167</v>
      </c>
      <c r="S505" s="10" t="e">
        <f>C505-VLOOKUP(E505, 'OFZ Yield'!$B$2:$N$2354, MATCH(V505, 'OFZ Yield'!$B$3:$N$3, 0), FALSE)</f>
        <v>#N/A</v>
      </c>
      <c r="T505" t="e">
        <f t="shared" si="22"/>
        <v>#N/A</v>
      </c>
      <c r="U505">
        <f t="shared" si="23"/>
        <v>36</v>
      </c>
      <c r="V505">
        <v>3</v>
      </c>
      <c r="W505">
        <f>IF(P505="high risk", 1, 0)</f>
        <v>1</v>
      </c>
      <c r="Z505">
        <v>0</v>
      </c>
    </row>
    <row r="506" spans="1:26" hidden="1" x14ac:dyDescent="0.15">
      <c r="A506" t="s">
        <v>1831</v>
      </c>
      <c r="B506" t="s">
        <v>1832</v>
      </c>
      <c r="C506" s="1">
        <v>8.75</v>
      </c>
      <c r="D506" s="2">
        <v>42689</v>
      </c>
      <c r="E506" s="2">
        <v>40869</v>
      </c>
      <c r="F506" t="s">
        <v>1833</v>
      </c>
      <c r="G506" t="s">
        <v>19</v>
      </c>
      <c r="H506" t="s">
        <v>21</v>
      </c>
      <c r="I506" t="s">
        <v>25</v>
      </c>
      <c r="J506" s="1">
        <v>2249627</v>
      </c>
      <c r="K506" s="1">
        <f t="shared" si="21"/>
        <v>14.626274982660171</v>
      </c>
      <c r="L506" t="s">
        <v>20</v>
      </c>
      <c r="M506" t="s">
        <v>947</v>
      </c>
      <c r="N506" t="s">
        <v>3167</v>
      </c>
      <c r="O506" t="s">
        <v>3167</v>
      </c>
      <c r="P506" t="s">
        <v>3167</v>
      </c>
      <c r="Q506" t="s">
        <v>3167</v>
      </c>
      <c r="R506" t="s">
        <v>3167</v>
      </c>
      <c r="S506" s="10" t="e">
        <f>C506-VLOOKUP(E506, 'OFZ Yield'!$B$2:$N$2354, MATCH(V506, 'OFZ Yield'!$B$3:$N$3, 0), FALSE)</f>
        <v>#N/A</v>
      </c>
      <c r="T506" t="e">
        <f t="shared" si="22"/>
        <v>#N/A</v>
      </c>
      <c r="U506">
        <f t="shared" si="23"/>
        <v>60</v>
      </c>
      <c r="V506">
        <v>3</v>
      </c>
      <c r="W506">
        <v>0</v>
      </c>
      <c r="Z506">
        <v>0</v>
      </c>
    </row>
    <row r="507" spans="1:26" hidden="1" x14ac:dyDescent="0.15">
      <c r="A507" t="s">
        <v>123</v>
      </c>
      <c r="B507" t="s">
        <v>124</v>
      </c>
      <c r="C507" s="1">
        <v>10.5</v>
      </c>
      <c r="D507" s="2">
        <v>44516</v>
      </c>
      <c r="E507" s="2">
        <v>40876</v>
      </c>
      <c r="F507" t="s">
        <v>1838</v>
      </c>
      <c r="G507" t="s">
        <v>19</v>
      </c>
      <c r="H507" t="s">
        <v>21</v>
      </c>
      <c r="I507" t="s">
        <v>23</v>
      </c>
      <c r="J507" s="1">
        <v>13191741</v>
      </c>
      <c r="K507" s="1">
        <f t="shared" si="21"/>
        <v>16.395101509917865</v>
      </c>
      <c r="L507" t="s">
        <v>20</v>
      </c>
      <c r="M507" t="s">
        <v>948</v>
      </c>
      <c r="N507" t="s">
        <v>3167</v>
      </c>
      <c r="O507" t="s">
        <v>3167</v>
      </c>
      <c r="P507" t="s">
        <v>3167</v>
      </c>
      <c r="Q507" t="s">
        <v>3167</v>
      </c>
      <c r="R507" t="s">
        <v>3167</v>
      </c>
      <c r="S507" s="10" t="e">
        <f>C507-VLOOKUP(E507, 'OFZ Yield'!$B$2:$N$2354, MATCH(V507, 'OFZ Yield'!$B$3:$N$3, 0), FALSE)</f>
        <v>#N/A</v>
      </c>
      <c r="T507" t="e">
        <f t="shared" si="22"/>
        <v>#N/A</v>
      </c>
      <c r="U507">
        <f t="shared" si="23"/>
        <v>120</v>
      </c>
      <c r="V507">
        <v>3</v>
      </c>
      <c r="W507">
        <v>0</v>
      </c>
      <c r="Z507">
        <v>0</v>
      </c>
    </row>
    <row r="508" spans="1:26" hidden="1" x14ac:dyDescent="0.15">
      <c r="A508" t="s">
        <v>985</v>
      </c>
      <c r="B508" t="s">
        <v>986</v>
      </c>
      <c r="C508" s="1">
        <v>11</v>
      </c>
      <c r="D508" s="2">
        <v>41970</v>
      </c>
      <c r="E508" s="2">
        <v>40878</v>
      </c>
      <c r="F508" t="s">
        <v>1837</v>
      </c>
      <c r="G508" t="s">
        <v>19</v>
      </c>
      <c r="H508" t="s">
        <v>21</v>
      </c>
      <c r="I508" t="s">
        <v>23</v>
      </c>
      <c r="J508" s="1">
        <v>26826912</v>
      </c>
      <c r="K508" s="1">
        <f t="shared" si="21"/>
        <v>17.104916120735002</v>
      </c>
      <c r="L508" t="s">
        <v>20</v>
      </c>
      <c r="M508" t="s">
        <v>947</v>
      </c>
      <c r="N508" t="s">
        <v>3133</v>
      </c>
      <c r="O508" t="s">
        <v>3167</v>
      </c>
      <c r="P508" t="s">
        <v>3167</v>
      </c>
      <c r="Q508" t="s">
        <v>3167</v>
      </c>
      <c r="R508" t="s">
        <v>3167</v>
      </c>
      <c r="S508" s="10" t="e">
        <f>C508-VLOOKUP(E508, 'OFZ Yield'!$B$2:$N$2354, MATCH(V508, 'OFZ Yield'!$B$3:$N$3, 0), FALSE)</f>
        <v>#N/A</v>
      </c>
      <c r="T508" t="e">
        <f t="shared" si="22"/>
        <v>#N/A</v>
      </c>
      <c r="U508">
        <f t="shared" si="23"/>
        <v>36</v>
      </c>
      <c r="V508">
        <v>3</v>
      </c>
      <c r="W508">
        <v>0</v>
      </c>
      <c r="Z508">
        <v>0</v>
      </c>
    </row>
    <row r="509" spans="1:26" hidden="1" x14ac:dyDescent="0.15">
      <c r="A509" t="s">
        <v>886</v>
      </c>
      <c r="B509" t="s">
        <v>887</v>
      </c>
      <c r="C509" s="1">
        <v>9.75</v>
      </c>
      <c r="D509" s="2">
        <v>42703</v>
      </c>
      <c r="E509" s="2">
        <v>40882</v>
      </c>
      <c r="F509" t="s">
        <v>1834</v>
      </c>
      <c r="G509" t="s">
        <v>19</v>
      </c>
      <c r="H509" t="s">
        <v>21</v>
      </c>
      <c r="I509" t="s">
        <v>25</v>
      </c>
      <c r="J509" s="1">
        <v>40655915</v>
      </c>
      <c r="K509" s="1">
        <f t="shared" si="21"/>
        <v>17.520654893827579</v>
      </c>
      <c r="L509" t="s">
        <v>20</v>
      </c>
      <c r="M509" t="s">
        <v>947</v>
      </c>
      <c r="N509" t="s">
        <v>3167</v>
      </c>
      <c r="O509" t="s">
        <v>3167</v>
      </c>
      <c r="P509" t="s">
        <v>3167</v>
      </c>
      <c r="Q509" t="s">
        <v>3167</v>
      </c>
      <c r="R509" t="s">
        <v>3167</v>
      </c>
      <c r="S509" s="10" t="e">
        <f>C509-VLOOKUP(E509, 'OFZ Yield'!$B$2:$N$2354, MATCH(V509, 'OFZ Yield'!$B$3:$N$3, 0), FALSE)</f>
        <v>#N/A</v>
      </c>
      <c r="T509" t="e">
        <f t="shared" si="22"/>
        <v>#N/A</v>
      </c>
      <c r="U509">
        <f t="shared" si="23"/>
        <v>60</v>
      </c>
      <c r="V509">
        <v>3</v>
      </c>
      <c r="W509">
        <v>0</v>
      </c>
      <c r="Z509">
        <v>0</v>
      </c>
    </row>
    <row r="510" spans="1:26" hidden="1" x14ac:dyDescent="0.15">
      <c r="A510" t="s">
        <v>422</v>
      </c>
      <c r="B510" t="s">
        <v>423</v>
      </c>
      <c r="C510" s="1">
        <v>0.1</v>
      </c>
      <c r="D510" s="2">
        <v>41975</v>
      </c>
      <c r="E510" s="2">
        <v>40883</v>
      </c>
      <c r="F510" t="s">
        <v>1836</v>
      </c>
      <c r="G510" t="s">
        <v>19</v>
      </c>
      <c r="H510" t="s">
        <v>21</v>
      </c>
      <c r="I510" t="s">
        <v>23</v>
      </c>
      <c r="J510" s="1">
        <v>135382116</v>
      </c>
      <c r="K510" s="1">
        <f t="shared" si="21"/>
        <v>18.723611827000884</v>
      </c>
      <c r="L510" t="s">
        <v>20</v>
      </c>
      <c r="M510" t="s">
        <v>947</v>
      </c>
      <c r="N510" t="s">
        <v>3167</v>
      </c>
      <c r="O510" t="s">
        <v>3167</v>
      </c>
      <c r="P510" t="s">
        <v>3167</v>
      </c>
      <c r="Q510" t="s">
        <v>3167</v>
      </c>
      <c r="R510" t="s">
        <v>3167</v>
      </c>
      <c r="S510" s="10" t="e">
        <f>C510-VLOOKUP(E510, 'OFZ Yield'!$B$2:$N$2354, MATCH(V510, 'OFZ Yield'!$B$3:$N$3, 0), FALSE)</f>
        <v>#N/A</v>
      </c>
      <c r="T510" t="e">
        <f t="shared" si="22"/>
        <v>#N/A</v>
      </c>
      <c r="U510">
        <f t="shared" si="23"/>
        <v>36</v>
      </c>
      <c r="V510">
        <v>3</v>
      </c>
      <c r="W510">
        <v>0</v>
      </c>
      <c r="Z510">
        <v>0</v>
      </c>
    </row>
    <row r="511" spans="1:26" hidden="1" x14ac:dyDescent="0.15">
      <c r="A511" t="s">
        <v>182</v>
      </c>
      <c r="B511" t="s">
        <v>183</v>
      </c>
      <c r="C511" s="1">
        <v>0</v>
      </c>
      <c r="D511" s="2">
        <v>44524</v>
      </c>
      <c r="E511" s="2">
        <v>40884</v>
      </c>
      <c r="F511" t="s">
        <v>184</v>
      </c>
      <c r="G511" t="s">
        <v>19</v>
      </c>
      <c r="H511" t="s">
        <v>21</v>
      </c>
      <c r="I511" t="s">
        <v>23</v>
      </c>
      <c r="J511" s="1">
        <v>188564797</v>
      </c>
      <c r="K511" s="1">
        <f t="shared" si="21"/>
        <v>19.054952256446747</v>
      </c>
      <c r="L511" t="s">
        <v>185</v>
      </c>
      <c r="M511" t="s">
        <v>24</v>
      </c>
      <c r="N511" t="s">
        <v>3167</v>
      </c>
      <c r="O511" t="s">
        <v>3167</v>
      </c>
      <c r="P511" t="s">
        <v>3167</v>
      </c>
      <c r="Q511" t="s">
        <v>3167</v>
      </c>
      <c r="R511" t="s">
        <v>3167</v>
      </c>
      <c r="S511" s="10" t="e">
        <f>C511-VLOOKUP(E511, 'OFZ Yield'!$B$2:$N$2354, MATCH(V511, 'OFZ Yield'!$B$3:$N$3, 0), FALSE)</f>
        <v>#N/A</v>
      </c>
      <c r="T511" t="e">
        <f t="shared" si="22"/>
        <v>#N/A</v>
      </c>
      <c r="U511">
        <f t="shared" si="23"/>
        <v>120</v>
      </c>
      <c r="V511">
        <v>10</v>
      </c>
      <c r="W511">
        <v>0</v>
      </c>
    </row>
    <row r="512" spans="1:26" hidden="1" x14ac:dyDescent="0.15">
      <c r="A512" t="s">
        <v>332</v>
      </c>
      <c r="B512" t="s">
        <v>333</v>
      </c>
      <c r="C512" s="1">
        <v>8.25</v>
      </c>
      <c r="D512" s="2">
        <v>42706</v>
      </c>
      <c r="E512" s="2">
        <v>40886</v>
      </c>
      <c r="F512" t="s">
        <v>1839</v>
      </c>
      <c r="G512" t="s">
        <v>19</v>
      </c>
      <c r="H512" t="s">
        <v>21</v>
      </c>
      <c r="I512" t="s">
        <v>23</v>
      </c>
      <c r="J512" s="1">
        <v>67067281</v>
      </c>
      <c r="K512" s="1">
        <f t="shared" si="21"/>
        <v>18.021206867519556</v>
      </c>
      <c r="L512" t="s">
        <v>20</v>
      </c>
      <c r="M512" t="s">
        <v>947</v>
      </c>
      <c r="N512" t="s">
        <v>3133</v>
      </c>
      <c r="O512" t="s">
        <v>3167</v>
      </c>
      <c r="P512" t="s">
        <v>3167</v>
      </c>
      <c r="Q512" t="s">
        <v>3167</v>
      </c>
      <c r="R512" t="s">
        <v>3167</v>
      </c>
      <c r="S512" s="10" t="e">
        <f>C512-VLOOKUP(E512, 'OFZ Yield'!$B$2:$N$2354, MATCH(V512, 'OFZ Yield'!$B$3:$N$3, 0), FALSE)</f>
        <v>#N/A</v>
      </c>
      <c r="T512" t="e">
        <f t="shared" si="22"/>
        <v>#N/A</v>
      </c>
      <c r="U512">
        <f t="shared" si="23"/>
        <v>60</v>
      </c>
      <c r="V512">
        <v>5</v>
      </c>
      <c r="W512">
        <v>0</v>
      </c>
      <c r="Z512">
        <v>0</v>
      </c>
    </row>
    <row r="513" spans="1:26" hidden="1" x14ac:dyDescent="0.15">
      <c r="A513" t="s">
        <v>707</v>
      </c>
      <c r="B513" t="s">
        <v>708</v>
      </c>
      <c r="C513" s="1">
        <v>6.8</v>
      </c>
      <c r="D513" s="2">
        <v>45257</v>
      </c>
      <c r="E513" s="2">
        <v>40889</v>
      </c>
      <c r="F513" t="s">
        <v>1841</v>
      </c>
      <c r="G513" t="s">
        <v>19</v>
      </c>
      <c r="H513" t="s">
        <v>21</v>
      </c>
      <c r="I513" t="s">
        <v>23</v>
      </c>
      <c r="J513" s="1">
        <v>203073174</v>
      </c>
      <c r="K513" s="1">
        <f t="shared" si="21"/>
        <v>19.129076935109051</v>
      </c>
      <c r="L513" t="s">
        <v>20</v>
      </c>
      <c r="M513" t="s">
        <v>948</v>
      </c>
      <c r="N513" t="s">
        <v>3167</v>
      </c>
      <c r="O513" t="s">
        <v>3139</v>
      </c>
      <c r="P513" t="s">
        <v>3167</v>
      </c>
      <c r="Q513" t="s">
        <v>3167</v>
      </c>
      <c r="R513" t="s">
        <v>3167</v>
      </c>
      <c r="S513" s="10" t="e">
        <f>C513-VLOOKUP(E513, 'OFZ Yield'!$B$2:$N$2354, MATCH(V513, 'OFZ Yield'!$B$3:$N$3, 0), FALSE)</f>
        <v>#N/A</v>
      </c>
      <c r="T513" t="e">
        <f t="shared" si="22"/>
        <v>#N/A</v>
      </c>
      <c r="U513">
        <f t="shared" si="23"/>
        <v>144</v>
      </c>
      <c r="V513">
        <v>3</v>
      </c>
      <c r="W513">
        <v>0</v>
      </c>
      <c r="Z513">
        <v>0</v>
      </c>
    </row>
    <row r="514" spans="1:26" hidden="1" x14ac:dyDescent="0.15">
      <c r="A514" t="s">
        <v>1462</v>
      </c>
      <c r="B514" t="s">
        <v>1463</v>
      </c>
      <c r="C514" s="1">
        <v>6</v>
      </c>
      <c r="D514" s="2">
        <v>41983</v>
      </c>
      <c r="E514" s="2">
        <v>40891</v>
      </c>
      <c r="F514" t="s">
        <v>1842</v>
      </c>
      <c r="G514" t="s">
        <v>19</v>
      </c>
      <c r="H514" t="s">
        <v>21</v>
      </c>
      <c r="I514" t="s">
        <v>23</v>
      </c>
      <c r="J514" s="1">
        <v>67067281</v>
      </c>
      <c r="K514" s="1">
        <f t="shared" ref="K514:K577" si="24">LN(J514)</f>
        <v>18.021206867519556</v>
      </c>
      <c r="L514" t="s">
        <v>20</v>
      </c>
      <c r="M514" t="s">
        <v>947</v>
      </c>
      <c r="N514" t="s">
        <v>3167</v>
      </c>
      <c r="O514" t="s">
        <v>3167</v>
      </c>
      <c r="P514" t="s">
        <v>3167</v>
      </c>
      <c r="Q514" t="s">
        <v>3167</v>
      </c>
      <c r="R514" t="s">
        <v>3167</v>
      </c>
      <c r="S514" s="10" t="e">
        <f>C514-VLOOKUP(E514, 'OFZ Yield'!$B$2:$N$2354, MATCH(V514, 'OFZ Yield'!$B$3:$N$3, 0), FALSE)</f>
        <v>#N/A</v>
      </c>
      <c r="T514" t="e">
        <f t="shared" ref="T514:T577" si="25">IF(S514&gt;4, 1, 0)</f>
        <v>#N/A</v>
      </c>
      <c r="U514">
        <f t="shared" ref="U514:U577" si="26">ROUNDUP(12*((D514-E514)/365), 0)</f>
        <v>36</v>
      </c>
      <c r="V514">
        <v>3</v>
      </c>
      <c r="W514">
        <v>0</v>
      </c>
      <c r="Z514">
        <v>0</v>
      </c>
    </row>
    <row r="515" spans="1:26" hidden="1" x14ac:dyDescent="0.15">
      <c r="A515" t="s">
        <v>1214</v>
      </c>
      <c r="B515" t="s">
        <v>1215</v>
      </c>
      <c r="C515" s="1">
        <v>8.75</v>
      </c>
      <c r="D515" s="2">
        <v>41989</v>
      </c>
      <c r="E515" s="2">
        <v>40893</v>
      </c>
      <c r="F515" t="s">
        <v>1840</v>
      </c>
      <c r="G515" t="s">
        <v>19</v>
      </c>
      <c r="H515" t="s">
        <v>21</v>
      </c>
      <c r="I515" t="s">
        <v>23</v>
      </c>
      <c r="J515" s="1">
        <v>67067281</v>
      </c>
      <c r="K515" s="1">
        <f t="shared" si="24"/>
        <v>18.021206867519556</v>
      </c>
      <c r="L515" t="s">
        <v>20</v>
      </c>
      <c r="M515" t="s">
        <v>947</v>
      </c>
      <c r="N515" t="s">
        <v>3133</v>
      </c>
      <c r="O515" t="s">
        <v>3139</v>
      </c>
      <c r="P515" t="s">
        <v>3167</v>
      </c>
      <c r="Q515" t="s">
        <v>3167</v>
      </c>
      <c r="R515" t="s">
        <v>3167</v>
      </c>
      <c r="S515" s="10" t="e">
        <f>C515-VLOOKUP(E515, 'OFZ Yield'!$B$2:$N$2354, MATCH(V515, 'OFZ Yield'!$B$3:$N$3, 0), FALSE)</f>
        <v>#N/A</v>
      </c>
      <c r="T515" t="e">
        <f t="shared" si="25"/>
        <v>#N/A</v>
      </c>
      <c r="U515">
        <f t="shared" si="26"/>
        <v>37</v>
      </c>
      <c r="V515">
        <v>5</v>
      </c>
      <c r="W515">
        <v>0</v>
      </c>
      <c r="Z515">
        <v>0</v>
      </c>
    </row>
    <row r="516" spans="1:26" hidden="1" x14ac:dyDescent="0.15">
      <c r="A516" t="s">
        <v>29</v>
      </c>
      <c r="B516" t="s">
        <v>30</v>
      </c>
      <c r="C516" s="1">
        <v>8.5</v>
      </c>
      <c r="D516" s="2">
        <v>41993</v>
      </c>
      <c r="E516" s="2">
        <v>40897</v>
      </c>
      <c r="F516" t="s">
        <v>1848</v>
      </c>
      <c r="G516" t="s">
        <v>19</v>
      </c>
      <c r="H516" t="s">
        <v>21</v>
      </c>
      <c r="I516" t="s">
        <v>25</v>
      </c>
      <c r="J516" s="1">
        <v>134134563</v>
      </c>
      <c r="K516" s="1">
        <f t="shared" si="24"/>
        <v>18.714354055534702</v>
      </c>
      <c r="L516" t="s">
        <v>20</v>
      </c>
      <c r="M516" t="s">
        <v>947</v>
      </c>
      <c r="N516" t="s">
        <v>3133</v>
      </c>
      <c r="O516" t="s">
        <v>3167</v>
      </c>
      <c r="P516" t="s">
        <v>3167</v>
      </c>
      <c r="Q516" t="s">
        <v>3167</v>
      </c>
      <c r="R516" t="s">
        <v>3167</v>
      </c>
      <c r="S516" s="10" t="e">
        <f>C516-VLOOKUP(E516, 'OFZ Yield'!$B$2:$N$2354, MATCH(V516, 'OFZ Yield'!$B$3:$N$3, 0), FALSE)</f>
        <v>#N/A</v>
      </c>
      <c r="T516" t="e">
        <f t="shared" si="25"/>
        <v>#N/A</v>
      </c>
      <c r="U516">
        <f t="shared" si="26"/>
        <v>37</v>
      </c>
      <c r="V516">
        <v>3</v>
      </c>
      <c r="W516">
        <v>0</v>
      </c>
      <c r="Z516">
        <v>0</v>
      </c>
    </row>
    <row r="517" spans="1:26" hidden="1" x14ac:dyDescent="0.15">
      <c r="A517" t="s">
        <v>1339</v>
      </c>
      <c r="B517" t="s">
        <v>1340</v>
      </c>
      <c r="C517" s="1">
        <v>10.95</v>
      </c>
      <c r="D517" s="2">
        <v>41993</v>
      </c>
      <c r="E517" s="2">
        <v>40897</v>
      </c>
      <c r="F517" t="s">
        <v>1855</v>
      </c>
      <c r="G517" t="s">
        <v>19</v>
      </c>
      <c r="H517" t="s">
        <v>21</v>
      </c>
      <c r="I517" t="s">
        <v>23</v>
      </c>
      <c r="J517" s="1">
        <v>39787692</v>
      </c>
      <c r="K517" s="1">
        <f t="shared" si="24"/>
        <v>17.499068176197035</v>
      </c>
      <c r="L517" t="s">
        <v>20</v>
      </c>
      <c r="M517" t="s">
        <v>947</v>
      </c>
      <c r="N517" t="s">
        <v>3167</v>
      </c>
      <c r="O517" t="s">
        <v>3167</v>
      </c>
      <c r="P517" t="s">
        <v>3167</v>
      </c>
      <c r="Q517" t="s">
        <v>3167</v>
      </c>
      <c r="R517" t="s">
        <v>3167</v>
      </c>
      <c r="S517" s="10" t="e">
        <f>C517-VLOOKUP(E517, 'OFZ Yield'!$B$2:$N$2354, MATCH(V517, 'OFZ Yield'!$B$3:$N$3, 0), FALSE)</f>
        <v>#N/A</v>
      </c>
      <c r="T517" t="e">
        <f t="shared" si="25"/>
        <v>#N/A</v>
      </c>
      <c r="U517">
        <f t="shared" si="26"/>
        <v>37</v>
      </c>
      <c r="V517">
        <v>3</v>
      </c>
      <c r="W517">
        <v>0</v>
      </c>
      <c r="Z517">
        <v>0</v>
      </c>
    </row>
    <row r="518" spans="1:26" hidden="1" x14ac:dyDescent="0.15">
      <c r="A518" t="s">
        <v>1190</v>
      </c>
      <c r="B518" t="s">
        <v>1191</v>
      </c>
      <c r="C518" s="1">
        <v>8.75</v>
      </c>
      <c r="D518" s="2">
        <v>41990</v>
      </c>
      <c r="E518" s="2">
        <v>40898</v>
      </c>
      <c r="F518" t="s">
        <v>1853</v>
      </c>
      <c r="G518" t="s">
        <v>19</v>
      </c>
      <c r="H518" t="s">
        <v>21</v>
      </c>
      <c r="I518" t="s">
        <v>23</v>
      </c>
      <c r="J518" s="1">
        <v>65931747</v>
      </c>
      <c r="K518" s="1">
        <f t="shared" si="24"/>
        <v>18.004130628539119</v>
      </c>
      <c r="L518" t="s">
        <v>20</v>
      </c>
      <c r="M518" t="s">
        <v>948</v>
      </c>
      <c r="N518" t="s">
        <v>3167</v>
      </c>
      <c r="O518" t="s">
        <v>3167</v>
      </c>
      <c r="P518" t="s">
        <v>3167</v>
      </c>
      <c r="Q518" t="s">
        <v>3167</v>
      </c>
      <c r="R518" t="s">
        <v>3167</v>
      </c>
      <c r="S518" s="10" t="e">
        <f>C518-VLOOKUP(E518, 'OFZ Yield'!$B$2:$N$2354, MATCH(V518, 'OFZ Yield'!$B$3:$N$3, 0), FALSE)</f>
        <v>#N/A</v>
      </c>
      <c r="T518" t="e">
        <f t="shared" si="25"/>
        <v>#N/A</v>
      </c>
      <c r="U518">
        <f t="shared" si="26"/>
        <v>36</v>
      </c>
      <c r="V518">
        <v>3</v>
      </c>
      <c r="W518">
        <v>0</v>
      </c>
      <c r="Z518">
        <v>0</v>
      </c>
    </row>
    <row r="519" spans="1:26" hidden="1" x14ac:dyDescent="0.15">
      <c r="A519" t="s">
        <v>1190</v>
      </c>
      <c r="B519" t="s">
        <v>1191</v>
      </c>
      <c r="C519" s="1">
        <v>8.75</v>
      </c>
      <c r="D519" s="2">
        <v>41990</v>
      </c>
      <c r="E519" s="2">
        <v>40898</v>
      </c>
      <c r="F519" t="s">
        <v>1854</v>
      </c>
      <c r="G519" t="s">
        <v>19</v>
      </c>
      <c r="H519" t="s">
        <v>21</v>
      </c>
      <c r="I519" t="s">
        <v>23</v>
      </c>
      <c r="J519" s="1">
        <v>66312821</v>
      </c>
      <c r="K519" s="1">
        <f t="shared" si="24"/>
        <v>18.009893815043064</v>
      </c>
      <c r="L519" t="s">
        <v>20</v>
      </c>
      <c r="M519" t="s">
        <v>948</v>
      </c>
      <c r="N519" t="s">
        <v>3167</v>
      </c>
      <c r="O519" t="s">
        <v>3167</v>
      </c>
      <c r="P519" t="s">
        <v>3167</v>
      </c>
      <c r="Q519" t="s">
        <v>3167</v>
      </c>
      <c r="R519" t="s">
        <v>3167</v>
      </c>
      <c r="S519" s="10" t="e">
        <f>C519-VLOOKUP(E519, 'OFZ Yield'!$B$2:$N$2354, MATCH(V519, 'OFZ Yield'!$B$3:$N$3, 0), FALSE)</f>
        <v>#N/A</v>
      </c>
      <c r="T519" t="e">
        <f t="shared" si="25"/>
        <v>#N/A</v>
      </c>
      <c r="U519">
        <f t="shared" si="26"/>
        <v>36</v>
      </c>
      <c r="V519">
        <v>3</v>
      </c>
      <c r="W519">
        <v>0</v>
      </c>
      <c r="Z519">
        <v>0</v>
      </c>
    </row>
    <row r="520" spans="1:26" hidden="1" x14ac:dyDescent="0.15">
      <c r="A520" t="s">
        <v>50</v>
      </c>
      <c r="B520" t="s">
        <v>51</v>
      </c>
      <c r="C520" s="1">
        <v>8.1</v>
      </c>
      <c r="D520" s="2">
        <v>44539</v>
      </c>
      <c r="E520" s="2">
        <v>40899</v>
      </c>
      <c r="F520" t="s">
        <v>195</v>
      </c>
      <c r="G520" t="s">
        <v>19</v>
      </c>
      <c r="H520" t="s">
        <v>21</v>
      </c>
      <c r="I520" t="s">
        <v>23</v>
      </c>
      <c r="J520" s="1">
        <v>66312821</v>
      </c>
      <c r="K520" s="1">
        <f t="shared" si="24"/>
        <v>18.009893815043064</v>
      </c>
      <c r="L520" t="s">
        <v>20</v>
      </c>
      <c r="M520" t="s">
        <v>24</v>
      </c>
      <c r="N520" t="s">
        <v>3167</v>
      </c>
      <c r="O520" t="s">
        <v>3139</v>
      </c>
      <c r="P520" t="s">
        <v>3167</v>
      </c>
      <c r="Q520" t="s">
        <v>3167</v>
      </c>
      <c r="R520" t="s">
        <v>3167</v>
      </c>
      <c r="S520" s="10" t="e">
        <f>C520-VLOOKUP(E520, 'OFZ Yield'!$B$2:$N$2354, MATCH(V520, 'OFZ Yield'!$B$3:$N$3, 0), FALSE)</f>
        <v>#N/A</v>
      </c>
      <c r="T520" t="e">
        <f t="shared" si="25"/>
        <v>#N/A</v>
      </c>
      <c r="U520">
        <f t="shared" si="26"/>
        <v>120</v>
      </c>
      <c r="V520">
        <v>5</v>
      </c>
      <c r="W520">
        <v>0</v>
      </c>
    </row>
    <row r="521" spans="1:26" hidden="1" x14ac:dyDescent="0.15">
      <c r="A521" t="s">
        <v>287</v>
      </c>
      <c r="B521" t="s">
        <v>288</v>
      </c>
      <c r="C521" s="1">
        <v>7</v>
      </c>
      <c r="D521" s="2">
        <v>41994</v>
      </c>
      <c r="E521" s="2">
        <v>40899</v>
      </c>
      <c r="F521" t="s">
        <v>1846</v>
      </c>
      <c r="G521" t="s">
        <v>19</v>
      </c>
      <c r="H521" t="s">
        <v>21</v>
      </c>
      <c r="I521" t="s">
        <v>25</v>
      </c>
      <c r="J521" s="1">
        <v>1806213</v>
      </c>
      <c r="K521" s="1">
        <f t="shared" si="24"/>
        <v>14.406742946204005</v>
      </c>
      <c r="L521" t="s">
        <v>20</v>
      </c>
      <c r="M521" t="s">
        <v>947</v>
      </c>
      <c r="N521" t="s">
        <v>3167</v>
      </c>
      <c r="O521" t="s">
        <v>3167</v>
      </c>
      <c r="P521" t="s">
        <v>3147</v>
      </c>
      <c r="Q521" t="s">
        <v>3167</v>
      </c>
      <c r="R521" t="s">
        <v>3167</v>
      </c>
      <c r="S521" s="10" t="e">
        <f>C521-VLOOKUP(E521, 'OFZ Yield'!$B$2:$N$2354, MATCH(V521, 'OFZ Yield'!$B$3:$N$3, 0), FALSE)</f>
        <v>#N/A</v>
      </c>
      <c r="T521" t="e">
        <f t="shared" si="25"/>
        <v>#N/A</v>
      </c>
      <c r="U521">
        <f t="shared" si="26"/>
        <v>36</v>
      </c>
      <c r="V521">
        <v>10</v>
      </c>
      <c r="W521">
        <f>IF(P521="high risk", 1, 0)</f>
        <v>1</v>
      </c>
      <c r="Z521">
        <v>0</v>
      </c>
    </row>
    <row r="522" spans="1:26" hidden="1" x14ac:dyDescent="0.15">
      <c r="A522" t="s">
        <v>280</v>
      </c>
      <c r="B522" t="s">
        <v>281</v>
      </c>
      <c r="C522" s="1">
        <v>7</v>
      </c>
      <c r="D522" s="2">
        <v>41994</v>
      </c>
      <c r="E522" s="2">
        <v>40899</v>
      </c>
      <c r="F522" t="s">
        <v>1847</v>
      </c>
      <c r="G522" t="s">
        <v>19</v>
      </c>
      <c r="H522" t="s">
        <v>21</v>
      </c>
      <c r="I522" t="s">
        <v>25</v>
      </c>
      <c r="J522" s="1">
        <v>1713924</v>
      </c>
      <c r="K522" s="1">
        <f t="shared" si="24"/>
        <v>14.354296036433329</v>
      </c>
      <c r="L522" t="s">
        <v>20</v>
      </c>
      <c r="M522" t="s">
        <v>947</v>
      </c>
      <c r="N522" t="s">
        <v>3167</v>
      </c>
      <c r="O522" t="s">
        <v>3167</v>
      </c>
      <c r="P522" t="s">
        <v>3147</v>
      </c>
      <c r="Q522" t="s">
        <v>3167</v>
      </c>
      <c r="R522" t="s">
        <v>3167</v>
      </c>
      <c r="S522" s="10" t="e">
        <f>C522-VLOOKUP(E522, 'OFZ Yield'!$B$2:$N$2354, MATCH(V522, 'OFZ Yield'!$B$3:$N$3, 0), FALSE)</f>
        <v>#N/A</v>
      </c>
      <c r="T522" t="e">
        <f t="shared" si="25"/>
        <v>#N/A</v>
      </c>
      <c r="U522">
        <f t="shared" si="26"/>
        <v>36</v>
      </c>
      <c r="V522">
        <v>5</v>
      </c>
      <c r="W522">
        <f>IF(P522="high risk", 1, 0)</f>
        <v>1</v>
      </c>
      <c r="Z522">
        <v>0</v>
      </c>
    </row>
    <row r="523" spans="1:26" hidden="1" x14ac:dyDescent="0.15">
      <c r="A523" t="s">
        <v>962</v>
      </c>
      <c r="B523" t="s">
        <v>963</v>
      </c>
      <c r="C523" s="1">
        <v>8.35</v>
      </c>
      <c r="D523" s="2">
        <v>41992</v>
      </c>
      <c r="E523" s="2">
        <v>40900</v>
      </c>
      <c r="F523" t="s">
        <v>1851</v>
      </c>
      <c r="G523" t="s">
        <v>19</v>
      </c>
      <c r="H523" t="s">
        <v>21</v>
      </c>
      <c r="I523" t="s">
        <v>23</v>
      </c>
      <c r="J523" s="1">
        <v>134134563</v>
      </c>
      <c r="K523" s="1">
        <f t="shared" si="24"/>
        <v>18.714354055534702</v>
      </c>
      <c r="L523" t="s">
        <v>20</v>
      </c>
      <c r="M523" t="s">
        <v>947</v>
      </c>
      <c r="N523" t="s">
        <v>3133</v>
      </c>
      <c r="O523" t="s">
        <v>3139</v>
      </c>
      <c r="P523" t="s">
        <v>3167</v>
      </c>
      <c r="Q523" t="s">
        <v>3167</v>
      </c>
      <c r="R523" t="s">
        <v>3167</v>
      </c>
      <c r="S523" s="10" t="e">
        <f>C523-VLOOKUP(E523, 'OFZ Yield'!$B$2:$N$2354, MATCH(V523, 'OFZ Yield'!$B$3:$N$3, 0), FALSE)</f>
        <v>#N/A</v>
      </c>
      <c r="T523" t="e">
        <f t="shared" si="25"/>
        <v>#N/A</v>
      </c>
      <c r="U523">
        <f t="shared" si="26"/>
        <v>36</v>
      </c>
      <c r="V523">
        <v>3</v>
      </c>
      <c r="W523">
        <v>0</v>
      </c>
      <c r="Z523">
        <v>0</v>
      </c>
    </row>
    <row r="524" spans="1:26" hidden="1" x14ac:dyDescent="0.15">
      <c r="A524" t="s">
        <v>1856</v>
      </c>
      <c r="B524" t="s">
        <v>1857</v>
      </c>
      <c r="C524" s="1">
        <v>9.9499999999999993</v>
      </c>
      <c r="D524" s="2">
        <v>52819</v>
      </c>
      <c r="E524" s="2">
        <v>40904</v>
      </c>
      <c r="F524" t="s">
        <v>1858</v>
      </c>
      <c r="G524" t="s">
        <v>19</v>
      </c>
      <c r="H524" t="s">
        <v>21</v>
      </c>
      <c r="I524" t="s">
        <v>23</v>
      </c>
      <c r="J524" s="1">
        <v>38650996</v>
      </c>
      <c r="K524" s="1">
        <f t="shared" si="24"/>
        <v>17.470083102394003</v>
      </c>
      <c r="L524" t="s">
        <v>20</v>
      </c>
      <c r="M524" t="s">
        <v>948</v>
      </c>
      <c r="N524" t="s">
        <v>3133</v>
      </c>
      <c r="O524" t="s">
        <v>3167</v>
      </c>
      <c r="P524" t="s">
        <v>3167</v>
      </c>
      <c r="Q524" t="s">
        <v>3167</v>
      </c>
      <c r="R524" t="s">
        <v>3167</v>
      </c>
      <c r="S524" s="10" t="e">
        <f>C524-VLOOKUP(E524, 'OFZ Yield'!$B$2:$N$2354, MATCH(V524, 'OFZ Yield'!$B$3:$N$3, 0), FALSE)</f>
        <v>#N/A</v>
      </c>
      <c r="T524" t="e">
        <f t="shared" si="25"/>
        <v>#N/A</v>
      </c>
      <c r="U524">
        <f t="shared" si="26"/>
        <v>392</v>
      </c>
      <c r="V524">
        <v>3</v>
      </c>
      <c r="W524">
        <v>0</v>
      </c>
      <c r="Z524">
        <v>0</v>
      </c>
    </row>
    <row r="525" spans="1:26" hidden="1" x14ac:dyDescent="0.15">
      <c r="A525" t="s">
        <v>1856</v>
      </c>
      <c r="B525" t="s">
        <v>1857</v>
      </c>
      <c r="C525" s="1">
        <v>12.477449999999999</v>
      </c>
      <c r="D525" s="2">
        <v>52819</v>
      </c>
      <c r="E525" s="2">
        <v>40904</v>
      </c>
      <c r="F525" t="s">
        <v>1860</v>
      </c>
      <c r="G525" t="s">
        <v>19</v>
      </c>
      <c r="H525" t="s">
        <v>21</v>
      </c>
      <c r="I525" t="s">
        <v>23</v>
      </c>
      <c r="J525" s="1">
        <v>15030936</v>
      </c>
      <c r="K525" s="1">
        <f t="shared" si="24"/>
        <v>16.525621035239222</v>
      </c>
      <c r="L525" t="s">
        <v>20</v>
      </c>
      <c r="M525" t="s">
        <v>948</v>
      </c>
      <c r="N525" t="s">
        <v>3167</v>
      </c>
      <c r="O525" t="s">
        <v>3167</v>
      </c>
      <c r="P525" t="s">
        <v>3167</v>
      </c>
      <c r="Q525" t="s">
        <v>3167</v>
      </c>
      <c r="R525" t="s">
        <v>3167</v>
      </c>
      <c r="S525" s="10" t="e">
        <f>C525-VLOOKUP(E525, 'OFZ Yield'!$B$2:$N$2354, MATCH(V525, 'OFZ Yield'!$B$3:$N$3, 0), FALSE)</f>
        <v>#N/A</v>
      </c>
      <c r="T525" t="e">
        <f t="shared" si="25"/>
        <v>#N/A</v>
      </c>
      <c r="U525">
        <f t="shared" si="26"/>
        <v>392</v>
      </c>
      <c r="V525">
        <v>3</v>
      </c>
      <c r="W525">
        <v>0</v>
      </c>
      <c r="Z525">
        <v>0</v>
      </c>
    </row>
    <row r="526" spans="1:26" hidden="1" x14ac:dyDescent="0.15">
      <c r="A526" t="s">
        <v>711</v>
      </c>
      <c r="B526" t="s">
        <v>712</v>
      </c>
      <c r="C526" s="1">
        <v>0.01</v>
      </c>
      <c r="D526" s="2">
        <v>46366</v>
      </c>
      <c r="E526" s="2">
        <v>40906</v>
      </c>
      <c r="F526" t="s">
        <v>1859</v>
      </c>
      <c r="G526" t="s">
        <v>19</v>
      </c>
      <c r="H526" t="s">
        <v>21</v>
      </c>
      <c r="I526" t="s">
        <v>23</v>
      </c>
      <c r="J526" s="1">
        <v>66006600</v>
      </c>
      <c r="K526" s="1">
        <f t="shared" si="24"/>
        <v>18.005265294991034</v>
      </c>
      <c r="L526" t="s">
        <v>20</v>
      </c>
      <c r="M526" t="s">
        <v>1011</v>
      </c>
      <c r="N526" t="s">
        <v>3167</v>
      </c>
      <c r="O526" t="s">
        <v>3167</v>
      </c>
      <c r="P526" t="s">
        <v>3167</v>
      </c>
      <c r="Q526" t="s">
        <v>3167</v>
      </c>
      <c r="R526" t="s">
        <v>3167</v>
      </c>
      <c r="S526" s="10" t="e">
        <f>C526-VLOOKUP(E526, 'OFZ Yield'!$B$2:$N$2354, MATCH(V526, 'OFZ Yield'!$B$3:$N$3, 0), FALSE)</f>
        <v>#N/A</v>
      </c>
      <c r="T526" t="e">
        <f t="shared" si="25"/>
        <v>#N/A</v>
      </c>
      <c r="U526">
        <f t="shared" si="26"/>
        <v>180</v>
      </c>
      <c r="V526">
        <v>3</v>
      </c>
      <c r="W526">
        <v>0</v>
      </c>
      <c r="X526">
        <v>0</v>
      </c>
      <c r="Y526" s="2">
        <v>44182</v>
      </c>
      <c r="Z526" s="10">
        <f>(Y526-E526)/365</f>
        <v>8.9753424657534246</v>
      </c>
    </row>
    <row r="527" spans="1:26" hidden="1" x14ac:dyDescent="0.15">
      <c r="A527" t="s">
        <v>1861</v>
      </c>
      <c r="B527" t="s">
        <v>1862</v>
      </c>
      <c r="C527" s="1">
        <v>13</v>
      </c>
      <c r="D527" s="2">
        <v>43455</v>
      </c>
      <c r="E527" s="2">
        <v>40907</v>
      </c>
      <c r="F527" t="s">
        <v>1863</v>
      </c>
      <c r="G527" t="s">
        <v>19</v>
      </c>
      <c r="H527" t="s">
        <v>21</v>
      </c>
      <c r="I527" t="s">
        <v>23</v>
      </c>
      <c r="J527" s="1">
        <v>39603960</v>
      </c>
      <c r="K527" s="1">
        <f t="shared" si="24"/>
        <v>17.494439671225042</v>
      </c>
      <c r="L527" t="s">
        <v>20</v>
      </c>
      <c r="M527" t="s">
        <v>1011</v>
      </c>
      <c r="N527" t="s">
        <v>3167</v>
      </c>
      <c r="O527" t="s">
        <v>3167</v>
      </c>
      <c r="P527" t="s">
        <v>3167</v>
      </c>
      <c r="Q527" t="s">
        <v>3167</v>
      </c>
      <c r="R527" t="s">
        <v>3167</v>
      </c>
      <c r="S527" s="10" t="e">
        <f>C527-VLOOKUP(E527, 'OFZ Yield'!$B$2:$N$2354, MATCH(V527, 'OFZ Yield'!$B$3:$N$3, 0), FALSE)</f>
        <v>#N/A</v>
      </c>
      <c r="T527" t="e">
        <f t="shared" si="25"/>
        <v>#N/A</v>
      </c>
      <c r="U527">
        <f t="shared" si="26"/>
        <v>84</v>
      </c>
      <c r="V527">
        <v>3</v>
      </c>
      <c r="W527">
        <v>0</v>
      </c>
      <c r="X527">
        <v>1</v>
      </c>
      <c r="Y527" s="2">
        <v>42545</v>
      </c>
      <c r="Z527" s="10">
        <f>(Y527-E527)/365</f>
        <v>4.4876712328767123</v>
      </c>
    </row>
    <row r="528" spans="1:26" hidden="1" x14ac:dyDescent="0.15">
      <c r="A528" t="s">
        <v>968</v>
      </c>
      <c r="B528" t="s">
        <v>969</v>
      </c>
      <c r="C528" s="1">
        <v>11.5</v>
      </c>
      <c r="D528" s="2">
        <v>42016</v>
      </c>
      <c r="E528" s="2">
        <v>40924</v>
      </c>
      <c r="F528" t="s">
        <v>1867</v>
      </c>
      <c r="G528" t="s">
        <v>19</v>
      </c>
      <c r="H528" t="s">
        <v>21</v>
      </c>
      <c r="I528" t="s">
        <v>25</v>
      </c>
      <c r="J528" s="1">
        <v>26300216</v>
      </c>
      <c r="K528" s="1">
        <f t="shared" si="24"/>
        <v>17.085087710042025</v>
      </c>
      <c r="L528" t="s">
        <v>20</v>
      </c>
      <c r="M528" t="s">
        <v>947</v>
      </c>
      <c r="N528" t="s">
        <v>3167</v>
      </c>
      <c r="O528" t="s">
        <v>3167</v>
      </c>
      <c r="P528" t="s">
        <v>3167</v>
      </c>
      <c r="Q528" t="s">
        <v>3167</v>
      </c>
      <c r="R528" t="s">
        <v>3167</v>
      </c>
      <c r="S528" s="10" t="e">
        <f>C528-VLOOKUP(E528, 'OFZ Yield'!$B$2:$N$2354, MATCH(V528, 'OFZ Yield'!$B$3:$N$3, 0), FALSE)</f>
        <v>#N/A</v>
      </c>
      <c r="T528" t="e">
        <f t="shared" si="25"/>
        <v>#N/A</v>
      </c>
      <c r="U528">
        <f t="shared" si="26"/>
        <v>36</v>
      </c>
      <c r="V528">
        <v>3</v>
      </c>
      <c r="W528">
        <v>0</v>
      </c>
      <c r="Z528">
        <v>0</v>
      </c>
    </row>
    <row r="529" spans="1:26" hidden="1" x14ac:dyDescent="0.15">
      <c r="A529" t="s">
        <v>1864</v>
      </c>
      <c r="B529" t="s">
        <v>1865</v>
      </c>
      <c r="C529" s="1">
        <v>11</v>
      </c>
      <c r="D529" s="2">
        <v>42748</v>
      </c>
      <c r="E529" s="2">
        <v>40928</v>
      </c>
      <c r="F529" t="s">
        <v>1866</v>
      </c>
      <c r="G529" t="s">
        <v>19</v>
      </c>
      <c r="H529" t="s">
        <v>21</v>
      </c>
      <c r="I529" t="s">
        <v>25</v>
      </c>
      <c r="J529" s="1">
        <v>46204620</v>
      </c>
      <c r="K529" s="1">
        <f t="shared" si="24"/>
        <v>17.648590351052302</v>
      </c>
      <c r="L529" t="s">
        <v>20</v>
      </c>
      <c r="M529" t="s">
        <v>947</v>
      </c>
      <c r="N529" t="s">
        <v>3167</v>
      </c>
      <c r="O529" t="s">
        <v>3167</v>
      </c>
      <c r="P529" t="s">
        <v>3167</v>
      </c>
      <c r="Q529" t="s">
        <v>3167</v>
      </c>
      <c r="R529" t="s">
        <v>3167</v>
      </c>
      <c r="S529" s="10" t="e">
        <f>C529-VLOOKUP(E529, 'OFZ Yield'!$B$2:$N$2354, MATCH(V529, 'OFZ Yield'!$B$3:$N$3, 0), FALSE)</f>
        <v>#N/A</v>
      </c>
      <c r="T529" t="e">
        <f t="shared" si="25"/>
        <v>#N/A</v>
      </c>
      <c r="U529">
        <f t="shared" si="26"/>
        <v>60</v>
      </c>
      <c r="V529">
        <v>3</v>
      </c>
      <c r="W529">
        <v>0</v>
      </c>
      <c r="Z529">
        <v>0</v>
      </c>
    </row>
    <row r="530" spans="1:26" hidden="1" x14ac:dyDescent="0.15">
      <c r="A530" t="s">
        <v>1815</v>
      </c>
      <c r="B530" t="s">
        <v>1816</v>
      </c>
      <c r="C530" s="1">
        <v>11</v>
      </c>
      <c r="D530" s="2">
        <v>46391</v>
      </c>
      <c r="E530" s="2">
        <v>40931</v>
      </c>
      <c r="F530" t="s">
        <v>1868</v>
      </c>
      <c r="G530" t="s">
        <v>19</v>
      </c>
      <c r="H530" t="s">
        <v>21</v>
      </c>
      <c r="I530" t="s">
        <v>23</v>
      </c>
      <c r="J530" s="1">
        <v>66006600</v>
      </c>
      <c r="K530" s="1">
        <f t="shared" si="24"/>
        <v>18.005265294991034</v>
      </c>
      <c r="L530" t="s">
        <v>20</v>
      </c>
      <c r="M530" t="s">
        <v>1011</v>
      </c>
      <c r="N530" t="s">
        <v>3167</v>
      </c>
      <c r="O530" t="s">
        <v>3167</v>
      </c>
      <c r="P530" t="s">
        <v>3147</v>
      </c>
      <c r="Q530" t="s">
        <v>3167</v>
      </c>
      <c r="R530" t="s">
        <v>3167</v>
      </c>
      <c r="S530" s="10" t="e">
        <f>C530-VLOOKUP(E530, 'OFZ Yield'!$B$2:$N$2354, MATCH(V530, 'OFZ Yield'!$B$3:$N$3, 0), FALSE)</f>
        <v>#N/A</v>
      </c>
      <c r="T530" t="e">
        <f t="shared" si="25"/>
        <v>#N/A</v>
      </c>
      <c r="U530">
        <f t="shared" si="26"/>
        <v>180</v>
      </c>
      <c r="V530">
        <v>30</v>
      </c>
      <c r="W530">
        <f>IF(P530="high risk", 1, 0)</f>
        <v>1</v>
      </c>
      <c r="X530">
        <v>1</v>
      </c>
      <c r="Y530" s="2">
        <v>42387</v>
      </c>
      <c r="Z530" s="10">
        <f>(Y530-E530)/365</f>
        <v>3.989041095890411</v>
      </c>
    </row>
    <row r="531" spans="1:26" hidden="1" x14ac:dyDescent="0.15">
      <c r="A531" t="s">
        <v>962</v>
      </c>
      <c r="B531" t="s">
        <v>963</v>
      </c>
      <c r="C531" s="1">
        <v>8.15</v>
      </c>
      <c r="D531" s="2">
        <v>42027</v>
      </c>
      <c r="E531" s="2">
        <v>40935</v>
      </c>
      <c r="F531" t="s">
        <v>1852</v>
      </c>
      <c r="G531" t="s">
        <v>19</v>
      </c>
      <c r="H531" t="s">
        <v>21</v>
      </c>
      <c r="I531" t="s">
        <v>23</v>
      </c>
      <c r="J531" s="1">
        <v>134134563</v>
      </c>
      <c r="K531" s="1">
        <f t="shared" si="24"/>
        <v>18.714354055534702</v>
      </c>
      <c r="L531" t="s">
        <v>20</v>
      </c>
      <c r="M531" t="s">
        <v>947</v>
      </c>
      <c r="N531" t="s">
        <v>3133</v>
      </c>
      <c r="O531" t="s">
        <v>3139</v>
      </c>
      <c r="P531" t="s">
        <v>3167</v>
      </c>
      <c r="Q531" t="s">
        <v>3167</v>
      </c>
      <c r="R531" t="s">
        <v>3167</v>
      </c>
      <c r="S531" s="10" t="e">
        <f>C531-VLOOKUP(E531, 'OFZ Yield'!$B$2:$N$2354, MATCH(V531, 'OFZ Yield'!$B$3:$N$3, 0), FALSE)</f>
        <v>#N/A</v>
      </c>
      <c r="T531" t="e">
        <f t="shared" si="25"/>
        <v>#N/A</v>
      </c>
      <c r="U531">
        <f t="shared" si="26"/>
        <v>36</v>
      </c>
      <c r="V531">
        <v>3</v>
      </c>
      <c r="W531">
        <v>0</v>
      </c>
      <c r="Z531">
        <v>0</v>
      </c>
    </row>
    <row r="532" spans="1:26" hidden="1" x14ac:dyDescent="0.15">
      <c r="A532" t="s">
        <v>29</v>
      </c>
      <c r="B532" t="s">
        <v>30</v>
      </c>
      <c r="C532" s="1">
        <v>7.7</v>
      </c>
      <c r="D532" s="2">
        <v>42036</v>
      </c>
      <c r="E532" s="2">
        <v>40940</v>
      </c>
      <c r="F532" t="s">
        <v>1870</v>
      </c>
      <c r="G532" t="s">
        <v>19</v>
      </c>
      <c r="H532" t="s">
        <v>21</v>
      </c>
      <c r="I532" t="s">
        <v>23</v>
      </c>
      <c r="J532" s="1">
        <v>134134563</v>
      </c>
      <c r="K532" s="1">
        <f t="shared" si="24"/>
        <v>18.714354055534702</v>
      </c>
      <c r="L532" t="s">
        <v>20</v>
      </c>
      <c r="M532" t="s">
        <v>947</v>
      </c>
      <c r="N532" t="s">
        <v>3133</v>
      </c>
      <c r="O532" t="s">
        <v>3167</v>
      </c>
      <c r="P532" t="s">
        <v>3167</v>
      </c>
      <c r="Q532" t="s">
        <v>3167</v>
      </c>
      <c r="R532" t="s">
        <v>3167</v>
      </c>
      <c r="S532" s="10" t="e">
        <f>C532-VLOOKUP(E532, 'OFZ Yield'!$B$2:$N$2354, MATCH(V532, 'OFZ Yield'!$B$3:$N$3, 0), FALSE)</f>
        <v>#N/A</v>
      </c>
      <c r="T532" t="e">
        <f t="shared" si="25"/>
        <v>#N/A</v>
      </c>
      <c r="U532">
        <f t="shared" si="26"/>
        <v>37</v>
      </c>
      <c r="V532">
        <v>15</v>
      </c>
      <c r="W532">
        <v>0</v>
      </c>
      <c r="Z532">
        <v>0</v>
      </c>
    </row>
    <row r="533" spans="1:26" hidden="1" x14ac:dyDescent="0.15">
      <c r="A533" t="s">
        <v>488</v>
      </c>
      <c r="B533" t="s">
        <v>489</v>
      </c>
      <c r="C533" s="1">
        <v>9</v>
      </c>
      <c r="D533" s="2">
        <v>42766</v>
      </c>
      <c r="E533" s="2">
        <v>40946</v>
      </c>
      <c r="F533" t="s">
        <v>1798</v>
      </c>
      <c r="G533" t="s">
        <v>19</v>
      </c>
      <c r="H533" t="s">
        <v>21</v>
      </c>
      <c r="I533" t="s">
        <v>25</v>
      </c>
      <c r="J533" s="1">
        <v>135519718</v>
      </c>
      <c r="K533" s="1">
        <f t="shared" si="24"/>
        <v>18.72462770799218</v>
      </c>
      <c r="L533" t="s">
        <v>20</v>
      </c>
      <c r="M533" t="s">
        <v>947</v>
      </c>
      <c r="N533" t="s">
        <v>3167</v>
      </c>
      <c r="O533" t="s">
        <v>3167</v>
      </c>
      <c r="P533" t="s">
        <v>3167</v>
      </c>
      <c r="Q533" t="s">
        <v>3167</v>
      </c>
      <c r="R533" t="s">
        <v>3167</v>
      </c>
      <c r="S533" s="10" t="e">
        <f>C533-VLOOKUP(E533, 'OFZ Yield'!$B$2:$N$2354, MATCH(V533, 'OFZ Yield'!$B$3:$N$3, 0), FALSE)</f>
        <v>#N/A</v>
      </c>
      <c r="T533" t="e">
        <f t="shared" si="25"/>
        <v>#N/A</v>
      </c>
      <c r="U533">
        <f t="shared" si="26"/>
        <v>60</v>
      </c>
      <c r="V533">
        <v>5</v>
      </c>
      <c r="W533">
        <v>0</v>
      </c>
      <c r="Z533">
        <v>0</v>
      </c>
    </row>
    <row r="534" spans="1:26" hidden="1" x14ac:dyDescent="0.15">
      <c r="A534" t="s">
        <v>1061</v>
      </c>
      <c r="B534" t="s">
        <v>1062</v>
      </c>
      <c r="C534" s="1">
        <v>7</v>
      </c>
      <c r="D534" s="2">
        <v>42042</v>
      </c>
      <c r="E534" s="2">
        <v>40946</v>
      </c>
      <c r="F534" t="s">
        <v>1871</v>
      </c>
      <c r="G534" t="s">
        <v>19</v>
      </c>
      <c r="H534" t="s">
        <v>21</v>
      </c>
      <c r="I534" t="s">
        <v>23</v>
      </c>
      <c r="J534" s="1">
        <v>40240369</v>
      </c>
      <c r="K534" s="1">
        <f t="shared" si="24"/>
        <v>17.510381253693833</v>
      </c>
      <c r="L534" t="s">
        <v>20</v>
      </c>
      <c r="M534" t="s">
        <v>947</v>
      </c>
      <c r="N534" t="s">
        <v>3133</v>
      </c>
      <c r="O534" t="s">
        <v>3167</v>
      </c>
      <c r="P534" t="s">
        <v>3167</v>
      </c>
      <c r="Q534" t="s">
        <v>3167</v>
      </c>
      <c r="R534" t="s">
        <v>3167</v>
      </c>
      <c r="S534" s="10" t="e">
        <f>C534-VLOOKUP(E534, 'OFZ Yield'!$B$2:$N$2354, MATCH(V534, 'OFZ Yield'!$B$3:$N$3, 0), FALSE)</f>
        <v>#N/A</v>
      </c>
      <c r="T534" t="e">
        <f t="shared" si="25"/>
        <v>#N/A</v>
      </c>
      <c r="U534">
        <f t="shared" si="26"/>
        <v>37</v>
      </c>
      <c r="V534">
        <v>30</v>
      </c>
      <c r="W534">
        <v>0</v>
      </c>
      <c r="Z534">
        <v>0</v>
      </c>
    </row>
    <row r="535" spans="1:26" hidden="1" x14ac:dyDescent="0.15">
      <c r="A535" t="s">
        <v>248</v>
      </c>
      <c r="B535" t="s">
        <v>249</v>
      </c>
      <c r="C535" s="1">
        <v>12</v>
      </c>
      <c r="D535" s="2">
        <v>44586</v>
      </c>
      <c r="E535" s="2">
        <v>40946</v>
      </c>
      <c r="F535" t="s">
        <v>1872</v>
      </c>
      <c r="G535" t="s">
        <v>19</v>
      </c>
      <c r="H535" t="s">
        <v>21</v>
      </c>
      <c r="I535" t="s">
        <v>23</v>
      </c>
      <c r="J535" s="1">
        <v>131863494</v>
      </c>
      <c r="K535" s="1">
        <f t="shared" si="24"/>
        <v>18.697277809099067</v>
      </c>
      <c r="L535" t="s">
        <v>20</v>
      </c>
      <c r="M535" t="s">
        <v>951</v>
      </c>
      <c r="N535" t="s">
        <v>3167</v>
      </c>
      <c r="O535" t="s">
        <v>3139</v>
      </c>
      <c r="P535" t="s">
        <v>3167</v>
      </c>
      <c r="Q535" t="s">
        <v>3167</v>
      </c>
      <c r="R535" t="s">
        <v>3167</v>
      </c>
      <c r="S535" s="10" t="e">
        <f>C535-VLOOKUP(E535, 'OFZ Yield'!$B$2:$N$2354, MATCH(V535, 'OFZ Yield'!$B$3:$N$3, 0), FALSE)</f>
        <v>#N/A</v>
      </c>
      <c r="T535" t="e">
        <f t="shared" si="25"/>
        <v>#N/A</v>
      </c>
      <c r="U535">
        <f t="shared" si="26"/>
        <v>120</v>
      </c>
      <c r="V535">
        <v>7</v>
      </c>
      <c r="W535">
        <v>0</v>
      </c>
      <c r="Z535">
        <v>0</v>
      </c>
    </row>
    <row r="536" spans="1:26" hidden="1" x14ac:dyDescent="0.15">
      <c r="A536" t="s">
        <v>16</v>
      </c>
      <c r="B536" t="s">
        <v>17</v>
      </c>
      <c r="C536" s="1">
        <v>7.7</v>
      </c>
      <c r="D536" s="2">
        <v>42038</v>
      </c>
      <c r="E536" s="2">
        <v>40946</v>
      </c>
      <c r="F536" t="s">
        <v>1873</v>
      </c>
      <c r="G536" t="s">
        <v>19</v>
      </c>
      <c r="H536" t="s">
        <v>21</v>
      </c>
      <c r="I536" t="s">
        <v>23</v>
      </c>
      <c r="J536" s="1">
        <v>67067281</v>
      </c>
      <c r="K536" s="1">
        <f t="shared" si="24"/>
        <v>18.021206867519556</v>
      </c>
      <c r="L536" t="s">
        <v>20</v>
      </c>
      <c r="M536" t="s">
        <v>947</v>
      </c>
      <c r="N536" t="s">
        <v>3133</v>
      </c>
      <c r="O536" t="s">
        <v>3167</v>
      </c>
      <c r="P536" t="s">
        <v>3167</v>
      </c>
      <c r="Q536" t="s">
        <v>3167</v>
      </c>
      <c r="R536" t="s">
        <v>3167</v>
      </c>
      <c r="S536" s="10" t="e">
        <f>C536-VLOOKUP(E536, 'OFZ Yield'!$B$2:$N$2354, MATCH(V536, 'OFZ Yield'!$B$3:$N$3, 0), FALSE)</f>
        <v>#N/A</v>
      </c>
      <c r="T536" t="e">
        <f t="shared" si="25"/>
        <v>#N/A</v>
      </c>
      <c r="U536">
        <f t="shared" si="26"/>
        <v>36</v>
      </c>
      <c r="V536">
        <v>5</v>
      </c>
      <c r="W536">
        <v>0</v>
      </c>
      <c r="Z536">
        <v>0</v>
      </c>
    </row>
    <row r="537" spans="1:26" hidden="1" x14ac:dyDescent="0.15">
      <c r="A537" t="s">
        <v>16</v>
      </c>
      <c r="B537" t="s">
        <v>17</v>
      </c>
      <c r="C537" s="1">
        <v>7.7</v>
      </c>
      <c r="D537" s="2">
        <v>42040</v>
      </c>
      <c r="E537" s="2">
        <v>40948</v>
      </c>
      <c r="F537" t="s">
        <v>1874</v>
      </c>
      <c r="G537" t="s">
        <v>19</v>
      </c>
      <c r="H537" t="s">
        <v>21</v>
      </c>
      <c r="I537" t="s">
        <v>23</v>
      </c>
      <c r="J537" s="1">
        <v>67067281</v>
      </c>
      <c r="K537" s="1">
        <f t="shared" si="24"/>
        <v>18.021206867519556</v>
      </c>
      <c r="L537" t="s">
        <v>20</v>
      </c>
      <c r="M537" t="s">
        <v>947</v>
      </c>
      <c r="N537" t="s">
        <v>3133</v>
      </c>
      <c r="O537" t="s">
        <v>3167</v>
      </c>
      <c r="P537" t="s">
        <v>3167</v>
      </c>
      <c r="Q537" t="s">
        <v>3167</v>
      </c>
      <c r="R537" t="s">
        <v>3167</v>
      </c>
      <c r="S537" s="10" t="e">
        <f>C537-VLOOKUP(E537, 'OFZ Yield'!$B$2:$N$2354, MATCH(V537, 'OFZ Yield'!$B$3:$N$3, 0), FALSE)</f>
        <v>#N/A</v>
      </c>
      <c r="T537" t="e">
        <f t="shared" si="25"/>
        <v>#N/A</v>
      </c>
      <c r="U537">
        <f t="shared" si="26"/>
        <v>36</v>
      </c>
      <c r="V537">
        <v>3</v>
      </c>
      <c r="W537">
        <v>0</v>
      </c>
      <c r="Z537">
        <v>0</v>
      </c>
    </row>
    <row r="538" spans="1:26" hidden="1" x14ac:dyDescent="0.15">
      <c r="A538" t="s">
        <v>968</v>
      </c>
      <c r="B538" t="s">
        <v>969</v>
      </c>
      <c r="C538" s="1">
        <v>11.5</v>
      </c>
      <c r="D538" s="2">
        <v>42040</v>
      </c>
      <c r="E538" s="2">
        <v>40948</v>
      </c>
      <c r="F538" t="s">
        <v>1876</v>
      </c>
      <c r="G538" t="s">
        <v>19</v>
      </c>
      <c r="H538" t="s">
        <v>21</v>
      </c>
      <c r="I538" t="s">
        <v>25</v>
      </c>
      <c r="J538" s="1">
        <v>39787692</v>
      </c>
      <c r="K538" s="1">
        <f t="shared" si="24"/>
        <v>17.499068176197035</v>
      </c>
      <c r="L538" t="s">
        <v>20</v>
      </c>
      <c r="M538" t="s">
        <v>947</v>
      </c>
      <c r="N538" t="s">
        <v>3167</v>
      </c>
      <c r="O538" t="s">
        <v>3167</v>
      </c>
      <c r="P538" t="s">
        <v>3167</v>
      </c>
      <c r="Q538" t="s">
        <v>3167</v>
      </c>
      <c r="R538" t="s">
        <v>3167</v>
      </c>
      <c r="S538" s="10" t="e">
        <f>C538-VLOOKUP(E538, 'OFZ Yield'!$B$2:$N$2354, MATCH(V538, 'OFZ Yield'!$B$3:$N$3, 0), FALSE)</f>
        <v>#N/A</v>
      </c>
      <c r="T538" t="e">
        <f t="shared" si="25"/>
        <v>#N/A</v>
      </c>
      <c r="U538">
        <f t="shared" si="26"/>
        <v>36</v>
      </c>
      <c r="V538">
        <v>3</v>
      </c>
      <c r="W538">
        <v>0</v>
      </c>
      <c r="Z538">
        <v>0</v>
      </c>
    </row>
    <row r="539" spans="1:26" hidden="1" x14ac:dyDescent="0.15">
      <c r="A539" t="s">
        <v>1613</v>
      </c>
      <c r="B539" t="s">
        <v>1614</v>
      </c>
      <c r="C539" s="1">
        <v>9.75</v>
      </c>
      <c r="D539" s="2">
        <v>42045</v>
      </c>
      <c r="E539" s="2">
        <v>40949</v>
      </c>
      <c r="F539" t="s">
        <v>1875</v>
      </c>
      <c r="G539" t="s">
        <v>19</v>
      </c>
      <c r="H539" t="s">
        <v>21</v>
      </c>
      <c r="I539" t="s">
        <v>23</v>
      </c>
      <c r="J539" s="1">
        <v>66312821</v>
      </c>
      <c r="K539" s="1">
        <f t="shared" si="24"/>
        <v>18.009893815043064</v>
      </c>
      <c r="L539" t="s">
        <v>20</v>
      </c>
      <c r="M539" t="s">
        <v>947</v>
      </c>
      <c r="N539" t="s">
        <v>3133</v>
      </c>
      <c r="O539" t="s">
        <v>3167</v>
      </c>
      <c r="P539" t="s">
        <v>3167</v>
      </c>
      <c r="Q539" t="s">
        <v>3167</v>
      </c>
      <c r="R539" t="s">
        <v>3167</v>
      </c>
      <c r="S539" s="10" t="e">
        <f>C539-VLOOKUP(E539, 'OFZ Yield'!$B$2:$N$2354, MATCH(V539, 'OFZ Yield'!$B$3:$N$3, 0), FALSE)</f>
        <v>#N/A</v>
      </c>
      <c r="T539" t="e">
        <f t="shared" si="25"/>
        <v>#N/A</v>
      </c>
      <c r="U539">
        <f t="shared" si="26"/>
        <v>37</v>
      </c>
      <c r="V539">
        <v>15</v>
      </c>
      <c r="W539">
        <v>0</v>
      </c>
      <c r="Z539">
        <v>0</v>
      </c>
    </row>
    <row r="540" spans="1:26" hidden="1" x14ac:dyDescent="0.15">
      <c r="A540" t="s">
        <v>96</v>
      </c>
      <c r="B540" t="s">
        <v>97</v>
      </c>
      <c r="C540" s="1">
        <v>13</v>
      </c>
      <c r="D540" s="2">
        <v>42045</v>
      </c>
      <c r="E540" s="2">
        <v>40953</v>
      </c>
      <c r="F540" t="s">
        <v>1877</v>
      </c>
      <c r="G540" t="s">
        <v>19</v>
      </c>
      <c r="H540" t="s">
        <v>21</v>
      </c>
      <c r="I540" t="s">
        <v>23</v>
      </c>
      <c r="J540" s="1">
        <v>67339069</v>
      </c>
      <c r="K540" s="1">
        <f t="shared" si="24"/>
        <v>18.025251146237807</v>
      </c>
      <c r="L540" t="s">
        <v>20</v>
      </c>
      <c r="M540" t="s">
        <v>947</v>
      </c>
      <c r="N540" t="s">
        <v>3167</v>
      </c>
      <c r="O540" t="s">
        <v>3167</v>
      </c>
      <c r="P540" t="s">
        <v>3148</v>
      </c>
      <c r="Q540" t="s">
        <v>3167</v>
      </c>
      <c r="R540" t="s">
        <v>3167</v>
      </c>
      <c r="S540" s="10" t="e">
        <f>C540-VLOOKUP(E540, 'OFZ Yield'!$B$2:$N$2354, MATCH(V540, 'OFZ Yield'!$B$3:$N$3, 0), FALSE)</f>
        <v>#N/A</v>
      </c>
      <c r="T540" t="e">
        <f t="shared" si="25"/>
        <v>#N/A</v>
      </c>
      <c r="U540">
        <f t="shared" si="26"/>
        <v>36</v>
      </c>
      <c r="V540">
        <v>3</v>
      </c>
      <c r="W540">
        <f>IF(P540="high risk", 1, 0)</f>
        <v>0</v>
      </c>
      <c r="Z540">
        <v>0</v>
      </c>
    </row>
    <row r="541" spans="1:26" hidden="1" x14ac:dyDescent="0.15">
      <c r="A541" t="s">
        <v>968</v>
      </c>
      <c r="B541" t="s">
        <v>969</v>
      </c>
      <c r="C541" s="1">
        <v>11.5</v>
      </c>
      <c r="D541" s="2">
        <v>42045</v>
      </c>
      <c r="E541" s="2">
        <v>40953</v>
      </c>
      <c r="F541" t="s">
        <v>1878</v>
      </c>
      <c r="G541" t="s">
        <v>19</v>
      </c>
      <c r="H541" t="s">
        <v>21</v>
      </c>
      <c r="I541" t="s">
        <v>23</v>
      </c>
      <c r="J541" s="1">
        <v>39787692</v>
      </c>
      <c r="K541" s="1">
        <f t="shared" si="24"/>
        <v>17.499068176197035</v>
      </c>
      <c r="L541" t="s">
        <v>20</v>
      </c>
      <c r="M541" t="s">
        <v>947</v>
      </c>
      <c r="N541" t="s">
        <v>3167</v>
      </c>
      <c r="O541" t="s">
        <v>3167</v>
      </c>
      <c r="P541" t="s">
        <v>3167</v>
      </c>
      <c r="Q541" t="s">
        <v>3167</v>
      </c>
      <c r="R541" t="s">
        <v>3167</v>
      </c>
      <c r="S541" s="10" t="e">
        <f>C541-VLOOKUP(E541, 'OFZ Yield'!$B$2:$N$2354, MATCH(V541, 'OFZ Yield'!$B$3:$N$3, 0), FALSE)</f>
        <v>#N/A</v>
      </c>
      <c r="T541" t="e">
        <f t="shared" si="25"/>
        <v>#N/A</v>
      </c>
      <c r="U541">
        <f t="shared" si="26"/>
        <v>36</v>
      </c>
      <c r="V541">
        <v>10</v>
      </c>
      <c r="W541">
        <v>0</v>
      </c>
      <c r="Z541">
        <v>0</v>
      </c>
    </row>
    <row r="542" spans="1:26" hidden="1" x14ac:dyDescent="0.15">
      <c r="A542" t="s">
        <v>1879</v>
      </c>
      <c r="B542" t="s">
        <v>1880</v>
      </c>
      <c r="C542" s="1">
        <v>11</v>
      </c>
      <c r="D542" s="2">
        <v>42773</v>
      </c>
      <c r="E542" s="2">
        <v>40953</v>
      </c>
      <c r="F542" t="s">
        <v>1881</v>
      </c>
      <c r="G542" t="s">
        <v>19</v>
      </c>
      <c r="H542" t="s">
        <v>21</v>
      </c>
      <c r="I542" t="s">
        <v>25</v>
      </c>
      <c r="J542" s="1">
        <v>18062131</v>
      </c>
      <c r="K542" s="1">
        <f t="shared" si="24"/>
        <v>16.709328094562505</v>
      </c>
      <c r="L542" t="s">
        <v>20</v>
      </c>
      <c r="M542" t="s">
        <v>947</v>
      </c>
      <c r="N542" t="s">
        <v>3167</v>
      </c>
      <c r="O542" t="s">
        <v>3167</v>
      </c>
      <c r="P542" t="s">
        <v>3167</v>
      </c>
      <c r="Q542" t="s">
        <v>3167</v>
      </c>
      <c r="R542" t="s">
        <v>3167</v>
      </c>
      <c r="S542" s="10" t="e">
        <f>C542-VLOOKUP(E542, 'OFZ Yield'!$B$2:$N$2354, MATCH(V542, 'OFZ Yield'!$B$3:$N$3, 0), FALSE)</f>
        <v>#N/A</v>
      </c>
      <c r="T542" t="e">
        <f t="shared" si="25"/>
        <v>#N/A</v>
      </c>
      <c r="U542">
        <f t="shared" si="26"/>
        <v>60</v>
      </c>
      <c r="V542">
        <v>3</v>
      </c>
      <c r="W542">
        <v>0</v>
      </c>
      <c r="Z542">
        <v>0</v>
      </c>
    </row>
    <row r="543" spans="1:26" hidden="1" x14ac:dyDescent="0.15">
      <c r="A543" t="s">
        <v>1061</v>
      </c>
      <c r="B543" t="s">
        <v>1062</v>
      </c>
      <c r="C543" s="1">
        <v>7</v>
      </c>
      <c r="D543" s="2">
        <v>42049</v>
      </c>
      <c r="E543" s="2">
        <v>40953</v>
      </c>
      <c r="F543" t="s">
        <v>1882</v>
      </c>
      <c r="G543" t="s">
        <v>19</v>
      </c>
      <c r="H543" t="s">
        <v>21</v>
      </c>
      <c r="I543" t="s">
        <v>23</v>
      </c>
      <c r="J543" s="1">
        <v>40240369</v>
      </c>
      <c r="K543" s="1">
        <f t="shared" si="24"/>
        <v>17.510381253693833</v>
      </c>
      <c r="L543" t="s">
        <v>20</v>
      </c>
      <c r="M543" t="s">
        <v>947</v>
      </c>
      <c r="N543" t="s">
        <v>3133</v>
      </c>
      <c r="O543" t="s">
        <v>3167</v>
      </c>
      <c r="P543" t="s">
        <v>3167</v>
      </c>
      <c r="Q543" t="s">
        <v>3167</v>
      </c>
      <c r="R543" t="s">
        <v>3167</v>
      </c>
      <c r="S543" s="10" t="e">
        <f>C543-VLOOKUP(E543, 'OFZ Yield'!$B$2:$N$2354, MATCH(V543, 'OFZ Yield'!$B$3:$N$3, 0), FALSE)</f>
        <v>#N/A</v>
      </c>
      <c r="T543" t="e">
        <f t="shared" si="25"/>
        <v>#N/A</v>
      </c>
      <c r="U543">
        <f t="shared" si="26"/>
        <v>37</v>
      </c>
      <c r="V543">
        <v>3</v>
      </c>
      <c r="W543">
        <v>0</v>
      </c>
      <c r="Z543">
        <v>0</v>
      </c>
    </row>
    <row r="544" spans="1:26" hidden="1" x14ac:dyDescent="0.15">
      <c r="A544" t="s">
        <v>1888</v>
      </c>
      <c r="B544" t="s">
        <v>1889</v>
      </c>
      <c r="C544" s="1">
        <v>11.25</v>
      </c>
      <c r="D544" s="2">
        <v>41682</v>
      </c>
      <c r="E544" s="2">
        <v>40954</v>
      </c>
      <c r="F544" t="s">
        <v>1890</v>
      </c>
      <c r="G544" t="s">
        <v>19</v>
      </c>
      <c r="H544" t="s">
        <v>21</v>
      </c>
      <c r="I544" t="s">
        <v>23</v>
      </c>
      <c r="J544" s="1">
        <v>13413456</v>
      </c>
      <c r="K544" s="1">
        <f t="shared" si="24"/>
        <v>16.411768940175058</v>
      </c>
      <c r="L544" t="s">
        <v>20</v>
      </c>
      <c r="M544" t="s">
        <v>947</v>
      </c>
      <c r="N544" t="s">
        <v>3133</v>
      </c>
      <c r="O544" t="s">
        <v>3167</v>
      </c>
      <c r="P544" t="s">
        <v>3167</v>
      </c>
      <c r="Q544" t="s">
        <v>3167</v>
      </c>
      <c r="R544" t="s">
        <v>3167</v>
      </c>
      <c r="S544" s="10" t="e">
        <f>C544-VLOOKUP(E544, 'OFZ Yield'!$B$2:$N$2354, MATCH(V544, 'OFZ Yield'!$B$3:$N$3, 0), FALSE)</f>
        <v>#N/A</v>
      </c>
      <c r="T544" t="e">
        <f t="shared" si="25"/>
        <v>#N/A</v>
      </c>
      <c r="U544">
        <f t="shared" si="26"/>
        <v>24</v>
      </c>
      <c r="V544">
        <v>3</v>
      </c>
      <c r="W544">
        <v>0</v>
      </c>
      <c r="Z544">
        <v>0</v>
      </c>
    </row>
    <row r="545" spans="1:26" hidden="1" x14ac:dyDescent="0.15">
      <c r="A545" t="s">
        <v>1206</v>
      </c>
      <c r="B545" t="s">
        <v>1207</v>
      </c>
      <c r="C545" s="1">
        <v>8.19</v>
      </c>
      <c r="D545" s="2">
        <v>42047</v>
      </c>
      <c r="E545" s="2">
        <v>40955</v>
      </c>
      <c r="F545" t="s">
        <v>1891</v>
      </c>
      <c r="G545" t="s">
        <v>19</v>
      </c>
      <c r="H545" t="s">
        <v>21</v>
      </c>
      <c r="I545" t="s">
        <v>23</v>
      </c>
      <c r="J545" s="1">
        <v>66312821</v>
      </c>
      <c r="K545" s="1">
        <f t="shared" si="24"/>
        <v>18.009893815043064</v>
      </c>
      <c r="L545" t="s">
        <v>20</v>
      </c>
      <c r="M545" t="s">
        <v>948</v>
      </c>
      <c r="N545" t="s">
        <v>3167</v>
      </c>
      <c r="O545" t="s">
        <v>3167</v>
      </c>
      <c r="P545" t="s">
        <v>3167</v>
      </c>
      <c r="Q545" t="s">
        <v>3167</v>
      </c>
      <c r="R545" t="s">
        <v>3167</v>
      </c>
      <c r="S545" s="10" t="e">
        <f>C545-VLOOKUP(E545, 'OFZ Yield'!$B$2:$N$2354, MATCH(V545, 'OFZ Yield'!$B$3:$N$3, 0), FALSE)</f>
        <v>#N/A</v>
      </c>
      <c r="T545" t="e">
        <f t="shared" si="25"/>
        <v>#N/A</v>
      </c>
      <c r="U545">
        <f t="shared" si="26"/>
        <v>36</v>
      </c>
      <c r="V545">
        <v>5</v>
      </c>
      <c r="W545">
        <v>0</v>
      </c>
      <c r="Z545">
        <v>0</v>
      </c>
    </row>
    <row r="546" spans="1:26" hidden="1" x14ac:dyDescent="0.15">
      <c r="A546" t="s">
        <v>1883</v>
      </c>
      <c r="B546" t="s">
        <v>1884</v>
      </c>
      <c r="C546" s="1">
        <v>10.75</v>
      </c>
      <c r="D546" s="2">
        <v>42048</v>
      </c>
      <c r="E546" s="2">
        <v>40956</v>
      </c>
      <c r="F546" t="s">
        <v>1885</v>
      </c>
      <c r="G546" t="s">
        <v>19</v>
      </c>
      <c r="H546" t="s">
        <v>21</v>
      </c>
      <c r="I546" t="s">
        <v>25</v>
      </c>
      <c r="J546" s="1">
        <v>39787692</v>
      </c>
      <c r="K546" s="1">
        <f t="shared" si="24"/>
        <v>17.499068176197035</v>
      </c>
      <c r="L546" t="s">
        <v>20</v>
      </c>
      <c r="M546" t="s">
        <v>947</v>
      </c>
      <c r="N546" t="s">
        <v>3167</v>
      </c>
      <c r="O546" t="s">
        <v>3167</v>
      </c>
      <c r="P546" t="s">
        <v>3167</v>
      </c>
      <c r="Q546" t="s">
        <v>3167</v>
      </c>
      <c r="R546" t="s">
        <v>3167</v>
      </c>
      <c r="S546" s="10" t="e">
        <f>C546-VLOOKUP(E546, 'OFZ Yield'!$B$2:$N$2354, MATCH(V546, 'OFZ Yield'!$B$3:$N$3, 0), FALSE)</f>
        <v>#N/A</v>
      </c>
      <c r="T546" t="e">
        <f t="shared" si="25"/>
        <v>#N/A</v>
      </c>
      <c r="U546">
        <f t="shared" si="26"/>
        <v>36</v>
      </c>
      <c r="V546">
        <v>3</v>
      </c>
      <c r="W546">
        <v>0</v>
      </c>
      <c r="Z546">
        <v>0</v>
      </c>
    </row>
    <row r="547" spans="1:26" hidden="1" x14ac:dyDescent="0.15">
      <c r="A547" t="s">
        <v>985</v>
      </c>
      <c r="B547" t="s">
        <v>986</v>
      </c>
      <c r="C547" s="1">
        <v>11.5</v>
      </c>
      <c r="D547" s="2">
        <v>42052</v>
      </c>
      <c r="E547" s="2">
        <v>40960</v>
      </c>
      <c r="F547" t="s">
        <v>1886</v>
      </c>
      <c r="G547" t="s">
        <v>19</v>
      </c>
      <c r="H547" t="s">
        <v>21</v>
      </c>
      <c r="I547" t="s">
        <v>23</v>
      </c>
      <c r="J547" s="1">
        <v>40240369</v>
      </c>
      <c r="K547" s="1">
        <f t="shared" si="24"/>
        <v>17.510381253693833</v>
      </c>
      <c r="L547" t="s">
        <v>20</v>
      </c>
      <c r="M547" t="s">
        <v>947</v>
      </c>
      <c r="N547" t="s">
        <v>3133</v>
      </c>
      <c r="O547" t="s">
        <v>3167</v>
      </c>
      <c r="P547" t="s">
        <v>3167</v>
      </c>
      <c r="Q547" t="s">
        <v>3167</v>
      </c>
      <c r="R547" t="s">
        <v>3167</v>
      </c>
      <c r="S547" s="10" t="e">
        <f>C547-VLOOKUP(E547, 'OFZ Yield'!$B$2:$N$2354, MATCH(V547, 'OFZ Yield'!$B$3:$N$3, 0), FALSE)</f>
        <v>#N/A</v>
      </c>
      <c r="T547" t="e">
        <f t="shared" si="25"/>
        <v>#N/A</v>
      </c>
      <c r="U547">
        <f t="shared" si="26"/>
        <v>36</v>
      </c>
      <c r="V547">
        <v>3</v>
      </c>
      <c r="W547">
        <v>0</v>
      </c>
      <c r="Z547">
        <v>0</v>
      </c>
    </row>
    <row r="548" spans="1:26" hidden="1" x14ac:dyDescent="0.15">
      <c r="A548" t="s">
        <v>968</v>
      </c>
      <c r="B548" t="s">
        <v>969</v>
      </c>
      <c r="C548" s="1">
        <v>11.5</v>
      </c>
      <c r="D548" s="2">
        <v>42052</v>
      </c>
      <c r="E548" s="2">
        <v>40960</v>
      </c>
      <c r="F548" t="s">
        <v>1892</v>
      </c>
      <c r="G548" t="s">
        <v>19</v>
      </c>
      <c r="H548" t="s">
        <v>21</v>
      </c>
      <c r="I548" t="s">
        <v>25</v>
      </c>
      <c r="J548" s="1">
        <v>19893846</v>
      </c>
      <c r="K548" s="1">
        <f t="shared" si="24"/>
        <v>16.805920995637088</v>
      </c>
      <c r="L548" t="s">
        <v>20</v>
      </c>
      <c r="M548" t="s">
        <v>947</v>
      </c>
      <c r="N548" t="s">
        <v>3167</v>
      </c>
      <c r="O548" t="s">
        <v>3167</v>
      </c>
      <c r="P548" t="s">
        <v>3167</v>
      </c>
      <c r="Q548" t="s">
        <v>3167</v>
      </c>
      <c r="R548" t="s">
        <v>3167</v>
      </c>
      <c r="S548" s="10" t="e">
        <f>C548-VLOOKUP(E548, 'OFZ Yield'!$B$2:$N$2354, MATCH(V548, 'OFZ Yield'!$B$3:$N$3, 0), FALSE)</f>
        <v>#N/A</v>
      </c>
      <c r="T548" t="e">
        <f t="shared" si="25"/>
        <v>#N/A</v>
      </c>
      <c r="U548">
        <f t="shared" si="26"/>
        <v>36</v>
      </c>
      <c r="V548">
        <v>3</v>
      </c>
      <c r="W548">
        <v>0</v>
      </c>
      <c r="Z548">
        <v>0</v>
      </c>
    </row>
    <row r="549" spans="1:26" hidden="1" x14ac:dyDescent="0.15">
      <c r="A549" t="s">
        <v>50</v>
      </c>
      <c r="B549" t="s">
        <v>51</v>
      </c>
      <c r="C549" s="1">
        <v>9.25</v>
      </c>
      <c r="D549" s="2">
        <v>42053</v>
      </c>
      <c r="E549" s="2">
        <v>40961</v>
      </c>
      <c r="F549" t="s">
        <v>1887</v>
      </c>
      <c r="G549" t="s">
        <v>19</v>
      </c>
      <c r="H549" t="s">
        <v>21</v>
      </c>
      <c r="I549" t="s">
        <v>23</v>
      </c>
      <c r="J549" s="1">
        <v>66312821</v>
      </c>
      <c r="K549" s="1">
        <f t="shared" si="24"/>
        <v>18.009893815043064</v>
      </c>
      <c r="L549" t="s">
        <v>20</v>
      </c>
      <c r="M549" t="s">
        <v>947</v>
      </c>
      <c r="N549" t="s">
        <v>3133</v>
      </c>
      <c r="O549" t="s">
        <v>3167</v>
      </c>
      <c r="P549" t="s">
        <v>3167</v>
      </c>
      <c r="Q549" t="s">
        <v>3167</v>
      </c>
      <c r="R549" t="s">
        <v>3167</v>
      </c>
      <c r="S549" s="10" t="e">
        <f>C549-VLOOKUP(E549, 'OFZ Yield'!$B$2:$N$2354, MATCH(V549, 'OFZ Yield'!$B$3:$N$3, 0), FALSE)</f>
        <v>#N/A</v>
      </c>
      <c r="T549" t="e">
        <f t="shared" si="25"/>
        <v>#N/A</v>
      </c>
      <c r="U549">
        <f t="shared" si="26"/>
        <v>36</v>
      </c>
      <c r="V549">
        <v>3</v>
      </c>
      <c r="W549">
        <v>0</v>
      </c>
      <c r="Z549">
        <v>0</v>
      </c>
    </row>
    <row r="550" spans="1:26" hidden="1" x14ac:dyDescent="0.15">
      <c r="A550" t="s">
        <v>50</v>
      </c>
      <c r="B550" t="s">
        <v>51</v>
      </c>
      <c r="C550" s="1">
        <v>9.25</v>
      </c>
      <c r="D550" s="2">
        <v>42053</v>
      </c>
      <c r="E550" s="2">
        <v>40961</v>
      </c>
      <c r="F550" t="s">
        <v>1893</v>
      </c>
      <c r="G550" t="s">
        <v>19</v>
      </c>
      <c r="H550" t="s">
        <v>21</v>
      </c>
      <c r="I550" t="s">
        <v>23</v>
      </c>
      <c r="J550" s="1">
        <v>66312821</v>
      </c>
      <c r="K550" s="1">
        <f t="shared" si="24"/>
        <v>18.009893815043064</v>
      </c>
      <c r="L550" t="s">
        <v>20</v>
      </c>
      <c r="M550" t="s">
        <v>947</v>
      </c>
      <c r="N550" t="s">
        <v>3133</v>
      </c>
      <c r="O550" t="s">
        <v>3167</v>
      </c>
      <c r="P550" t="s">
        <v>3167</v>
      </c>
      <c r="Q550" t="s">
        <v>3167</v>
      </c>
      <c r="R550" t="s">
        <v>3167</v>
      </c>
      <c r="S550" s="10" t="e">
        <f>C550-VLOOKUP(E550, 'OFZ Yield'!$B$2:$N$2354, MATCH(V550, 'OFZ Yield'!$B$3:$N$3, 0), FALSE)</f>
        <v>#N/A</v>
      </c>
      <c r="T550" t="e">
        <f t="shared" si="25"/>
        <v>#N/A</v>
      </c>
      <c r="U550">
        <f t="shared" si="26"/>
        <v>36</v>
      </c>
      <c r="V550">
        <v>3</v>
      </c>
      <c r="W550">
        <v>0</v>
      </c>
      <c r="Z550">
        <v>0</v>
      </c>
    </row>
    <row r="551" spans="1:26" hidden="1" x14ac:dyDescent="0.15">
      <c r="A551" t="s">
        <v>790</v>
      </c>
      <c r="B551" t="s">
        <v>791</v>
      </c>
      <c r="C551" s="1">
        <v>9.84</v>
      </c>
      <c r="D551" s="2">
        <v>48250</v>
      </c>
      <c r="E551" s="2">
        <v>40970</v>
      </c>
      <c r="F551" t="s">
        <v>817</v>
      </c>
      <c r="G551" t="s">
        <v>19</v>
      </c>
      <c r="H551" t="s">
        <v>21</v>
      </c>
      <c r="I551" t="s">
        <v>23</v>
      </c>
      <c r="J551" s="1">
        <v>66006600</v>
      </c>
      <c r="K551" s="1">
        <f t="shared" si="24"/>
        <v>18.005265294991034</v>
      </c>
      <c r="L551" t="s">
        <v>20</v>
      </c>
      <c r="M551" t="s">
        <v>24</v>
      </c>
      <c r="N551" t="s">
        <v>3135</v>
      </c>
      <c r="O551" t="s">
        <v>3167</v>
      </c>
      <c r="P551" t="s">
        <v>3167</v>
      </c>
      <c r="Q551" t="s">
        <v>3167</v>
      </c>
      <c r="R551" t="s">
        <v>3167</v>
      </c>
      <c r="S551" s="10" t="e">
        <f>C551-VLOOKUP(E551, 'OFZ Yield'!$B$2:$N$2354, MATCH(V551, 'OFZ Yield'!$B$3:$N$3, 0), FALSE)</f>
        <v>#N/A</v>
      </c>
      <c r="T551" t="e">
        <f t="shared" si="25"/>
        <v>#N/A</v>
      </c>
      <c r="U551">
        <f t="shared" si="26"/>
        <v>240</v>
      </c>
      <c r="V551">
        <v>15</v>
      </c>
      <c r="W551">
        <v>2</v>
      </c>
    </row>
    <row r="552" spans="1:26" hidden="1" x14ac:dyDescent="0.15">
      <c r="A552" t="s">
        <v>790</v>
      </c>
      <c r="B552" t="s">
        <v>791</v>
      </c>
      <c r="C552" s="1">
        <v>9.84</v>
      </c>
      <c r="D552" s="2">
        <v>48250</v>
      </c>
      <c r="E552" s="2">
        <v>40970</v>
      </c>
      <c r="F552" t="s">
        <v>819</v>
      </c>
      <c r="G552" t="s">
        <v>19</v>
      </c>
      <c r="H552" t="s">
        <v>21</v>
      </c>
      <c r="I552" t="s">
        <v>23</v>
      </c>
      <c r="J552" s="1">
        <v>65931747</v>
      </c>
      <c r="K552" s="1">
        <f t="shared" si="24"/>
        <v>18.004130628539119</v>
      </c>
      <c r="L552" t="s">
        <v>20</v>
      </c>
      <c r="M552" t="s">
        <v>24</v>
      </c>
      <c r="N552" t="s">
        <v>3135</v>
      </c>
      <c r="O552" t="s">
        <v>3167</v>
      </c>
      <c r="P552" t="s">
        <v>3167</v>
      </c>
      <c r="Q552" t="s">
        <v>3167</v>
      </c>
      <c r="R552" t="s">
        <v>3167</v>
      </c>
      <c r="S552" s="10" t="e">
        <f>C552-VLOOKUP(E552, 'OFZ Yield'!$B$2:$N$2354, MATCH(V552, 'OFZ Yield'!$B$3:$N$3, 0), FALSE)</f>
        <v>#N/A</v>
      </c>
      <c r="T552" t="e">
        <f t="shared" si="25"/>
        <v>#N/A</v>
      </c>
      <c r="U552">
        <f t="shared" si="26"/>
        <v>240</v>
      </c>
      <c r="V552">
        <v>15</v>
      </c>
      <c r="W552">
        <v>2</v>
      </c>
    </row>
    <row r="553" spans="1:26" hidden="1" x14ac:dyDescent="0.15">
      <c r="A553" t="s">
        <v>790</v>
      </c>
      <c r="B553" t="s">
        <v>791</v>
      </c>
      <c r="C553" s="1">
        <v>9.84</v>
      </c>
      <c r="D553" s="2">
        <v>48250</v>
      </c>
      <c r="E553" s="2">
        <v>40970</v>
      </c>
      <c r="F553" t="s">
        <v>821</v>
      </c>
      <c r="G553" t="s">
        <v>19</v>
      </c>
      <c r="H553" t="s">
        <v>21</v>
      </c>
      <c r="I553" t="s">
        <v>23</v>
      </c>
      <c r="J553" s="1">
        <v>65931747</v>
      </c>
      <c r="K553" s="1">
        <f t="shared" si="24"/>
        <v>18.004130628539119</v>
      </c>
      <c r="L553" t="s">
        <v>20</v>
      </c>
      <c r="M553" t="s">
        <v>24</v>
      </c>
      <c r="N553" t="s">
        <v>3135</v>
      </c>
      <c r="O553" t="s">
        <v>3167</v>
      </c>
      <c r="P553" t="s">
        <v>3167</v>
      </c>
      <c r="Q553" t="s">
        <v>3167</v>
      </c>
      <c r="R553" t="s">
        <v>3167</v>
      </c>
      <c r="S553" s="10" t="e">
        <f>C553-VLOOKUP(E553, 'OFZ Yield'!$B$2:$N$2354, MATCH(V553, 'OFZ Yield'!$B$3:$N$3, 0), FALSE)</f>
        <v>#N/A</v>
      </c>
      <c r="T553" t="e">
        <f t="shared" si="25"/>
        <v>#N/A</v>
      </c>
      <c r="U553">
        <f t="shared" si="26"/>
        <v>240</v>
      </c>
      <c r="V553">
        <v>15</v>
      </c>
      <c r="W553">
        <v>2</v>
      </c>
    </row>
    <row r="554" spans="1:26" hidden="1" x14ac:dyDescent="0.15">
      <c r="A554" t="s">
        <v>1462</v>
      </c>
      <c r="B554" t="s">
        <v>1463</v>
      </c>
      <c r="C554" s="1">
        <v>5.75</v>
      </c>
      <c r="D554" s="2">
        <v>42062</v>
      </c>
      <c r="E554" s="2">
        <v>40970</v>
      </c>
      <c r="F554" t="s">
        <v>1894</v>
      </c>
      <c r="G554" t="s">
        <v>19</v>
      </c>
      <c r="H554" t="s">
        <v>21</v>
      </c>
      <c r="I554" t="s">
        <v>23</v>
      </c>
      <c r="J554" s="1">
        <v>67067281</v>
      </c>
      <c r="K554" s="1">
        <f t="shared" si="24"/>
        <v>18.021206867519556</v>
      </c>
      <c r="L554" t="s">
        <v>20</v>
      </c>
      <c r="M554" t="s">
        <v>947</v>
      </c>
      <c r="N554" t="s">
        <v>3167</v>
      </c>
      <c r="O554" t="s">
        <v>3167</v>
      </c>
      <c r="P554" t="s">
        <v>3167</v>
      </c>
      <c r="Q554" t="s">
        <v>3167</v>
      </c>
      <c r="R554" t="s">
        <v>3167</v>
      </c>
      <c r="S554" s="10" t="e">
        <f>C554-VLOOKUP(E554, 'OFZ Yield'!$B$2:$N$2354, MATCH(V554, 'OFZ Yield'!$B$3:$N$3, 0), FALSE)</f>
        <v>#N/A</v>
      </c>
      <c r="T554" t="e">
        <f t="shared" si="25"/>
        <v>#N/A</v>
      </c>
      <c r="U554">
        <f t="shared" si="26"/>
        <v>36</v>
      </c>
      <c r="V554">
        <v>3</v>
      </c>
      <c r="W554">
        <v>0</v>
      </c>
      <c r="Z554">
        <v>0</v>
      </c>
    </row>
    <row r="555" spans="1:26" hidden="1" x14ac:dyDescent="0.15">
      <c r="A555" t="s">
        <v>1661</v>
      </c>
      <c r="B555" t="s">
        <v>1662</v>
      </c>
      <c r="C555" s="1">
        <v>7.5</v>
      </c>
      <c r="D555" s="2">
        <v>42066</v>
      </c>
      <c r="E555" s="2">
        <v>40974</v>
      </c>
      <c r="F555" t="s">
        <v>1818</v>
      </c>
      <c r="G555" t="s">
        <v>19</v>
      </c>
      <c r="H555" t="s">
        <v>21</v>
      </c>
      <c r="I555" t="s">
        <v>23</v>
      </c>
      <c r="J555" s="1">
        <v>79575385</v>
      </c>
      <c r="K555" s="1">
        <f t="shared" si="24"/>
        <v>18.19221536932368</v>
      </c>
      <c r="L555" t="s">
        <v>20</v>
      </c>
      <c r="M555" t="s">
        <v>947</v>
      </c>
      <c r="N555" t="s">
        <v>3167</v>
      </c>
      <c r="O555" t="s">
        <v>3167</v>
      </c>
      <c r="P555" t="s">
        <v>3167</v>
      </c>
      <c r="Q555" t="s">
        <v>3167</v>
      </c>
      <c r="R555" t="s">
        <v>3167</v>
      </c>
      <c r="S555" s="10" t="e">
        <f>C555-VLOOKUP(E555, 'OFZ Yield'!$B$2:$N$2354, MATCH(V555, 'OFZ Yield'!$B$3:$N$3, 0), FALSE)</f>
        <v>#N/A</v>
      </c>
      <c r="T555" t="e">
        <f t="shared" si="25"/>
        <v>#N/A</v>
      </c>
      <c r="U555">
        <f t="shared" si="26"/>
        <v>36</v>
      </c>
      <c r="V555">
        <v>3</v>
      </c>
      <c r="W555">
        <v>0</v>
      </c>
      <c r="Z555">
        <v>0</v>
      </c>
    </row>
    <row r="556" spans="1:26" hidden="1" x14ac:dyDescent="0.15">
      <c r="A556" t="s">
        <v>1479</v>
      </c>
      <c r="B556" t="s">
        <v>1480</v>
      </c>
      <c r="C556" s="1">
        <v>8.0500000000000007</v>
      </c>
      <c r="D556" s="2">
        <v>42069</v>
      </c>
      <c r="E556" s="2">
        <v>40974</v>
      </c>
      <c r="F556" t="s">
        <v>1835</v>
      </c>
      <c r="G556" t="s">
        <v>19</v>
      </c>
      <c r="H556" t="s">
        <v>21</v>
      </c>
      <c r="I556" t="s">
        <v>23</v>
      </c>
      <c r="J556" s="1">
        <v>53653825</v>
      </c>
      <c r="K556" s="1">
        <f t="shared" si="24"/>
        <v>17.798063319932947</v>
      </c>
      <c r="L556" t="s">
        <v>20</v>
      </c>
      <c r="M556" t="s">
        <v>947</v>
      </c>
      <c r="N556" t="s">
        <v>3133</v>
      </c>
      <c r="O556" t="s">
        <v>3167</v>
      </c>
      <c r="P556" t="s">
        <v>3167</v>
      </c>
      <c r="Q556" t="s">
        <v>3167</v>
      </c>
      <c r="R556" t="s">
        <v>3167</v>
      </c>
      <c r="S556" s="10" t="e">
        <f>C556-VLOOKUP(E556, 'OFZ Yield'!$B$2:$N$2354, MATCH(V556, 'OFZ Yield'!$B$3:$N$3, 0), FALSE)</f>
        <v>#N/A</v>
      </c>
      <c r="T556" t="e">
        <f t="shared" si="25"/>
        <v>#N/A</v>
      </c>
      <c r="U556">
        <f t="shared" si="26"/>
        <v>36</v>
      </c>
      <c r="V556">
        <v>3</v>
      </c>
      <c r="W556">
        <v>0</v>
      </c>
      <c r="Z556">
        <v>0</v>
      </c>
    </row>
    <row r="557" spans="1:26" hidden="1" x14ac:dyDescent="0.15">
      <c r="A557" t="s">
        <v>1106</v>
      </c>
      <c r="B557" t="s">
        <v>1107</v>
      </c>
      <c r="C557" s="1">
        <v>9</v>
      </c>
      <c r="D557" s="2">
        <v>42066</v>
      </c>
      <c r="E557" s="2">
        <v>40974</v>
      </c>
      <c r="F557" t="s">
        <v>1895</v>
      </c>
      <c r="G557" t="s">
        <v>19</v>
      </c>
      <c r="H557" t="s">
        <v>21</v>
      </c>
      <c r="I557" t="s">
        <v>23</v>
      </c>
      <c r="J557" s="1">
        <v>107307651</v>
      </c>
      <c r="K557" s="1">
        <f t="shared" si="24"/>
        <v>18.491210509811893</v>
      </c>
      <c r="L557" t="s">
        <v>20</v>
      </c>
      <c r="M557" t="s">
        <v>947</v>
      </c>
      <c r="N557" t="s">
        <v>3133</v>
      </c>
      <c r="O557" t="s">
        <v>3167</v>
      </c>
      <c r="P557" t="s">
        <v>3167</v>
      </c>
      <c r="Q557" t="s">
        <v>3167</v>
      </c>
      <c r="R557" t="s">
        <v>3167</v>
      </c>
      <c r="S557" s="10" t="e">
        <f>C557-VLOOKUP(E557, 'OFZ Yield'!$B$2:$N$2354, MATCH(V557, 'OFZ Yield'!$B$3:$N$3, 0), FALSE)</f>
        <v>#N/A</v>
      </c>
      <c r="T557" t="e">
        <f t="shared" si="25"/>
        <v>#N/A</v>
      </c>
      <c r="U557">
        <f t="shared" si="26"/>
        <v>36</v>
      </c>
      <c r="V557">
        <v>3</v>
      </c>
      <c r="W557">
        <v>0</v>
      </c>
      <c r="Z557">
        <v>0</v>
      </c>
    </row>
    <row r="558" spans="1:26" hidden="1" x14ac:dyDescent="0.15">
      <c r="A558" t="s">
        <v>1180</v>
      </c>
      <c r="B558" t="s">
        <v>1181</v>
      </c>
      <c r="C558" s="1">
        <v>12.5</v>
      </c>
      <c r="D558" s="2">
        <v>42066</v>
      </c>
      <c r="E558" s="2">
        <v>40974</v>
      </c>
      <c r="F558" t="s">
        <v>1896</v>
      </c>
      <c r="G558" t="s">
        <v>19</v>
      </c>
      <c r="H558" t="s">
        <v>21</v>
      </c>
      <c r="I558" t="s">
        <v>25</v>
      </c>
      <c r="J558" s="1">
        <v>32960093</v>
      </c>
      <c r="K558" s="1">
        <f t="shared" si="24"/>
        <v>17.310808084603504</v>
      </c>
      <c r="L558" t="s">
        <v>20</v>
      </c>
      <c r="M558" t="s">
        <v>947</v>
      </c>
      <c r="N558" t="s">
        <v>3167</v>
      </c>
      <c r="O558" t="s">
        <v>3167</v>
      </c>
      <c r="P558" t="s">
        <v>3148</v>
      </c>
      <c r="Q558" t="s">
        <v>3167</v>
      </c>
      <c r="R558" t="s">
        <v>3167</v>
      </c>
      <c r="S558" s="10" t="e">
        <f>C558-VLOOKUP(E558, 'OFZ Yield'!$B$2:$N$2354, MATCH(V558, 'OFZ Yield'!$B$3:$N$3, 0), FALSE)</f>
        <v>#N/A</v>
      </c>
      <c r="T558" t="e">
        <f t="shared" si="25"/>
        <v>#N/A</v>
      </c>
      <c r="U558">
        <f t="shared" si="26"/>
        <v>36</v>
      </c>
      <c r="V558">
        <v>2</v>
      </c>
      <c r="W558">
        <f>IF(P558="high risk", 1, 0)</f>
        <v>0</v>
      </c>
      <c r="Z558">
        <v>0</v>
      </c>
    </row>
    <row r="559" spans="1:26" hidden="1" x14ac:dyDescent="0.15">
      <c r="A559" t="s">
        <v>1413</v>
      </c>
      <c r="B559" t="s">
        <v>1414</v>
      </c>
      <c r="C559" s="1">
        <v>10</v>
      </c>
      <c r="D559" s="2">
        <v>42066</v>
      </c>
      <c r="E559" s="2">
        <v>40974</v>
      </c>
      <c r="F559" t="s">
        <v>1897</v>
      </c>
      <c r="G559" t="s">
        <v>19</v>
      </c>
      <c r="H559" t="s">
        <v>21</v>
      </c>
      <c r="I559" t="s">
        <v>25</v>
      </c>
      <c r="J559" s="1">
        <v>66139578</v>
      </c>
      <c r="K559" s="1">
        <f t="shared" si="24"/>
        <v>18.007277885092364</v>
      </c>
      <c r="L559" t="s">
        <v>20</v>
      </c>
      <c r="M559" t="s">
        <v>947</v>
      </c>
      <c r="N559" t="s">
        <v>3133</v>
      </c>
      <c r="O559" t="s">
        <v>3167</v>
      </c>
      <c r="P559" t="s">
        <v>3167</v>
      </c>
      <c r="Q559" t="s">
        <v>3167</v>
      </c>
      <c r="R559" t="s">
        <v>3167</v>
      </c>
      <c r="S559" s="10" t="e">
        <f>C559-VLOOKUP(E559, 'OFZ Yield'!$B$2:$N$2354, MATCH(V559, 'OFZ Yield'!$B$3:$N$3, 0), FALSE)</f>
        <v>#N/A</v>
      </c>
      <c r="T559" t="e">
        <f t="shared" si="25"/>
        <v>#N/A</v>
      </c>
      <c r="U559">
        <f t="shared" si="26"/>
        <v>36</v>
      </c>
      <c r="V559">
        <v>3</v>
      </c>
      <c r="W559">
        <v>0</v>
      </c>
      <c r="Z559">
        <v>0</v>
      </c>
    </row>
    <row r="560" spans="1:26" hidden="1" x14ac:dyDescent="0.15">
      <c r="A560" t="s">
        <v>1413</v>
      </c>
      <c r="B560" t="s">
        <v>1414</v>
      </c>
      <c r="C560" s="1">
        <v>10</v>
      </c>
      <c r="D560" s="2">
        <v>42066</v>
      </c>
      <c r="E560" s="2">
        <v>40974</v>
      </c>
      <c r="F560" t="s">
        <v>1898</v>
      </c>
      <c r="G560" t="s">
        <v>19</v>
      </c>
      <c r="H560" t="s">
        <v>21</v>
      </c>
      <c r="I560" t="s">
        <v>25</v>
      </c>
      <c r="J560" s="1">
        <v>66139578</v>
      </c>
      <c r="K560" s="1">
        <f t="shared" si="24"/>
        <v>18.007277885092364</v>
      </c>
      <c r="L560" t="s">
        <v>20</v>
      </c>
      <c r="M560" t="s">
        <v>947</v>
      </c>
      <c r="N560" t="s">
        <v>3133</v>
      </c>
      <c r="O560" t="s">
        <v>3167</v>
      </c>
      <c r="P560" t="s">
        <v>3167</v>
      </c>
      <c r="Q560" t="s">
        <v>3167</v>
      </c>
      <c r="R560" t="s">
        <v>3167</v>
      </c>
      <c r="S560" s="10" t="e">
        <f>C560-VLOOKUP(E560, 'OFZ Yield'!$B$2:$N$2354, MATCH(V560, 'OFZ Yield'!$B$3:$N$3, 0), FALSE)</f>
        <v>#N/A</v>
      </c>
      <c r="T560" t="e">
        <f t="shared" si="25"/>
        <v>#N/A</v>
      </c>
      <c r="U560">
        <f t="shared" si="26"/>
        <v>36</v>
      </c>
      <c r="V560">
        <v>3</v>
      </c>
      <c r="W560">
        <v>0</v>
      </c>
      <c r="Z560">
        <v>0</v>
      </c>
    </row>
    <row r="561" spans="1:26" hidden="1" x14ac:dyDescent="0.15">
      <c r="A561" t="s">
        <v>1462</v>
      </c>
      <c r="B561" t="s">
        <v>1463</v>
      </c>
      <c r="C561" s="1">
        <v>5.75</v>
      </c>
      <c r="D561" s="2">
        <v>42067</v>
      </c>
      <c r="E561" s="2">
        <v>40975</v>
      </c>
      <c r="F561" t="s">
        <v>1899</v>
      </c>
      <c r="G561" t="s">
        <v>19</v>
      </c>
      <c r="H561" t="s">
        <v>21</v>
      </c>
      <c r="I561" t="s">
        <v>23</v>
      </c>
      <c r="J561" s="1">
        <v>67067281</v>
      </c>
      <c r="K561" s="1">
        <f t="shared" si="24"/>
        <v>18.021206867519556</v>
      </c>
      <c r="L561" t="s">
        <v>20</v>
      </c>
      <c r="M561" t="s">
        <v>947</v>
      </c>
      <c r="N561" t="s">
        <v>3167</v>
      </c>
      <c r="O561" t="s">
        <v>3167</v>
      </c>
      <c r="P561" t="s">
        <v>3167</v>
      </c>
      <c r="Q561" t="s">
        <v>3167</v>
      </c>
      <c r="R561" t="s">
        <v>3167</v>
      </c>
      <c r="S561" s="10" t="e">
        <f>C561-VLOOKUP(E561, 'OFZ Yield'!$B$2:$N$2354, MATCH(V561, 'OFZ Yield'!$B$3:$N$3, 0), FALSE)</f>
        <v>#N/A</v>
      </c>
      <c r="T561" t="e">
        <f t="shared" si="25"/>
        <v>#N/A</v>
      </c>
      <c r="U561">
        <f t="shared" si="26"/>
        <v>36</v>
      </c>
      <c r="V561">
        <v>3</v>
      </c>
      <c r="W561">
        <v>0</v>
      </c>
      <c r="Z561">
        <v>0</v>
      </c>
    </row>
    <row r="562" spans="1:26" hidden="1" x14ac:dyDescent="0.15">
      <c r="A562" t="s">
        <v>1900</v>
      </c>
      <c r="B562" t="s">
        <v>1901</v>
      </c>
      <c r="C562" s="1">
        <v>12</v>
      </c>
      <c r="D562" s="2">
        <v>42804</v>
      </c>
      <c r="E562" s="2">
        <v>40984</v>
      </c>
      <c r="F562" t="s">
        <v>1902</v>
      </c>
      <c r="G562" t="s">
        <v>19</v>
      </c>
      <c r="H562" t="s">
        <v>21</v>
      </c>
      <c r="I562" t="s">
        <v>23</v>
      </c>
      <c r="J562" s="1">
        <v>66312821</v>
      </c>
      <c r="K562" s="1">
        <f t="shared" si="24"/>
        <v>18.009893815043064</v>
      </c>
      <c r="L562" t="s">
        <v>20</v>
      </c>
      <c r="M562" t="s">
        <v>951</v>
      </c>
      <c r="N562" t="s">
        <v>3167</v>
      </c>
      <c r="O562" t="s">
        <v>3167</v>
      </c>
      <c r="P562" t="s">
        <v>3167</v>
      </c>
      <c r="Q562" t="s">
        <v>3167</v>
      </c>
      <c r="R562" t="s">
        <v>3167</v>
      </c>
      <c r="S562" s="10" t="e">
        <f>C562-VLOOKUP(E562, 'OFZ Yield'!$B$2:$N$2354, MATCH(V562, 'OFZ Yield'!$B$3:$N$3, 0), FALSE)</f>
        <v>#N/A</v>
      </c>
      <c r="T562" t="e">
        <f t="shared" si="25"/>
        <v>#N/A</v>
      </c>
      <c r="U562">
        <f t="shared" si="26"/>
        <v>60</v>
      </c>
      <c r="V562">
        <v>3</v>
      </c>
      <c r="W562">
        <v>0</v>
      </c>
      <c r="Z562">
        <v>0</v>
      </c>
    </row>
    <row r="563" spans="1:26" hidden="1" x14ac:dyDescent="0.15">
      <c r="A563" t="s">
        <v>220</v>
      </c>
      <c r="B563" t="s">
        <v>221</v>
      </c>
      <c r="C563" s="1">
        <v>0.01</v>
      </c>
      <c r="D563" s="2">
        <v>44627</v>
      </c>
      <c r="E563" s="2">
        <v>40987</v>
      </c>
      <c r="F563" t="s">
        <v>222</v>
      </c>
      <c r="G563" t="s">
        <v>19</v>
      </c>
      <c r="H563" t="s">
        <v>21</v>
      </c>
      <c r="I563" t="s">
        <v>23</v>
      </c>
      <c r="J563" s="1">
        <v>132625642</v>
      </c>
      <c r="K563" s="1">
        <f t="shared" si="24"/>
        <v>18.703040995603011</v>
      </c>
      <c r="L563" t="s">
        <v>20</v>
      </c>
      <c r="M563" t="s">
        <v>24</v>
      </c>
      <c r="N563" t="s">
        <v>3167</v>
      </c>
      <c r="O563" t="s">
        <v>3167</v>
      </c>
      <c r="P563" t="s">
        <v>3167</v>
      </c>
      <c r="Q563" t="s">
        <v>3167</v>
      </c>
      <c r="R563" t="s">
        <v>3167</v>
      </c>
      <c r="S563" s="10" t="e">
        <f>C563-VLOOKUP(E563, 'OFZ Yield'!$B$2:$N$2354, MATCH(V563, 'OFZ Yield'!$B$3:$N$3, 0), FALSE)</f>
        <v>#N/A</v>
      </c>
      <c r="T563" t="e">
        <f t="shared" si="25"/>
        <v>#N/A</v>
      </c>
      <c r="U563">
        <f t="shared" si="26"/>
        <v>120</v>
      </c>
      <c r="V563">
        <v>5</v>
      </c>
      <c r="W563">
        <v>0</v>
      </c>
    </row>
    <row r="564" spans="1:26" hidden="1" x14ac:dyDescent="0.15">
      <c r="A564" t="s">
        <v>220</v>
      </c>
      <c r="B564" t="s">
        <v>221</v>
      </c>
      <c r="C564" s="1">
        <v>0.01</v>
      </c>
      <c r="D564" s="2">
        <v>44627</v>
      </c>
      <c r="E564" s="2">
        <v>40987</v>
      </c>
      <c r="F564" t="s">
        <v>223</v>
      </c>
      <c r="G564" t="s">
        <v>19</v>
      </c>
      <c r="H564" t="s">
        <v>21</v>
      </c>
      <c r="I564" t="s">
        <v>23</v>
      </c>
      <c r="J564" s="1">
        <v>66312821</v>
      </c>
      <c r="K564" s="1">
        <f t="shared" si="24"/>
        <v>18.009893815043064</v>
      </c>
      <c r="L564" t="s">
        <v>20</v>
      </c>
      <c r="M564" t="s">
        <v>24</v>
      </c>
      <c r="N564" t="s">
        <v>3167</v>
      </c>
      <c r="O564" t="s">
        <v>3167</v>
      </c>
      <c r="P564" t="s">
        <v>3167</v>
      </c>
      <c r="Q564" t="s">
        <v>3167</v>
      </c>
      <c r="R564" t="s">
        <v>3167</v>
      </c>
      <c r="S564" s="10" t="e">
        <f>C564-VLOOKUP(E564, 'OFZ Yield'!$B$2:$N$2354, MATCH(V564, 'OFZ Yield'!$B$3:$N$3, 0), FALSE)</f>
        <v>#N/A</v>
      </c>
      <c r="T564" t="e">
        <f t="shared" si="25"/>
        <v>#N/A</v>
      </c>
      <c r="U564">
        <f t="shared" si="26"/>
        <v>120</v>
      </c>
      <c r="V564">
        <v>10</v>
      </c>
      <c r="W564">
        <v>0</v>
      </c>
    </row>
    <row r="565" spans="1:26" hidden="1" x14ac:dyDescent="0.15">
      <c r="A565" t="s">
        <v>224</v>
      </c>
      <c r="B565" t="s">
        <v>225</v>
      </c>
      <c r="C565" s="1">
        <v>6.2</v>
      </c>
      <c r="D565" s="2">
        <v>44628</v>
      </c>
      <c r="E565" s="2">
        <v>40988</v>
      </c>
      <c r="F565" t="s">
        <v>226</v>
      </c>
      <c r="G565" t="s">
        <v>19</v>
      </c>
      <c r="H565" t="s">
        <v>21</v>
      </c>
      <c r="I565" t="s">
        <v>23</v>
      </c>
      <c r="J565" s="1">
        <v>134134563</v>
      </c>
      <c r="K565" s="1">
        <f t="shared" si="24"/>
        <v>18.714354055534702</v>
      </c>
      <c r="L565" t="s">
        <v>20</v>
      </c>
      <c r="M565" t="s">
        <v>24</v>
      </c>
      <c r="N565" t="s">
        <v>3167</v>
      </c>
      <c r="O565" t="s">
        <v>3167</v>
      </c>
      <c r="P565" t="s">
        <v>3167</v>
      </c>
      <c r="Q565" t="s">
        <v>3167</v>
      </c>
      <c r="R565" t="s">
        <v>3167</v>
      </c>
      <c r="S565" s="10" t="e">
        <f>C565-VLOOKUP(E565, 'OFZ Yield'!$B$2:$N$2354, MATCH(V565, 'OFZ Yield'!$B$3:$N$3, 0), FALSE)</f>
        <v>#N/A</v>
      </c>
      <c r="T565" t="e">
        <f t="shared" si="25"/>
        <v>#N/A</v>
      </c>
      <c r="U565">
        <f t="shared" si="26"/>
        <v>120</v>
      </c>
      <c r="V565">
        <v>10</v>
      </c>
      <c r="W565">
        <v>0</v>
      </c>
    </row>
    <row r="566" spans="1:26" hidden="1" x14ac:dyDescent="0.15">
      <c r="A566" t="s">
        <v>224</v>
      </c>
      <c r="B566" t="s">
        <v>225</v>
      </c>
      <c r="C566" s="1">
        <v>6.2</v>
      </c>
      <c r="D566" s="2">
        <v>44628</v>
      </c>
      <c r="E566" s="2">
        <v>40988</v>
      </c>
      <c r="F566" t="s">
        <v>227</v>
      </c>
      <c r="G566" t="s">
        <v>19</v>
      </c>
      <c r="H566" t="s">
        <v>21</v>
      </c>
      <c r="I566" t="s">
        <v>23</v>
      </c>
      <c r="J566" s="1">
        <v>201201845</v>
      </c>
      <c r="K566" s="1">
        <f t="shared" si="24"/>
        <v>19.119819166127932</v>
      </c>
      <c r="L566" t="s">
        <v>20</v>
      </c>
      <c r="M566" t="s">
        <v>24</v>
      </c>
      <c r="N566" t="s">
        <v>3167</v>
      </c>
      <c r="O566" t="s">
        <v>3167</v>
      </c>
      <c r="P566" t="s">
        <v>3167</v>
      </c>
      <c r="Q566" t="s">
        <v>3167</v>
      </c>
      <c r="R566" t="s">
        <v>3167</v>
      </c>
      <c r="S566" s="10" t="e">
        <f>C566-VLOOKUP(E566, 'OFZ Yield'!$B$2:$N$2354, MATCH(V566, 'OFZ Yield'!$B$3:$N$3, 0), FALSE)</f>
        <v>#N/A</v>
      </c>
      <c r="T566" t="e">
        <f t="shared" si="25"/>
        <v>#N/A</v>
      </c>
      <c r="U566">
        <f t="shared" si="26"/>
        <v>120</v>
      </c>
      <c r="V566">
        <v>10</v>
      </c>
      <c r="W566">
        <v>0</v>
      </c>
    </row>
    <row r="567" spans="1:26" hidden="1" x14ac:dyDescent="0.15">
      <c r="A567" t="s">
        <v>962</v>
      </c>
      <c r="B567" t="s">
        <v>963</v>
      </c>
      <c r="C567" s="1">
        <v>9.4</v>
      </c>
      <c r="D567" s="2">
        <v>42080</v>
      </c>
      <c r="E567" s="2">
        <v>40988</v>
      </c>
      <c r="F567" t="s">
        <v>1849</v>
      </c>
      <c r="G567" t="s">
        <v>19</v>
      </c>
      <c r="H567" t="s">
        <v>21</v>
      </c>
      <c r="I567" t="s">
        <v>23</v>
      </c>
      <c r="J567" s="1">
        <v>67067281</v>
      </c>
      <c r="K567" s="1">
        <f t="shared" si="24"/>
        <v>18.021206867519556</v>
      </c>
      <c r="L567" t="s">
        <v>20</v>
      </c>
      <c r="M567" t="s">
        <v>947</v>
      </c>
      <c r="N567" t="s">
        <v>3133</v>
      </c>
      <c r="O567" t="s">
        <v>3139</v>
      </c>
      <c r="P567" t="s">
        <v>3167</v>
      </c>
      <c r="Q567" t="s">
        <v>3167</v>
      </c>
      <c r="R567" t="s">
        <v>3167</v>
      </c>
      <c r="S567" s="10" t="e">
        <f>C567-VLOOKUP(E567, 'OFZ Yield'!$B$2:$N$2354, MATCH(V567, 'OFZ Yield'!$B$3:$N$3, 0), FALSE)</f>
        <v>#N/A</v>
      </c>
      <c r="T567" t="e">
        <f t="shared" si="25"/>
        <v>#N/A</v>
      </c>
      <c r="U567">
        <f t="shared" si="26"/>
        <v>36</v>
      </c>
      <c r="V567">
        <v>10</v>
      </c>
      <c r="W567">
        <v>0</v>
      </c>
      <c r="Z567">
        <v>0</v>
      </c>
    </row>
    <row r="568" spans="1:26" hidden="1" x14ac:dyDescent="0.15">
      <c r="A568" t="s">
        <v>962</v>
      </c>
      <c r="B568" t="s">
        <v>963</v>
      </c>
      <c r="C568" s="1">
        <v>9.4</v>
      </c>
      <c r="D568" s="2">
        <v>42080</v>
      </c>
      <c r="E568" s="2">
        <v>40988</v>
      </c>
      <c r="F568" t="s">
        <v>1850</v>
      </c>
      <c r="G568" t="s">
        <v>19</v>
      </c>
      <c r="H568" t="s">
        <v>21</v>
      </c>
      <c r="I568" t="s">
        <v>23</v>
      </c>
      <c r="J568" s="1">
        <v>67067281</v>
      </c>
      <c r="K568" s="1">
        <f t="shared" si="24"/>
        <v>18.021206867519556</v>
      </c>
      <c r="L568" t="s">
        <v>20</v>
      </c>
      <c r="M568" t="s">
        <v>947</v>
      </c>
      <c r="N568" t="s">
        <v>3133</v>
      </c>
      <c r="O568" t="s">
        <v>3139</v>
      </c>
      <c r="P568" t="s">
        <v>3167</v>
      </c>
      <c r="Q568" t="s">
        <v>3167</v>
      </c>
      <c r="R568" t="s">
        <v>3167</v>
      </c>
      <c r="S568" s="10" t="e">
        <f>C568-VLOOKUP(E568, 'OFZ Yield'!$B$2:$N$2354, MATCH(V568, 'OFZ Yield'!$B$3:$N$3, 0), FALSE)</f>
        <v>#N/A</v>
      </c>
      <c r="T568" t="e">
        <f t="shared" si="25"/>
        <v>#N/A</v>
      </c>
      <c r="U568">
        <f t="shared" si="26"/>
        <v>36</v>
      </c>
      <c r="V568">
        <v>3</v>
      </c>
      <c r="W568">
        <v>0</v>
      </c>
      <c r="Z568">
        <v>0</v>
      </c>
    </row>
    <row r="569" spans="1:26" hidden="1" x14ac:dyDescent="0.15">
      <c r="A569" t="s">
        <v>1905</v>
      </c>
      <c r="B569" t="s">
        <v>1906</v>
      </c>
      <c r="C569" s="1">
        <v>9.9</v>
      </c>
      <c r="D569" s="2">
        <v>43641</v>
      </c>
      <c r="E569" s="2">
        <v>40989</v>
      </c>
      <c r="F569" t="s">
        <v>1907</v>
      </c>
      <c r="G569" t="s">
        <v>19</v>
      </c>
      <c r="H569" t="s">
        <v>21</v>
      </c>
      <c r="I569" t="s">
        <v>23</v>
      </c>
      <c r="J569" s="1">
        <v>13593753</v>
      </c>
      <c r="K569" s="1">
        <f t="shared" si="24"/>
        <v>16.425120906942862</v>
      </c>
      <c r="L569" t="s">
        <v>20</v>
      </c>
      <c r="M569" t="s">
        <v>1011</v>
      </c>
      <c r="N569" t="s">
        <v>3167</v>
      </c>
      <c r="O569" t="s">
        <v>3167</v>
      </c>
      <c r="P569" t="s">
        <v>3148</v>
      </c>
      <c r="Q569" t="s">
        <v>3167</v>
      </c>
      <c r="R569" t="s">
        <v>3167</v>
      </c>
      <c r="S569" s="10" t="e">
        <f>C569-VLOOKUP(E569, 'OFZ Yield'!$B$2:$N$2354, MATCH(V569, 'OFZ Yield'!$B$3:$N$3, 0), FALSE)</f>
        <v>#N/A</v>
      </c>
      <c r="T569" t="e">
        <f t="shared" si="25"/>
        <v>#N/A</v>
      </c>
      <c r="U569">
        <f t="shared" si="26"/>
        <v>88</v>
      </c>
      <c r="V569">
        <v>3</v>
      </c>
      <c r="W569">
        <f>IF(P569="high risk", 1, 0)</f>
        <v>0</v>
      </c>
      <c r="X569">
        <v>1</v>
      </c>
      <c r="Y569" s="2">
        <v>42363</v>
      </c>
      <c r="Z569" s="10">
        <f>(Y569-E569)/365</f>
        <v>3.7643835616438355</v>
      </c>
    </row>
    <row r="570" spans="1:26" hidden="1" x14ac:dyDescent="0.15">
      <c r="A570" t="s">
        <v>220</v>
      </c>
      <c r="B570" t="s">
        <v>221</v>
      </c>
      <c r="C570" s="1">
        <v>0.01</v>
      </c>
      <c r="D570" s="2">
        <v>44630</v>
      </c>
      <c r="E570" s="2">
        <v>40990</v>
      </c>
      <c r="F570" t="s">
        <v>228</v>
      </c>
      <c r="G570" t="s">
        <v>19</v>
      </c>
      <c r="H570" t="s">
        <v>21</v>
      </c>
      <c r="I570" t="s">
        <v>23</v>
      </c>
      <c r="J570" s="1">
        <v>132625642</v>
      </c>
      <c r="K570" s="1">
        <f t="shared" si="24"/>
        <v>18.703040995603011</v>
      </c>
      <c r="L570" t="s">
        <v>20</v>
      </c>
      <c r="M570" t="s">
        <v>24</v>
      </c>
      <c r="N570" t="s">
        <v>3167</v>
      </c>
      <c r="O570" t="s">
        <v>3167</v>
      </c>
      <c r="P570" t="s">
        <v>3167</v>
      </c>
      <c r="Q570" t="s">
        <v>3167</v>
      </c>
      <c r="R570" t="s">
        <v>3167</v>
      </c>
      <c r="S570" s="10" t="e">
        <f>C570-VLOOKUP(E570, 'OFZ Yield'!$B$2:$N$2354, MATCH(V570, 'OFZ Yield'!$B$3:$N$3, 0), FALSE)</f>
        <v>#N/A</v>
      </c>
      <c r="T570" t="e">
        <f t="shared" si="25"/>
        <v>#N/A</v>
      </c>
      <c r="U570">
        <f t="shared" si="26"/>
        <v>120</v>
      </c>
      <c r="V570">
        <v>10</v>
      </c>
      <c r="W570">
        <v>0</v>
      </c>
    </row>
    <row r="571" spans="1:26" hidden="1" x14ac:dyDescent="0.15">
      <c r="A571" t="s">
        <v>224</v>
      </c>
      <c r="B571" t="s">
        <v>225</v>
      </c>
      <c r="C571" s="1">
        <v>6.2</v>
      </c>
      <c r="D571" s="2">
        <v>44634</v>
      </c>
      <c r="E571" s="2">
        <v>40994</v>
      </c>
      <c r="F571" t="s">
        <v>229</v>
      </c>
      <c r="G571" t="s">
        <v>19</v>
      </c>
      <c r="H571" t="s">
        <v>21</v>
      </c>
      <c r="I571" t="s">
        <v>23</v>
      </c>
      <c r="J571" s="1">
        <v>134134563</v>
      </c>
      <c r="K571" s="1">
        <f t="shared" si="24"/>
        <v>18.714354055534702</v>
      </c>
      <c r="L571" t="s">
        <v>20</v>
      </c>
      <c r="M571" t="s">
        <v>24</v>
      </c>
      <c r="N571" t="s">
        <v>3167</v>
      </c>
      <c r="O571" t="s">
        <v>3167</v>
      </c>
      <c r="P571" t="s">
        <v>3167</v>
      </c>
      <c r="Q571" t="s">
        <v>3167</v>
      </c>
      <c r="R571" t="s">
        <v>3167</v>
      </c>
      <c r="S571" s="10" t="e">
        <f>C571-VLOOKUP(E571, 'OFZ Yield'!$B$2:$N$2354, MATCH(V571, 'OFZ Yield'!$B$3:$N$3, 0), FALSE)</f>
        <v>#N/A</v>
      </c>
      <c r="T571" t="e">
        <f t="shared" si="25"/>
        <v>#N/A</v>
      </c>
      <c r="U571">
        <f t="shared" si="26"/>
        <v>120</v>
      </c>
      <c r="V571">
        <v>10</v>
      </c>
      <c r="W571">
        <v>0</v>
      </c>
    </row>
    <row r="572" spans="1:26" hidden="1" x14ac:dyDescent="0.15">
      <c r="A572" t="s">
        <v>176</v>
      </c>
      <c r="B572" t="s">
        <v>177</v>
      </c>
      <c r="C572" s="1">
        <v>9.5</v>
      </c>
      <c r="D572" s="2">
        <v>42089</v>
      </c>
      <c r="E572" s="2">
        <v>40994</v>
      </c>
      <c r="F572" t="s">
        <v>1903</v>
      </c>
      <c r="G572" t="s">
        <v>19</v>
      </c>
      <c r="H572" t="s">
        <v>21</v>
      </c>
      <c r="I572" t="s">
        <v>23</v>
      </c>
      <c r="J572" s="1">
        <v>39787692</v>
      </c>
      <c r="K572" s="1">
        <f t="shared" si="24"/>
        <v>17.499068176197035</v>
      </c>
      <c r="L572" t="s">
        <v>20</v>
      </c>
      <c r="M572" t="s">
        <v>947</v>
      </c>
      <c r="N572" t="s">
        <v>3167</v>
      </c>
      <c r="O572" t="s">
        <v>3167</v>
      </c>
      <c r="P572" t="s">
        <v>3167</v>
      </c>
      <c r="Q572" t="s">
        <v>3167</v>
      </c>
      <c r="R572" t="s">
        <v>3167</v>
      </c>
      <c r="S572" s="10" t="e">
        <f>C572-VLOOKUP(E572, 'OFZ Yield'!$B$2:$N$2354, MATCH(V572, 'OFZ Yield'!$B$3:$N$3, 0), FALSE)</f>
        <v>#N/A</v>
      </c>
      <c r="T572" t="e">
        <f t="shared" si="25"/>
        <v>#N/A</v>
      </c>
      <c r="U572">
        <f t="shared" si="26"/>
        <v>36</v>
      </c>
      <c r="V572">
        <v>3</v>
      </c>
      <c r="W572">
        <v>0</v>
      </c>
      <c r="Z572">
        <v>0</v>
      </c>
    </row>
    <row r="573" spans="1:26" hidden="1" x14ac:dyDescent="0.15">
      <c r="A573" t="s">
        <v>1823</v>
      </c>
      <c r="B573" t="s">
        <v>1824</v>
      </c>
      <c r="C573" s="1">
        <v>9.75</v>
      </c>
      <c r="D573" s="2">
        <v>42087</v>
      </c>
      <c r="E573" s="2">
        <v>40995</v>
      </c>
      <c r="F573" t="s">
        <v>1904</v>
      </c>
      <c r="G573" t="s">
        <v>19</v>
      </c>
      <c r="H573" t="s">
        <v>21</v>
      </c>
      <c r="I573" t="s">
        <v>23</v>
      </c>
      <c r="J573" s="1">
        <v>66312821</v>
      </c>
      <c r="K573" s="1">
        <f t="shared" si="24"/>
        <v>18.009893815043064</v>
      </c>
      <c r="L573" t="s">
        <v>20</v>
      </c>
      <c r="M573" t="s">
        <v>947</v>
      </c>
      <c r="N573" t="s">
        <v>3133</v>
      </c>
      <c r="O573" t="s">
        <v>3167</v>
      </c>
      <c r="P573" t="s">
        <v>3167</v>
      </c>
      <c r="Q573" t="s">
        <v>3167</v>
      </c>
      <c r="R573" t="s">
        <v>3167</v>
      </c>
      <c r="S573" s="10" t="e">
        <f>C573-VLOOKUP(E573, 'OFZ Yield'!$B$2:$N$2354, MATCH(V573, 'OFZ Yield'!$B$3:$N$3, 0), FALSE)</f>
        <v>#N/A</v>
      </c>
      <c r="T573" t="e">
        <f t="shared" si="25"/>
        <v>#N/A</v>
      </c>
      <c r="U573">
        <f t="shared" si="26"/>
        <v>36</v>
      </c>
      <c r="V573">
        <v>3</v>
      </c>
      <c r="W573">
        <v>0</v>
      </c>
      <c r="Z573">
        <v>0</v>
      </c>
    </row>
    <row r="574" spans="1:26" hidden="1" x14ac:dyDescent="0.15">
      <c r="A574" t="s">
        <v>230</v>
      </c>
      <c r="B574" t="s">
        <v>231</v>
      </c>
      <c r="C574" s="1">
        <v>7</v>
      </c>
      <c r="D574" s="2">
        <v>44637</v>
      </c>
      <c r="E574" s="2">
        <v>40997</v>
      </c>
      <c r="F574" t="s">
        <v>232</v>
      </c>
      <c r="G574" t="s">
        <v>19</v>
      </c>
      <c r="H574" t="s">
        <v>21</v>
      </c>
      <c r="I574" t="s">
        <v>23</v>
      </c>
      <c r="J574" s="1">
        <v>67067281</v>
      </c>
      <c r="K574" s="1">
        <f t="shared" si="24"/>
        <v>18.021206867519556</v>
      </c>
      <c r="L574" t="s">
        <v>20</v>
      </c>
      <c r="M574" t="s">
        <v>24</v>
      </c>
      <c r="N574" t="s">
        <v>3135</v>
      </c>
      <c r="O574" t="s">
        <v>3167</v>
      </c>
      <c r="P574" t="s">
        <v>3167</v>
      </c>
      <c r="Q574" t="s">
        <v>3167</v>
      </c>
      <c r="R574" t="s">
        <v>3167</v>
      </c>
      <c r="S574" s="10" t="e">
        <f>C574-VLOOKUP(E574, 'OFZ Yield'!$B$2:$N$2354, MATCH(V574, 'OFZ Yield'!$B$3:$N$3, 0), FALSE)</f>
        <v>#N/A</v>
      </c>
      <c r="T574" t="e">
        <f t="shared" si="25"/>
        <v>#N/A</v>
      </c>
      <c r="U574">
        <f t="shared" si="26"/>
        <v>120</v>
      </c>
      <c r="V574">
        <v>10</v>
      </c>
      <c r="W574">
        <v>2</v>
      </c>
    </row>
    <row r="575" spans="1:26" hidden="1" x14ac:dyDescent="0.15">
      <c r="A575" t="s">
        <v>985</v>
      </c>
      <c r="B575" t="s">
        <v>986</v>
      </c>
      <c r="C575" s="1">
        <v>12.5</v>
      </c>
      <c r="D575" s="2">
        <v>42101</v>
      </c>
      <c r="E575" s="2">
        <v>41009</v>
      </c>
      <c r="F575" t="s">
        <v>1909</v>
      </c>
      <c r="G575" t="s">
        <v>19</v>
      </c>
      <c r="H575" t="s">
        <v>21</v>
      </c>
      <c r="I575" t="s">
        <v>23</v>
      </c>
      <c r="J575" s="1">
        <v>26826912</v>
      </c>
      <c r="K575" s="1">
        <f t="shared" si="24"/>
        <v>17.104916120735002</v>
      </c>
      <c r="L575" t="s">
        <v>20</v>
      </c>
      <c r="M575" t="s">
        <v>947</v>
      </c>
      <c r="N575" t="s">
        <v>3133</v>
      </c>
      <c r="O575" t="s">
        <v>3167</v>
      </c>
      <c r="P575" t="s">
        <v>3167</v>
      </c>
      <c r="Q575" t="s">
        <v>3167</v>
      </c>
      <c r="R575" t="s">
        <v>3167</v>
      </c>
      <c r="S575" s="10" t="e">
        <f>C575-VLOOKUP(E575, 'OFZ Yield'!$B$2:$N$2354, MATCH(V575, 'OFZ Yield'!$B$3:$N$3, 0), FALSE)</f>
        <v>#N/A</v>
      </c>
      <c r="T575" t="e">
        <f t="shared" si="25"/>
        <v>#N/A</v>
      </c>
      <c r="U575">
        <f t="shared" si="26"/>
        <v>36</v>
      </c>
      <c r="V575">
        <v>3</v>
      </c>
      <c r="W575">
        <v>0</v>
      </c>
      <c r="Z575">
        <v>0</v>
      </c>
    </row>
    <row r="576" spans="1:26" hidden="1" x14ac:dyDescent="0.15">
      <c r="A576" t="s">
        <v>1910</v>
      </c>
      <c r="B576" t="s">
        <v>1911</v>
      </c>
      <c r="C576" s="1">
        <v>9</v>
      </c>
      <c r="D576" s="2">
        <v>42107</v>
      </c>
      <c r="E576" s="2">
        <v>41009</v>
      </c>
      <c r="F576" t="s">
        <v>1912</v>
      </c>
      <c r="G576" t="s">
        <v>19</v>
      </c>
      <c r="H576" t="s">
        <v>21</v>
      </c>
      <c r="I576" t="s">
        <v>25</v>
      </c>
      <c r="J576" s="1">
        <v>67067281</v>
      </c>
      <c r="K576" s="1">
        <f t="shared" si="24"/>
        <v>18.021206867519556</v>
      </c>
      <c r="L576" t="s">
        <v>20</v>
      </c>
      <c r="M576" t="s">
        <v>947</v>
      </c>
      <c r="N576" t="s">
        <v>3167</v>
      </c>
      <c r="O576" t="s">
        <v>3167</v>
      </c>
      <c r="P576" t="s">
        <v>3167</v>
      </c>
      <c r="Q576" t="s">
        <v>3167</v>
      </c>
      <c r="R576" t="s">
        <v>3167</v>
      </c>
      <c r="S576" s="10" t="e">
        <f>C576-VLOOKUP(E576, 'OFZ Yield'!$B$2:$N$2354, MATCH(V576, 'OFZ Yield'!$B$3:$N$3, 0), FALSE)</f>
        <v>#N/A</v>
      </c>
      <c r="T576" t="e">
        <f t="shared" si="25"/>
        <v>#N/A</v>
      </c>
      <c r="U576">
        <f t="shared" si="26"/>
        <v>37</v>
      </c>
      <c r="V576">
        <v>3</v>
      </c>
      <c r="W576">
        <v>0</v>
      </c>
      <c r="Z576">
        <v>0</v>
      </c>
    </row>
    <row r="577" spans="1:26" hidden="1" x14ac:dyDescent="0.15">
      <c r="A577" t="s">
        <v>96</v>
      </c>
      <c r="B577" t="s">
        <v>97</v>
      </c>
      <c r="C577" s="1">
        <v>11.25</v>
      </c>
      <c r="D577" s="2">
        <v>42101</v>
      </c>
      <c r="E577" s="2">
        <v>41009</v>
      </c>
      <c r="F577" t="s">
        <v>1913</v>
      </c>
      <c r="G577" t="s">
        <v>19</v>
      </c>
      <c r="H577" t="s">
        <v>21</v>
      </c>
      <c r="I577" t="s">
        <v>25</v>
      </c>
      <c r="J577" s="1">
        <v>67339069</v>
      </c>
      <c r="K577" s="1">
        <f t="shared" si="24"/>
        <v>18.025251146237807</v>
      </c>
      <c r="L577" t="s">
        <v>20</v>
      </c>
      <c r="M577" t="s">
        <v>947</v>
      </c>
      <c r="N577" t="s">
        <v>3167</v>
      </c>
      <c r="O577" t="s">
        <v>3167</v>
      </c>
      <c r="P577" t="s">
        <v>3167</v>
      </c>
      <c r="Q577" t="s">
        <v>3167</v>
      </c>
      <c r="R577" t="s">
        <v>3167</v>
      </c>
      <c r="S577" s="10" t="e">
        <f>C577-VLOOKUP(E577, 'OFZ Yield'!$B$2:$N$2354, MATCH(V577, 'OFZ Yield'!$B$3:$N$3, 0), FALSE)</f>
        <v>#N/A</v>
      </c>
      <c r="T577" t="e">
        <f t="shared" si="25"/>
        <v>#N/A</v>
      </c>
      <c r="U577">
        <f t="shared" si="26"/>
        <v>36</v>
      </c>
      <c r="V577">
        <v>5</v>
      </c>
      <c r="W577">
        <v>0</v>
      </c>
      <c r="Z577">
        <v>0</v>
      </c>
    </row>
    <row r="578" spans="1:26" hidden="1" x14ac:dyDescent="0.15">
      <c r="A578" t="s">
        <v>96</v>
      </c>
      <c r="B578" t="s">
        <v>97</v>
      </c>
      <c r="C578" s="1">
        <v>11.25</v>
      </c>
      <c r="D578" s="2">
        <v>42101</v>
      </c>
      <c r="E578" s="2">
        <v>41009</v>
      </c>
      <c r="F578" t="s">
        <v>1914</v>
      </c>
      <c r="G578" t="s">
        <v>19</v>
      </c>
      <c r="H578" t="s">
        <v>21</v>
      </c>
      <c r="I578" t="s">
        <v>25</v>
      </c>
      <c r="J578" s="1">
        <v>26935627</v>
      </c>
      <c r="K578" s="1">
        <f t="shared" ref="K578:K641" si="27">LN(J578)</f>
        <v>17.108960392088321</v>
      </c>
      <c r="L578" t="s">
        <v>20</v>
      </c>
      <c r="M578" t="s">
        <v>947</v>
      </c>
      <c r="N578" t="s">
        <v>3167</v>
      </c>
      <c r="O578" t="s">
        <v>3167</v>
      </c>
      <c r="P578" t="s">
        <v>3167</v>
      </c>
      <c r="Q578" t="s">
        <v>3167</v>
      </c>
      <c r="R578" t="s">
        <v>3167</v>
      </c>
      <c r="S578" s="10" t="e">
        <f>C578-VLOOKUP(E578, 'OFZ Yield'!$B$2:$N$2354, MATCH(V578, 'OFZ Yield'!$B$3:$N$3, 0), FALSE)</f>
        <v>#N/A</v>
      </c>
      <c r="T578" t="e">
        <f t="shared" ref="T578:T641" si="28">IF(S578&gt;4, 1, 0)</f>
        <v>#N/A</v>
      </c>
      <c r="U578">
        <f t="shared" ref="U578:U641" si="29">ROUNDUP(12*((D578-E578)/365), 0)</f>
        <v>36</v>
      </c>
      <c r="V578">
        <v>3</v>
      </c>
      <c r="W578">
        <v>0</v>
      </c>
      <c r="Z578">
        <v>0</v>
      </c>
    </row>
    <row r="579" spans="1:26" hidden="1" x14ac:dyDescent="0.15">
      <c r="A579" t="s">
        <v>96</v>
      </c>
      <c r="B579" t="s">
        <v>97</v>
      </c>
      <c r="C579" s="1">
        <v>11.25</v>
      </c>
      <c r="D579" s="2">
        <v>42101</v>
      </c>
      <c r="E579" s="2">
        <v>41009</v>
      </c>
      <c r="F579" t="s">
        <v>1915</v>
      </c>
      <c r="G579" t="s">
        <v>19</v>
      </c>
      <c r="H579" t="s">
        <v>21</v>
      </c>
      <c r="I579" t="s">
        <v>25</v>
      </c>
      <c r="J579" s="1">
        <v>26935627</v>
      </c>
      <c r="K579" s="1">
        <f t="shared" si="27"/>
        <v>17.108960392088321</v>
      </c>
      <c r="L579" t="s">
        <v>20</v>
      </c>
      <c r="M579" t="s">
        <v>947</v>
      </c>
      <c r="N579" t="s">
        <v>3167</v>
      </c>
      <c r="O579" t="s">
        <v>3167</v>
      </c>
      <c r="P579" t="s">
        <v>3167</v>
      </c>
      <c r="Q579" t="s">
        <v>3167</v>
      </c>
      <c r="R579" t="s">
        <v>3167</v>
      </c>
      <c r="S579" s="10" t="e">
        <f>C579-VLOOKUP(E579, 'OFZ Yield'!$B$2:$N$2354, MATCH(V579, 'OFZ Yield'!$B$3:$N$3, 0), FALSE)</f>
        <v>#N/A</v>
      </c>
      <c r="T579" t="e">
        <f t="shared" si="28"/>
        <v>#N/A</v>
      </c>
      <c r="U579">
        <f t="shared" si="29"/>
        <v>36</v>
      </c>
      <c r="V579">
        <v>3</v>
      </c>
      <c r="W579">
        <v>0</v>
      </c>
      <c r="Z579">
        <v>0</v>
      </c>
    </row>
    <row r="580" spans="1:26" hidden="1" x14ac:dyDescent="0.15">
      <c r="A580" t="s">
        <v>96</v>
      </c>
      <c r="B580" t="s">
        <v>97</v>
      </c>
      <c r="C580" s="1">
        <v>11.25</v>
      </c>
      <c r="D580" s="2">
        <v>42101</v>
      </c>
      <c r="E580" s="2">
        <v>41009</v>
      </c>
      <c r="F580" t="s">
        <v>1916</v>
      </c>
      <c r="G580" t="s">
        <v>19</v>
      </c>
      <c r="H580" t="s">
        <v>21</v>
      </c>
      <c r="I580" t="s">
        <v>25</v>
      </c>
      <c r="J580" s="1">
        <v>40403441</v>
      </c>
      <c r="K580" s="1">
        <f t="shared" si="27"/>
        <v>17.51442551257167</v>
      </c>
      <c r="L580" t="s">
        <v>20</v>
      </c>
      <c r="M580" t="s">
        <v>947</v>
      </c>
      <c r="N580" t="s">
        <v>3167</v>
      </c>
      <c r="O580" t="s">
        <v>3167</v>
      </c>
      <c r="P580" t="s">
        <v>3167</v>
      </c>
      <c r="Q580" t="s">
        <v>3167</v>
      </c>
      <c r="R580" t="s">
        <v>3167</v>
      </c>
      <c r="S580" s="10" t="e">
        <f>C580-VLOOKUP(E580, 'OFZ Yield'!$B$2:$N$2354, MATCH(V580, 'OFZ Yield'!$B$3:$N$3, 0), FALSE)</f>
        <v>#N/A</v>
      </c>
      <c r="T580" t="e">
        <f t="shared" si="28"/>
        <v>#N/A</v>
      </c>
      <c r="U580">
        <f t="shared" si="29"/>
        <v>36</v>
      </c>
      <c r="V580">
        <v>7</v>
      </c>
      <c r="W580">
        <v>0</v>
      </c>
      <c r="Z580">
        <v>0</v>
      </c>
    </row>
    <row r="581" spans="1:26" hidden="1" x14ac:dyDescent="0.15">
      <c r="A581" t="s">
        <v>96</v>
      </c>
      <c r="B581" t="s">
        <v>97</v>
      </c>
      <c r="C581" s="1">
        <v>11.25</v>
      </c>
      <c r="D581" s="2">
        <v>42101</v>
      </c>
      <c r="E581" s="2">
        <v>41009</v>
      </c>
      <c r="F581" t="s">
        <v>1917</v>
      </c>
      <c r="G581" t="s">
        <v>19</v>
      </c>
      <c r="H581" t="s">
        <v>21</v>
      </c>
      <c r="I581" t="s">
        <v>25</v>
      </c>
      <c r="J581" s="1">
        <v>40403441</v>
      </c>
      <c r="K581" s="1">
        <f t="shared" si="27"/>
        <v>17.51442551257167</v>
      </c>
      <c r="L581" t="s">
        <v>20</v>
      </c>
      <c r="M581" t="s">
        <v>947</v>
      </c>
      <c r="N581" t="s">
        <v>3167</v>
      </c>
      <c r="O581" t="s">
        <v>3167</v>
      </c>
      <c r="P581" t="s">
        <v>3167</v>
      </c>
      <c r="Q581" t="s">
        <v>3167</v>
      </c>
      <c r="R581" t="s">
        <v>3167</v>
      </c>
      <c r="S581" s="10" t="e">
        <f>C581-VLOOKUP(E581, 'OFZ Yield'!$B$2:$N$2354, MATCH(V581, 'OFZ Yield'!$B$3:$N$3, 0), FALSE)</f>
        <v>#N/A</v>
      </c>
      <c r="T581" t="e">
        <f t="shared" si="28"/>
        <v>#N/A</v>
      </c>
      <c r="U581">
        <f t="shared" si="29"/>
        <v>36</v>
      </c>
      <c r="V581">
        <v>3</v>
      </c>
      <c r="W581">
        <v>0</v>
      </c>
      <c r="Z581">
        <v>0</v>
      </c>
    </row>
    <row r="582" spans="1:26" hidden="1" x14ac:dyDescent="0.15">
      <c r="A582" t="s">
        <v>1918</v>
      </c>
      <c r="B582" t="s">
        <v>1919</v>
      </c>
      <c r="C582" s="1">
        <v>9.5</v>
      </c>
      <c r="D582" s="2">
        <v>42109</v>
      </c>
      <c r="E582" s="2">
        <v>41011</v>
      </c>
      <c r="F582" t="s">
        <v>1920</v>
      </c>
      <c r="G582" t="s">
        <v>19</v>
      </c>
      <c r="H582" t="s">
        <v>21</v>
      </c>
      <c r="I582" t="s">
        <v>23</v>
      </c>
      <c r="J582" s="1">
        <v>26826912</v>
      </c>
      <c r="K582" s="1">
        <f t="shared" si="27"/>
        <v>17.104916120735002</v>
      </c>
      <c r="L582" t="s">
        <v>20</v>
      </c>
      <c r="M582" t="s">
        <v>947</v>
      </c>
      <c r="N582" t="s">
        <v>3167</v>
      </c>
      <c r="O582" t="s">
        <v>3167</v>
      </c>
      <c r="P582" t="s">
        <v>3167</v>
      </c>
      <c r="Q582" t="s">
        <v>3167</v>
      </c>
      <c r="R582" t="s">
        <v>3167</v>
      </c>
      <c r="S582" s="10" t="e">
        <f>C582-VLOOKUP(E582, 'OFZ Yield'!$B$2:$N$2354, MATCH(V582, 'OFZ Yield'!$B$3:$N$3, 0), FALSE)</f>
        <v>#N/A</v>
      </c>
      <c r="T582" t="e">
        <f t="shared" si="28"/>
        <v>#N/A</v>
      </c>
      <c r="U582">
        <f t="shared" si="29"/>
        <v>37</v>
      </c>
      <c r="V582">
        <v>3</v>
      </c>
      <c r="W582">
        <v>0</v>
      </c>
      <c r="Z582">
        <v>0</v>
      </c>
    </row>
    <row r="583" spans="1:26" hidden="1" x14ac:dyDescent="0.15">
      <c r="A583" t="s">
        <v>1061</v>
      </c>
      <c r="B583" t="s">
        <v>1062</v>
      </c>
      <c r="C583" s="1">
        <v>10.25</v>
      </c>
      <c r="D583" s="2">
        <v>42106</v>
      </c>
      <c r="E583" s="2">
        <v>41011</v>
      </c>
      <c r="F583" t="s">
        <v>1921</v>
      </c>
      <c r="G583" t="s">
        <v>19</v>
      </c>
      <c r="H583" t="s">
        <v>21</v>
      </c>
      <c r="I583" t="s">
        <v>23</v>
      </c>
      <c r="J583" s="1">
        <v>67067281</v>
      </c>
      <c r="K583" s="1">
        <f t="shared" si="27"/>
        <v>18.021206867519556</v>
      </c>
      <c r="L583" t="s">
        <v>20</v>
      </c>
      <c r="M583" t="s">
        <v>947</v>
      </c>
      <c r="N583" t="s">
        <v>3133</v>
      </c>
      <c r="O583" t="s">
        <v>3167</v>
      </c>
      <c r="P583" t="s">
        <v>3167</v>
      </c>
      <c r="Q583" t="s">
        <v>3167</v>
      </c>
      <c r="R583" t="s">
        <v>3167</v>
      </c>
      <c r="S583" s="10" t="e">
        <f>C583-VLOOKUP(E583, 'OFZ Yield'!$B$2:$N$2354, MATCH(V583, 'OFZ Yield'!$B$3:$N$3, 0), FALSE)</f>
        <v>#N/A</v>
      </c>
      <c r="T583" t="e">
        <f t="shared" si="28"/>
        <v>#N/A</v>
      </c>
      <c r="U583">
        <f t="shared" si="29"/>
        <v>36</v>
      </c>
      <c r="V583">
        <v>3</v>
      </c>
      <c r="W583">
        <v>0</v>
      </c>
      <c r="Z583">
        <v>0</v>
      </c>
    </row>
    <row r="584" spans="1:26" hidden="1" x14ac:dyDescent="0.15">
      <c r="A584" t="s">
        <v>16</v>
      </c>
      <c r="B584" t="s">
        <v>17</v>
      </c>
      <c r="C584" s="1">
        <v>6.15</v>
      </c>
      <c r="D584" s="2">
        <v>44655</v>
      </c>
      <c r="E584" s="2">
        <v>41015</v>
      </c>
      <c r="F584" t="s">
        <v>242</v>
      </c>
      <c r="G584" t="s">
        <v>19</v>
      </c>
      <c r="H584" t="s">
        <v>21</v>
      </c>
      <c r="I584" t="s">
        <v>23</v>
      </c>
      <c r="J584" s="1">
        <v>135937533</v>
      </c>
      <c r="K584" s="1">
        <f t="shared" si="27"/>
        <v>18.727706022005869</v>
      </c>
      <c r="L584" t="s">
        <v>20</v>
      </c>
      <c r="M584" t="s">
        <v>24</v>
      </c>
      <c r="N584" t="s">
        <v>3131</v>
      </c>
      <c r="O584" t="s">
        <v>3167</v>
      </c>
      <c r="P584" t="s">
        <v>3167</v>
      </c>
      <c r="Q584" t="s">
        <v>3167</v>
      </c>
      <c r="R584" t="s">
        <v>3167</v>
      </c>
      <c r="S584" s="10" t="e">
        <f>C584-VLOOKUP(E584, 'OFZ Yield'!$B$2:$N$2354, MATCH(V584, 'OFZ Yield'!$B$3:$N$3, 0), FALSE)</f>
        <v>#N/A</v>
      </c>
      <c r="T584" t="e">
        <f t="shared" si="28"/>
        <v>#N/A</v>
      </c>
      <c r="U584">
        <f t="shared" si="29"/>
        <v>120</v>
      </c>
      <c r="V584">
        <v>10</v>
      </c>
      <c r="W584">
        <v>2</v>
      </c>
    </row>
    <row r="585" spans="1:26" hidden="1" x14ac:dyDescent="0.15">
      <c r="A585" t="s">
        <v>1922</v>
      </c>
      <c r="B585" t="s">
        <v>1923</v>
      </c>
      <c r="C585" s="1">
        <v>8.5</v>
      </c>
      <c r="D585" s="2">
        <v>42107</v>
      </c>
      <c r="E585" s="2">
        <v>41015</v>
      </c>
      <c r="F585" t="s">
        <v>1924</v>
      </c>
      <c r="G585" t="s">
        <v>19</v>
      </c>
      <c r="H585" t="s">
        <v>21</v>
      </c>
      <c r="I585" t="s">
        <v>23</v>
      </c>
      <c r="J585" s="1">
        <v>6631282</v>
      </c>
      <c r="K585" s="1">
        <f t="shared" si="27"/>
        <v>15.707308706968979</v>
      </c>
      <c r="L585" t="s">
        <v>20</v>
      </c>
      <c r="M585" t="s">
        <v>947</v>
      </c>
      <c r="N585" t="s">
        <v>3167</v>
      </c>
      <c r="O585" t="s">
        <v>3167</v>
      </c>
      <c r="P585" t="s">
        <v>3167</v>
      </c>
      <c r="Q585" t="s">
        <v>3167</v>
      </c>
      <c r="R585" t="s">
        <v>3167</v>
      </c>
      <c r="S585" s="10" t="e">
        <f>C585-VLOOKUP(E585, 'OFZ Yield'!$B$2:$N$2354, MATCH(V585, 'OFZ Yield'!$B$3:$N$3, 0), FALSE)</f>
        <v>#N/A</v>
      </c>
      <c r="T585" t="e">
        <f t="shared" si="28"/>
        <v>#N/A</v>
      </c>
      <c r="U585">
        <f t="shared" si="29"/>
        <v>36</v>
      </c>
      <c r="V585">
        <v>3</v>
      </c>
      <c r="W585">
        <v>0</v>
      </c>
      <c r="Z585">
        <v>0</v>
      </c>
    </row>
    <row r="586" spans="1:26" hidden="1" x14ac:dyDescent="0.15">
      <c r="A586" t="s">
        <v>1925</v>
      </c>
      <c r="B586" t="s">
        <v>1926</v>
      </c>
      <c r="C586" s="1">
        <v>12.5</v>
      </c>
      <c r="D586" s="2">
        <v>42115</v>
      </c>
      <c r="E586" s="2">
        <v>41017</v>
      </c>
      <c r="F586" t="s">
        <v>1927</v>
      </c>
      <c r="G586" t="s">
        <v>19</v>
      </c>
      <c r="H586" t="s">
        <v>21</v>
      </c>
      <c r="I586" t="s">
        <v>25</v>
      </c>
      <c r="J586" s="1">
        <v>6706728</v>
      </c>
      <c r="K586" s="1">
        <f t="shared" si="27"/>
        <v>15.718621759615111</v>
      </c>
      <c r="L586" t="s">
        <v>20</v>
      </c>
      <c r="M586" t="s">
        <v>947</v>
      </c>
      <c r="N586" t="s">
        <v>3167</v>
      </c>
      <c r="O586" t="s">
        <v>3167</v>
      </c>
      <c r="P586" t="s">
        <v>3148</v>
      </c>
      <c r="Q586" t="s">
        <v>3167</v>
      </c>
      <c r="R586" t="s">
        <v>3167</v>
      </c>
      <c r="S586" s="10" t="e">
        <f>C586-VLOOKUP(E586, 'OFZ Yield'!$B$2:$N$2354, MATCH(V586, 'OFZ Yield'!$B$3:$N$3, 0), FALSE)</f>
        <v>#N/A</v>
      </c>
      <c r="T586" t="e">
        <f t="shared" si="28"/>
        <v>#N/A</v>
      </c>
      <c r="U586">
        <f t="shared" si="29"/>
        <v>37</v>
      </c>
      <c r="V586">
        <v>3</v>
      </c>
      <c r="W586">
        <f>IF(P586="high risk", 1, 0)</f>
        <v>0</v>
      </c>
      <c r="Z586">
        <v>0</v>
      </c>
    </row>
    <row r="587" spans="1:26" hidden="1" x14ac:dyDescent="0.15">
      <c r="A587" t="s">
        <v>1592</v>
      </c>
      <c r="B587" t="s">
        <v>1593</v>
      </c>
      <c r="C587" s="1">
        <v>5.6</v>
      </c>
      <c r="D587" s="2">
        <v>43565</v>
      </c>
      <c r="E587" s="2">
        <v>41017</v>
      </c>
      <c r="F587" t="s">
        <v>1928</v>
      </c>
      <c r="G587" t="s">
        <v>19</v>
      </c>
      <c r="H587" t="s">
        <v>21</v>
      </c>
      <c r="I587" t="s">
        <v>189</v>
      </c>
      <c r="J587" s="1">
        <v>135116876</v>
      </c>
      <c r="K587" s="1">
        <f t="shared" si="27"/>
        <v>18.721650710007083</v>
      </c>
      <c r="L587" t="s">
        <v>20</v>
      </c>
      <c r="M587" t="s">
        <v>947</v>
      </c>
      <c r="N587" t="s">
        <v>3167</v>
      </c>
      <c r="O587" t="s">
        <v>3167</v>
      </c>
      <c r="P587" t="s">
        <v>3167</v>
      </c>
      <c r="Q587" t="s">
        <v>3167</v>
      </c>
      <c r="R587" t="s">
        <v>3167</v>
      </c>
      <c r="S587" s="10" t="e">
        <f>C587-VLOOKUP(E587, 'OFZ Yield'!$B$2:$N$2354, MATCH(V587, 'OFZ Yield'!$B$3:$N$3, 0), FALSE)</f>
        <v>#N/A</v>
      </c>
      <c r="T587" t="e">
        <f t="shared" si="28"/>
        <v>#N/A</v>
      </c>
      <c r="U587">
        <f t="shared" si="29"/>
        <v>84</v>
      </c>
      <c r="V587">
        <v>3</v>
      </c>
      <c r="W587">
        <v>0</v>
      </c>
      <c r="Z587">
        <v>0</v>
      </c>
    </row>
    <row r="588" spans="1:26" hidden="1" x14ac:dyDescent="0.15">
      <c r="A588" t="s">
        <v>1592</v>
      </c>
      <c r="B588" t="s">
        <v>1593</v>
      </c>
      <c r="C588" s="1">
        <v>5.6</v>
      </c>
      <c r="D588" s="2">
        <v>43565</v>
      </c>
      <c r="E588" s="2">
        <v>41017</v>
      </c>
      <c r="F588" t="s">
        <v>1929</v>
      </c>
      <c r="G588" t="s">
        <v>19</v>
      </c>
      <c r="H588" t="s">
        <v>21</v>
      </c>
      <c r="I588" t="s">
        <v>189</v>
      </c>
      <c r="J588" s="1">
        <v>135116876</v>
      </c>
      <c r="K588" s="1">
        <f t="shared" si="27"/>
        <v>18.721650710007083</v>
      </c>
      <c r="L588" t="s">
        <v>20</v>
      </c>
      <c r="M588" t="s">
        <v>947</v>
      </c>
      <c r="N588" t="s">
        <v>3167</v>
      </c>
      <c r="O588" t="s">
        <v>3167</v>
      </c>
      <c r="P588" t="s">
        <v>3167</v>
      </c>
      <c r="Q588" t="s">
        <v>3167</v>
      </c>
      <c r="R588" t="s">
        <v>3167</v>
      </c>
      <c r="S588" s="10" t="e">
        <f>C588-VLOOKUP(E588, 'OFZ Yield'!$B$2:$N$2354, MATCH(V588, 'OFZ Yield'!$B$3:$N$3, 0), FALSE)</f>
        <v>#N/A</v>
      </c>
      <c r="T588" t="e">
        <f t="shared" si="28"/>
        <v>#N/A</v>
      </c>
      <c r="U588">
        <f t="shared" si="29"/>
        <v>84</v>
      </c>
      <c r="V588">
        <v>3</v>
      </c>
      <c r="W588">
        <v>0</v>
      </c>
      <c r="Z588">
        <v>0</v>
      </c>
    </row>
    <row r="589" spans="1:26" hidden="1" x14ac:dyDescent="0.15">
      <c r="A589" t="s">
        <v>50</v>
      </c>
      <c r="B589" t="s">
        <v>51</v>
      </c>
      <c r="C589" s="1">
        <v>0.1</v>
      </c>
      <c r="D589" s="2">
        <v>44658</v>
      </c>
      <c r="E589" s="2">
        <v>41018</v>
      </c>
      <c r="F589" t="s">
        <v>251</v>
      </c>
      <c r="G589" t="s">
        <v>19</v>
      </c>
      <c r="H589" t="s">
        <v>21</v>
      </c>
      <c r="I589" t="s">
        <v>23</v>
      </c>
      <c r="J589" s="1">
        <v>67691058</v>
      </c>
      <c r="K589" s="1">
        <f t="shared" si="27"/>
        <v>18.03046464644094</v>
      </c>
      <c r="L589" t="s">
        <v>20</v>
      </c>
      <c r="M589" t="s">
        <v>24</v>
      </c>
      <c r="N589" t="s">
        <v>3167</v>
      </c>
      <c r="O589" t="s">
        <v>3139</v>
      </c>
      <c r="P589" t="s">
        <v>3167</v>
      </c>
      <c r="Q589" t="s">
        <v>3167</v>
      </c>
      <c r="R589" t="s">
        <v>3167</v>
      </c>
      <c r="S589" s="10" t="e">
        <f>C589-VLOOKUP(E589, 'OFZ Yield'!$B$2:$N$2354, MATCH(V589, 'OFZ Yield'!$B$3:$N$3, 0), FALSE)</f>
        <v>#N/A</v>
      </c>
      <c r="T589" t="e">
        <f t="shared" si="28"/>
        <v>#N/A</v>
      </c>
      <c r="U589">
        <f t="shared" si="29"/>
        <v>120</v>
      </c>
      <c r="V589">
        <v>5</v>
      </c>
      <c r="W589">
        <v>0</v>
      </c>
    </row>
    <row r="590" spans="1:26" hidden="1" x14ac:dyDescent="0.15">
      <c r="A590" t="s">
        <v>1058</v>
      </c>
      <c r="B590" t="s">
        <v>1059</v>
      </c>
      <c r="C590" s="1">
        <v>10.199999999999999</v>
      </c>
      <c r="D590" s="2">
        <v>42110</v>
      </c>
      <c r="E590" s="2">
        <v>41018</v>
      </c>
      <c r="F590" t="s">
        <v>1930</v>
      </c>
      <c r="G590" t="s">
        <v>19</v>
      </c>
      <c r="H590" t="s">
        <v>21</v>
      </c>
      <c r="I590" t="s">
        <v>23</v>
      </c>
      <c r="J590" s="1">
        <v>19893846</v>
      </c>
      <c r="K590" s="1">
        <f t="shared" si="27"/>
        <v>16.805920995637088</v>
      </c>
      <c r="L590" t="s">
        <v>20</v>
      </c>
      <c r="M590" t="s">
        <v>947</v>
      </c>
      <c r="N590" t="s">
        <v>3133</v>
      </c>
      <c r="O590" t="s">
        <v>3167</v>
      </c>
      <c r="P590" t="s">
        <v>3167</v>
      </c>
      <c r="Q590" t="s">
        <v>3167</v>
      </c>
      <c r="R590" t="s">
        <v>3167</v>
      </c>
      <c r="S590" s="10" t="e">
        <f>C590-VLOOKUP(E590, 'OFZ Yield'!$B$2:$N$2354, MATCH(V590, 'OFZ Yield'!$B$3:$N$3, 0), FALSE)</f>
        <v>#N/A</v>
      </c>
      <c r="T590" t="e">
        <f t="shared" si="28"/>
        <v>#N/A</v>
      </c>
      <c r="U590">
        <f t="shared" si="29"/>
        <v>36</v>
      </c>
      <c r="V590">
        <v>3</v>
      </c>
      <c r="W590">
        <v>0</v>
      </c>
      <c r="Z590">
        <v>0</v>
      </c>
    </row>
    <row r="591" spans="1:26" hidden="1" x14ac:dyDescent="0.15">
      <c r="A591" t="s">
        <v>130</v>
      </c>
      <c r="B591" t="s">
        <v>131</v>
      </c>
      <c r="C591" s="1">
        <v>11</v>
      </c>
      <c r="D591" s="2">
        <v>42110</v>
      </c>
      <c r="E591" s="2">
        <v>41018</v>
      </c>
      <c r="F591" t="s">
        <v>1931</v>
      </c>
      <c r="G591" t="s">
        <v>19</v>
      </c>
      <c r="H591" t="s">
        <v>21</v>
      </c>
      <c r="I591" t="s">
        <v>23</v>
      </c>
      <c r="J591" s="1">
        <v>20120184</v>
      </c>
      <c r="K591" s="1">
        <f t="shared" si="27"/>
        <v>16.817234048283222</v>
      </c>
      <c r="L591" t="s">
        <v>20</v>
      </c>
      <c r="M591" t="s">
        <v>947</v>
      </c>
      <c r="N591" t="s">
        <v>3133</v>
      </c>
      <c r="O591" t="s">
        <v>3167</v>
      </c>
      <c r="P591" t="s">
        <v>3167</v>
      </c>
      <c r="Q591" t="s">
        <v>3167</v>
      </c>
      <c r="R591" t="s">
        <v>3167</v>
      </c>
      <c r="S591" s="10" t="e">
        <f>C591-VLOOKUP(E591, 'OFZ Yield'!$B$2:$N$2354, MATCH(V591, 'OFZ Yield'!$B$3:$N$3, 0), FALSE)</f>
        <v>#N/A</v>
      </c>
      <c r="T591" t="e">
        <f t="shared" si="28"/>
        <v>#N/A</v>
      </c>
      <c r="U591">
        <f t="shared" si="29"/>
        <v>36</v>
      </c>
      <c r="V591">
        <v>3</v>
      </c>
      <c r="W591">
        <v>0</v>
      </c>
      <c r="Z591">
        <v>0</v>
      </c>
    </row>
    <row r="592" spans="1:26" hidden="1" x14ac:dyDescent="0.15">
      <c r="A592" t="s">
        <v>1934</v>
      </c>
      <c r="B592" t="s">
        <v>1935</v>
      </c>
      <c r="C592" s="1">
        <v>11</v>
      </c>
      <c r="D592" s="2">
        <v>44678</v>
      </c>
      <c r="E592" s="2">
        <v>41018</v>
      </c>
      <c r="F592" t="s">
        <v>1936</v>
      </c>
      <c r="G592" t="s">
        <v>19</v>
      </c>
      <c r="H592" t="s">
        <v>21</v>
      </c>
      <c r="I592" t="s">
        <v>25</v>
      </c>
      <c r="J592" s="1">
        <v>3353364</v>
      </c>
      <c r="K592" s="1">
        <f t="shared" si="27"/>
        <v>15.025474579055166</v>
      </c>
      <c r="L592" t="s">
        <v>20</v>
      </c>
      <c r="M592" t="s">
        <v>1011</v>
      </c>
      <c r="N592" t="s">
        <v>3167</v>
      </c>
      <c r="O592" t="s">
        <v>3167</v>
      </c>
      <c r="P592" t="s">
        <v>3167</v>
      </c>
      <c r="Q592" t="s">
        <v>3167</v>
      </c>
      <c r="R592" t="s">
        <v>3167</v>
      </c>
      <c r="S592" s="10" t="e">
        <f>C592-VLOOKUP(E592, 'OFZ Yield'!$B$2:$N$2354, MATCH(V592, 'OFZ Yield'!$B$3:$N$3, 0), FALSE)</f>
        <v>#N/A</v>
      </c>
      <c r="T592" t="e">
        <f t="shared" si="28"/>
        <v>#N/A</v>
      </c>
      <c r="U592">
        <f t="shared" si="29"/>
        <v>121</v>
      </c>
      <c r="V592">
        <v>7</v>
      </c>
      <c r="W592">
        <v>0</v>
      </c>
      <c r="X592">
        <v>1</v>
      </c>
      <c r="Y592" s="2">
        <v>42848</v>
      </c>
      <c r="Z592" s="10">
        <f>(Y592-E592)/365</f>
        <v>5.0136986301369859</v>
      </c>
    </row>
    <row r="593" spans="1:26" hidden="1" x14ac:dyDescent="0.15">
      <c r="A593" t="s">
        <v>1843</v>
      </c>
      <c r="B593" t="s">
        <v>1844</v>
      </c>
      <c r="C593" s="1">
        <v>13</v>
      </c>
      <c r="D593" s="2">
        <v>42111</v>
      </c>
      <c r="E593" s="2">
        <v>41019</v>
      </c>
      <c r="F593" t="s">
        <v>1845</v>
      </c>
      <c r="G593" t="s">
        <v>19</v>
      </c>
      <c r="H593" t="s">
        <v>21</v>
      </c>
      <c r="I593" t="s">
        <v>25</v>
      </c>
      <c r="J593" s="1">
        <v>19893846</v>
      </c>
      <c r="K593" s="1">
        <f t="shared" si="27"/>
        <v>16.805920995637088</v>
      </c>
      <c r="L593" t="s">
        <v>20</v>
      </c>
      <c r="M593" t="s">
        <v>947</v>
      </c>
      <c r="N593" t="s">
        <v>3167</v>
      </c>
      <c r="O593" t="s">
        <v>3167</v>
      </c>
      <c r="P593" t="s">
        <v>3167</v>
      </c>
      <c r="Q593" t="s">
        <v>3167</v>
      </c>
      <c r="R593" t="s">
        <v>3167</v>
      </c>
      <c r="S593" s="10" t="e">
        <f>C593-VLOOKUP(E593, 'OFZ Yield'!$B$2:$N$2354, MATCH(V593, 'OFZ Yield'!$B$3:$N$3, 0), FALSE)</f>
        <v>#N/A</v>
      </c>
      <c r="T593" t="e">
        <f t="shared" si="28"/>
        <v>#N/A</v>
      </c>
      <c r="U593">
        <f t="shared" si="29"/>
        <v>36</v>
      </c>
      <c r="V593">
        <v>3</v>
      </c>
      <c r="W593">
        <v>0</v>
      </c>
      <c r="Z593">
        <v>0</v>
      </c>
    </row>
    <row r="594" spans="1:26" hidden="1" x14ac:dyDescent="0.15">
      <c r="A594" t="s">
        <v>520</v>
      </c>
      <c r="B594" t="s">
        <v>521</v>
      </c>
      <c r="C594" s="1">
        <v>17</v>
      </c>
      <c r="D594" s="2">
        <v>42843</v>
      </c>
      <c r="E594" s="2">
        <v>41023</v>
      </c>
      <c r="F594" t="s">
        <v>1932</v>
      </c>
      <c r="G594" t="s">
        <v>19</v>
      </c>
      <c r="H594" t="s">
        <v>21</v>
      </c>
      <c r="I594" t="s">
        <v>23</v>
      </c>
      <c r="J594" s="1">
        <v>39787692</v>
      </c>
      <c r="K594" s="1">
        <f t="shared" si="27"/>
        <v>17.499068176197035</v>
      </c>
      <c r="L594" t="s">
        <v>20</v>
      </c>
      <c r="M594" t="s">
        <v>951</v>
      </c>
      <c r="N594" t="s">
        <v>3167</v>
      </c>
      <c r="O594" t="s">
        <v>3167</v>
      </c>
      <c r="P594" t="s">
        <v>3167</v>
      </c>
      <c r="Q594" t="s">
        <v>3167</v>
      </c>
      <c r="R594" t="s">
        <v>3167</v>
      </c>
      <c r="S594" s="10" t="e">
        <f>C594-VLOOKUP(E594, 'OFZ Yield'!$B$2:$N$2354, MATCH(V594, 'OFZ Yield'!$B$3:$N$3, 0), FALSE)</f>
        <v>#N/A</v>
      </c>
      <c r="T594" t="e">
        <f t="shared" si="28"/>
        <v>#N/A</v>
      </c>
      <c r="U594">
        <f t="shared" si="29"/>
        <v>60</v>
      </c>
      <c r="V594">
        <v>3</v>
      </c>
      <c r="W594">
        <v>0</v>
      </c>
      <c r="Z594">
        <v>0</v>
      </c>
    </row>
    <row r="595" spans="1:26" hidden="1" x14ac:dyDescent="0.15">
      <c r="A595" t="s">
        <v>1630</v>
      </c>
      <c r="B595" t="s">
        <v>1631</v>
      </c>
      <c r="C595" s="1">
        <v>9.5</v>
      </c>
      <c r="D595" s="2">
        <v>42115</v>
      </c>
      <c r="E595" s="2">
        <v>41023</v>
      </c>
      <c r="F595" t="s">
        <v>1933</v>
      </c>
      <c r="G595" t="s">
        <v>19</v>
      </c>
      <c r="H595" t="s">
        <v>21</v>
      </c>
      <c r="I595" t="s">
        <v>23</v>
      </c>
      <c r="J595" s="1">
        <v>15915077</v>
      </c>
      <c r="K595" s="1">
        <f t="shared" si="27"/>
        <v>16.58277745688958</v>
      </c>
      <c r="L595" t="s">
        <v>20</v>
      </c>
      <c r="M595" t="s">
        <v>947</v>
      </c>
      <c r="N595" t="s">
        <v>3167</v>
      </c>
      <c r="O595" t="s">
        <v>3167</v>
      </c>
      <c r="P595" t="s">
        <v>3167</v>
      </c>
      <c r="Q595" t="s">
        <v>3167</v>
      </c>
      <c r="R595" t="s">
        <v>3167</v>
      </c>
      <c r="S595" s="10" t="e">
        <f>C595-VLOOKUP(E595, 'OFZ Yield'!$B$2:$N$2354, MATCH(V595, 'OFZ Yield'!$B$3:$N$3, 0), FALSE)</f>
        <v>#N/A</v>
      </c>
      <c r="T595" t="e">
        <f t="shared" si="28"/>
        <v>#N/A</v>
      </c>
      <c r="U595">
        <f t="shared" si="29"/>
        <v>36</v>
      </c>
      <c r="V595">
        <v>3</v>
      </c>
      <c r="W595">
        <v>0</v>
      </c>
      <c r="Z595">
        <v>0</v>
      </c>
    </row>
    <row r="596" spans="1:26" hidden="1" x14ac:dyDescent="0.15">
      <c r="A596" t="s">
        <v>50</v>
      </c>
      <c r="B596" t="s">
        <v>51</v>
      </c>
      <c r="C596" s="1">
        <v>0.1</v>
      </c>
      <c r="D596" s="2">
        <v>44664</v>
      </c>
      <c r="E596" s="2">
        <v>41024</v>
      </c>
      <c r="F596" t="s">
        <v>253</v>
      </c>
      <c r="G596" t="s">
        <v>19</v>
      </c>
      <c r="H596" t="s">
        <v>21</v>
      </c>
      <c r="I596" t="s">
        <v>23</v>
      </c>
      <c r="J596" s="1">
        <v>66312821</v>
      </c>
      <c r="K596" s="1">
        <f t="shared" si="27"/>
        <v>18.009893815043064</v>
      </c>
      <c r="L596" t="s">
        <v>20</v>
      </c>
      <c r="M596" t="s">
        <v>24</v>
      </c>
      <c r="N596" t="s">
        <v>3167</v>
      </c>
      <c r="O596" t="s">
        <v>3139</v>
      </c>
      <c r="P596" t="s">
        <v>3167</v>
      </c>
      <c r="Q596" t="s">
        <v>3167</v>
      </c>
      <c r="R596" t="s">
        <v>3167</v>
      </c>
      <c r="S596" s="10" t="e">
        <f>C596-VLOOKUP(E596, 'OFZ Yield'!$B$2:$N$2354, MATCH(V596, 'OFZ Yield'!$B$3:$N$3, 0), FALSE)</f>
        <v>#N/A</v>
      </c>
      <c r="T596" t="e">
        <f t="shared" si="28"/>
        <v>#N/A</v>
      </c>
      <c r="U596">
        <f t="shared" si="29"/>
        <v>120</v>
      </c>
      <c r="V596">
        <v>10</v>
      </c>
      <c r="W596">
        <v>0</v>
      </c>
    </row>
    <row r="597" spans="1:26" hidden="1" x14ac:dyDescent="0.15">
      <c r="A597" t="s">
        <v>1312</v>
      </c>
      <c r="B597" t="s">
        <v>1313</v>
      </c>
      <c r="C597" s="1">
        <v>12</v>
      </c>
      <c r="D597" s="2">
        <v>42116</v>
      </c>
      <c r="E597" s="2">
        <v>41024</v>
      </c>
      <c r="F597" t="s">
        <v>1937</v>
      </c>
      <c r="G597" t="s">
        <v>19</v>
      </c>
      <c r="H597" t="s">
        <v>21</v>
      </c>
      <c r="I597" t="s">
        <v>23</v>
      </c>
      <c r="J597" s="1">
        <v>19893846</v>
      </c>
      <c r="K597" s="1">
        <f t="shared" si="27"/>
        <v>16.805920995637088</v>
      </c>
      <c r="L597" t="s">
        <v>20</v>
      </c>
      <c r="M597" t="s">
        <v>1938</v>
      </c>
      <c r="N597" t="s">
        <v>3167</v>
      </c>
      <c r="O597" t="s">
        <v>3167</v>
      </c>
      <c r="P597" t="s">
        <v>3148</v>
      </c>
      <c r="Q597" t="s">
        <v>3167</v>
      </c>
      <c r="R597" t="s">
        <v>3167</v>
      </c>
      <c r="S597" s="10" t="e">
        <f>C597-VLOOKUP(E597, 'OFZ Yield'!$B$2:$N$2354, MATCH(V597, 'OFZ Yield'!$B$3:$N$3, 0), FALSE)</f>
        <v>#N/A</v>
      </c>
      <c r="T597" t="e">
        <f t="shared" si="28"/>
        <v>#N/A</v>
      </c>
      <c r="U597">
        <f t="shared" si="29"/>
        <v>36</v>
      </c>
      <c r="V597">
        <v>7</v>
      </c>
      <c r="W597">
        <f>IF(P597="high risk", 1, 0)</f>
        <v>0</v>
      </c>
      <c r="Z597">
        <v>0</v>
      </c>
    </row>
    <row r="598" spans="1:26" hidden="1" x14ac:dyDescent="0.15">
      <c r="A598" t="s">
        <v>1312</v>
      </c>
      <c r="B598" t="s">
        <v>1313</v>
      </c>
      <c r="C598" s="1">
        <v>12</v>
      </c>
      <c r="D598" s="2">
        <v>42116</v>
      </c>
      <c r="E598" s="2">
        <v>41024</v>
      </c>
      <c r="F598" t="s">
        <v>1939</v>
      </c>
      <c r="G598" t="s">
        <v>19</v>
      </c>
      <c r="H598" t="s">
        <v>21</v>
      </c>
      <c r="I598" t="s">
        <v>23</v>
      </c>
      <c r="J598" s="1">
        <v>19893846</v>
      </c>
      <c r="K598" s="1">
        <f t="shared" si="27"/>
        <v>16.805920995637088</v>
      </c>
      <c r="L598" t="s">
        <v>20</v>
      </c>
      <c r="M598" t="s">
        <v>1938</v>
      </c>
      <c r="N598" t="s">
        <v>3167</v>
      </c>
      <c r="O598" t="s">
        <v>3167</v>
      </c>
      <c r="P598" t="s">
        <v>3148</v>
      </c>
      <c r="Q598" t="s">
        <v>3167</v>
      </c>
      <c r="R598" t="s">
        <v>3167</v>
      </c>
      <c r="S598" s="10" t="e">
        <f>C598-VLOOKUP(E598, 'OFZ Yield'!$B$2:$N$2354, MATCH(V598, 'OFZ Yield'!$B$3:$N$3, 0), FALSE)</f>
        <v>#N/A</v>
      </c>
      <c r="T598" t="e">
        <f t="shared" si="28"/>
        <v>#N/A</v>
      </c>
      <c r="U598">
        <f t="shared" si="29"/>
        <v>36</v>
      </c>
      <c r="V598">
        <v>3</v>
      </c>
      <c r="W598">
        <f>IF(P598="high risk", 1, 0)</f>
        <v>0</v>
      </c>
      <c r="Z598">
        <v>0</v>
      </c>
    </row>
    <row r="599" spans="1:26" hidden="1" x14ac:dyDescent="0.15">
      <c r="A599" t="s">
        <v>968</v>
      </c>
      <c r="B599" t="s">
        <v>969</v>
      </c>
      <c r="C599" s="1">
        <v>11</v>
      </c>
      <c r="D599" s="2">
        <v>42116</v>
      </c>
      <c r="E599" s="2">
        <v>41024</v>
      </c>
      <c r="F599" t="s">
        <v>1940</v>
      </c>
      <c r="G599" t="s">
        <v>19</v>
      </c>
      <c r="H599" t="s">
        <v>21</v>
      </c>
      <c r="I599" t="s">
        <v>25</v>
      </c>
      <c r="J599" s="1">
        <v>26300216</v>
      </c>
      <c r="K599" s="1">
        <f t="shared" si="27"/>
        <v>17.085087710042025</v>
      </c>
      <c r="L599" t="s">
        <v>20</v>
      </c>
      <c r="M599" t="s">
        <v>947</v>
      </c>
      <c r="N599" t="s">
        <v>3167</v>
      </c>
      <c r="O599" t="s">
        <v>3167</v>
      </c>
      <c r="P599" t="s">
        <v>3167</v>
      </c>
      <c r="Q599" t="s">
        <v>3167</v>
      </c>
      <c r="R599" t="s">
        <v>3167</v>
      </c>
      <c r="S599" s="10" t="e">
        <f>C599-VLOOKUP(E599, 'OFZ Yield'!$B$2:$N$2354, MATCH(V599, 'OFZ Yield'!$B$3:$N$3, 0), FALSE)</f>
        <v>#N/A</v>
      </c>
      <c r="T599" t="e">
        <f t="shared" si="28"/>
        <v>#N/A</v>
      </c>
      <c r="U599">
        <f t="shared" si="29"/>
        <v>36</v>
      </c>
      <c r="V599">
        <v>3</v>
      </c>
      <c r="W599">
        <v>0</v>
      </c>
      <c r="Z599">
        <v>0</v>
      </c>
    </row>
    <row r="600" spans="1:26" hidden="1" x14ac:dyDescent="0.15">
      <c r="A600" t="s">
        <v>1002</v>
      </c>
      <c r="B600" t="s">
        <v>1003</v>
      </c>
      <c r="C600" s="1">
        <v>9.4</v>
      </c>
      <c r="D600" s="2">
        <v>42121</v>
      </c>
      <c r="E600" s="2">
        <v>41026</v>
      </c>
      <c r="F600" t="s">
        <v>1941</v>
      </c>
      <c r="G600" t="s">
        <v>19</v>
      </c>
      <c r="H600" t="s">
        <v>21</v>
      </c>
      <c r="I600" t="s">
        <v>23</v>
      </c>
      <c r="J600" s="1">
        <v>53653825</v>
      </c>
      <c r="K600" s="1">
        <f t="shared" si="27"/>
        <v>17.798063319932947</v>
      </c>
      <c r="L600" t="s">
        <v>20</v>
      </c>
      <c r="M600" t="s">
        <v>947</v>
      </c>
      <c r="N600" t="s">
        <v>3133</v>
      </c>
      <c r="O600" t="s">
        <v>3167</v>
      </c>
      <c r="P600" t="s">
        <v>3167</v>
      </c>
      <c r="Q600" t="s">
        <v>3167</v>
      </c>
      <c r="R600" t="s">
        <v>3167</v>
      </c>
      <c r="S600" s="10" t="e">
        <f>C600-VLOOKUP(E600, 'OFZ Yield'!$B$2:$N$2354, MATCH(V600, 'OFZ Yield'!$B$3:$N$3, 0), FALSE)</f>
        <v>#N/A</v>
      </c>
      <c r="T600" t="e">
        <f t="shared" si="28"/>
        <v>#N/A</v>
      </c>
      <c r="U600">
        <f t="shared" si="29"/>
        <v>36</v>
      </c>
      <c r="V600">
        <v>5</v>
      </c>
      <c r="W600">
        <v>0</v>
      </c>
      <c r="Z600">
        <v>0</v>
      </c>
    </row>
    <row r="601" spans="1:26" hidden="1" x14ac:dyDescent="0.15">
      <c r="A601" t="s">
        <v>1942</v>
      </c>
      <c r="B601" t="s">
        <v>1943</v>
      </c>
      <c r="C601" s="1">
        <v>10.4</v>
      </c>
      <c r="D601" s="2">
        <v>42124</v>
      </c>
      <c r="E601" s="2">
        <v>41026</v>
      </c>
      <c r="F601" t="s">
        <v>1944</v>
      </c>
      <c r="G601" t="s">
        <v>19</v>
      </c>
      <c r="H601" t="s">
        <v>21</v>
      </c>
      <c r="I601" t="s">
        <v>23</v>
      </c>
      <c r="J601" s="1">
        <v>20120184</v>
      </c>
      <c r="K601" s="1">
        <f t="shared" si="27"/>
        <v>16.817234048283222</v>
      </c>
      <c r="L601" t="s">
        <v>20</v>
      </c>
      <c r="M601" t="s">
        <v>947</v>
      </c>
      <c r="N601" t="s">
        <v>3133</v>
      </c>
      <c r="O601" t="s">
        <v>3167</v>
      </c>
      <c r="P601" t="s">
        <v>3167</v>
      </c>
      <c r="Q601" t="s">
        <v>3150</v>
      </c>
      <c r="R601" t="s">
        <v>3150</v>
      </c>
      <c r="S601" s="10" t="e">
        <f>C601-VLOOKUP(E601, 'OFZ Yield'!$B$2:$N$2354, MATCH(V601, 'OFZ Yield'!$B$3:$N$3, 0), FALSE)</f>
        <v>#N/A</v>
      </c>
      <c r="T601" t="e">
        <f t="shared" si="28"/>
        <v>#N/A</v>
      </c>
      <c r="U601">
        <f t="shared" si="29"/>
        <v>37</v>
      </c>
      <c r="V601">
        <v>3</v>
      </c>
      <c r="W601">
        <v>2</v>
      </c>
      <c r="Z601">
        <v>0</v>
      </c>
    </row>
    <row r="602" spans="1:26" hidden="1" x14ac:dyDescent="0.15">
      <c r="A602" t="s">
        <v>707</v>
      </c>
      <c r="B602" t="s">
        <v>708</v>
      </c>
      <c r="C602" s="1">
        <v>8.1</v>
      </c>
      <c r="D602" s="2">
        <v>43574</v>
      </c>
      <c r="E602" s="2">
        <v>41026</v>
      </c>
      <c r="F602" t="s">
        <v>1945</v>
      </c>
      <c r="G602" t="s">
        <v>19</v>
      </c>
      <c r="H602" t="s">
        <v>21</v>
      </c>
      <c r="I602" t="s">
        <v>25</v>
      </c>
      <c r="J602" s="1">
        <v>135382116</v>
      </c>
      <c r="K602" s="1">
        <f t="shared" si="27"/>
        <v>18.723611827000884</v>
      </c>
      <c r="L602" t="s">
        <v>20</v>
      </c>
      <c r="M602" t="s">
        <v>947</v>
      </c>
      <c r="N602" t="s">
        <v>3167</v>
      </c>
      <c r="O602" t="s">
        <v>3167</v>
      </c>
      <c r="P602" t="s">
        <v>3167</v>
      </c>
      <c r="Q602" t="s">
        <v>3167</v>
      </c>
      <c r="R602" t="s">
        <v>3167</v>
      </c>
      <c r="S602" s="10" t="e">
        <f>C602-VLOOKUP(E602, 'OFZ Yield'!$B$2:$N$2354, MATCH(V602, 'OFZ Yield'!$B$3:$N$3, 0), FALSE)</f>
        <v>#N/A</v>
      </c>
      <c r="T602" t="e">
        <f t="shared" si="28"/>
        <v>#N/A</v>
      </c>
      <c r="U602">
        <f t="shared" si="29"/>
        <v>84</v>
      </c>
      <c r="V602">
        <v>10</v>
      </c>
      <c r="W602">
        <v>0</v>
      </c>
      <c r="Z602">
        <v>0</v>
      </c>
    </row>
    <row r="603" spans="1:26" hidden="1" x14ac:dyDescent="0.15">
      <c r="A603" t="s">
        <v>1949</v>
      </c>
      <c r="B603" t="s">
        <v>1950</v>
      </c>
      <c r="C603" s="1">
        <v>10.35</v>
      </c>
      <c r="D603" s="2">
        <v>42124</v>
      </c>
      <c r="E603" s="2">
        <v>41026</v>
      </c>
      <c r="F603" t="s">
        <v>1951</v>
      </c>
      <c r="G603" t="s">
        <v>19</v>
      </c>
      <c r="H603" t="s">
        <v>21</v>
      </c>
      <c r="I603" t="s">
        <v>23</v>
      </c>
      <c r="J603" s="1">
        <v>13413456</v>
      </c>
      <c r="K603" s="1">
        <f t="shared" si="27"/>
        <v>16.411768940175058</v>
      </c>
      <c r="L603" t="s">
        <v>20</v>
      </c>
      <c r="M603" t="s">
        <v>947</v>
      </c>
      <c r="N603" t="s">
        <v>3167</v>
      </c>
      <c r="O603" t="s">
        <v>3167</v>
      </c>
      <c r="P603" t="s">
        <v>3167</v>
      </c>
      <c r="Q603" t="s">
        <v>3167</v>
      </c>
      <c r="R603" t="s">
        <v>3167</v>
      </c>
      <c r="S603" s="10" t="e">
        <f>C603-VLOOKUP(E603, 'OFZ Yield'!$B$2:$N$2354, MATCH(V603, 'OFZ Yield'!$B$3:$N$3, 0), FALSE)</f>
        <v>#N/A</v>
      </c>
      <c r="T603" t="e">
        <f t="shared" si="28"/>
        <v>#N/A</v>
      </c>
      <c r="U603">
        <f t="shared" si="29"/>
        <v>37</v>
      </c>
      <c r="V603">
        <v>3</v>
      </c>
      <c r="W603">
        <v>0</v>
      </c>
      <c r="Z603">
        <v>0</v>
      </c>
    </row>
    <row r="604" spans="1:26" hidden="1" x14ac:dyDescent="0.15">
      <c r="A604" t="s">
        <v>1946</v>
      </c>
      <c r="B604" t="s">
        <v>1947</v>
      </c>
      <c r="C604" s="1">
        <v>9</v>
      </c>
      <c r="D604" s="2">
        <v>42123</v>
      </c>
      <c r="E604" s="2">
        <v>41031</v>
      </c>
      <c r="F604" t="s">
        <v>1948</v>
      </c>
      <c r="G604" t="s">
        <v>19</v>
      </c>
      <c r="H604" t="s">
        <v>21</v>
      </c>
      <c r="I604" t="s">
        <v>25</v>
      </c>
      <c r="J604" s="1">
        <v>54199073</v>
      </c>
      <c r="K604" s="1">
        <f t="shared" si="27"/>
        <v>17.808174362942577</v>
      </c>
      <c r="L604" t="s">
        <v>20</v>
      </c>
      <c r="M604" t="s">
        <v>947</v>
      </c>
      <c r="N604" t="s">
        <v>3167</v>
      </c>
      <c r="O604" t="s">
        <v>3167</v>
      </c>
      <c r="P604" t="s">
        <v>3167</v>
      </c>
      <c r="Q604" t="s">
        <v>3167</v>
      </c>
      <c r="R604" t="s">
        <v>3167</v>
      </c>
      <c r="S604" s="10" t="e">
        <f>C604-VLOOKUP(E604, 'OFZ Yield'!$B$2:$N$2354, MATCH(V604, 'OFZ Yield'!$B$3:$N$3, 0), FALSE)</f>
        <v>#N/A</v>
      </c>
      <c r="T604" t="e">
        <f t="shared" si="28"/>
        <v>#N/A</v>
      </c>
      <c r="U604">
        <f t="shared" si="29"/>
        <v>36</v>
      </c>
      <c r="V604">
        <v>3</v>
      </c>
      <c r="W604">
        <v>0</v>
      </c>
      <c r="Z604">
        <v>0</v>
      </c>
    </row>
    <row r="605" spans="1:26" hidden="1" x14ac:dyDescent="0.15">
      <c r="A605" t="s">
        <v>1823</v>
      </c>
      <c r="B605" t="s">
        <v>1824</v>
      </c>
      <c r="C605" s="1">
        <v>9.1</v>
      </c>
      <c r="D605" s="2">
        <v>42127</v>
      </c>
      <c r="E605" s="2">
        <v>41032</v>
      </c>
      <c r="F605" t="s">
        <v>1952</v>
      </c>
      <c r="G605" t="s">
        <v>19</v>
      </c>
      <c r="H605" t="s">
        <v>21</v>
      </c>
      <c r="I605" t="s">
        <v>23</v>
      </c>
      <c r="J605" s="1">
        <v>66312821</v>
      </c>
      <c r="K605" s="1">
        <f t="shared" si="27"/>
        <v>18.009893815043064</v>
      </c>
      <c r="L605" t="s">
        <v>20</v>
      </c>
      <c r="M605" t="s">
        <v>947</v>
      </c>
      <c r="N605" t="s">
        <v>3167</v>
      </c>
      <c r="O605" t="s">
        <v>3167</v>
      </c>
      <c r="P605" t="s">
        <v>3167</v>
      </c>
      <c r="Q605" t="s">
        <v>3167</v>
      </c>
      <c r="R605" t="s">
        <v>3167</v>
      </c>
      <c r="S605" s="10" t="e">
        <f>C605-VLOOKUP(E605, 'OFZ Yield'!$B$2:$N$2354, MATCH(V605, 'OFZ Yield'!$B$3:$N$3, 0), FALSE)</f>
        <v>#N/A</v>
      </c>
      <c r="T605" t="e">
        <f t="shared" si="28"/>
        <v>#N/A</v>
      </c>
      <c r="U605">
        <f t="shared" si="29"/>
        <v>36</v>
      </c>
      <c r="V605">
        <v>3</v>
      </c>
      <c r="W605">
        <v>0</v>
      </c>
      <c r="Z605">
        <v>0</v>
      </c>
    </row>
    <row r="606" spans="1:26" hidden="1" x14ac:dyDescent="0.15">
      <c r="A606" t="s">
        <v>1953</v>
      </c>
      <c r="B606" t="s">
        <v>1954</v>
      </c>
      <c r="C606" s="1">
        <v>21</v>
      </c>
      <c r="D606" s="2">
        <v>42852</v>
      </c>
      <c r="E606" s="2">
        <v>41032</v>
      </c>
      <c r="F606" t="s">
        <v>1955</v>
      </c>
      <c r="G606" t="s">
        <v>19</v>
      </c>
      <c r="H606" t="s">
        <v>21</v>
      </c>
      <c r="I606" t="s">
        <v>23</v>
      </c>
      <c r="J606" s="1">
        <v>13150108</v>
      </c>
      <c r="K606" s="1">
        <f t="shared" si="27"/>
        <v>16.391940529482078</v>
      </c>
      <c r="L606" t="s">
        <v>20</v>
      </c>
      <c r="M606" t="s">
        <v>947</v>
      </c>
      <c r="N606" t="s">
        <v>3167</v>
      </c>
      <c r="O606" t="s">
        <v>3167</v>
      </c>
      <c r="P606" t="s">
        <v>3147</v>
      </c>
      <c r="Q606" t="s">
        <v>3167</v>
      </c>
      <c r="R606" t="s">
        <v>3167</v>
      </c>
      <c r="S606" s="10" t="e">
        <f>C606-VLOOKUP(E606, 'OFZ Yield'!$B$2:$N$2354, MATCH(V606, 'OFZ Yield'!$B$3:$N$3, 0), FALSE)</f>
        <v>#N/A</v>
      </c>
      <c r="T606" t="e">
        <f t="shared" si="28"/>
        <v>#N/A</v>
      </c>
      <c r="U606">
        <f t="shared" si="29"/>
        <v>60</v>
      </c>
      <c r="V606">
        <v>3</v>
      </c>
      <c r="W606">
        <f>IF(P606="high risk", 1, 0)</f>
        <v>1</v>
      </c>
      <c r="Z606">
        <v>0</v>
      </c>
    </row>
    <row r="607" spans="1:26" hidden="1" x14ac:dyDescent="0.15">
      <c r="A607" t="s">
        <v>1956</v>
      </c>
      <c r="B607" t="s">
        <v>1957</v>
      </c>
      <c r="C607" s="1">
        <v>15.5</v>
      </c>
      <c r="D607" s="2">
        <v>42142</v>
      </c>
      <c r="E607" s="2">
        <v>41050</v>
      </c>
      <c r="F607" t="s">
        <v>1958</v>
      </c>
      <c r="G607" t="s">
        <v>19</v>
      </c>
      <c r="H607" t="s">
        <v>21</v>
      </c>
      <c r="I607" t="s">
        <v>23</v>
      </c>
      <c r="J607" s="1">
        <v>13201320</v>
      </c>
      <c r="K607" s="1">
        <f t="shared" si="27"/>
        <v>16.395827382556934</v>
      </c>
      <c r="L607" t="s">
        <v>20</v>
      </c>
      <c r="M607" t="s">
        <v>1011</v>
      </c>
      <c r="N607" t="s">
        <v>3167</v>
      </c>
      <c r="O607" t="s">
        <v>3167</v>
      </c>
      <c r="P607" t="s">
        <v>3148</v>
      </c>
      <c r="Q607" t="s">
        <v>3167</v>
      </c>
      <c r="R607" t="s">
        <v>3167</v>
      </c>
      <c r="S607" s="10" t="e">
        <f>C607-VLOOKUP(E607, 'OFZ Yield'!$B$2:$N$2354, MATCH(V607, 'OFZ Yield'!$B$3:$N$3, 0), FALSE)</f>
        <v>#N/A</v>
      </c>
      <c r="T607" t="e">
        <f t="shared" si="28"/>
        <v>#N/A</v>
      </c>
      <c r="U607">
        <f t="shared" si="29"/>
        <v>36</v>
      </c>
      <c r="V607">
        <v>3</v>
      </c>
      <c r="W607">
        <f>IF(P607="high risk", 1, 0)</f>
        <v>0</v>
      </c>
      <c r="X607">
        <v>0</v>
      </c>
      <c r="Y607" s="2">
        <v>42142</v>
      </c>
      <c r="Z607" s="10">
        <f>(Y607-E607)/365</f>
        <v>2.9917808219178084</v>
      </c>
    </row>
    <row r="608" spans="1:26" hidden="1" x14ac:dyDescent="0.15">
      <c r="A608" t="s">
        <v>26</v>
      </c>
      <c r="B608" t="s">
        <v>27</v>
      </c>
      <c r="C608" s="1">
        <v>9</v>
      </c>
      <c r="D608" s="2">
        <v>42878</v>
      </c>
      <c r="E608" s="2">
        <v>41058</v>
      </c>
      <c r="F608" t="s">
        <v>1961</v>
      </c>
      <c r="G608" t="s">
        <v>19</v>
      </c>
      <c r="H608" t="s">
        <v>21</v>
      </c>
      <c r="I608" t="s">
        <v>23</v>
      </c>
      <c r="J608" s="1">
        <v>40240369</v>
      </c>
      <c r="K608" s="1">
        <f t="shared" si="27"/>
        <v>17.510381253693833</v>
      </c>
      <c r="L608" t="s">
        <v>20</v>
      </c>
      <c r="M608" t="s">
        <v>947</v>
      </c>
      <c r="N608" t="s">
        <v>3133</v>
      </c>
      <c r="O608" t="s">
        <v>3167</v>
      </c>
      <c r="P608" t="s">
        <v>3167</v>
      </c>
      <c r="Q608" t="s">
        <v>3167</v>
      </c>
      <c r="R608" t="s">
        <v>3167</v>
      </c>
      <c r="S608" s="10" t="e">
        <f>C608-VLOOKUP(E608, 'OFZ Yield'!$B$2:$N$2354, MATCH(V608, 'OFZ Yield'!$B$3:$N$3, 0), FALSE)</f>
        <v>#N/A</v>
      </c>
      <c r="T608" t="e">
        <f t="shared" si="28"/>
        <v>#N/A</v>
      </c>
      <c r="U608">
        <f t="shared" si="29"/>
        <v>60</v>
      </c>
      <c r="V608">
        <v>3</v>
      </c>
      <c r="W608">
        <v>0</v>
      </c>
      <c r="Z608">
        <v>0</v>
      </c>
    </row>
    <row r="609" spans="1:26" hidden="1" x14ac:dyDescent="0.15">
      <c r="A609" t="s">
        <v>671</v>
      </c>
      <c r="B609" t="s">
        <v>672</v>
      </c>
      <c r="C609" s="1">
        <v>11</v>
      </c>
      <c r="D609" s="2">
        <v>42332</v>
      </c>
      <c r="E609" s="2">
        <v>41058</v>
      </c>
      <c r="F609" t="s">
        <v>1962</v>
      </c>
      <c r="G609" t="s">
        <v>19</v>
      </c>
      <c r="H609" t="s">
        <v>21</v>
      </c>
      <c r="I609" t="s">
        <v>25</v>
      </c>
      <c r="J609" s="1">
        <v>10553393</v>
      </c>
      <c r="K609" s="1">
        <f t="shared" si="27"/>
        <v>16.171957977554904</v>
      </c>
      <c r="L609" t="s">
        <v>20</v>
      </c>
      <c r="M609" t="s">
        <v>951</v>
      </c>
      <c r="N609" t="s">
        <v>3167</v>
      </c>
      <c r="O609" t="s">
        <v>3167</v>
      </c>
      <c r="P609" t="s">
        <v>3167</v>
      </c>
      <c r="Q609" t="s">
        <v>3167</v>
      </c>
      <c r="R609" t="s">
        <v>3167</v>
      </c>
      <c r="S609" s="10" t="e">
        <f>C609-VLOOKUP(E609, 'OFZ Yield'!$B$2:$N$2354, MATCH(V609, 'OFZ Yield'!$B$3:$N$3, 0), FALSE)</f>
        <v>#N/A</v>
      </c>
      <c r="T609" t="e">
        <f t="shared" si="28"/>
        <v>#N/A</v>
      </c>
      <c r="U609">
        <f t="shared" si="29"/>
        <v>42</v>
      </c>
      <c r="V609">
        <v>3</v>
      </c>
      <c r="W609">
        <v>0</v>
      </c>
      <c r="Z609">
        <v>0</v>
      </c>
    </row>
    <row r="610" spans="1:26" hidden="1" x14ac:dyDescent="0.15">
      <c r="A610" t="s">
        <v>1312</v>
      </c>
      <c r="B610" t="s">
        <v>1313</v>
      </c>
      <c r="C610" s="1">
        <v>12</v>
      </c>
      <c r="D610" s="2">
        <v>42150</v>
      </c>
      <c r="E610" s="2">
        <v>41058</v>
      </c>
      <c r="F610" t="s">
        <v>1963</v>
      </c>
      <c r="G610" t="s">
        <v>19</v>
      </c>
      <c r="H610" t="s">
        <v>21</v>
      </c>
      <c r="I610" t="s">
        <v>23</v>
      </c>
      <c r="J610" s="1">
        <v>19893846</v>
      </c>
      <c r="K610" s="1">
        <f t="shared" si="27"/>
        <v>16.805920995637088</v>
      </c>
      <c r="L610" t="s">
        <v>20</v>
      </c>
      <c r="M610" t="s">
        <v>1938</v>
      </c>
      <c r="N610" t="s">
        <v>3167</v>
      </c>
      <c r="O610" t="s">
        <v>3167</v>
      </c>
      <c r="P610" t="s">
        <v>3148</v>
      </c>
      <c r="Q610" t="s">
        <v>3167</v>
      </c>
      <c r="R610" t="s">
        <v>3167</v>
      </c>
      <c r="S610" s="10" t="e">
        <f>C610-VLOOKUP(E610, 'OFZ Yield'!$B$2:$N$2354, MATCH(V610, 'OFZ Yield'!$B$3:$N$3, 0), FALSE)</f>
        <v>#N/A</v>
      </c>
      <c r="T610" t="e">
        <f t="shared" si="28"/>
        <v>#N/A</v>
      </c>
      <c r="U610">
        <f t="shared" si="29"/>
        <v>36</v>
      </c>
      <c r="V610">
        <v>3</v>
      </c>
      <c r="W610">
        <f>IF(P610="high risk", 1, 0)</f>
        <v>0</v>
      </c>
      <c r="Z610">
        <v>0</v>
      </c>
    </row>
    <row r="611" spans="1:26" hidden="1" x14ac:dyDescent="0.15">
      <c r="A611" t="s">
        <v>1312</v>
      </c>
      <c r="B611" t="s">
        <v>1313</v>
      </c>
      <c r="C611" s="1">
        <v>11.75</v>
      </c>
      <c r="D611" s="2">
        <v>42150</v>
      </c>
      <c r="E611" s="2">
        <v>41058</v>
      </c>
      <c r="F611" t="s">
        <v>1964</v>
      </c>
      <c r="G611" t="s">
        <v>19</v>
      </c>
      <c r="H611" t="s">
        <v>21</v>
      </c>
      <c r="I611" t="s">
        <v>23</v>
      </c>
      <c r="J611" s="1">
        <v>13262564</v>
      </c>
      <c r="K611" s="1">
        <f t="shared" si="27"/>
        <v>16.400455887528924</v>
      </c>
      <c r="L611" t="s">
        <v>20</v>
      </c>
      <c r="M611" t="s">
        <v>1938</v>
      </c>
      <c r="N611" t="s">
        <v>3167</v>
      </c>
      <c r="O611" t="s">
        <v>3167</v>
      </c>
      <c r="P611" t="s">
        <v>3148</v>
      </c>
      <c r="Q611" t="s">
        <v>3167</v>
      </c>
      <c r="R611" t="s">
        <v>3167</v>
      </c>
      <c r="S611" s="10" t="e">
        <f>C611-VLOOKUP(E611, 'OFZ Yield'!$B$2:$N$2354, MATCH(V611, 'OFZ Yield'!$B$3:$N$3, 0), FALSE)</f>
        <v>#N/A</v>
      </c>
      <c r="T611" t="e">
        <f t="shared" si="28"/>
        <v>#N/A</v>
      </c>
      <c r="U611">
        <f t="shared" si="29"/>
        <v>36</v>
      </c>
      <c r="V611">
        <v>5</v>
      </c>
      <c r="W611">
        <f>IF(P611="high risk", 1, 0)</f>
        <v>0</v>
      </c>
      <c r="Z611">
        <v>0</v>
      </c>
    </row>
    <row r="612" spans="1:26" hidden="1" x14ac:dyDescent="0.15">
      <c r="A612" t="s">
        <v>1965</v>
      </c>
      <c r="B612" t="s">
        <v>1966</v>
      </c>
      <c r="C612" s="1">
        <v>8.2200000000000006</v>
      </c>
      <c r="D612" s="2">
        <v>43973</v>
      </c>
      <c r="E612" s="2">
        <v>41061</v>
      </c>
      <c r="F612" t="s">
        <v>1967</v>
      </c>
      <c r="G612" t="s">
        <v>455</v>
      </c>
      <c r="H612" t="s">
        <v>21</v>
      </c>
      <c r="I612" t="s">
        <v>23</v>
      </c>
      <c r="J612" s="1">
        <v>359658000</v>
      </c>
      <c r="K612" s="1">
        <f t="shared" si="27"/>
        <v>19.700664137878434</v>
      </c>
      <c r="L612" t="s">
        <v>20</v>
      </c>
      <c r="M612" t="s">
        <v>947</v>
      </c>
      <c r="N612" t="s">
        <v>3167</v>
      </c>
      <c r="O612" t="s">
        <v>3167</v>
      </c>
      <c r="P612" t="s">
        <v>3167</v>
      </c>
      <c r="Q612" t="s">
        <v>3167</v>
      </c>
      <c r="R612" t="s">
        <v>3167</v>
      </c>
      <c r="S612" s="10" t="e">
        <f>C612-VLOOKUP(E612, 'OFZ Yield'!$B$2:$N$2354, MATCH(V612, 'OFZ Yield'!$B$3:$N$3, 0), FALSE)</f>
        <v>#N/A</v>
      </c>
      <c r="T612" t="e">
        <f t="shared" si="28"/>
        <v>#N/A</v>
      </c>
      <c r="U612">
        <f t="shared" si="29"/>
        <v>96</v>
      </c>
      <c r="V612">
        <v>3</v>
      </c>
      <c r="W612">
        <v>0</v>
      </c>
      <c r="Z612">
        <v>0</v>
      </c>
    </row>
    <row r="613" spans="1:26" hidden="1" x14ac:dyDescent="0.15">
      <c r="A613" t="s">
        <v>264</v>
      </c>
      <c r="B613" t="s">
        <v>265</v>
      </c>
      <c r="C613" s="1">
        <v>11</v>
      </c>
      <c r="D613" s="2">
        <v>42158</v>
      </c>
      <c r="E613" s="2">
        <v>41066</v>
      </c>
      <c r="F613" t="s">
        <v>1968</v>
      </c>
      <c r="G613" t="s">
        <v>19</v>
      </c>
      <c r="H613" t="s">
        <v>21</v>
      </c>
      <c r="I613" t="s">
        <v>25</v>
      </c>
      <c r="J613" s="1">
        <v>26525128</v>
      </c>
      <c r="K613" s="1">
        <f t="shared" si="27"/>
        <v>17.093603068088871</v>
      </c>
      <c r="L613" t="s">
        <v>20</v>
      </c>
      <c r="M613" t="s">
        <v>947</v>
      </c>
      <c r="N613" t="s">
        <v>3167</v>
      </c>
      <c r="O613" t="s">
        <v>3167</v>
      </c>
      <c r="P613" t="s">
        <v>3167</v>
      </c>
      <c r="Q613" t="s">
        <v>3167</v>
      </c>
      <c r="R613" t="s">
        <v>3167</v>
      </c>
      <c r="S613" s="10" t="e">
        <f>C613-VLOOKUP(E613, 'OFZ Yield'!$B$2:$N$2354, MATCH(V613, 'OFZ Yield'!$B$3:$N$3, 0), FALSE)</f>
        <v>#N/A</v>
      </c>
      <c r="T613" t="e">
        <f t="shared" si="28"/>
        <v>#N/A</v>
      </c>
      <c r="U613">
        <f t="shared" si="29"/>
        <v>36</v>
      </c>
      <c r="V613">
        <v>3</v>
      </c>
      <c r="W613">
        <v>0</v>
      </c>
      <c r="Z613">
        <v>0</v>
      </c>
    </row>
    <row r="614" spans="1:26" hidden="1" x14ac:dyDescent="0.15">
      <c r="A614" t="s">
        <v>1969</v>
      </c>
      <c r="B614" t="s">
        <v>1970</v>
      </c>
      <c r="C614" s="1">
        <v>0.1</v>
      </c>
      <c r="D614" s="2">
        <v>44708</v>
      </c>
      <c r="E614" s="2">
        <v>41068</v>
      </c>
      <c r="F614" t="s">
        <v>1971</v>
      </c>
      <c r="G614" t="s">
        <v>19</v>
      </c>
      <c r="H614" t="s">
        <v>21</v>
      </c>
      <c r="I614" t="s">
        <v>25</v>
      </c>
      <c r="J614" s="1">
        <v>65958709</v>
      </c>
      <c r="K614" s="1">
        <f t="shared" si="27"/>
        <v>18.004539482995966</v>
      </c>
      <c r="L614" t="s">
        <v>20</v>
      </c>
      <c r="M614" t="s">
        <v>951</v>
      </c>
      <c r="N614" t="s">
        <v>3133</v>
      </c>
      <c r="O614" t="s">
        <v>3167</v>
      </c>
      <c r="P614" t="s">
        <v>3167</v>
      </c>
      <c r="Q614" t="s">
        <v>3167</v>
      </c>
      <c r="R614" t="s">
        <v>3167</v>
      </c>
      <c r="S614" s="10" t="e">
        <f>C614-VLOOKUP(E614, 'OFZ Yield'!$B$2:$N$2354, MATCH(V614, 'OFZ Yield'!$B$3:$N$3, 0), FALSE)</f>
        <v>#N/A</v>
      </c>
      <c r="T614" t="e">
        <f t="shared" si="28"/>
        <v>#N/A</v>
      </c>
      <c r="U614">
        <f t="shared" si="29"/>
        <v>120</v>
      </c>
      <c r="V614">
        <v>5</v>
      </c>
      <c r="W614">
        <v>0</v>
      </c>
      <c r="Z614">
        <v>0</v>
      </c>
    </row>
    <row r="615" spans="1:26" hidden="1" x14ac:dyDescent="0.15">
      <c r="A615" t="s">
        <v>2860</v>
      </c>
      <c r="B615" t="s">
        <v>2861</v>
      </c>
      <c r="C615" s="1">
        <v>11</v>
      </c>
      <c r="D615" s="2">
        <v>44734</v>
      </c>
      <c r="E615" s="2">
        <v>41074</v>
      </c>
      <c r="F615" t="s">
        <v>2862</v>
      </c>
      <c r="G615" t="s">
        <v>19</v>
      </c>
      <c r="H615" t="s">
        <v>21</v>
      </c>
      <c r="I615" t="s">
        <v>25</v>
      </c>
      <c r="J615" s="1">
        <v>6706728</v>
      </c>
      <c r="K615" s="1">
        <f t="shared" si="27"/>
        <v>15.718621759615111</v>
      </c>
      <c r="L615" t="s">
        <v>20</v>
      </c>
      <c r="M615" t="s">
        <v>948</v>
      </c>
      <c r="N615" t="s">
        <v>3167</v>
      </c>
      <c r="O615" t="s">
        <v>3167</v>
      </c>
      <c r="P615" t="s">
        <v>3167</v>
      </c>
      <c r="Q615" t="s">
        <v>3167</v>
      </c>
      <c r="R615" t="s">
        <v>3167</v>
      </c>
      <c r="S615" s="10" t="e">
        <f>C615-VLOOKUP(E615, 'OFZ Yield'!$B$2:$N$2354, MATCH(V615, 'OFZ Yield'!$B$3:$N$3, 0), FALSE)</f>
        <v>#N/A</v>
      </c>
      <c r="T615" t="e">
        <f t="shared" si="28"/>
        <v>#N/A</v>
      </c>
      <c r="U615">
        <f t="shared" si="29"/>
        <v>121</v>
      </c>
      <c r="V615">
        <v>5</v>
      </c>
      <c r="W615">
        <v>0</v>
      </c>
      <c r="Z615">
        <v>0</v>
      </c>
    </row>
    <row r="616" spans="1:26" hidden="1" x14ac:dyDescent="0.15">
      <c r="A616" t="s">
        <v>1973</v>
      </c>
      <c r="B616" t="s">
        <v>1974</v>
      </c>
      <c r="C616" s="1">
        <v>12.5</v>
      </c>
      <c r="D616" s="2">
        <v>42177</v>
      </c>
      <c r="E616" s="2">
        <v>41079</v>
      </c>
      <c r="F616" t="s">
        <v>1975</v>
      </c>
      <c r="G616" t="s">
        <v>19</v>
      </c>
      <c r="H616" t="s">
        <v>21</v>
      </c>
      <c r="I616" t="s">
        <v>23</v>
      </c>
      <c r="J616" s="1">
        <v>19893846</v>
      </c>
      <c r="K616" s="1">
        <f t="shared" si="27"/>
        <v>16.805920995637088</v>
      </c>
      <c r="L616" t="s">
        <v>20</v>
      </c>
      <c r="M616" t="s">
        <v>947</v>
      </c>
      <c r="N616" t="s">
        <v>3167</v>
      </c>
      <c r="O616" t="s">
        <v>3167</v>
      </c>
      <c r="P616" t="s">
        <v>3167</v>
      </c>
      <c r="Q616" t="s">
        <v>3167</v>
      </c>
      <c r="R616" t="s">
        <v>3167</v>
      </c>
      <c r="S616" s="10" t="e">
        <f>C616-VLOOKUP(E616, 'OFZ Yield'!$B$2:$N$2354, MATCH(V616, 'OFZ Yield'!$B$3:$N$3, 0), FALSE)</f>
        <v>#N/A</v>
      </c>
      <c r="T616" t="e">
        <f t="shared" si="28"/>
        <v>#N/A</v>
      </c>
      <c r="U616">
        <f t="shared" si="29"/>
        <v>37</v>
      </c>
      <c r="V616">
        <v>3</v>
      </c>
      <c r="W616">
        <v>0</v>
      </c>
      <c r="Z616">
        <v>0</v>
      </c>
    </row>
    <row r="617" spans="1:26" hidden="1" x14ac:dyDescent="0.15">
      <c r="A617" t="s">
        <v>380</v>
      </c>
      <c r="B617" t="s">
        <v>381</v>
      </c>
      <c r="C617" s="1">
        <v>13</v>
      </c>
      <c r="D617" s="2">
        <v>42907</v>
      </c>
      <c r="E617" s="2">
        <v>41082</v>
      </c>
      <c r="F617" t="s">
        <v>1972</v>
      </c>
      <c r="G617" t="s">
        <v>19</v>
      </c>
      <c r="H617" t="s">
        <v>21</v>
      </c>
      <c r="I617" t="s">
        <v>23</v>
      </c>
      <c r="J617" s="1">
        <v>1512262</v>
      </c>
      <c r="K617" s="1">
        <f t="shared" si="27"/>
        <v>14.229117101133577</v>
      </c>
      <c r="L617" t="s">
        <v>20</v>
      </c>
      <c r="M617" t="s">
        <v>947</v>
      </c>
      <c r="N617" t="s">
        <v>3167</v>
      </c>
      <c r="O617" t="s">
        <v>3167</v>
      </c>
      <c r="P617" t="s">
        <v>3147</v>
      </c>
      <c r="Q617" t="s">
        <v>3167</v>
      </c>
      <c r="R617" t="s">
        <v>3167</v>
      </c>
      <c r="S617" s="10" t="e">
        <f>C617-VLOOKUP(E617, 'OFZ Yield'!$B$2:$N$2354, MATCH(V617, 'OFZ Yield'!$B$3:$N$3, 0), FALSE)</f>
        <v>#N/A</v>
      </c>
      <c r="T617" t="e">
        <f t="shared" si="28"/>
        <v>#N/A</v>
      </c>
      <c r="U617">
        <f t="shared" si="29"/>
        <v>60</v>
      </c>
      <c r="V617">
        <v>3</v>
      </c>
      <c r="W617">
        <f>IF(P617="high risk", 1, 0)</f>
        <v>1</v>
      </c>
      <c r="Z617">
        <v>0</v>
      </c>
    </row>
    <row r="618" spans="1:26" hidden="1" x14ac:dyDescent="0.15">
      <c r="A618" t="s">
        <v>1979</v>
      </c>
      <c r="B618" t="s">
        <v>1980</v>
      </c>
      <c r="C618" s="1">
        <v>13</v>
      </c>
      <c r="D618" s="2">
        <v>42178</v>
      </c>
      <c r="E618" s="2">
        <v>41086</v>
      </c>
      <c r="F618" t="s">
        <v>1981</v>
      </c>
      <c r="G618" t="s">
        <v>19</v>
      </c>
      <c r="H618" t="s">
        <v>21</v>
      </c>
      <c r="I618" t="s">
        <v>23</v>
      </c>
      <c r="J618" s="1">
        <v>13262564</v>
      </c>
      <c r="K618" s="1">
        <f t="shared" si="27"/>
        <v>16.400455887528924</v>
      </c>
      <c r="L618" t="s">
        <v>20</v>
      </c>
      <c r="M618" t="s">
        <v>947</v>
      </c>
      <c r="N618" t="s">
        <v>3167</v>
      </c>
      <c r="O618" t="s">
        <v>3167</v>
      </c>
      <c r="P618" t="s">
        <v>3167</v>
      </c>
      <c r="Q618" t="s">
        <v>3167</v>
      </c>
      <c r="R618" t="s">
        <v>3167</v>
      </c>
      <c r="S618" s="10" t="e">
        <f>C618-VLOOKUP(E618, 'OFZ Yield'!$B$2:$N$2354, MATCH(V618, 'OFZ Yield'!$B$3:$N$3, 0), FALSE)</f>
        <v>#N/A</v>
      </c>
      <c r="T618" t="e">
        <f t="shared" si="28"/>
        <v>#N/A</v>
      </c>
      <c r="U618">
        <f t="shared" si="29"/>
        <v>36</v>
      </c>
      <c r="V618">
        <v>10</v>
      </c>
      <c r="W618">
        <v>0</v>
      </c>
      <c r="Z618">
        <v>0</v>
      </c>
    </row>
    <row r="619" spans="1:26" hidden="1" x14ac:dyDescent="0.15">
      <c r="A619" t="s">
        <v>1982</v>
      </c>
      <c r="B619" t="s">
        <v>1983</v>
      </c>
      <c r="C619" s="1">
        <v>12</v>
      </c>
      <c r="D619" s="2">
        <v>42186</v>
      </c>
      <c r="E619" s="2">
        <v>41094</v>
      </c>
      <c r="F619" t="s">
        <v>1984</v>
      </c>
      <c r="G619" t="s">
        <v>19</v>
      </c>
      <c r="H619" t="s">
        <v>21</v>
      </c>
      <c r="I619" t="s">
        <v>25</v>
      </c>
      <c r="J619" s="1">
        <v>6631282</v>
      </c>
      <c r="K619" s="1">
        <f t="shared" si="27"/>
        <v>15.707308706968979</v>
      </c>
      <c r="L619" t="s">
        <v>20</v>
      </c>
      <c r="M619" t="s">
        <v>947</v>
      </c>
      <c r="N619" t="s">
        <v>3167</v>
      </c>
      <c r="O619" t="s">
        <v>3167</v>
      </c>
      <c r="P619" t="s">
        <v>3147</v>
      </c>
      <c r="Q619" t="s">
        <v>3167</v>
      </c>
      <c r="R619" t="s">
        <v>3167</v>
      </c>
      <c r="S619" s="10" t="e">
        <f>C619-VLOOKUP(E619, 'OFZ Yield'!$B$2:$N$2354, MATCH(V619, 'OFZ Yield'!$B$3:$N$3, 0), FALSE)</f>
        <v>#N/A</v>
      </c>
      <c r="T619" t="e">
        <f t="shared" si="28"/>
        <v>#N/A</v>
      </c>
      <c r="U619">
        <f t="shared" si="29"/>
        <v>36</v>
      </c>
      <c r="V619">
        <v>3</v>
      </c>
      <c r="W619">
        <f>IF(P619="high risk", 1, 0)</f>
        <v>1</v>
      </c>
      <c r="Z619">
        <v>0</v>
      </c>
    </row>
    <row r="620" spans="1:26" hidden="1" x14ac:dyDescent="0.15">
      <c r="A620" t="s">
        <v>2222</v>
      </c>
      <c r="B620" t="s">
        <v>2223</v>
      </c>
      <c r="C620" s="1">
        <v>12</v>
      </c>
      <c r="D620" s="2">
        <v>43643</v>
      </c>
      <c r="E620" s="2">
        <v>41095</v>
      </c>
      <c r="F620" t="s">
        <v>2250</v>
      </c>
      <c r="G620" t="s">
        <v>19</v>
      </c>
      <c r="H620" t="s">
        <v>21</v>
      </c>
      <c r="I620" t="s">
        <v>23</v>
      </c>
      <c r="J620" s="1">
        <v>1989384</v>
      </c>
      <c r="K620" s="1">
        <f t="shared" si="27"/>
        <v>14.503335601042192</v>
      </c>
      <c r="L620" t="s">
        <v>20</v>
      </c>
      <c r="M620" t="s">
        <v>1011</v>
      </c>
      <c r="N620" t="s">
        <v>3167</v>
      </c>
      <c r="O620" t="s">
        <v>3167</v>
      </c>
      <c r="P620" t="s">
        <v>3167</v>
      </c>
      <c r="Q620" t="s">
        <v>3167</v>
      </c>
      <c r="R620" t="s">
        <v>3167</v>
      </c>
      <c r="S620" s="10" t="e">
        <f>C620-VLOOKUP(E620, 'OFZ Yield'!$B$2:$N$2354, MATCH(V620, 'OFZ Yield'!$B$3:$N$3, 0), FALSE)</f>
        <v>#N/A</v>
      </c>
      <c r="T620" t="e">
        <f t="shared" si="28"/>
        <v>#N/A</v>
      </c>
      <c r="U620">
        <f t="shared" si="29"/>
        <v>84</v>
      </c>
      <c r="V620">
        <v>5</v>
      </c>
      <c r="W620">
        <v>0</v>
      </c>
      <c r="X620">
        <v>0</v>
      </c>
      <c r="Y620" s="2">
        <v>41459</v>
      </c>
      <c r="Z620" s="10">
        <f>(Y620-E620)/365</f>
        <v>0.99726027397260275</v>
      </c>
    </row>
    <row r="621" spans="1:26" hidden="1" x14ac:dyDescent="0.15">
      <c r="A621" t="s">
        <v>488</v>
      </c>
      <c r="B621" t="s">
        <v>489</v>
      </c>
      <c r="C621" s="1">
        <v>5.5</v>
      </c>
      <c r="D621" s="2">
        <v>42916</v>
      </c>
      <c r="E621" s="2">
        <v>41096</v>
      </c>
      <c r="F621" t="s">
        <v>1985</v>
      </c>
      <c r="G621" t="s">
        <v>455</v>
      </c>
      <c r="H621" t="s">
        <v>21</v>
      </c>
      <c r="I621" t="s">
        <v>25</v>
      </c>
      <c r="J621" s="1">
        <v>100000000</v>
      </c>
      <c r="K621" s="1">
        <f t="shared" si="27"/>
        <v>18.420680743952367</v>
      </c>
      <c r="L621" t="s">
        <v>20</v>
      </c>
      <c r="M621" t="s">
        <v>947</v>
      </c>
      <c r="N621" t="s">
        <v>3167</v>
      </c>
      <c r="O621" t="s">
        <v>3167</v>
      </c>
      <c r="P621" t="s">
        <v>3167</v>
      </c>
      <c r="Q621" t="s">
        <v>3167</v>
      </c>
      <c r="R621" t="s">
        <v>3167</v>
      </c>
      <c r="S621" s="10" t="e">
        <f>C621-VLOOKUP(E621, 'OFZ Yield'!$B$2:$N$2354, MATCH(V621, 'OFZ Yield'!$B$3:$N$3, 0), FALSE)</f>
        <v>#N/A</v>
      </c>
      <c r="T621" t="e">
        <f t="shared" si="28"/>
        <v>#N/A</v>
      </c>
      <c r="U621">
        <f t="shared" si="29"/>
        <v>60</v>
      </c>
      <c r="V621">
        <v>10</v>
      </c>
      <c r="W621">
        <v>0</v>
      </c>
      <c r="Z621">
        <v>0</v>
      </c>
    </row>
    <row r="622" spans="1:26" hidden="1" x14ac:dyDescent="0.15">
      <c r="A622" t="s">
        <v>488</v>
      </c>
      <c r="B622" t="s">
        <v>489</v>
      </c>
      <c r="C622" s="1">
        <v>5.5</v>
      </c>
      <c r="D622" s="2">
        <v>42916</v>
      </c>
      <c r="E622" s="2">
        <v>41096</v>
      </c>
      <c r="F622" t="s">
        <v>1986</v>
      </c>
      <c r="G622" t="s">
        <v>455</v>
      </c>
      <c r="H622" t="s">
        <v>21</v>
      </c>
      <c r="I622" t="s">
        <v>25</v>
      </c>
      <c r="J622" s="1">
        <v>100000000</v>
      </c>
      <c r="K622" s="1">
        <f t="shared" si="27"/>
        <v>18.420680743952367</v>
      </c>
      <c r="L622" t="s">
        <v>20</v>
      </c>
      <c r="M622" t="s">
        <v>947</v>
      </c>
      <c r="N622" t="s">
        <v>3167</v>
      </c>
      <c r="O622" t="s">
        <v>3167</v>
      </c>
      <c r="P622" t="s">
        <v>3167</v>
      </c>
      <c r="Q622" t="s">
        <v>3167</v>
      </c>
      <c r="R622" t="s">
        <v>3167</v>
      </c>
      <c r="S622" s="10" t="e">
        <f>C622-VLOOKUP(E622, 'OFZ Yield'!$B$2:$N$2354, MATCH(V622, 'OFZ Yield'!$B$3:$N$3, 0), FALSE)</f>
        <v>#N/A</v>
      </c>
      <c r="T622" t="e">
        <f t="shared" si="28"/>
        <v>#N/A</v>
      </c>
      <c r="U622">
        <f t="shared" si="29"/>
        <v>60</v>
      </c>
      <c r="V622">
        <v>5</v>
      </c>
      <c r="W622">
        <v>0</v>
      </c>
      <c r="Z622">
        <v>0</v>
      </c>
    </row>
    <row r="623" spans="1:26" hidden="1" x14ac:dyDescent="0.15">
      <c r="A623" t="s">
        <v>488</v>
      </c>
      <c r="B623" t="s">
        <v>489</v>
      </c>
      <c r="C623" s="1">
        <v>5.5</v>
      </c>
      <c r="D623" s="2">
        <v>42916</v>
      </c>
      <c r="E623" s="2">
        <v>41096</v>
      </c>
      <c r="F623" t="s">
        <v>1987</v>
      </c>
      <c r="G623" t="s">
        <v>455</v>
      </c>
      <c r="H623" t="s">
        <v>21</v>
      </c>
      <c r="I623" t="s">
        <v>25</v>
      </c>
      <c r="J623" s="1">
        <v>100000000</v>
      </c>
      <c r="K623" s="1">
        <f t="shared" si="27"/>
        <v>18.420680743952367</v>
      </c>
      <c r="L623" t="s">
        <v>20</v>
      </c>
      <c r="M623" t="s">
        <v>947</v>
      </c>
      <c r="N623" t="s">
        <v>3167</v>
      </c>
      <c r="O623" t="s">
        <v>3167</v>
      </c>
      <c r="P623" t="s">
        <v>3167</v>
      </c>
      <c r="Q623" t="s">
        <v>3167</v>
      </c>
      <c r="R623" t="s">
        <v>3167</v>
      </c>
      <c r="S623" s="10" t="e">
        <f>C623-VLOOKUP(E623, 'OFZ Yield'!$B$2:$N$2354, MATCH(V623, 'OFZ Yield'!$B$3:$N$3, 0), FALSE)</f>
        <v>#N/A</v>
      </c>
      <c r="T623" t="e">
        <f t="shared" si="28"/>
        <v>#N/A</v>
      </c>
      <c r="U623">
        <f t="shared" si="29"/>
        <v>60</v>
      </c>
      <c r="V623">
        <v>3</v>
      </c>
      <c r="W623">
        <v>0</v>
      </c>
      <c r="Z623">
        <v>0</v>
      </c>
    </row>
    <row r="624" spans="1:26" hidden="1" x14ac:dyDescent="0.15">
      <c r="A624" t="s">
        <v>488</v>
      </c>
      <c r="B624" t="s">
        <v>489</v>
      </c>
      <c r="C624" s="1">
        <v>5.5</v>
      </c>
      <c r="D624" s="2">
        <v>42916</v>
      </c>
      <c r="E624" s="2">
        <v>41096</v>
      </c>
      <c r="F624" t="s">
        <v>1988</v>
      </c>
      <c r="G624" t="s">
        <v>455</v>
      </c>
      <c r="H624" t="s">
        <v>21</v>
      </c>
      <c r="I624" t="s">
        <v>25</v>
      </c>
      <c r="J624" s="1">
        <v>100000000</v>
      </c>
      <c r="K624" s="1">
        <f t="shared" si="27"/>
        <v>18.420680743952367</v>
      </c>
      <c r="L624" t="s">
        <v>20</v>
      </c>
      <c r="M624" t="s">
        <v>947</v>
      </c>
      <c r="N624" t="s">
        <v>3167</v>
      </c>
      <c r="O624" t="s">
        <v>3167</v>
      </c>
      <c r="P624" t="s">
        <v>3167</v>
      </c>
      <c r="Q624" t="s">
        <v>3167</v>
      </c>
      <c r="R624" t="s">
        <v>3167</v>
      </c>
      <c r="S624" s="10" t="e">
        <f>C624-VLOOKUP(E624, 'OFZ Yield'!$B$2:$N$2354, MATCH(V624, 'OFZ Yield'!$B$3:$N$3, 0), FALSE)</f>
        <v>#N/A</v>
      </c>
      <c r="T624" t="e">
        <f t="shared" si="28"/>
        <v>#N/A</v>
      </c>
      <c r="U624">
        <f t="shared" si="29"/>
        <v>60</v>
      </c>
      <c r="V624">
        <v>3</v>
      </c>
      <c r="W624">
        <v>0</v>
      </c>
      <c r="Z624">
        <v>0</v>
      </c>
    </row>
    <row r="625" spans="1:26" hidden="1" x14ac:dyDescent="0.15">
      <c r="A625" t="s">
        <v>29</v>
      </c>
      <c r="B625" t="s">
        <v>30</v>
      </c>
      <c r="C625" s="1">
        <v>9.6999999999999993</v>
      </c>
      <c r="D625" s="2">
        <v>42558</v>
      </c>
      <c r="E625" s="2">
        <v>41102</v>
      </c>
      <c r="F625" t="s">
        <v>1989</v>
      </c>
      <c r="G625" t="s">
        <v>19</v>
      </c>
      <c r="H625" t="s">
        <v>21</v>
      </c>
      <c r="I625" t="s">
        <v>23</v>
      </c>
      <c r="J625" s="1">
        <v>134134563</v>
      </c>
      <c r="K625" s="1">
        <f t="shared" si="27"/>
        <v>18.714354055534702</v>
      </c>
      <c r="L625" t="s">
        <v>20</v>
      </c>
      <c r="M625" t="s">
        <v>947</v>
      </c>
      <c r="N625" t="s">
        <v>3133</v>
      </c>
      <c r="O625" t="s">
        <v>3167</v>
      </c>
      <c r="P625" t="s">
        <v>3167</v>
      </c>
      <c r="Q625" t="s">
        <v>3167</v>
      </c>
      <c r="R625" t="s">
        <v>3167</v>
      </c>
      <c r="S625" s="10" t="e">
        <f>C625-VLOOKUP(E625, 'OFZ Yield'!$B$2:$N$2354, MATCH(V625, 'OFZ Yield'!$B$3:$N$3, 0), FALSE)</f>
        <v>#N/A</v>
      </c>
      <c r="T625" t="e">
        <f t="shared" si="28"/>
        <v>#N/A</v>
      </c>
      <c r="U625">
        <f t="shared" si="29"/>
        <v>48</v>
      </c>
      <c r="V625">
        <v>3</v>
      </c>
      <c r="W625">
        <v>0</v>
      </c>
      <c r="Z625">
        <v>0</v>
      </c>
    </row>
    <row r="626" spans="1:26" hidden="1" x14ac:dyDescent="0.15">
      <c r="A626" t="s">
        <v>988</v>
      </c>
      <c r="B626" t="s">
        <v>989</v>
      </c>
      <c r="C626" s="1">
        <v>14</v>
      </c>
      <c r="D626" s="2">
        <v>42199</v>
      </c>
      <c r="E626" s="2">
        <v>41107</v>
      </c>
      <c r="F626" t="s">
        <v>1990</v>
      </c>
      <c r="G626" t="s">
        <v>19</v>
      </c>
      <c r="H626" t="s">
        <v>21</v>
      </c>
      <c r="I626" t="s">
        <v>25</v>
      </c>
      <c r="J626" s="1">
        <v>6631282</v>
      </c>
      <c r="K626" s="1">
        <f t="shared" si="27"/>
        <v>15.707308706968979</v>
      </c>
      <c r="L626" t="s">
        <v>20</v>
      </c>
      <c r="M626" t="s">
        <v>947</v>
      </c>
      <c r="N626" t="s">
        <v>3167</v>
      </c>
      <c r="O626" t="s">
        <v>3167</v>
      </c>
      <c r="P626" t="s">
        <v>3147</v>
      </c>
      <c r="Q626" t="s">
        <v>3167</v>
      </c>
      <c r="R626" t="s">
        <v>3167</v>
      </c>
      <c r="S626" s="10" t="e">
        <f>C626-VLOOKUP(E626, 'OFZ Yield'!$B$2:$N$2354, MATCH(V626, 'OFZ Yield'!$B$3:$N$3, 0), FALSE)</f>
        <v>#N/A</v>
      </c>
      <c r="T626" t="e">
        <f t="shared" si="28"/>
        <v>#N/A</v>
      </c>
      <c r="U626">
        <f t="shared" si="29"/>
        <v>36</v>
      </c>
      <c r="V626">
        <v>3</v>
      </c>
      <c r="W626">
        <f>IF(P626="high risk", 1, 0)</f>
        <v>1</v>
      </c>
      <c r="Z626">
        <v>0</v>
      </c>
    </row>
    <row r="627" spans="1:26" hidden="1" x14ac:dyDescent="0.15">
      <c r="A627" t="s">
        <v>130</v>
      </c>
      <c r="B627" t="s">
        <v>131</v>
      </c>
      <c r="C627" s="1">
        <v>10.5</v>
      </c>
      <c r="D627" s="2">
        <v>42199</v>
      </c>
      <c r="E627" s="2">
        <v>41107</v>
      </c>
      <c r="F627" t="s">
        <v>1991</v>
      </c>
      <c r="G627" t="s">
        <v>19</v>
      </c>
      <c r="H627" t="s">
        <v>21</v>
      </c>
      <c r="I627" t="s">
        <v>23</v>
      </c>
      <c r="J627" s="1">
        <v>26826912</v>
      </c>
      <c r="K627" s="1">
        <f t="shared" si="27"/>
        <v>17.104916120735002</v>
      </c>
      <c r="L627" t="s">
        <v>20</v>
      </c>
      <c r="M627" t="s">
        <v>947</v>
      </c>
      <c r="N627" t="s">
        <v>3133</v>
      </c>
      <c r="O627" t="s">
        <v>3167</v>
      </c>
      <c r="P627" t="s">
        <v>3167</v>
      </c>
      <c r="Q627" t="s">
        <v>3167</v>
      </c>
      <c r="R627" t="s">
        <v>3167</v>
      </c>
      <c r="S627" s="10" t="e">
        <f>C627-VLOOKUP(E627, 'OFZ Yield'!$B$2:$N$2354, MATCH(V627, 'OFZ Yield'!$B$3:$N$3, 0), FALSE)</f>
        <v>#N/A</v>
      </c>
      <c r="T627" t="e">
        <f t="shared" si="28"/>
        <v>#N/A</v>
      </c>
      <c r="U627">
        <f t="shared" si="29"/>
        <v>36</v>
      </c>
      <c r="V627">
        <v>5</v>
      </c>
      <c r="W627">
        <v>0</v>
      </c>
      <c r="Z627">
        <v>0</v>
      </c>
    </row>
    <row r="628" spans="1:26" hidden="1" x14ac:dyDescent="0.15">
      <c r="A628" t="s">
        <v>1992</v>
      </c>
      <c r="B628" t="s">
        <v>1993</v>
      </c>
      <c r="C628" s="1">
        <v>8.75</v>
      </c>
      <c r="D628" s="2">
        <v>53067</v>
      </c>
      <c r="E628" s="2">
        <v>41107</v>
      </c>
      <c r="F628" t="s">
        <v>1994</v>
      </c>
      <c r="G628" t="s">
        <v>19</v>
      </c>
      <c r="H628" t="s">
        <v>21</v>
      </c>
      <c r="I628" t="s">
        <v>25</v>
      </c>
      <c r="J628" s="1">
        <v>56691360</v>
      </c>
      <c r="K628" s="1">
        <f t="shared" si="27"/>
        <v>17.853132376134443</v>
      </c>
      <c r="L628" t="s">
        <v>20</v>
      </c>
      <c r="M628" t="s">
        <v>948</v>
      </c>
      <c r="N628" t="s">
        <v>3133</v>
      </c>
      <c r="O628" t="s">
        <v>3167</v>
      </c>
      <c r="P628" t="s">
        <v>3167</v>
      </c>
      <c r="Q628" t="s">
        <v>3167</v>
      </c>
      <c r="R628" t="s">
        <v>3167</v>
      </c>
      <c r="S628" s="10" t="e">
        <f>C628-VLOOKUP(E628, 'OFZ Yield'!$B$2:$N$2354, MATCH(V628, 'OFZ Yield'!$B$3:$N$3, 0), FALSE)</f>
        <v>#N/A</v>
      </c>
      <c r="T628" t="e">
        <f t="shared" si="28"/>
        <v>#N/A</v>
      </c>
      <c r="U628">
        <f t="shared" si="29"/>
        <v>394</v>
      </c>
      <c r="V628">
        <v>5</v>
      </c>
      <c r="W628">
        <v>0</v>
      </c>
      <c r="Z628">
        <v>0</v>
      </c>
    </row>
    <row r="629" spans="1:26" hidden="1" x14ac:dyDescent="0.15">
      <c r="A629" t="s">
        <v>1992</v>
      </c>
      <c r="B629" t="s">
        <v>1993</v>
      </c>
      <c r="C629" s="1">
        <v>14.977029999999999</v>
      </c>
      <c r="D629" s="2">
        <v>53067</v>
      </c>
      <c r="E629" s="2">
        <v>41107</v>
      </c>
      <c r="F629" t="s">
        <v>1995</v>
      </c>
      <c r="G629" t="s">
        <v>19</v>
      </c>
      <c r="H629" t="s">
        <v>21</v>
      </c>
      <c r="I629" t="s">
        <v>589</v>
      </c>
      <c r="J629" s="1">
        <v>14172840</v>
      </c>
      <c r="K629" s="1">
        <f t="shared" si="27"/>
        <v>16.466838015014552</v>
      </c>
      <c r="L629" t="s">
        <v>20</v>
      </c>
      <c r="M629" t="s">
        <v>948</v>
      </c>
      <c r="N629" t="s">
        <v>3167</v>
      </c>
      <c r="O629" t="s">
        <v>3167</v>
      </c>
      <c r="P629" t="s">
        <v>3167</v>
      </c>
      <c r="Q629" t="s">
        <v>3167</v>
      </c>
      <c r="R629" t="s">
        <v>3167</v>
      </c>
      <c r="S629" s="10" t="e">
        <f>C629-VLOOKUP(E629, 'OFZ Yield'!$B$2:$N$2354, MATCH(V629, 'OFZ Yield'!$B$3:$N$3, 0), FALSE)</f>
        <v>#N/A</v>
      </c>
      <c r="T629" t="e">
        <f t="shared" si="28"/>
        <v>#N/A</v>
      </c>
      <c r="U629">
        <f t="shared" si="29"/>
        <v>394</v>
      </c>
      <c r="V629">
        <v>5</v>
      </c>
      <c r="W629">
        <v>0</v>
      </c>
      <c r="Z629">
        <v>0</v>
      </c>
    </row>
    <row r="630" spans="1:26" hidden="1" x14ac:dyDescent="0.15">
      <c r="A630" t="s">
        <v>1996</v>
      </c>
      <c r="B630" t="s">
        <v>1997</v>
      </c>
      <c r="C630" s="1">
        <v>0.1</v>
      </c>
      <c r="D630" s="2">
        <v>43675</v>
      </c>
      <c r="E630" s="2">
        <v>41120</v>
      </c>
      <c r="F630" t="s">
        <v>1998</v>
      </c>
      <c r="G630" t="s">
        <v>19</v>
      </c>
      <c r="H630" t="s">
        <v>21</v>
      </c>
      <c r="I630" t="s">
        <v>23</v>
      </c>
      <c r="J630" s="1">
        <v>3960396</v>
      </c>
      <c r="K630" s="1">
        <f t="shared" si="27"/>
        <v>15.191854578230997</v>
      </c>
      <c r="L630" t="s">
        <v>20</v>
      </c>
      <c r="M630" t="s">
        <v>1011</v>
      </c>
      <c r="N630" t="s">
        <v>3167</v>
      </c>
      <c r="O630" t="s">
        <v>3167</v>
      </c>
      <c r="P630" t="s">
        <v>3147</v>
      </c>
      <c r="Q630" t="s">
        <v>3167</v>
      </c>
      <c r="R630" t="s">
        <v>3167</v>
      </c>
      <c r="S630" s="10" t="e">
        <f>C630-VLOOKUP(E630, 'OFZ Yield'!$B$2:$N$2354, MATCH(V630, 'OFZ Yield'!$B$3:$N$3, 0), FALSE)</f>
        <v>#N/A</v>
      </c>
      <c r="T630" t="e">
        <f t="shared" si="28"/>
        <v>#N/A</v>
      </c>
      <c r="U630">
        <f t="shared" si="29"/>
        <v>84</v>
      </c>
      <c r="V630">
        <v>5</v>
      </c>
      <c r="W630">
        <f>IF(P630="high risk", 1, 0)</f>
        <v>1</v>
      </c>
      <c r="X630">
        <v>0</v>
      </c>
      <c r="Y630" s="2">
        <v>42580</v>
      </c>
      <c r="Z630" s="10">
        <f>(Y630-E630)/365</f>
        <v>4</v>
      </c>
    </row>
    <row r="631" spans="1:26" hidden="1" x14ac:dyDescent="0.15">
      <c r="A631" t="s">
        <v>190</v>
      </c>
      <c r="B631" t="s">
        <v>191</v>
      </c>
      <c r="C631" s="1">
        <v>8.25</v>
      </c>
      <c r="D631" s="2">
        <v>42223</v>
      </c>
      <c r="E631" s="2">
        <v>41128</v>
      </c>
      <c r="F631" t="s">
        <v>2087</v>
      </c>
      <c r="G631" t="s">
        <v>19</v>
      </c>
      <c r="H631" t="s">
        <v>21</v>
      </c>
      <c r="I631" t="s">
        <v>23</v>
      </c>
      <c r="J631" s="1">
        <v>53050257</v>
      </c>
      <c r="K631" s="1">
        <f t="shared" si="27"/>
        <v>17.786750267498867</v>
      </c>
      <c r="L631" t="s">
        <v>20</v>
      </c>
      <c r="M631" t="s">
        <v>947</v>
      </c>
      <c r="N631" t="s">
        <v>3133</v>
      </c>
      <c r="O631" t="s">
        <v>3167</v>
      </c>
      <c r="P631" t="s">
        <v>3167</v>
      </c>
      <c r="Q631" t="s">
        <v>3167</v>
      </c>
      <c r="R631" t="s">
        <v>3167</v>
      </c>
      <c r="S631" s="10" t="e">
        <f>C631-VLOOKUP(E631, 'OFZ Yield'!$B$2:$N$2354, MATCH(V631, 'OFZ Yield'!$B$3:$N$3, 0), FALSE)</f>
        <v>#N/A</v>
      </c>
      <c r="T631" t="e">
        <f t="shared" si="28"/>
        <v>#N/A</v>
      </c>
      <c r="U631">
        <f t="shared" si="29"/>
        <v>36</v>
      </c>
      <c r="V631">
        <v>5</v>
      </c>
      <c r="W631">
        <v>0</v>
      </c>
      <c r="Z631">
        <v>0</v>
      </c>
    </row>
    <row r="632" spans="1:26" hidden="1" x14ac:dyDescent="0.15">
      <c r="A632" t="s">
        <v>123</v>
      </c>
      <c r="B632" t="s">
        <v>124</v>
      </c>
      <c r="C632" s="1">
        <v>10.5</v>
      </c>
      <c r="D632" s="2">
        <v>42220</v>
      </c>
      <c r="E632" s="2">
        <v>41128</v>
      </c>
      <c r="F632" t="s">
        <v>2088</v>
      </c>
      <c r="G632" t="s">
        <v>19</v>
      </c>
      <c r="H632" t="s">
        <v>21</v>
      </c>
      <c r="I632" t="s">
        <v>25</v>
      </c>
      <c r="J632" s="1">
        <v>26383483</v>
      </c>
      <c r="K632" s="1">
        <f t="shared" si="27"/>
        <v>17.088248728380311</v>
      </c>
      <c r="L632" t="s">
        <v>20</v>
      </c>
      <c r="M632" t="s">
        <v>948</v>
      </c>
      <c r="N632" t="s">
        <v>3167</v>
      </c>
      <c r="O632" t="s">
        <v>3167</v>
      </c>
      <c r="P632" t="s">
        <v>3167</v>
      </c>
      <c r="Q632" t="s">
        <v>3167</v>
      </c>
      <c r="R632" t="s">
        <v>3167</v>
      </c>
      <c r="S632" s="10" t="e">
        <f>C632-VLOOKUP(E632, 'OFZ Yield'!$B$2:$N$2354, MATCH(V632, 'OFZ Yield'!$B$3:$N$3, 0), FALSE)</f>
        <v>#N/A</v>
      </c>
      <c r="T632" t="e">
        <f t="shared" si="28"/>
        <v>#N/A</v>
      </c>
      <c r="U632">
        <f t="shared" si="29"/>
        <v>36</v>
      </c>
      <c r="V632">
        <v>3</v>
      </c>
      <c r="W632">
        <v>0</v>
      </c>
      <c r="Z632">
        <v>0</v>
      </c>
    </row>
    <row r="633" spans="1:26" hidden="1" x14ac:dyDescent="0.15">
      <c r="A633" t="s">
        <v>1789</v>
      </c>
      <c r="B633" t="s">
        <v>1790</v>
      </c>
      <c r="C633" s="1">
        <v>11.5</v>
      </c>
      <c r="D633" s="2">
        <v>42225</v>
      </c>
      <c r="E633" s="2">
        <v>41130</v>
      </c>
      <c r="F633" t="s">
        <v>2083</v>
      </c>
      <c r="G633" t="s">
        <v>19</v>
      </c>
      <c r="H633" t="s">
        <v>21</v>
      </c>
      <c r="I633" t="s">
        <v>23</v>
      </c>
      <c r="J633" s="1">
        <v>26525128</v>
      </c>
      <c r="K633" s="1">
        <f t="shared" si="27"/>
        <v>17.093603068088871</v>
      </c>
      <c r="L633" t="s">
        <v>20</v>
      </c>
      <c r="M633" t="s">
        <v>947</v>
      </c>
      <c r="N633" t="s">
        <v>3167</v>
      </c>
      <c r="O633" t="s">
        <v>3139</v>
      </c>
      <c r="P633" t="s">
        <v>3147</v>
      </c>
      <c r="Q633" t="s">
        <v>3167</v>
      </c>
      <c r="R633" t="s">
        <v>3167</v>
      </c>
      <c r="S633" s="10" t="e">
        <f>C633-VLOOKUP(E633, 'OFZ Yield'!$B$2:$N$2354, MATCH(V633, 'OFZ Yield'!$B$3:$N$3, 0), FALSE)</f>
        <v>#N/A</v>
      </c>
      <c r="T633" t="e">
        <f t="shared" si="28"/>
        <v>#N/A</v>
      </c>
      <c r="U633">
        <f t="shared" si="29"/>
        <v>36</v>
      </c>
      <c r="V633">
        <v>3</v>
      </c>
      <c r="W633">
        <f>IF(P633="high risk", 1, 0)</f>
        <v>1</v>
      </c>
      <c r="Z633">
        <v>0</v>
      </c>
    </row>
    <row r="634" spans="1:26" hidden="1" x14ac:dyDescent="0.15">
      <c r="A634" t="s">
        <v>46</v>
      </c>
      <c r="B634" t="s">
        <v>47</v>
      </c>
      <c r="C634" s="1">
        <v>17</v>
      </c>
      <c r="D634" s="2">
        <v>42225</v>
      </c>
      <c r="E634" s="2">
        <v>41130</v>
      </c>
      <c r="F634" t="s">
        <v>2089</v>
      </c>
      <c r="G634" t="s">
        <v>19</v>
      </c>
      <c r="H634" t="s">
        <v>21</v>
      </c>
      <c r="I634" t="s">
        <v>23</v>
      </c>
      <c r="J634" s="1">
        <v>134134563</v>
      </c>
      <c r="K634" s="1">
        <f t="shared" si="27"/>
        <v>18.714354055534702</v>
      </c>
      <c r="L634" t="s">
        <v>20</v>
      </c>
      <c r="M634" t="s">
        <v>947</v>
      </c>
      <c r="N634" t="s">
        <v>3167</v>
      </c>
      <c r="O634" t="s">
        <v>3139</v>
      </c>
      <c r="P634" t="s">
        <v>3167</v>
      </c>
      <c r="Q634" t="s">
        <v>3167</v>
      </c>
      <c r="R634" t="s">
        <v>3167</v>
      </c>
      <c r="S634" s="10" t="e">
        <f>C634-VLOOKUP(E634, 'OFZ Yield'!$B$2:$N$2354, MATCH(V634, 'OFZ Yield'!$B$3:$N$3, 0), FALSE)</f>
        <v>#N/A</v>
      </c>
      <c r="T634" t="e">
        <f t="shared" si="28"/>
        <v>#N/A</v>
      </c>
      <c r="U634">
        <f t="shared" si="29"/>
        <v>36</v>
      </c>
      <c r="V634">
        <v>3</v>
      </c>
      <c r="W634">
        <v>0</v>
      </c>
      <c r="Z634">
        <v>0</v>
      </c>
    </row>
    <row r="635" spans="1:26" hidden="1" x14ac:dyDescent="0.15">
      <c r="A635" t="s">
        <v>2090</v>
      </c>
      <c r="B635" t="s">
        <v>2091</v>
      </c>
      <c r="C635" s="1">
        <v>12</v>
      </c>
      <c r="D635" s="2">
        <v>42222</v>
      </c>
      <c r="E635" s="2">
        <v>41130</v>
      </c>
      <c r="F635" t="s">
        <v>2092</v>
      </c>
      <c r="G635" t="s">
        <v>19</v>
      </c>
      <c r="H635" t="s">
        <v>21</v>
      </c>
      <c r="I635" t="s">
        <v>23</v>
      </c>
      <c r="J635" s="1">
        <v>26525128</v>
      </c>
      <c r="K635" s="1">
        <f t="shared" si="27"/>
        <v>17.093603068088871</v>
      </c>
      <c r="L635" t="s">
        <v>20</v>
      </c>
      <c r="M635" t="s">
        <v>947</v>
      </c>
      <c r="N635" t="s">
        <v>3167</v>
      </c>
      <c r="O635" t="s">
        <v>3167</v>
      </c>
      <c r="P635" t="s">
        <v>3148</v>
      </c>
      <c r="Q635" t="s">
        <v>3167</v>
      </c>
      <c r="R635" t="s">
        <v>3167</v>
      </c>
      <c r="S635" s="10" t="e">
        <f>C635-VLOOKUP(E635, 'OFZ Yield'!$B$2:$N$2354, MATCH(V635, 'OFZ Yield'!$B$3:$N$3, 0), FALSE)</f>
        <v>#N/A</v>
      </c>
      <c r="T635" t="e">
        <f t="shared" si="28"/>
        <v>#N/A</v>
      </c>
      <c r="U635">
        <f t="shared" si="29"/>
        <v>36</v>
      </c>
      <c r="V635">
        <v>3</v>
      </c>
      <c r="W635">
        <f>IF(P635="high risk", 1, 0)</f>
        <v>0</v>
      </c>
      <c r="Z635">
        <v>0</v>
      </c>
    </row>
    <row r="636" spans="1:26" hidden="1" x14ac:dyDescent="0.15">
      <c r="A636" t="s">
        <v>50</v>
      </c>
      <c r="B636" t="s">
        <v>51</v>
      </c>
      <c r="C636" s="1">
        <v>12.25</v>
      </c>
      <c r="D636" s="2">
        <v>43132</v>
      </c>
      <c r="E636" s="2">
        <v>41130</v>
      </c>
      <c r="F636" t="s">
        <v>2096</v>
      </c>
      <c r="G636" t="s">
        <v>19</v>
      </c>
      <c r="H636" t="s">
        <v>21</v>
      </c>
      <c r="I636" t="s">
        <v>25</v>
      </c>
      <c r="J636" s="1">
        <v>66312821</v>
      </c>
      <c r="K636" s="1">
        <f t="shared" si="27"/>
        <v>18.009893815043064</v>
      </c>
      <c r="L636" t="s">
        <v>20</v>
      </c>
      <c r="M636" t="s">
        <v>947</v>
      </c>
      <c r="N636" t="s">
        <v>3167</v>
      </c>
      <c r="O636" t="s">
        <v>3167</v>
      </c>
      <c r="P636" t="s">
        <v>3167</v>
      </c>
      <c r="Q636" t="s">
        <v>3167</v>
      </c>
      <c r="R636" t="s">
        <v>3167</v>
      </c>
      <c r="S636" s="10" t="e">
        <f>C636-VLOOKUP(E636, 'OFZ Yield'!$B$2:$N$2354, MATCH(V636, 'OFZ Yield'!$B$3:$N$3, 0), FALSE)</f>
        <v>#N/A</v>
      </c>
      <c r="T636" t="e">
        <f t="shared" si="28"/>
        <v>#N/A</v>
      </c>
      <c r="U636">
        <f t="shared" si="29"/>
        <v>66</v>
      </c>
      <c r="V636">
        <v>3</v>
      </c>
      <c r="W636">
        <v>0</v>
      </c>
      <c r="Z636">
        <v>0</v>
      </c>
    </row>
    <row r="637" spans="1:26" hidden="1" x14ac:dyDescent="0.15">
      <c r="A637" t="s">
        <v>540</v>
      </c>
      <c r="B637" t="s">
        <v>541</v>
      </c>
      <c r="C637" s="1">
        <v>17.5</v>
      </c>
      <c r="D637" s="2">
        <v>42227</v>
      </c>
      <c r="E637" s="2">
        <v>41135</v>
      </c>
      <c r="F637" t="s">
        <v>2093</v>
      </c>
      <c r="G637" t="s">
        <v>19</v>
      </c>
      <c r="H637" t="s">
        <v>21</v>
      </c>
      <c r="I637" t="s">
        <v>23</v>
      </c>
      <c r="J637" s="1">
        <v>40240369</v>
      </c>
      <c r="K637" s="1">
        <f t="shared" si="27"/>
        <v>17.510381253693833</v>
      </c>
      <c r="L637" t="s">
        <v>20</v>
      </c>
      <c r="M637" t="s">
        <v>947</v>
      </c>
      <c r="N637" t="s">
        <v>3167</v>
      </c>
      <c r="O637" t="s">
        <v>3167</v>
      </c>
      <c r="P637" t="s">
        <v>3167</v>
      </c>
      <c r="Q637" t="s">
        <v>3167</v>
      </c>
      <c r="R637" t="s">
        <v>3167</v>
      </c>
      <c r="S637" s="10" t="e">
        <f>C637-VLOOKUP(E637, 'OFZ Yield'!$B$2:$N$2354, MATCH(V637, 'OFZ Yield'!$B$3:$N$3, 0), FALSE)</f>
        <v>#N/A</v>
      </c>
      <c r="T637" t="e">
        <f t="shared" si="28"/>
        <v>#N/A</v>
      </c>
      <c r="U637">
        <f t="shared" si="29"/>
        <v>36</v>
      </c>
      <c r="V637">
        <v>3</v>
      </c>
      <c r="W637">
        <v>0</v>
      </c>
      <c r="Z637">
        <v>0</v>
      </c>
    </row>
    <row r="638" spans="1:26" hidden="1" x14ac:dyDescent="0.15">
      <c r="A638" t="s">
        <v>1296</v>
      </c>
      <c r="B638" t="s">
        <v>1297</v>
      </c>
      <c r="C638" s="1">
        <v>10.25</v>
      </c>
      <c r="D638" s="2">
        <v>42230</v>
      </c>
      <c r="E638" s="2">
        <v>41138</v>
      </c>
      <c r="F638" t="s">
        <v>2095</v>
      </c>
      <c r="G638" t="s">
        <v>19</v>
      </c>
      <c r="H638" t="s">
        <v>21</v>
      </c>
      <c r="I638" t="s">
        <v>23</v>
      </c>
      <c r="J638" s="1">
        <v>40240369</v>
      </c>
      <c r="K638" s="1">
        <f t="shared" si="27"/>
        <v>17.510381253693833</v>
      </c>
      <c r="L638" t="s">
        <v>20</v>
      </c>
      <c r="M638" t="s">
        <v>947</v>
      </c>
      <c r="N638" t="s">
        <v>3133</v>
      </c>
      <c r="O638" t="s">
        <v>3167</v>
      </c>
      <c r="P638" t="s">
        <v>3147</v>
      </c>
      <c r="Q638" t="s">
        <v>3151</v>
      </c>
      <c r="R638" t="s">
        <v>3151</v>
      </c>
      <c r="S638" s="10" t="e">
        <f>C638-VLOOKUP(E638, 'OFZ Yield'!$B$2:$N$2354, MATCH(V638, 'OFZ Yield'!$B$3:$N$3, 0), FALSE)</f>
        <v>#N/A</v>
      </c>
      <c r="T638" t="e">
        <f t="shared" si="28"/>
        <v>#N/A</v>
      </c>
      <c r="U638">
        <f t="shared" si="29"/>
        <v>36</v>
      </c>
      <c r="V638">
        <v>3</v>
      </c>
      <c r="W638">
        <v>2</v>
      </c>
      <c r="Z638">
        <v>0</v>
      </c>
    </row>
    <row r="639" spans="1:26" hidden="1" x14ac:dyDescent="0.15">
      <c r="A639" t="s">
        <v>1753</v>
      </c>
      <c r="B639" t="s">
        <v>1754</v>
      </c>
      <c r="C639" s="1">
        <v>0.01</v>
      </c>
      <c r="D639" s="2">
        <v>42230</v>
      </c>
      <c r="E639" s="2">
        <v>41138</v>
      </c>
      <c r="F639" t="s">
        <v>2097</v>
      </c>
      <c r="G639" t="s">
        <v>19</v>
      </c>
      <c r="H639" t="s">
        <v>21</v>
      </c>
      <c r="I639" t="s">
        <v>23</v>
      </c>
      <c r="J639" s="1">
        <v>26525128</v>
      </c>
      <c r="K639" s="1">
        <f t="shared" si="27"/>
        <v>17.093603068088871</v>
      </c>
      <c r="L639" t="s">
        <v>20</v>
      </c>
      <c r="M639" t="s">
        <v>947</v>
      </c>
      <c r="N639" t="s">
        <v>3167</v>
      </c>
      <c r="O639" t="s">
        <v>3167</v>
      </c>
      <c r="P639" t="s">
        <v>3167</v>
      </c>
      <c r="Q639" t="s">
        <v>3167</v>
      </c>
      <c r="R639" t="s">
        <v>3167</v>
      </c>
      <c r="S639" s="10" t="e">
        <f>C639-VLOOKUP(E639, 'OFZ Yield'!$B$2:$N$2354, MATCH(V639, 'OFZ Yield'!$B$3:$N$3, 0), FALSE)</f>
        <v>#N/A</v>
      </c>
      <c r="T639" t="e">
        <f t="shared" si="28"/>
        <v>#N/A</v>
      </c>
      <c r="U639">
        <f t="shared" si="29"/>
        <v>36</v>
      </c>
      <c r="V639">
        <v>3</v>
      </c>
      <c r="W639">
        <v>0</v>
      </c>
      <c r="Z639">
        <v>0</v>
      </c>
    </row>
    <row r="640" spans="1:26" hidden="1" x14ac:dyDescent="0.15">
      <c r="A640" t="s">
        <v>1969</v>
      </c>
      <c r="B640" t="s">
        <v>1970</v>
      </c>
      <c r="C640" s="1">
        <v>0.1</v>
      </c>
      <c r="D640" s="2">
        <v>44782</v>
      </c>
      <c r="E640" s="2">
        <v>41142</v>
      </c>
      <c r="F640" t="s">
        <v>2098</v>
      </c>
      <c r="G640" t="s">
        <v>19</v>
      </c>
      <c r="H640" t="s">
        <v>21</v>
      </c>
      <c r="I640" t="s">
        <v>25</v>
      </c>
      <c r="J640" s="1">
        <v>13262564</v>
      </c>
      <c r="K640" s="1">
        <f t="shared" si="27"/>
        <v>16.400455887528924</v>
      </c>
      <c r="L640" t="s">
        <v>20</v>
      </c>
      <c r="M640" t="s">
        <v>951</v>
      </c>
      <c r="N640" t="s">
        <v>3133</v>
      </c>
      <c r="O640" t="s">
        <v>3167</v>
      </c>
      <c r="P640" t="s">
        <v>3167</v>
      </c>
      <c r="Q640" t="s">
        <v>3167</v>
      </c>
      <c r="R640" t="s">
        <v>3167</v>
      </c>
      <c r="S640" s="10" t="e">
        <f>C640-VLOOKUP(E640, 'OFZ Yield'!$B$2:$N$2354, MATCH(V640, 'OFZ Yield'!$B$3:$N$3, 0), FALSE)</f>
        <v>#N/A</v>
      </c>
      <c r="T640" t="e">
        <f t="shared" si="28"/>
        <v>#N/A</v>
      </c>
      <c r="U640">
        <f t="shared" si="29"/>
        <v>120</v>
      </c>
      <c r="V640">
        <v>3</v>
      </c>
      <c r="W640">
        <v>0</v>
      </c>
      <c r="Z640">
        <v>0</v>
      </c>
    </row>
    <row r="641" spans="1:26" hidden="1" x14ac:dyDescent="0.15">
      <c r="A641" t="s">
        <v>230</v>
      </c>
      <c r="B641" t="s">
        <v>231</v>
      </c>
      <c r="C641" s="1">
        <v>6.25</v>
      </c>
      <c r="D641" s="2">
        <v>44784</v>
      </c>
      <c r="E641" s="2">
        <v>41144</v>
      </c>
      <c r="F641" t="s">
        <v>293</v>
      </c>
      <c r="G641" t="s">
        <v>19</v>
      </c>
      <c r="H641" t="s">
        <v>21</v>
      </c>
      <c r="I641" t="s">
        <v>23</v>
      </c>
      <c r="J641" s="1">
        <v>67968766</v>
      </c>
      <c r="K641" s="1">
        <f t="shared" si="27"/>
        <v>18.034558834089601</v>
      </c>
      <c r="L641" t="s">
        <v>20</v>
      </c>
      <c r="M641" t="s">
        <v>24</v>
      </c>
      <c r="N641" t="s">
        <v>3135</v>
      </c>
      <c r="O641" t="s">
        <v>3167</v>
      </c>
      <c r="P641" t="s">
        <v>3167</v>
      </c>
      <c r="Q641" t="s">
        <v>3167</v>
      </c>
      <c r="R641" t="s">
        <v>3167</v>
      </c>
      <c r="S641" s="10" t="e">
        <f>C641-VLOOKUP(E641, 'OFZ Yield'!$B$2:$N$2354, MATCH(V641, 'OFZ Yield'!$B$3:$N$3, 0), FALSE)</f>
        <v>#N/A</v>
      </c>
      <c r="T641" t="e">
        <f t="shared" si="28"/>
        <v>#N/A</v>
      </c>
      <c r="U641">
        <f t="shared" si="29"/>
        <v>120</v>
      </c>
      <c r="V641">
        <v>10</v>
      </c>
      <c r="W641">
        <v>2</v>
      </c>
    </row>
    <row r="642" spans="1:26" hidden="1" x14ac:dyDescent="0.15">
      <c r="A642" t="s">
        <v>1106</v>
      </c>
      <c r="B642" t="s">
        <v>1107</v>
      </c>
      <c r="C642" s="1">
        <v>9.5</v>
      </c>
      <c r="D642" s="2">
        <v>42239</v>
      </c>
      <c r="E642" s="2">
        <v>41144</v>
      </c>
      <c r="F642" t="s">
        <v>2099</v>
      </c>
      <c r="G642" t="s">
        <v>19</v>
      </c>
      <c r="H642" t="s">
        <v>21</v>
      </c>
      <c r="I642" t="s">
        <v>23</v>
      </c>
      <c r="J642" s="1">
        <v>174374932</v>
      </c>
      <c r="K642" s="1">
        <f t="shared" ref="K642:K705" si="30">LN(J642)</f>
        <v>18.976718320575671</v>
      </c>
      <c r="L642" t="s">
        <v>20</v>
      </c>
      <c r="M642" t="s">
        <v>947</v>
      </c>
      <c r="N642" t="s">
        <v>3133</v>
      </c>
      <c r="O642" t="s">
        <v>3167</v>
      </c>
      <c r="P642" t="s">
        <v>3167</v>
      </c>
      <c r="Q642" t="s">
        <v>3167</v>
      </c>
      <c r="R642" t="s">
        <v>3167</v>
      </c>
      <c r="S642" s="10" t="e">
        <f>C642-VLOOKUP(E642, 'OFZ Yield'!$B$2:$N$2354, MATCH(V642, 'OFZ Yield'!$B$3:$N$3, 0), FALSE)</f>
        <v>#N/A</v>
      </c>
      <c r="T642" t="e">
        <f t="shared" ref="T642:T705" si="31">IF(S642&gt;4, 1, 0)</f>
        <v>#N/A</v>
      </c>
      <c r="U642">
        <f t="shared" ref="U642:U705" si="32">ROUNDUP(12*((D642-E642)/365), 0)</f>
        <v>36</v>
      </c>
      <c r="V642">
        <v>3</v>
      </c>
      <c r="W642">
        <v>0</v>
      </c>
      <c r="Z642">
        <v>0</v>
      </c>
    </row>
    <row r="643" spans="1:26" hidden="1" x14ac:dyDescent="0.15">
      <c r="A643" t="s">
        <v>1106</v>
      </c>
      <c r="B643" t="s">
        <v>1107</v>
      </c>
      <c r="C643" s="1">
        <v>9.25</v>
      </c>
      <c r="D643" s="2">
        <v>42239</v>
      </c>
      <c r="E643" s="2">
        <v>41144</v>
      </c>
      <c r="F643" t="s">
        <v>2100</v>
      </c>
      <c r="G643" t="s">
        <v>19</v>
      </c>
      <c r="H643" t="s">
        <v>21</v>
      </c>
      <c r="I643" t="s">
        <v>23</v>
      </c>
      <c r="J643" s="1">
        <v>134134563</v>
      </c>
      <c r="K643" s="1">
        <f t="shared" si="30"/>
        <v>18.714354055534702</v>
      </c>
      <c r="L643" t="s">
        <v>20</v>
      </c>
      <c r="M643" t="s">
        <v>947</v>
      </c>
      <c r="N643" t="s">
        <v>3133</v>
      </c>
      <c r="O643" t="s">
        <v>3167</v>
      </c>
      <c r="P643" t="s">
        <v>3167</v>
      </c>
      <c r="Q643" t="s">
        <v>3167</v>
      </c>
      <c r="R643" t="s">
        <v>3167</v>
      </c>
      <c r="S643" s="10" t="e">
        <f>C643-VLOOKUP(E643, 'OFZ Yield'!$B$2:$N$2354, MATCH(V643, 'OFZ Yield'!$B$3:$N$3, 0), FALSE)</f>
        <v>#N/A</v>
      </c>
      <c r="T643" t="e">
        <f t="shared" si="31"/>
        <v>#N/A</v>
      </c>
      <c r="U643">
        <f t="shared" si="32"/>
        <v>36</v>
      </c>
      <c r="V643">
        <v>3</v>
      </c>
      <c r="W643">
        <v>0</v>
      </c>
      <c r="Z643">
        <v>0</v>
      </c>
    </row>
    <row r="644" spans="1:26" hidden="1" x14ac:dyDescent="0.15">
      <c r="A644" t="s">
        <v>1061</v>
      </c>
      <c r="B644" t="s">
        <v>1062</v>
      </c>
      <c r="C644" s="1">
        <v>10.75</v>
      </c>
      <c r="D644" s="2">
        <v>42970</v>
      </c>
      <c r="E644" s="2">
        <v>41150</v>
      </c>
      <c r="F644" t="s">
        <v>2102</v>
      </c>
      <c r="G644" t="s">
        <v>19</v>
      </c>
      <c r="H644" t="s">
        <v>21</v>
      </c>
      <c r="I644" t="s">
        <v>23</v>
      </c>
      <c r="J644" s="1">
        <v>67067281</v>
      </c>
      <c r="K644" s="1">
        <f t="shared" si="30"/>
        <v>18.021206867519556</v>
      </c>
      <c r="L644" t="s">
        <v>20</v>
      </c>
      <c r="M644" t="s">
        <v>947</v>
      </c>
      <c r="N644" t="s">
        <v>3133</v>
      </c>
      <c r="O644" t="s">
        <v>3167</v>
      </c>
      <c r="P644" t="s">
        <v>3167</v>
      </c>
      <c r="Q644" t="s">
        <v>3167</v>
      </c>
      <c r="R644" t="s">
        <v>3167</v>
      </c>
      <c r="S644" s="10" t="e">
        <f>C644-VLOOKUP(E644, 'OFZ Yield'!$B$2:$N$2354, MATCH(V644, 'OFZ Yield'!$B$3:$N$3, 0), FALSE)</f>
        <v>#N/A</v>
      </c>
      <c r="T644" t="e">
        <f t="shared" si="31"/>
        <v>#N/A</v>
      </c>
      <c r="U644">
        <f t="shared" si="32"/>
        <v>60</v>
      </c>
      <c r="V644">
        <v>5</v>
      </c>
      <c r="W644">
        <v>0</v>
      </c>
      <c r="Z644">
        <v>0</v>
      </c>
    </row>
    <row r="645" spans="1:26" hidden="1" x14ac:dyDescent="0.15">
      <c r="A645" t="s">
        <v>123</v>
      </c>
      <c r="B645" t="s">
        <v>124</v>
      </c>
      <c r="C645" s="1">
        <v>10.5</v>
      </c>
      <c r="D645" s="2">
        <v>42243</v>
      </c>
      <c r="E645" s="2">
        <v>41151</v>
      </c>
      <c r="F645" t="s">
        <v>2110</v>
      </c>
      <c r="G645" t="s">
        <v>19</v>
      </c>
      <c r="H645" t="s">
        <v>21</v>
      </c>
      <c r="I645" t="s">
        <v>25</v>
      </c>
      <c r="J645" s="1">
        <v>6631282</v>
      </c>
      <c r="K645" s="1">
        <f t="shared" si="30"/>
        <v>15.707308706968979</v>
      </c>
      <c r="L645" t="s">
        <v>20</v>
      </c>
      <c r="M645" t="s">
        <v>947</v>
      </c>
      <c r="N645" t="s">
        <v>3167</v>
      </c>
      <c r="O645" t="s">
        <v>3167</v>
      </c>
      <c r="P645" t="s">
        <v>3167</v>
      </c>
      <c r="Q645" t="s">
        <v>3167</v>
      </c>
      <c r="R645" t="s">
        <v>3167</v>
      </c>
      <c r="S645" s="10" t="e">
        <f>C645-VLOOKUP(E645, 'OFZ Yield'!$B$2:$N$2354, MATCH(V645, 'OFZ Yield'!$B$3:$N$3, 0), FALSE)</f>
        <v>#N/A</v>
      </c>
      <c r="T645" t="e">
        <f t="shared" si="31"/>
        <v>#N/A</v>
      </c>
      <c r="U645">
        <f t="shared" si="32"/>
        <v>36</v>
      </c>
      <c r="V645">
        <v>3</v>
      </c>
      <c r="W645">
        <v>0</v>
      </c>
      <c r="Z645">
        <v>0</v>
      </c>
    </row>
    <row r="646" spans="1:26" hidden="1" x14ac:dyDescent="0.15">
      <c r="A646" t="s">
        <v>332</v>
      </c>
      <c r="B646" t="s">
        <v>333</v>
      </c>
      <c r="C646" s="1">
        <v>8.25</v>
      </c>
      <c r="D646" s="2">
        <v>42247</v>
      </c>
      <c r="E646" s="2">
        <v>41152</v>
      </c>
      <c r="F646" t="s">
        <v>2101</v>
      </c>
      <c r="G646" t="s">
        <v>19</v>
      </c>
      <c r="H646" t="s">
        <v>21</v>
      </c>
      <c r="I646" t="s">
        <v>23</v>
      </c>
      <c r="J646" s="1">
        <v>67067281</v>
      </c>
      <c r="K646" s="1">
        <f t="shared" si="30"/>
        <v>18.021206867519556</v>
      </c>
      <c r="L646" t="s">
        <v>20</v>
      </c>
      <c r="M646" t="s">
        <v>947</v>
      </c>
      <c r="N646" t="s">
        <v>3133</v>
      </c>
      <c r="O646" t="s">
        <v>3167</v>
      </c>
      <c r="P646" t="s">
        <v>3167</v>
      </c>
      <c r="Q646" t="s">
        <v>3167</v>
      </c>
      <c r="R646" t="s">
        <v>3167</v>
      </c>
      <c r="S646" s="10" t="e">
        <f>C646-VLOOKUP(E646, 'OFZ Yield'!$B$2:$N$2354, MATCH(V646, 'OFZ Yield'!$B$3:$N$3, 0), FALSE)</f>
        <v>#N/A</v>
      </c>
      <c r="T646" t="e">
        <f t="shared" si="31"/>
        <v>#N/A</v>
      </c>
      <c r="U646">
        <f t="shared" si="32"/>
        <v>36</v>
      </c>
      <c r="V646">
        <v>3</v>
      </c>
      <c r="W646">
        <v>0</v>
      </c>
      <c r="Z646">
        <v>0</v>
      </c>
    </row>
    <row r="647" spans="1:26" hidden="1" x14ac:dyDescent="0.15">
      <c r="A647" t="s">
        <v>1900</v>
      </c>
      <c r="B647" t="s">
        <v>1901</v>
      </c>
      <c r="C647" s="1">
        <v>12</v>
      </c>
      <c r="D647" s="2">
        <v>42972</v>
      </c>
      <c r="E647" s="2">
        <v>41152</v>
      </c>
      <c r="F647" t="s">
        <v>2103</v>
      </c>
      <c r="G647" t="s">
        <v>19</v>
      </c>
      <c r="H647" t="s">
        <v>21</v>
      </c>
      <c r="I647" t="s">
        <v>23</v>
      </c>
      <c r="J647" s="1">
        <v>92837950</v>
      </c>
      <c r="K647" s="1">
        <f t="shared" si="30"/>
        <v>18.346366058127153</v>
      </c>
      <c r="L647" t="s">
        <v>20</v>
      </c>
      <c r="M647" t="s">
        <v>951</v>
      </c>
      <c r="N647" t="s">
        <v>3167</v>
      </c>
      <c r="O647" t="s">
        <v>3167</v>
      </c>
      <c r="P647" t="s">
        <v>3167</v>
      </c>
      <c r="Q647" t="s">
        <v>3167</v>
      </c>
      <c r="R647" t="s">
        <v>3167</v>
      </c>
      <c r="S647" s="10" t="e">
        <f>C647-VLOOKUP(E647, 'OFZ Yield'!$B$2:$N$2354, MATCH(V647, 'OFZ Yield'!$B$3:$N$3, 0), FALSE)</f>
        <v>#N/A</v>
      </c>
      <c r="T647" t="e">
        <f t="shared" si="31"/>
        <v>#N/A</v>
      </c>
      <c r="U647">
        <f t="shared" si="32"/>
        <v>60</v>
      </c>
      <c r="V647">
        <v>3</v>
      </c>
      <c r="W647">
        <v>0</v>
      </c>
      <c r="Z647">
        <v>0</v>
      </c>
    </row>
    <row r="648" spans="1:26" hidden="1" x14ac:dyDescent="0.15">
      <c r="A648" t="s">
        <v>2104</v>
      </c>
      <c r="B648" t="s">
        <v>2105</v>
      </c>
      <c r="C648" s="1">
        <v>0.01</v>
      </c>
      <c r="D648" s="2">
        <v>44795</v>
      </c>
      <c r="E648" s="2">
        <v>41155</v>
      </c>
      <c r="F648" t="s">
        <v>2106</v>
      </c>
      <c r="G648" t="s">
        <v>19</v>
      </c>
      <c r="H648" t="s">
        <v>21</v>
      </c>
      <c r="I648" t="s">
        <v>23</v>
      </c>
      <c r="J648" s="1">
        <v>66312821</v>
      </c>
      <c r="K648" s="1">
        <f t="shared" si="30"/>
        <v>18.009893815043064</v>
      </c>
      <c r="L648" t="s">
        <v>20</v>
      </c>
      <c r="M648" t="s">
        <v>948</v>
      </c>
      <c r="N648" t="s">
        <v>3167</v>
      </c>
      <c r="O648" t="s">
        <v>3167</v>
      </c>
      <c r="P648" t="s">
        <v>3167</v>
      </c>
      <c r="Q648" t="s">
        <v>3167</v>
      </c>
      <c r="R648" t="s">
        <v>3167</v>
      </c>
      <c r="S648" s="10" t="e">
        <f>C648-VLOOKUP(E648, 'OFZ Yield'!$B$2:$N$2354, MATCH(V648, 'OFZ Yield'!$B$3:$N$3, 0), FALSE)</f>
        <v>#N/A</v>
      </c>
      <c r="T648" t="e">
        <f t="shared" si="31"/>
        <v>#N/A</v>
      </c>
      <c r="U648">
        <f t="shared" si="32"/>
        <v>120</v>
      </c>
      <c r="V648">
        <v>10</v>
      </c>
      <c r="W648">
        <v>0</v>
      </c>
      <c r="Z648">
        <v>0</v>
      </c>
    </row>
    <row r="649" spans="1:26" hidden="1" x14ac:dyDescent="0.15">
      <c r="A649" t="s">
        <v>962</v>
      </c>
      <c r="B649" t="s">
        <v>963</v>
      </c>
      <c r="C649" s="1">
        <v>7.63</v>
      </c>
      <c r="D649" s="2">
        <v>42248</v>
      </c>
      <c r="E649" s="2">
        <v>41156</v>
      </c>
      <c r="F649" t="s">
        <v>2084</v>
      </c>
      <c r="G649" t="s">
        <v>19</v>
      </c>
      <c r="H649" t="s">
        <v>21</v>
      </c>
      <c r="I649" t="s">
        <v>23</v>
      </c>
      <c r="J649" s="1">
        <v>134134563</v>
      </c>
      <c r="K649" s="1">
        <f t="shared" si="30"/>
        <v>18.714354055534702</v>
      </c>
      <c r="L649" t="s">
        <v>20</v>
      </c>
      <c r="M649" t="s">
        <v>947</v>
      </c>
      <c r="N649" t="s">
        <v>3133</v>
      </c>
      <c r="O649" t="s">
        <v>3139</v>
      </c>
      <c r="P649" t="s">
        <v>3167</v>
      </c>
      <c r="Q649" t="s">
        <v>3167</v>
      </c>
      <c r="R649" t="s">
        <v>3167</v>
      </c>
      <c r="S649" s="10" t="e">
        <f>C649-VLOOKUP(E649, 'OFZ Yield'!$B$2:$N$2354, MATCH(V649, 'OFZ Yield'!$B$3:$N$3, 0), FALSE)</f>
        <v>#N/A</v>
      </c>
      <c r="T649" t="e">
        <f t="shared" si="31"/>
        <v>#N/A</v>
      </c>
      <c r="U649">
        <f t="shared" si="32"/>
        <v>36</v>
      </c>
      <c r="V649">
        <v>3</v>
      </c>
      <c r="W649">
        <v>0</v>
      </c>
      <c r="Z649">
        <v>0</v>
      </c>
    </row>
    <row r="650" spans="1:26" hidden="1" x14ac:dyDescent="0.15">
      <c r="A650" t="s">
        <v>2107</v>
      </c>
      <c r="B650" t="s">
        <v>2108</v>
      </c>
      <c r="C650" s="1">
        <v>13.25</v>
      </c>
      <c r="D650" s="2">
        <v>42252</v>
      </c>
      <c r="E650" s="2">
        <v>41156</v>
      </c>
      <c r="F650" t="s">
        <v>2109</v>
      </c>
      <c r="G650" t="s">
        <v>19</v>
      </c>
      <c r="H650" t="s">
        <v>21</v>
      </c>
      <c r="I650" t="s">
        <v>23</v>
      </c>
      <c r="J650" s="1">
        <v>26826912</v>
      </c>
      <c r="K650" s="1">
        <f t="shared" si="30"/>
        <v>17.104916120735002</v>
      </c>
      <c r="L650" t="s">
        <v>20</v>
      </c>
      <c r="M650" t="s">
        <v>947</v>
      </c>
      <c r="N650" t="s">
        <v>3167</v>
      </c>
      <c r="O650" t="s">
        <v>3139</v>
      </c>
      <c r="P650" t="s">
        <v>3167</v>
      </c>
      <c r="Q650" t="s">
        <v>3167</v>
      </c>
      <c r="R650" t="s">
        <v>3167</v>
      </c>
      <c r="S650" s="10" t="e">
        <f>C650-VLOOKUP(E650, 'OFZ Yield'!$B$2:$N$2354, MATCH(V650, 'OFZ Yield'!$B$3:$N$3, 0), FALSE)</f>
        <v>#N/A</v>
      </c>
      <c r="T650" t="e">
        <f t="shared" si="31"/>
        <v>#N/A</v>
      </c>
      <c r="U650">
        <f t="shared" si="32"/>
        <v>37</v>
      </c>
      <c r="V650">
        <v>3</v>
      </c>
      <c r="W650">
        <v>0</v>
      </c>
      <c r="Z650">
        <v>0</v>
      </c>
    </row>
    <row r="651" spans="1:26" hidden="1" x14ac:dyDescent="0.15">
      <c r="A651" t="s">
        <v>2111</v>
      </c>
      <c r="B651" t="s">
        <v>2112</v>
      </c>
      <c r="C651" s="1">
        <v>13.5</v>
      </c>
      <c r="D651" s="2">
        <v>42248</v>
      </c>
      <c r="E651" s="2">
        <v>41156</v>
      </c>
      <c r="F651" t="s">
        <v>2113</v>
      </c>
      <c r="G651" t="s">
        <v>19</v>
      </c>
      <c r="H651" t="s">
        <v>21</v>
      </c>
      <c r="I651" t="s">
        <v>23</v>
      </c>
      <c r="J651" s="1">
        <v>6631282</v>
      </c>
      <c r="K651" s="1">
        <f t="shared" si="30"/>
        <v>15.707308706968979</v>
      </c>
      <c r="L651" t="s">
        <v>20</v>
      </c>
      <c r="M651" t="s">
        <v>947</v>
      </c>
      <c r="N651" t="s">
        <v>3167</v>
      </c>
      <c r="O651" t="s">
        <v>3167</v>
      </c>
      <c r="P651" t="s">
        <v>3167</v>
      </c>
      <c r="Q651" t="s">
        <v>3167</v>
      </c>
      <c r="R651" t="s">
        <v>3167</v>
      </c>
      <c r="S651" s="10" t="e">
        <f>C651-VLOOKUP(E651, 'OFZ Yield'!$B$2:$N$2354, MATCH(V651, 'OFZ Yield'!$B$3:$N$3, 0), FALSE)</f>
        <v>#N/A</v>
      </c>
      <c r="T651" t="e">
        <f t="shared" si="31"/>
        <v>#N/A</v>
      </c>
      <c r="U651">
        <f t="shared" si="32"/>
        <v>36</v>
      </c>
      <c r="V651">
        <v>3</v>
      </c>
      <c r="W651">
        <v>0</v>
      </c>
      <c r="Z651">
        <v>0</v>
      </c>
    </row>
    <row r="652" spans="1:26" hidden="1" x14ac:dyDescent="0.15">
      <c r="A652" t="s">
        <v>1815</v>
      </c>
      <c r="B652" t="s">
        <v>1816</v>
      </c>
      <c r="C652" s="1">
        <v>12</v>
      </c>
      <c r="D652" s="2">
        <v>46617</v>
      </c>
      <c r="E652" s="2">
        <v>41157</v>
      </c>
      <c r="F652" t="s">
        <v>2114</v>
      </c>
      <c r="G652" t="s">
        <v>19</v>
      </c>
      <c r="H652" t="s">
        <v>21</v>
      </c>
      <c r="I652" t="s">
        <v>23</v>
      </c>
      <c r="J652" s="1">
        <v>132013201</v>
      </c>
      <c r="K652" s="1">
        <f t="shared" si="30"/>
        <v>18.698412483125978</v>
      </c>
      <c r="L652" t="s">
        <v>20</v>
      </c>
      <c r="M652" t="s">
        <v>1011</v>
      </c>
      <c r="N652" t="s">
        <v>3167</v>
      </c>
      <c r="O652" t="s">
        <v>3167</v>
      </c>
      <c r="P652" t="s">
        <v>3147</v>
      </c>
      <c r="Q652" t="s">
        <v>3167</v>
      </c>
      <c r="R652" t="s">
        <v>3167</v>
      </c>
      <c r="S652" s="10" t="e">
        <f>C652-VLOOKUP(E652, 'OFZ Yield'!$B$2:$N$2354, MATCH(V652, 'OFZ Yield'!$B$3:$N$3, 0), FALSE)</f>
        <v>#N/A</v>
      </c>
      <c r="T652" t="e">
        <f t="shared" si="31"/>
        <v>#N/A</v>
      </c>
      <c r="U652">
        <f t="shared" si="32"/>
        <v>180</v>
      </c>
      <c r="V652">
        <v>5</v>
      </c>
      <c r="W652">
        <f>IF(P652="high risk", 1, 0)</f>
        <v>1</v>
      </c>
      <c r="X652">
        <v>1</v>
      </c>
      <c r="Y652" s="2">
        <v>42613</v>
      </c>
      <c r="Z652" s="10">
        <f>(Y652-E652)/365</f>
        <v>3.989041095890411</v>
      </c>
    </row>
    <row r="653" spans="1:26" hidden="1" x14ac:dyDescent="0.15">
      <c r="A653" t="s">
        <v>50</v>
      </c>
      <c r="B653" t="s">
        <v>51</v>
      </c>
      <c r="C653" s="1">
        <v>11.25</v>
      </c>
      <c r="D653" s="2">
        <v>42253</v>
      </c>
      <c r="E653" s="2">
        <v>41158</v>
      </c>
      <c r="F653" t="s">
        <v>2127</v>
      </c>
      <c r="G653" t="s">
        <v>19</v>
      </c>
      <c r="H653" t="s">
        <v>21</v>
      </c>
      <c r="I653" t="s">
        <v>23</v>
      </c>
      <c r="J653" s="1">
        <v>66312821</v>
      </c>
      <c r="K653" s="1">
        <f t="shared" si="30"/>
        <v>18.009893815043064</v>
      </c>
      <c r="L653" t="s">
        <v>20</v>
      </c>
      <c r="M653" t="s">
        <v>947</v>
      </c>
      <c r="N653" t="s">
        <v>3167</v>
      </c>
      <c r="O653" t="s">
        <v>3167</v>
      </c>
      <c r="P653" t="s">
        <v>3167</v>
      </c>
      <c r="Q653" t="s">
        <v>3167</v>
      </c>
      <c r="R653" t="s">
        <v>3167</v>
      </c>
      <c r="S653" s="10" t="e">
        <f>C653-VLOOKUP(E653, 'OFZ Yield'!$B$2:$N$2354, MATCH(V653, 'OFZ Yield'!$B$3:$N$3, 0), FALSE)</f>
        <v>#N/A</v>
      </c>
      <c r="T653" t="e">
        <f t="shared" si="31"/>
        <v>#N/A</v>
      </c>
      <c r="U653">
        <f t="shared" si="32"/>
        <v>36</v>
      </c>
      <c r="V653">
        <v>3</v>
      </c>
      <c r="W653">
        <v>0</v>
      </c>
      <c r="Z653">
        <v>0</v>
      </c>
    </row>
    <row r="654" spans="1:26" hidden="1" x14ac:dyDescent="0.15">
      <c r="A654" t="s">
        <v>53</v>
      </c>
      <c r="B654" t="s">
        <v>54</v>
      </c>
      <c r="C654" s="1">
        <v>14.75</v>
      </c>
      <c r="D654" s="2">
        <v>42250</v>
      </c>
      <c r="E654" s="2">
        <v>41158</v>
      </c>
      <c r="F654" t="s">
        <v>2128</v>
      </c>
      <c r="G654" t="s">
        <v>19</v>
      </c>
      <c r="H654" t="s">
        <v>21</v>
      </c>
      <c r="I654" t="s">
        <v>23</v>
      </c>
      <c r="J654" s="1">
        <v>13262564</v>
      </c>
      <c r="K654" s="1">
        <f t="shared" si="30"/>
        <v>16.400455887528924</v>
      </c>
      <c r="L654" t="s">
        <v>20</v>
      </c>
      <c r="M654" t="s">
        <v>947</v>
      </c>
      <c r="N654" t="s">
        <v>3167</v>
      </c>
      <c r="O654" t="s">
        <v>3167</v>
      </c>
      <c r="P654" t="s">
        <v>3147</v>
      </c>
      <c r="Q654" t="s">
        <v>3167</v>
      </c>
      <c r="R654" t="s">
        <v>3167</v>
      </c>
      <c r="S654" s="10" t="e">
        <f>C654-VLOOKUP(E654, 'OFZ Yield'!$B$2:$N$2354, MATCH(V654, 'OFZ Yield'!$B$3:$N$3, 0), FALSE)</f>
        <v>#N/A</v>
      </c>
      <c r="T654" t="e">
        <f t="shared" si="31"/>
        <v>#N/A</v>
      </c>
      <c r="U654">
        <f t="shared" si="32"/>
        <v>36</v>
      </c>
      <c r="V654">
        <v>10</v>
      </c>
      <c r="W654">
        <f>IF(P654="high risk", 1, 0)</f>
        <v>1</v>
      </c>
      <c r="Z654">
        <v>0</v>
      </c>
    </row>
    <row r="655" spans="1:26" hidden="1" x14ac:dyDescent="0.15">
      <c r="A655" t="s">
        <v>1190</v>
      </c>
      <c r="B655" t="s">
        <v>1191</v>
      </c>
      <c r="C655" s="1">
        <v>8.25</v>
      </c>
      <c r="D655" s="2">
        <v>42254</v>
      </c>
      <c r="E655" s="2">
        <v>41162</v>
      </c>
      <c r="F655" t="s">
        <v>2086</v>
      </c>
      <c r="G655" t="s">
        <v>19</v>
      </c>
      <c r="H655" t="s">
        <v>21</v>
      </c>
      <c r="I655" t="s">
        <v>23</v>
      </c>
      <c r="J655" s="1">
        <v>65931747</v>
      </c>
      <c r="K655" s="1">
        <f t="shared" si="30"/>
        <v>18.004130628539119</v>
      </c>
      <c r="L655" t="s">
        <v>20</v>
      </c>
      <c r="M655" t="s">
        <v>951</v>
      </c>
      <c r="N655" t="s">
        <v>3167</v>
      </c>
      <c r="O655" t="s">
        <v>3167</v>
      </c>
      <c r="P655" t="s">
        <v>3167</v>
      </c>
      <c r="Q655" t="s">
        <v>3167</v>
      </c>
      <c r="R655" t="s">
        <v>3167</v>
      </c>
      <c r="S655" s="10" t="e">
        <f>C655-VLOOKUP(E655, 'OFZ Yield'!$B$2:$N$2354, MATCH(V655, 'OFZ Yield'!$B$3:$N$3, 0), FALSE)</f>
        <v>#N/A</v>
      </c>
      <c r="T655" t="e">
        <f t="shared" si="31"/>
        <v>#N/A</v>
      </c>
      <c r="U655">
        <f t="shared" si="32"/>
        <v>36</v>
      </c>
      <c r="V655">
        <v>3</v>
      </c>
      <c r="W655">
        <v>0</v>
      </c>
      <c r="Z655">
        <v>0</v>
      </c>
    </row>
    <row r="656" spans="1:26" hidden="1" x14ac:dyDescent="0.15">
      <c r="A656" t="s">
        <v>337</v>
      </c>
      <c r="B656" t="s">
        <v>338</v>
      </c>
      <c r="C656" s="1">
        <v>11</v>
      </c>
      <c r="D656" s="2">
        <v>42259</v>
      </c>
      <c r="E656" s="2">
        <v>41164</v>
      </c>
      <c r="F656" t="s">
        <v>2116</v>
      </c>
      <c r="G656" t="s">
        <v>19</v>
      </c>
      <c r="H656" t="s">
        <v>21</v>
      </c>
      <c r="I656" t="s">
        <v>23</v>
      </c>
      <c r="J656" s="1">
        <v>134134563</v>
      </c>
      <c r="K656" s="1">
        <f t="shared" si="30"/>
        <v>18.714354055534702</v>
      </c>
      <c r="L656" t="s">
        <v>20</v>
      </c>
      <c r="M656" t="s">
        <v>947</v>
      </c>
      <c r="N656" t="s">
        <v>3133</v>
      </c>
      <c r="O656" t="s">
        <v>3167</v>
      </c>
      <c r="P656" t="s">
        <v>3167</v>
      </c>
      <c r="Q656" t="s">
        <v>3167</v>
      </c>
      <c r="R656" t="s">
        <v>3167</v>
      </c>
      <c r="S656" s="10" t="e">
        <f>C656-VLOOKUP(E656, 'OFZ Yield'!$B$2:$N$2354, MATCH(V656, 'OFZ Yield'!$B$3:$N$3, 0), FALSE)</f>
        <v>#N/A</v>
      </c>
      <c r="T656" t="e">
        <f t="shared" si="31"/>
        <v>#N/A</v>
      </c>
      <c r="U656">
        <f t="shared" si="32"/>
        <v>36</v>
      </c>
      <c r="V656">
        <v>5</v>
      </c>
      <c r="W656">
        <v>0</v>
      </c>
      <c r="Z656">
        <v>0</v>
      </c>
    </row>
    <row r="657" spans="1:26" hidden="1" x14ac:dyDescent="0.15">
      <c r="A657" t="s">
        <v>165</v>
      </c>
      <c r="B657" t="s">
        <v>166</v>
      </c>
      <c r="C657" s="1">
        <v>0.1</v>
      </c>
      <c r="D657" s="2">
        <v>42986</v>
      </c>
      <c r="E657" s="2">
        <v>41166</v>
      </c>
      <c r="F657" t="s">
        <v>2117</v>
      </c>
      <c r="G657" t="s">
        <v>19</v>
      </c>
      <c r="H657" t="s">
        <v>21</v>
      </c>
      <c r="I657" t="s">
        <v>23</v>
      </c>
      <c r="J657" s="1">
        <v>39559048</v>
      </c>
      <c r="K657" s="1">
        <f t="shared" si="30"/>
        <v>17.493304999717395</v>
      </c>
      <c r="L657" t="s">
        <v>20</v>
      </c>
      <c r="M657" t="s">
        <v>947</v>
      </c>
      <c r="N657" t="s">
        <v>3167</v>
      </c>
      <c r="O657" t="s">
        <v>3167</v>
      </c>
      <c r="P657" t="s">
        <v>3167</v>
      </c>
      <c r="Q657" t="s">
        <v>3167</v>
      </c>
      <c r="R657" t="s">
        <v>3167</v>
      </c>
      <c r="S657" s="10" t="e">
        <f>C657-VLOOKUP(E657, 'OFZ Yield'!$B$2:$N$2354, MATCH(V657, 'OFZ Yield'!$B$3:$N$3, 0), FALSE)</f>
        <v>#N/A</v>
      </c>
      <c r="T657" t="e">
        <f t="shared" si="31"/>
        <v>#N/A</v>
      </c>
      <c r="U657">
        <f t="shared" si="32"/>
        <v>60</v>
      </c>
      <c r="V657">
        <v>10</v>
      </c>
      <c r="W657">
        <v>0</v>
      </c>
      <c r="Z657">
        <v>0</v>
      </c>
    </row>
    <row r="658" spans="1:26" hidden="1" x14ac:dyDescent="0.15">
      <c r="A658" t="s">
        <v>2119</v>
      </c>
      <c r="B658" t="s">
        <v>2120</v>
      </c>
      <c r="C658" s="1">
        <v>11</v>
      </c>
      <c r="D658" s="2">
        <v>42258</v>
      </c>
      <c r="E658" s="2">
        <v>41166</v>
      </c>
      <c r="F658" t="s">
        <v>2121</v>
      </c>
      <c r="G658" t="s">
        <v>19</v>
      </c>
      <c r="H658" t="s">
        <v>21</v>
      </c>
      <c r="I658" t="s">
        <v>25</v>
      </c>
      <c r="J658" s="1">
        <v>18457652</v>
      </c>
      <c r="K658" s="1">
        <f t="shared" si="30"/>
        <v>16.730989585016317</v>
      </c>
      <c r="L658" t="s">
        <v>20</v>
      </c>
      <c r="M658" t="s">
        <v>948</v>
      </c>
      <c r="N658" t="s">
        <v>3167</v>
      </c>
      <c r="O658" t="s">
        <v>3167</v>
      </c>
      <c r="P658" t="s">
        <v>3167</v>
      </c>
      <c r="Q658" t="s">
        <v>3167</v>
      </c>
      <c r="R658" t="s">
        <v>3167</v>
      </c>
      <c r="S658" s="10" t="e">
        <f>C658-VLOOKUP(E658, 'OFZ Yield'!$B$2:$N$2354, MATCH(V658, 'OFZ Yield'!$B$3:$N$3, 0), FALSE)</f>
        <v>#N/A</v>
      </c>
      <c r="T658" t="e">
        <f t="shared" si="31"/>
        <v>#N/A</v>
      </c>
      <c r="U658">
        <f t="shared" si="32"/>
        <v>36</v>
      </c>
      <c r="V658">
        <v>3</v>
      </c>
      <c r="W658">
        <v>0</v>
      </c>
      <c r="Z658">
        <v>0</v>
      </c>
    </row>
    <row r="659" spans="1:26" hidden="1" x14ac:dyDescent="0.15">
      <c r="A659" t="s">
        <v>1190</v>
      </c>
      <c r="B659" t="s">
        <v>1191</v>
      </c>
      <c r="C659" s="1">
        <v>10</v>
      </c>
      <c r="D659" s="2">
        <v>44809</v>
      </c>
      <c r="E659" s="2">
        <v>41169</v>
      </c>
      <c r="F659" t="s">
        <v>2122</v>
      </c>
      <c r="G659" t="s">
        <v>19</v>
      </c>
      <c r="H659" t="s">
        <v>21</v>
      </c>
      <c r="I659" t="s">
        <v>23</v>
      </c>
      <c r="J659" s="1">
        <v>65931747</v>
      </c>
      <c r="K659" s="1">
        <f t="shared" si="30"/>
        <v>18.004130628539119</v>
      </c>
      <c r="L659" t="s">
        <v>20</v>
      </c>
      <c r="M659" t="s">
        <v>951</v>
      </c>
      <c r="N659" t="s">
        <v>3167</v>
      </c>
      <c r="O659" t="s">
        <v>3167</v>
      </c>
      <c r="P659" t="s">
        <v>3167</v>
      </c>
      <c r="Q659" t="s">
        <v>3167</v>
      </c>
      <c r="R659" t="s">
        <v>3167</v>
      </c>
      <c r="S659" s="10" t="e">
        <f>C659-VLOOKUP(E659, 'OFZ Yield'!$B$2:$N$2354, MATCH(V659, 'OFZ Yield'!$B$3:$N$3, 0), FALSE)</f>
        <v>#N/A</v>
      </c>
      <c r="T659" t="e">
        <f t="shared" si="31"/>
        <v>#N/A</v>
      </c>
      <c r="U659">
        <f t="shared" si="32"/>
        <v>120</v>
      </c>
      <c r="V659">
        <v>3</v>
      </c>
      <c r="W659">
        <v>0</v>
      </c>
      <c r="Z659">
        <v>0</v>
      </c>
    </row>
    <row r="660" spans="1:26" hidden="1" x14ac:dyDescent="0.15">
      <c r="A660" t="s">
        <v>457</v>
      </c>
      <c r="B660" t="s">
        <v>458</v>
      </c>
      <c r="C660" s="1">
        <v>8.8000000000000007</v>
      </c>
      <c r="D660" s="2">
        <v>42265</v>
      </c>
      <c r="E660" s="2">
        <v>41173</v>
      </c>
      <c r="F660" t="s">
        <v>2118</v>
      </c>
      <c r="G660" t="s">
        <v>19</v>
      </c>
      <c r="H660" t="s">
        <v>21</v>
      </c>
      <c r="I660" t="s">
        <v>25</v>
      </c>
      <c r="J660" s="1">
        <v>67968766</v>
      </c>
      <c r="K660" s="1">
        <f t="shared" si="30"/>
        <v>18.034558834089601</v>
      </c>
      <c r="L660" t="s">
        <v>20</v>
      </c>
      <c r="M660" t="s">
        <v>947</v>
      </c>
      <c r="N660" t="s">
        <v>3167</v>
      </c>
      <c r="O660" t="s">
        <v>3167</v>
      </c>
      <c r="P660" t="s">
        <v>3167</v>
      </c>
      <c r="Q660" t="s">
        <v>3167</v>
      </c>
      <c r="R660" t="s">
        <v>3167</v>
      </c>
      <c r="S660" s="10" t="e">
        <f>C660-VLOOKUP(E660, 'OFZ Yield'!$B$2:$N$2354, MATCH(V660, 'OFZ Yield'!$B$3:$N$3, 0), FALSE)</f>
        <v>#N/A</v>
      </c>
      <c r="T660" t="e">
        <f t="shared" si="31"/>
        <v>#N/A</v>
      </c>
      <c r="U660">
        <f t="shared" si="32"/>
        <v>36</v>
      </c>
      <c r="V660">
        <v>3</v>
      </c>
      <c r="W660">
        <v>0</v>
      </c>
      <c r="Z660">
        <v>0</v>
      </c>
    </row>
    <row r="661" spans="1:26" hidden="1" x14ac:dyDescent="0.15">
      <c r="A661" t="s">
        <v>1465</v>
      </c>
      <c r="B661" t="s">
        <v>1466</v>
      </c>
      <c r="C661" s="1">
        <v>8.9</v>
      </c>
      <c r="D661" s="2">
        <v>42268</v>
      </c>
      <c r="E661" s="2">
        <v>41176</v>
      </c>
      <c r="F661" t="s">
        <v>2125</v>
      </c>
      <c r="G661" t="s">
        <v>19</v>
      </c>
      <c r="H661" t="s">
        <v>21</v>
      </c>
      <c r="I661" t="s">
        <v>25</v>
      </c>
      <c r="J661" s="1">
        <v>67691058</v>
      </c>
      <c r="K661" s="1">
        <f t="shared" si="30"/>
        <v>18.03046464644094</v>
      </c>
      <c r="L661" t="s">
        <v>20</v>
      </c>
      <c r="M661" t="s">
        <v>947</v>
      </c>
      <c r="N661" t="s">
        <v>3167</v>
      </c>
      <c r="O661" t="s">
        <v>3167</v>
      </c>
      <c r="P661" t="s">
        <v>3167</v>
      </c>
      <c r="Q661" t="s">
        <v>3167</v>
      </c>
      <c r="R661" t="s">
        <v>3167</v>
      </c>
      <c r="S661" s="10" t="e">
        <f>C661-VLOOKUP(E661, 'OFZ Yield'!$B$2:$N$2354, MATCH(V661, 'OFZ Yield'!$B$3:$N$3, 0), FALSE)</f>
        <v>#N/A</v>
      </c>
      <c r="T661" t="e">
        <f t="shared" si="31"/>
        <v>#N/A</v>
      </c>
      <c r="U661">
        <f t="shared" si="32"/>
        <v>36</v>
      </c>
      <c r="V661">
        <v>5</v>
      </c>
      <c r="W661">
        <v>0</v>
      </c>
      <c r="Z661">
        <v>0</v>
      </c>
    </row>
    <row r="662" spans="1:26" hidden="1" x14ac:dyDescent="0.15">
      <c r="A662" t="s">
        <v>123</v>
      </c>
      <c r="B662" t="s">
        <v>124</v>
      </c>
      <c r="C662" s="1">
        <v>10.5</v>
      </c>
      <c r="D662" s="2">
        <v>42268</v>
      </c>
      <c r="E662" s="2">
        <v>41176</v>
      </c>
      <c r="F662" t="s">
        <v>2126</v>
      </c>
      <c r="G662" t="s">
        <v>19</v>
      </c>
      <c r="H662" t="s">
        <v>21</v>
      </c>
      <c r="I662" t="s">
        <v>25</v>
      </c>
      <c r="J662" s="1">
        <v>26383483</v>
      </c>
      <c r="K662" s="1">
        <f t="shared" si="30"/>
        <v>17.088248728380311</v>
      </c>
      <c r="L662" t="s">
        <v>20</v>
      </c>
      <c r="M662" t="s">
        <v>948</v>
      </c>
      <c r="N662" t="s">
        <v>3167</v>
      </c>
      <c r="O662" t="s">
        <v>3167</v>
      </c>
      <c r="P662" t="s">
        <v>3167</v>
      </c>
      <c r="Q662" t="s">
        <v>3167</v>
      </c>
      <c r="R662" t="s">
        <v>3167</v>
      </c>
      <c r="S662" s="10" t="e">
        <f>C662-VLOOKUP(E662, 'OFZ Yield'!$B$2:$N$2354, MATCH(V662, 'OFZ Yield'!$B$3:$N$3, 0), FALSE)</f>
        <v>#N/A</v>
      </c>
      <c r="T662" t="e">
        <f t="shared" si="31"/>
        <v>#N/A</v>
      </c>
      <c r="U662">
        <f t="shared" si="32"/>
        <v>36</v>
      </c>
      <c r="V662">
        <v>3</v>
      </c>
      <c r="W662">
        <v>0</v>
      </c>
      <c r="Z662">
        <v>0</v>
      </c>
    </row>
    <row r="663" spans="1:26" hidden="1" x14ac:dyDescent="0.15">
      <c r="A663" t="s">
        <v>123</v>
      </c>
      <c r="B663" t="s">
        <v>124</v>
      </c>
      <c r="C663" s="1">
        <v>10.5</v>
      </c>
      <c r="D663" s="2">
        <v>42268</v>
      </c>
      <c r="E663" s="2">
        <v>41176</v>
      </c>
      <c r="F663" t="s">
        <v>2130</v>
      </c>
      <c r="G663" t="s">
        <v>19</v>
      </c>
      <c r="H663" t="s">
        <v>21</v>
      </c>
      <c r="I663" t="s">
        <v>25</v>
      </c>
      <c r="J663" s="1">
        <v>26525128</v>
      </c>
      <c r="K663" s="1">
        <f t="shared" si="30"/>
        <v>17.093603068088871</v>
      </c>
      <c r="L663" t="s">
        <v>20</v>
      </c>
      <c r="M663" t="s">
        <v>947</v>
      </c>
      <c r="N663" t="s">
        <v>3167</v>
      </c>
      <c r="O663" t="s">
        <v>3167</v>
      </c>
      <c r="P663" t="s">
        <v>3167</v>
      </c>
      <c r="Q663" t="s">
        <v>3167</v>
      </c>
      <c r="R663" t="s">
        <v>3167</v>
      </c>
      <c r="S663" s="10" t="e">
        <f>C663-VLOOKUP(E663, 'OFZ Yield'!$B$2:$N$2354, MATCH(V663, 'OFZ Yield'!$B$3:$N$3, 0), FALSE)</f>
        <v>#N/A</v>
      </c>
      <c r="T663" t="e">
        <f t="shared" si="31"/>
        <v>#N/A</v>
      </c>
      <c r="U663">
        <f t="shared" si="32"/>
        <v>36</v>
      </c>
      <c r="V663">
        <v>3</v>
      </c>
      <c r="W663">
        <v>0</v>
      </c>
      <c r="Z663">
        <v>0</v>
      </c>
    </row>
    <row r="664" spans="1:26" hidden="1" x14ac:dyDescent="0.15">
      <c r="A664" t="s">
        <v>1002</v>
      </c>
      <c r="B664" t="s">
        <v>1003</v>
      </c>
      <c r="C664" s="1">
        <v>8.85</v>
      </c>
      <c r="D664" s="2">
        <v>42272</v>
      </c>
      <c r="E664" s="2">
        <v>41177</v>
      </c>
      <c r="F664" t="s">
        <v>2123</v>
      </c>
      <c r="G664" t="s">
        <v>19</v>
      </c>
      <c r="H664" t="s">
        <v>21</v>
      </c>
      <c r="I664" t="s">
        <v>23</v>
      </c>
      <c r="J664" s="1">
        <v>40240369</v>
      </c>
      <c r="K664" s="1">
        <f t="shared" si="30"/>
        <v>17.510381253693833</v>
      </c>
      <c r="L664" t="s">
        <v>20</v>
      </c>
      <c r="M664" t="s">
        <v>947</v>
      </c>
      <c r="N664" t="s">
        <v>3133</v>
      </c>
      <c r="O664" t="s">
        <v>3167</v>
      </c>
      <c r="P664" t="s">
        <v>3167</v>
      </c>
      <c r="Q664" t="s">
        <v>3167</v>
      </c>
      <c r="R664" t="s">
        <v>3167</v>
      </c>
      <c r="S664" s="10" t="e">
        <f>C664-VLOOKUP(E664, 'OFZ Yield'!$B$2:$N$2354, MATCH(V664, 'OFZ Yield'!$B$3:$N$3, 0), FALSE)</f>
        <v>#N/A</v>
      </c>
      <c r="T664" t="e">
        <f t="shared" si="31"/>
        <v>#N/A</v>
      </c>
      <c r="U664">
        <f t="shared" si="32"/>
        <v>36</v>
      </c>
      <c r="V664">
        <v>15</v>
      </c>
      <c r="W664">
        <v>0</v>
      </c>
      <c r="Z664">
        <v>0</v>
      </c>
    </row>
    <row r="665" spans="1:26" hidden="1" x14ac:dyDescent="0.15">
      <c r="A665" t="s">
        <v>1345</v>
      </c>
      <c r="B665" t="s">
        <v>1346</v>
      </c>
      <c r="C665" s="1">
        <v>17</v>
      </c>
      <c r="D665" s="2">
        <v>42269</v>
      </c>
      <c r="E665" s="2">
        <v>41177</v>
      </c>
      <c r="F665" t="s">
        <v>2124</v>
      </c>
      <c r="G665" t="s">
        <v>19</v>
      </c>
      <c r="H665" t="s">
        <v>21</v>
      </c>
      <c r="I665" t="s">
        <v>23</v>
      </c>
      <c r="J665" s="1">
        <v>26826912</v>
      </c>
      <c r="K665" s="1">
        <f t="shared" si="30"/>
        <v>17.104916120735002</v>
      </c>
      <c r="L665" t="s">
        <v>20</v>
      </c>
      <c r="M665" t="s">
        <v>947</v>
      </c>
      <c r="N665" t="s">
        <v>3133</v>
      </c>
      <c r="O665" t="s">
        <v>3167</v>
      </c>
      <c r="P665" t="s">
        <v>3167</v>
      </c>
      <c r="Q665" t="s">
        <v>3167</v>
      </c>
      <c r="R665" t="s">
        <v>3167</v>
      </c>
      <c r="S665" s="10" t="e">
        <f>C665-VLOOKUP(E665, 'OFZ Yield'!$B$2:$N$2354, MATCH(V665, 'OFZ Yield'!$B$3:$N$3, 0), FALSE)</f>
        <v>#N/A</v>
      </c>
      <c r="T665" t="e">
        <f t="shared" si="31"/>
        <v>#N/A</v>
      </c>
      <c r="U665">
        <f t="shared" si="32"/>
        <v>36</v>
      </c>
      <c r="V665">
        <v>3</v>
      </c>
      <c r="W665">
        <v>0</v>
      </c>
      <c r="Z665">
        <v>0</v>
      </c>
    </row>
    <row r="666" spans="1:26" hidden="1" x14ac:dyDescent="0.15">
      <c r="A666" t="s">
        <v>2104</v>
      </c>
      <c r="B666" t="s">
        <v>2105</v>
      </c>
      <c r="C666" s="1">
        <v>0.02</v>
      </c>
      <c r="D666" s="2">
        <v>44817</v>
      </c>
      <c r="E666" s="2">
        <v>41177</v>
      </c>
      <c r="F666" t="s">
        <v>2129</v>
      </c>
      <c r="G666" t="s">
        <v>19</v>
      </c>
      <c r="H666" t="s">
        <v>21</v>
      </c>
      <c r="I666" t="s">
        <v>23</v>
      </c>
      <c r="J666" s="1">
        <v>65958709</v>
      </c>
      <c r="K666" s="1">
        <f t="shared" si="30"/>
        <v>18.004539482995966</v>
      </c>
      <c r="L666" t="s">
        <v>20</v>
      </c>
      <c r="M666" t="s">
        <v>951</v>
      </c>
      <c r="N666" t="s">
        <v>3167</v>
      </c>
      <c r="O666" t="s">
        <v>3167</v>
      </c>
      <c r="P666" t="s">
        <v>3167</v>
      </c>
      <c r="Q666" t="s">
        <v>3167</v>
      </c>
      <c r="R666" t="s">
        <v>3167</v>
      </c>
      <c r="S666" s="10" t="e">
        <f>C666-VLOOKUP(E666, 'OFZ Yield'!$B$2:$N$2354, MATCH(V666, 'OFZ Yield'!$B$3:$N$3, 0), FALSE)</f>
        <v>#N/A</v>
      </c>
      <c r="T666" t="e">
        <f t="shared" si="31"/>
        <v>#N/A</v>
      </c>
      <c r="U666">
        <f t="shared" si="32"/>
        <v>120</v>
      </c>
      <c r="V666">
        <v>3</v>
      </c>
      <c r="W666">
        <v>0</v>
      </c>
      <c r="Z666">
        <v>0</v>
      </c>
    </row>
    <row r="667" spans="1:26" hidden="1" x14ac:dyDescent="0.15">
      <c r="A667" t="s">
        <v>332</v>
      </c>
      <c r="B667" t="s">
        <v>333</v>
      </c>
      <c r="C667" s="1">
        <v>8.25</v>
      </c>
      <c r="D667" s="2">
        <v>42275</v>
      </c>
      <c r="E667" s="2">
        <v>41180</v>
      </c>
      <c r="F667" t="s">
        <v>2131</v>
      </c>
      <c r="G667" t="s">
        <v>19</v>
      </c>
      <c r="H667" t="s">
        <v>21</v>
      </c>
      <c r="I667" t="s">
        <v>23</v>
      </c>
      <c r="J667" s="1">
        <v>134134563</v>
      </c>
      <c r="K667" s="1">
        <f t="shared" si="30"/>
        <v>18.714354055534702</v>
      </c>
      <c r="L667" t="s">
        <v>20</v>
      </c>
      <c r="M667" t="s">
        <v>947</v>
      </c>
      <c r="N667" t="s">
        <v>3133</v>
      </c>
      <c r="O667" t="s">
        <v>3167</v>
      </c>
      <c r="P667" t="s">
        <v>3167</v>
      </c>
      <c r="Q667" t="s">
        <v>3167</v>
      </c>
      <c r="R667" t="s">
        <v>3167</v>
      </c>
      <c r="S667" s="10" t="e">
        <f>C667-VLOOKUP(E667, 'OFZ Yield'!$B$2:$N$2354, MATCH(V667, 'OFZ Yield'!$B$3:$N$3, 0), FALSE)</f>
        <v>#N/A</v>
      </c>
      <c r="T667" t="e">
        <f t="shared" si="31"/>
        <v>#N/A</v>
      </c>
      <c r="U667">
        <f t="shared" si="32"/>
        <v>36</v>
      </c>
      <c r="V667">
        <v>3</v>
      </c>
      <c r="W667">
        <v>0</v>
      </c>
      <c r="Z667">
        <v>0</v>
      </c>
    </row>
    <row r="668" spans="1:26" hidden="1" x14ac:dyDescent="0.15">
      <c r="A668" t="s">
        <v>707</v>
      </c>
      <c r="B668" t="s">
        <v>708</v>
      </c>
      <c r="C668" s="1">
        <v>5</v>
      </c>
      <c r="D668" s="2">
        <v>46644</v>
      </c>
      <c r="E668" s="2">
        <v>41184</v>
      </c>
      <c r="F668" t="s">
        <v>709</v>
      </c>
      <c r="G668" t="s">
        <v>19</v>
      </c>
      <c r="H668" t="s">
        <v>21</v>
      </c>
      <c r="I668" t="s">
        <v>23</v>
      </c>
      <c r="J668" s="1">
        <v>203073174</v>
      </c>
      <c r="K668" s="1">
        <f t="shared" si="30"/>
        <v>19.129076935109051</v>
      </c>
      <c r="L668" t="s">
        <v>20</v>
      </c>
      <c r="M668" t="s">
        <v>24</v>
      </c>
      <c r="N668" t="s">
        <v>3167</v>
      </c>
      <c r="O668" t="s">
        <v>3139</v>
      </c>
      <c r="P668" t="s">
        <v>3167</v>
      </c>
      <c r="Q668" t="s">
        <v>3167</v>
      </c>
      <c r="R668" t="s">
        <v>3167</v>
      </c>
      <c r="S668" s="10" t="e">
        <f>C668-VLOOKUP(E668, 'OFZ Yield'!$B$2:$N$2354, MATCH(V668, 'OFZ Yield'!$B$3:$N$3, 0), FALSE)</f>
        <v>#N/A</v>
      </c>
      <c r="T668" t="e">
        <f t="shared" si="31"/>
        <v>#N/A</v>
      </c>
      <c r="U668">
        <f t="shared" si="32"/>
        <v>180</v>
      </c>
      <c r="V668">
        <v>10</v>
      </c>
      <c r="W668">
        <v>0</v>
      </c>
    </row>
    <row r="669" spans="1:26" hidden="1" x14ac:dyDescent="0.15">
      <c r="A669" t="s">
        <v>1715</v>
      </c>
      <c r="B669" t="s">
        <v>1716</v>
      </c>
      <c r="C669" s="1">
        <v>12.5</v>
      </c>
      <c r="D669" s="2">
        <v>42276</v>
      </c>
      <c r="E669" s="2">
        <v>41184</v>
      </c>
      <c r="F669" t="s">
        <v>2132</v>
      </c>
      <c r="G669" t="s">
        <v>19</v>
      </c>
      <c r="H669" t="s">
        <v>21</v>
      </c>
      <c r="I669" t="s">
        <v>23</v>
      </c>
      <c r="J669" s="1">
        <v>26525128</v>
      </c>
      <c r="K669" s="1">
        <f t="shared" si="30"/>
        <v>17.093603068088871</v>
      </c>
      <c r="L669" t="s">
        <v>20</v>
      </c>
      <c r="M669" t="s">
        <v>947</v>
      </c>
      <c r="N669" t="s">
        <v>3167</v>
      </c>
      <c r="O669" t="s">
        <v>3167</v>
      </c>
      <c r="P669" t="s">
        <v>3167</v>
      </c>
      <c r="Q669" t="s">
        <v>3167</v>
      </c>
      <c r="R669" t="s">
        <v>3167</v>
      </c>
      <c r="S669" s="10" t="e">
        <f>C669-VLOOKUP(E669, 'OFZ Yield'!$B$2:$N$2354, MATCH(V669, 'OFZ Yield'!$B$3:$N$3, 0), FALSE)</f>
        <v>#N/A</v>
      </c>
      <c r="T669" t="e">
        <f t="shared" si="31"/>
        <v>#N/A</v>
      </c>
      <c r="U669">
        <f t="shared" si="32"/>
        <v>36</v>
      </c>
      <c r="V669">
        <v>3</v>
      </c>
      <c r="W669">
        <v>0</v>
      </c>
      <c r="Z669">
        <v>0</v>
      </c>
    </row>
    <row r="670" spans="1:26" hidden="1" x14ac:dyDescent="0.15">
      <c r="A670" t="s">
        <v>962</v>
      </c>
      <c r="B670" t="s">
        <v>963</v>
      </c>
      <c r="C670" s="1">
        <v>8.41</v>
      </c>
      <c r="D670" s="2">
        <v>42278</v>
      </c>
      <c r="E670" s="2">
        <v>41186</v>
      </c>
      <c r="F670" t="s">
        <v>2085</v>
      </c>
      <c r="G670" t="s">
        <v>19</v>
      </c>
      <c r="H670" t="s">
        <v>21</v>
      </c>
      <c r="I670" t="s">
        <v>25</v>
      </c>
      <c r="J670" s="1">
        <v>201201845</v>
      </c>
      <c r="K670" s="1">
        <f t="shared" si="30"/>
        <v>19.119819166127932</v>
      </c>
      <c r="L670" t="s">
        <v>20</v>
      </c>
      <c r="M670" t="s">
        <v>947</v>
      </c>
      <c r="N670" t="s">
        <v>3133</v>
      </c>
      <c r="O670" t="s">
        <v>3139</v>
      </c>
      <c r="P670" t="s">
        <v>3167</v>
      </c>
      <c r="Q670" t="s">
        <v>3167</v>
      </c>
      <c r="R670" t="s">
        <v>3167</v>
      </c>
      <c r="S670" s="10" t="e">
        <f>C670-VLOOKUP(E670, 'OFZ Yield'!$B$2:$N$2354, MATCH(V670, 'OFZ Yield'!$B$3:$N$3, 0), FALSE)</f>
        <v>#N/A</v>
      </c>
      <c r="T670" t="e">
        <f t="shared" si="31"/>
        <v>#N/A</v>
      </c>
      <c r="U670">
        <f t="shared" si="32"/>
        <v>36</v>
      </c>
      <c r="V670">
        <v>3</v>
      </c>
      <c r="W670">
        <v>0</v>
      </c>
      <c r="Z670">
        <v>0</v>
      </c>
    </row>
    <row r="671" spans="1:26" hidden="1" x14ac:dyDescent="0.15">
      <c r="A671" t="s">
        <v>962</v>
      </c>
      <c r="B671" t="s">
        <v>963</v>
      </c>
      <c r="C671" s="1">
        <v>8.41</v>
      </c>
      <c r="D671" s="2">
        <v>42278</v>
      </c>
      <c r="E671" s="2">
        <v>41186</v>
      </c>
      <c r="F671" t="s">
        <v>2133</v>
      </c>
      <c r="G671" t="s">
        <v>19</v>
      </c>
      <c r="H671" t="s">
        <v>21</v>
      </c>
      <c r="I671" t="s">
        <v>25</v>
      </c>
      <c r="J671" s="1">
        <v>201201845</v>
      </c>
      <c r="K671" s="1">
        <f t="shared" si="30"/>
        <v>19.119819166127932</v>
      </c>
      <c r="L671" t="s">
        <v>20</v>
      </c>
      <c r="M671" t="s">
        <v>947</v>
      </c>
      <c r="N671" t="s">
        <v>3133</v>
      </c>
      <c r="O671" t="s">
        <v>3139</v>
      </c>
      <c r="P671" t="s">
        <v>3167</v>
      </c>
      <c r="Q671" t="s">
        <v>3167</v>
      </c>
      <c r="R671" t="s">
        <v>3167</v>
      </c>
      <c r="S671" s="10" t="e">
        <f>C671-VLOOKUP(E671, 'OFZ Yield'!$B$2:$N$2354, MATCH(V671, 'OFZ Yield'!$B$3:$N$3, 0), FALSE)</f>
        <v>#N/A</v>
      </c>
      <c r="T671" t="e">
        <f t="shared" si="31"/>
        <v>#N/A</v>
      </c>
      <c r="U671">
        <f t="shared" si="32"/>
        <v>36</v>
      </c>
      <c r="V671">
        <v>3</v>
      </c>
      <c r="W671">
        <v>0</v>
      </c>
      <c r="Z671">
        <v>0</v>
      </c>
    </row>
    <row r="672" spans="1:26" hidden="1" x14ac:dyDescent="0.15">
      <c r="A672" t="s">
        <v>312</v>
      </c>
      <c r="B672" t="s">
        <v>313</v>
      </c>
      <c r="C672" s="1">
        <v>9.5</v>
      </c>
      <c r="D672" s="2">
        <v>42278</v>
      </c>
      <c r="E672" s="2">
        <v>41186</v>
      </c>
      <c r="F672" t="s">
        <v>2134</v>
      </c>
      <c r="G672" t="s">
        <v>19</v>
      </c>
      <c r="H672" t="s">
        <v>21</v>
      </c>
      <c r="I672" t="s">
        <v>25</v>
      </c>
      <c r="J672" s="1">
        <v>64807973</v>
      </c>
      <c r="K672" s="1">
        <f t="shared" si="30"/>
        <v>17.986939193877145</v>
      </c>
      <c r="L672" t="s">
        <v>20</v>
      </c>
      <c r="M672" t="s">
        <v>947</v>
      </c>
      <c r="N672" t="s">
        <v>3167</v>
      </c>
      <c r="O672" t="s">
        <v>3167</v>
      </c>
      <c r="P672" t="s">
        <v>3167</v>
      </c>
      <c r="Q672" t="s">
        <v>3167</v>
      </c>
      <c r="R672" t="s">
        <v>3167</v>
      </c>
      <c r="S672" s="10" t="e">
        <f>C672-VLOOKUP(E672, 'OFZ Yield'!$B$2:$N$2354, MATCH(V672, 'OFZ Yield'!$B$3:$N$3, 0), FALSE)</f>
        <v>#N/A</v>
      </c>
      <c r="T672" t="e">
        <f t="shared" si="31"/>
        <v>#N/A</v>
      </c>
      <c r="U672">
        <f t="shared" si="32"/>
        <v>36</v>
      </c>
      <c r="V672">
        <v>3</v>
      </c>
      <c r="W672">
        <v>0</v>
      </c>
      <c r="Z672">
        <v>0</v>
      </c>
    </row>
    <row r="673" spans="1:26" hidden="1" x14ac:dyDescent="0.15">
      <c r="A673" t="s">
        <v>773</v>
      </c>
      <c r="B673" t="s">
        <v>774</v>
      </c>
      <c r="C673" s="1">
        <v>10.5</v>
      </c>
      <c r="D673" s="2">
        <v>42278</v>
      </c>
      <c r="E673" s="2">
        <v>41186</v>
      </c>
      <c r="F673" t="s">
        <v>2135</v>
      </c>
      <c r="G673" t="s">
        <v>19</v>
      </c>
      <c r="H673" t="s">
        <v>21</v>
      </c>
      <c r="I673" t="s">
        <v>25</v>
      </c>
      <c r="J673" s="1">
        <v>26935627</v>
      </c>
      <c r="K673" s="1">
        <f t="shared" si="30"/>
        <v>17.108960392088321</v>
      </c>
      <c r="L673" t="s">
        <v>20</v>
      </c>
      <c r="M673" t="s">
        <v>947</v>
      </c>
      <c r="N673" t="s">
        <v>3167</v>
      </c>
      <c r="O673" t="s">
        <v>3167</v>
      </c>
      <c r="P673" t="s">
        <v>3167</v>
      </c>
      <c r="Q673" t="s">
        <v>3167</v>
      </c>
      <c r="R673" t="s">
        <v>3167</v>
      </c>
      <c r="S673" s="10" t="e">
        <f>C673-VLOOKUP(E673, 'OFZ Yield'!$B$2:$N$2354, MATCH(V673, 'OFZ Yield'!$B$3:$N$3, 0), FALSE)</f>
        <v>#N/A</v>
      </c>
      <c r="T673" t="e">
        <f t="shared" si="31"/>
        <v>#N/A</v>
      </c>
      <c r="U673">
        <f t="shared" si="32"/>
        <v>36</v>
      </c>
      <c r="V673">
        <v>10</v>
      </c>
      <c r="W673">
        <v>0</v>
      </c>
      <c r="Z673">
        <v>0</v>
      </c>
    </row>
    <row r="674" spans="1:26" hidden="1" x14ac:dyDescent="0.15">
      <c r="A674" t="s">
        <v>711</v>
      </c>
      <c r="B674" t="s">
        <v>712</v>
      </c>
      <c r="C674" s="1">
        <v>0.01</v>
      </c>
      <c r="D674" s="2">
        <v>46647</v>
      </c>
      <c r="E674" s="2">
        <v>41187</v>
      </c>
      <c r="F674" t="s">
        <v>713</v>
      </c>
      <c r="G674" t="s">
        <v>19</v>
      </c>
      <c r="H674" t="s">
        <v>21</v>
      </c>
      <c r="I674" t="s">
        <v>589</v>
      </c>
      <c r="J674" s="1">
        <v>92304446</v>
      </c>
      <c r="K674" s="1">
        <f t="shared" si="30"/>
        <v>18.340602867327075</v>
      </c>
      <c r="L674" t="s">
        <v>20</v>
      </c>
      <c r="M674" t="s">
        <v>24</v>
      </c>
      <c r="N674" t="s">
        <v>3167</v>
      </c>
      <c r="O674" t="s">
        <v>3167</v>
      </c>
      <c r="P674" t="s">
        <v>3167</v>
      </c>
      <c r="Q674" t="s">
        <v>3167</v>
      </c>
      <c r="R674" t="s">
        <v>3167</v>
      </c>
      <c r="S674" s="10" t="e">
        <f>C674-VLOOKUP(E674, 'OFZ Yield'!$B$2:$N$2354, MATCH(V674, 'OFZ Yield'!$B$3:$N$3, 0), FALSE)</f>
        <v>#N/A</v>
      </c>
      <c r="T674" t="e">
        <f t="shared" si="31"/>
        <v>#N/A</v>
      </c>
      <c r="U674">
        <f t="shared" si="32"/>
        <v>180</v>
      </c>
      <c r="V674">
        <v>10</v>
      </c>
      <c r="W674">
        <v>0</v>
      </c>
    </row>
    <row r="675" spans="1:26" hidden="1" x14ac:dyDescent="0.15">
      <c r="A675" t="s">
        <v>1326</v>
      </c>
      <c r="B675" t="s">
        <v>1327</v>
      </c>
      <c r="C675" s="1">
        <v>8.65</v>
      </c>
      <c r="D675" s="2">
        <v>42282</v>
      </c>
      <c r="E675" s="2">
        <v>41190</v>
      </c>
      <c r="F675" t="s">
        <v>2136</v>
      </c>
      <c r="G675" t="s">
        <v>19</v>
      </c>
      <c r="H675" t="s">
        <v>21</v>
      </c>
      <c r="I675" t="s">
        <v>23</v>
      </c>
      <c r="J675" s="1">
        <v>66312821</v>
      </c>
      <c r="K675" s="1">
        <f t="shared" si="30"/>
        <v>18.009893815043064</v>
      </c>
      <c r="L675" t="s">
        <v>20</v>
      </c>
      <c r="M675" t="s">
        <v>947</v>
      </c>
      <c r="N675" t="s">
        <v>3167</v>
      </c>
      <c r="O675" t="s">
        <v>3167</v>
      </c>
      <c r="P675" t="s">
        <v>3167</v>
      </c>
      <c r="Q675" t="s">
        <v>3167</v>
      </c>
      <c r="R675" t="s">
        <v>3167</v>
      </c>
      <c r="S675" s="10" t="e">
        <f>C675-VLOOKUP(E675, 'OFZ Yield'!$B$2:$N$2354, MATCH(V675, 'OFZ Yield'!$B$3:$N$3, 0), FALSE)</f>
        <v>#N/A</v>
      </c>
      <c r="T675" t="e">
        <f t="shared" si="31"/>
        <v>#N/A</v>
      </c>
      <c r="U675">
        <f t="shared" si="32"/>
        <v>36</v>
      </c>
      <c r="V675">
        <v>3</v>
      </c>
      <c r="W675">
        <v>0</v>
      </c>
      <c r="Z675">
        <v>0</v>
      </c>
    </row>
    <row r="676" spans="1:26" hidden="1" x14ac:dyDescent="0.15">
      <c r="A676" t="s">
        <v>1555</v>
      </c>
      <c r="B676" t="s">
        <v>1556</v>
      </c>
      <c r="C676" s="1">
        <v>10.25</v>
      </c>
      <c r="D676" s="2">
        <v>42283</v>
      </c>
      <c r="E676" s="2">
        <v>41191</v>
      </c>
      <c r="F676" t="s">
        <v>1960</v>
      </c>
      <c r="G676" t="s">
        <v>19</v>
      </c>
      <c r="H676" t="s">
        <v>21</v>
      </c>
      <c r="I676" t="s">
        <v>23</v>
      </c>
      <c r="J676" s="1">
        <v>19893846</v>
      </c>
      <c r="K676" s="1">
        <f t="shared" si="30"/>
        <v>16.805920995637088</v>
      </c>
      <c r="L676" t="s">
        <v>20</v>
      </c>
      <c r="M676" t="s">
        <v>947</v>
      </c>
      <c r="N676" t="s">
        <v>3167</v>
      </c>
      <c r="O676" t="s">
        <v>3167</v>
      </c>
      <c r="P676" t="s">
        <v>3167</v>
      </c>
      <c r="Q676" t="s">
        <v>3167</v>
      </c>
      <c r="R676" t="s">
        <v>3167</v>
      </c>
      <c r="S676" s="10" t="e">
        <f>C676-VLOOKUP(E676, 'OFZ Yield'!$B$2:$N$2354, MATCH(V676, 'OFZ Yield'!$B$3:$N$3, 0), FALSE)</f>
        <v>#N/A</v>
      </c>
      <c r="T676" t="e">
        <f t="shared" si="31"/>
        <v>#N/A</v>
      </c>
      <c r="U676">
        <f t="shared" si="32"/>
        <v>36</v>
      </c>
      <c r="V676">
        <v>7</v>
      </c>
      <c r="W676">
        <v>0</v>
      </c>
      <c r="Z676">
        <v>0</v>
      </c>
    </row>
    <row r="677" spans="1:26" hidden="1" x14ac:dyDescent="0.15">
      <c r="A677" t="s">
        <v>1613</v>
      </c>
      <c r="B677" t="s">
        <v>1614</v>
      </c>
      <c r="C677" s="1">
        <v>9.1999999999999993</v>
      </c>
      <c r="D677" s="2">
        <v>42286</v>
      </c>
      <c r="E677" s="2">
        <v>41191</v>
      </c>
      <c r="F677" t="s">
        <v>2137</v>
      </c>
      <c r="G677" t="s">
        <v>19</v>
      </c>
      <c r="H677" t="s">
        <v>21</v>
      </c>
      <c r="I677" t="s">
        <v>23</v>
      </c>
      <c r="J677" s="1">
        <v>66312821</v>
      </c>
      <c r="K677" s="1">
        <f t="shared" si="30"/>
        <v>18.009893815043064</v>
      </c>
      <c r="L677" t="s">
        <v>20</v>
      </c>
      <c r="M677" t="s">
        <v>947</v>
      </c>
      <c r="N677" t="s">
        <v>3133</v>
      </c>
      <c r="O677" t="s">
        <v>3167</v>
      </c>
      <c r="P677" t="s">
        <v>3167</v>
      </c>
      <c r="Q677" t="s">
        <v>3167</v>
      </c>
      <c r="R677" t="s">
        <v>3167</v>
      </c>
      <c r="S677" s="10" t="e">
        <f>C677-VLOOKUP(E677, 'OFZ Yield'!$B$2:$N$2354, MATCH(V677, 'OFZ Yield'!$B$3:$N$3, 0), FALSE)</f>
        <v>#N/A</v>
      </c>
      <c r="T677" t="e">
        <f t="shared" si="31"/>
        <v>#N/A</v>
      </c>
      <c r="U677">
        <f t="shared" si="32"/>
        <v>36</v>
      </c>
      <c r="V677">
        <v>3</v>
      </c>
      <c r="W677">
        <v>0</v>
      </c>
      <c r="Z677">
        <v>0</v>
      </c>
    </row>
    <row r="678" spans="1:26" hidden="1" x14ac:dyDescent="0.15">
      <c r="A678" t="s">
        <v>1544</v>
      </c>
      <c r="B678" t="s">
        <v>1545</v>
      </c>
      <c r="C678" s="1">
        <v>15.75</v>
      </c>
      <c r="D678" s="2">
        <v>42288</v>
      </c>
      <c r="E678" s="2">
        <v>41193</v>
      </c>
      <c r="F678" t="s">
        <v>2138</v>
      </c>
      <c r="G678" t="s">
        <v>19</v>
      </c>
      <c r="H678" t="s">
        <v>21</v>
      </c>
      <c r="I678" t="s">
        <v>23</v>
      </c>
      <c r="J678" s="1">
        <v>26826912</v>
      </c>
      <c r="K678" s="1">
        <f t="shared" si="30"/>
        <v>17.104916120735002</v>
      </c>
      <c r="L678" t="s">
        <v>20</v>
      </c>
      <c r="M678" t="s">
        <v>947</v>
      </c>
      <c r="N678" t="s">
        <v>3133</v>
      </c>
      <c r="O678" t="s">
        <v>3167</v>
      </c>
      <c r="P678" t="s">
        <v>3167</v>
      </c>
      <c r="Q678" t="s">
        <v>3167</v>
      </c>
      <c r="R678" t="s">
        <v>3167</v>
      </c>
      <c r="S678" s="10" t="e">
        <f>C678-VLOOKUP(E678, 'OFZ Yield'!$B$2:$N$2354, MATCH(V678, 'OFZ Yield'!$B$3:$N$3, 0), FALSE)</f>
        <v>#N/A</v>
      </c>
      <c r="T678" t="e">
        <f t="shared" si="31"/>
        <v>#N/A</v>
      </c>
      <c r="U678">
        <f t="shared" si="32"/>
        <v>36</v>
      </c>
      <c r="V678">
        <v>3</v>
      </c>
      <c r="W678">
        <v>0</v>
      </c>
      <c r="Z678">
        <v>0</v>
      </c>
    </row>
    <row r="679" spans="1:26" hidden="1" x14ac:dyDescent="0.15">
      <c r="A679" t="s">
        <v>2139</v>
      </c>
      <c r="B679" t="s">
        <v>2140</v>
      </c>
      <c r="C679" s="1">
        <v>0.1</v>
      </c>
      <c r="D679" s="2">
        <v>44833</v>
      </c>
      <c r="E679" s="2">
        <v>41193</v>
      </c>
      <c r="F679" t="s">
        <v>2141</v>
      </c>
      <c r="G679" t="s">
        <v>19</v>
      </c>
      <c r="H679" t="s">
        <v>21</v>
      </c>
      <c r="I679" t="s">
        <v>23</v>
      </c>
      <c r="J679" s="1">
        <v>135937533</v>
      </c>
      <c r="K679" s="1">
        <f t="shared" si="30"/>
        <v>18.727706022005869</v>
      </c>
      <c r="L679" t="s">
        <v>20</v>
      </c>
      <c r="M679" t="s">
        <v>948</v>
      </c>
      <c r="N679" t="s">
        <v>3167</v>
      </c>
      <c r="O679" t="s">
        <v>3139</v>
      </c>
      <c r="P679" t="s">
        <v>3167</v>
      </c>
      <c r="Q679" t="s">
        <v>3167</v>
      </c>
      <c r="R679" t="s">
        <v>3167</v>
      </c>
      <c r="S679" s="10" t="e">
        <f>C679-VLOOKUP(E679, 'OFZ Yield'!$B$2:$N$2354, MATCH(V679, 'OFZ Yield'!$B$3:$N$3, 0), FALSE)</f>
        <v>#N/A</v>
      </c>
      <c r="T679" t="e">
        <f t="shared" si="31"/>
        <v>#N/A</v>
      </c>
      <c r="U679">
        <f t="shared" si="32"/>
        <v>120</v>
      </c>
      <c r="V679">
        <v>3</v>
      </c>
      <c r="W679">
        <v>0</v>
      </c>
      <c r="Z679">
        <v>0</v>
      </c>
    </row>
    <row r="680" spans="1:26" hidden="1" x14ac:dyDescent="0.15">
      <c r="A680" t="s">
        <v>1398</v>
      </c>
      <c r="B680" t="s">
        <v>1399</v>
      </c>
      <c r="C680" s="1">
        <v>8.35</v>
      </c>
      <c r="D680" s="2">
        <v>42289</v>
      </c>
      <c r="E680" s="2">
        <v>41197</v>
      </c>
      <c r="F680" t="s">
        <v>2142</v>
      </c>
      <c r="G680" t="s">
        <v>19</v>
      </c>
      <c r="H680" t="s">
        <v>21</v>
      </c>
      <c r="I680" t="s">
        <v>25</v>
      </c>
      <c r="J680" s="1">
        <v>132625642</v>
      </c>
      <c r="K680" s="1">
        <f t="shared" si="30"/>
        <v>18.703040995603011</v>
      </c>
      <c r="L680" t="s">
        <v>20</v>
      </c>
      <c r="M680" t="s">
        <v>947</v>
      </c>
      <c r="N680" t="s">
        <v>3167</v>
      </c>
      <c r="O680" t="s">
        <v>3167</v>
      </c>
      <c r="P680" t="s">
        <v>3167</v>
      </c>
      <c r="Q680" t="s">
        <v>3167</v>
      </c>
      <c r="R680" t="s">
        <v>3167</v>
      </c>
      <c r="S680" s="10" t="e">
        <f>C680-VLOOKUP(E680, 'OFZ Yield'!$B$2:$N$2354, MATCH(V680, 'OFZ Yield'!$B$3:$N$3, 0), FALSE)</f>
        <v>#N/A</v>
      </c>
      <c r="T680" t="e">
        <f t="shared" si="31"/>
        <v>#N/A</v>
      </c>
      <c r="U680">
        <f t="shared" si="32"/>
        <v>36</v>
      </c>
      <c r="V680">
        <v>3</v>
      </c>
      <c r="W680">
        <v>0</v>
      </c>
      <c r="Z680">
        <v>0</v>
      </c>
    </row>
    <row r="681" spans="1:26" hidden="1" x14ac:dyDescent="0.15">
      <c r="A681" t="s">
        <v>1398</v>
      </c>
      <c r="B681" t="s">
        <v>1399</v>
      </c>
      <c r="C681" s="1">
        <v>8.35</v>
      </c>
      <c r="D681" s="2">
        <v>42289</v>
      </c>
      <c r="E681" s="2">
        <v>41197</v>
      </c>
      <c r="F681" t="s">
        <v>2143</v>
      </c>
      <c r="G681" t="s">
        <v>19</v>
      </c>
      <c r="H681" t="s">
        <v>21</v>
      </c>
      <c r="I681" t="s">
        <v>25</v>
      </c>
      <c r="J681" s="1">
        <v>66312821</v>
      </c>
      <c r="K681" s="1">
        <f t="shared" si="30"/>
        <v>18.009893815043064</v>
      </c>
      <c r="L681" t="s">
        <v>20</v>
      </c>
      <c r="M681" t="s">
        <v>947</v>
      </c>
      <c r="N681" t="s">
        <v>3167</v>
      </c>
      <c r="O681" t="s">
        <v>3167</v>
      </c>
      <c r="P681" t="s">
        <v>3167</v>
      </c>
      <c r="Q681" t="s">
        <v>3167</v>
      </c>
      <c r="R681" t="s">
        <v>3167</v>
      </c>
      <c r="S681" s="10" t="e">
        <f>C681-VLOOKUP(E681, 'OFZ Yield'!$B$2:$N$2354, MATCH(V681, 'OFZ Yield'!$B$3:$N$3, 0), FALSE)</f>
        <v>#N/A</v>
      </c>
      <c r="T681" t="e">
        <f t="shared" si="31"/>
        <v>#N/A</v>
      </c>
      <c r="U681">
        <f t="shared" si="32"/>
        <v>36</v>
      </c>
      <c r="V681">
        <v>3</v>
      </c>
      <c r="W681">
        <v>0</v>
      </c>
      <c r="Z681">
        <v>0</v>
      </c>
    </row>
    <row r="682" spans="1:26" hidden="1" x14ac:dyDescent="0.15">
      <c r="A682" t="s">
        <v>1398</v>
      </c>
      <c r="B682" t="s">
        <v>1399</v>
      </c>
      <c r="C682" s="1">
        <v>8.35</v>
      </c>
      <c r="D682" s="2">
        <v>42289</v>
      </c>
      <c r="E682" s="2">
        <v>41197</v>
      </c>
      <c r="F682" t="s">
        <v>2144</v>
      </c>
      <c r="G682" t="s">
        <v>19</v>
      </c>
      <c r="H682" t="s">
        <v>21</v>
      </c>
      <c r="I682" t="s">
        <v>25</v>
      </c>
      <c r="J682" s="1">
        <v>68139385</v>
      </c>
      <c r="K682" s="1">
        <f t="shared" si="30"/>
        <v>18.037065944620704</v>
      </c>
      <c r="L682" t="s">
        <v>20</v>
      </c>
      <c r="M682" t="s">
        <v>947</v>
      </c>
      <c r="N682" t="s">
        <v>3167</v>
      </c>
      <c r="O682" t="s">
        <v>3167</v>
      </c>
      <c r="P682" t="s">
        <v>3167</v>
      </c>
      <c r="Q682" t="s">
        <v>3167</v>
      </c>
      <c r="R682" t="s">
        <v>3167</v>
      </c>
      <c r="S682" s="10" t="e">
        <f>C682-VLOOKUP(E682, 'OFZ Yield'!$B$2:$N$2354, MATCH(V682, 'OFZ Yield'!$B$3:$N$3, 0), FALSE)</f>
        <v>#N/A</v>
      </c>
      <c r="T682" t="e">
        <f t="shared" si="31"/>
        <v>#N/A</v>
      </c>
      <c r="U682">
        <f t="shared" si="32"/>
        <v>36</v>
      </c>
      <c r="V682">
        <v>3</v>
      </c>
      <c r="W682">
        <v>0</v>
      </c>
      <c r="Z682">
        <v>0</v>
      </c>
    </row>
    <row r="683" spans="1:26" hidden="1" x14ac:dyDescent="0.15">
      <c r="A683" t="s">
        <v>119</v>
      </c>
      <c r="B683" t="s">
        <v>120</v>
      </c>
      <c r="C683" s="1">
        <v>13.75</v>
      </c>
      <c r="D683" s="2">
        <v>42290</v>
      </c>
      <c r="E683" s="2">
        <v>41198</v>
      </c>
      <c r="F683" t="s">
        <v>2145</v>
      </c>
      <c r="G683" t="s">
        <v>19</v>
      </c>
      <c r="H683" t="s">
        <v>21</v>
      </c>
      <c r="I683" t="s">
        <v>25</v>
      </c>
      <c r="J683" s="1">
        <v>33156410</v>
      </c>
      <c r="K683" s="1">
        <f t="shared" si="30"/>
        <v>17.31674661940308</v>
      </c>
      <c r="L683" t="s">
        <v>20</v>
      </c>
      <c r="M683" t="s">
        <v>947</v>
      </c>
      <c r="N683" t="s">
        <v>3167</v>
      </c>
      <c r="O683" t="s">
        <v>3167</v>
      </c>
      <c r="P683" t="s">
        <v>3167</v>
      </c>
      <c r="Q683" t="s">
        <v>3167</v>
      </c>
      <c r="R683" t="s">
        <v>3167</v>
      </c>
      <c r="S683" s="10" t="e">
        <f>C683-VLOOKUP(E683, 'OFZ Yield'!$B$2:$N$2354, MATCH(V683, 'OFZ Yield'!$B$3:$N$3, 0), FALSE)</f>
        <v>#N/A</v>
      </c>
      <c r="T683" t="e">
        <f t="shared" si="31"/>
        <v>#N/A</v>
      </c>
      <c r="U683">
        <f t="shared" si="32"/>
        <v>36</v>
      </c>
      <c r="V683">
        <v>3</v>
      </c>
      <c r="W683">
        <v>0</v>
      </c>
      <c r="Z683">
        <v>0</v>
      </c>
    </row>
    <row r="684" spans="1:26" hidden="1" x14ac:dyDescent="0.15">
      <c r="A684" t="s">
        <v>985</v>
      </c>
      <c r="B684" t="s">
        <v>986</v>
      </c>
      <c r="C684" s="1">
        <v>12.3</v>
      </c>
      <c r="D684" s="2">
        <v>42290</v>
      </c>
      <c r="E684" s="2">
        <v>41198</v>
      </c>
      <c r="F684" t="s">
        <v>2146</v>
      </c>
      <c r="G684" t="s">
        <v>19</v>
      </c>
      <c r="H684" t="s">
        <v>21</v>
      </c>
      <c r="I684" t="s">
        <v>23</v>
      </c>
      <c r="J684" s="1">
        <v>26826912</v>
      </c>
      <c r="K684" s="1">
        <f t="shared" si="30"/>
        <v>17.104916120735002</v>
      </c>
      <c r="L684" t="s">
        <v>20</v>
      </c>
      <c r="M684" t="s">
        <v>947</v>
      </c>
      <c r="N684" t="s">
        <v>3133</v>
      </c>
      <c r="O684" t="s">
        <v>3167</v>
      </c>
      <c r="P684" t="s">
        <v>3167</v>
      </c>
      <c r="Q684" t="s">
        <v>3167</v>
      </c>
      <c r="R684" t="s">
        <v>3167</v>
      </c>
      <c r="S684" s="10" t="e">
        <f>C684-VLOOKUP(E684, 'OFZ Yield'!$B$2:$N$2354, MATCH(V684, 'OFZ Yield'!$B$3:$N$3, 0), FALSE)</f>
        <v>#N/A</v>
      </c>
      <c r="T684" t="e">
        <f t="shared" si="31"/>
        <v>#N/A</v>
      </c>
      <c r="U684">
        <f t="shared" si="32"/>
        <v>36</v>
      </c>
      <c r="V684">
        <v>3</v>
      </c>
      <c r="W684">
        <v>0</v>
      </c>
      <c r="Z684">
        <v>0</v>
      </c>
    </row>
    <row r="685" spans="1:26" hidden="1" x14ac:dyDescent="0.15">
      <c r="A685" t="s">
        <v>89</v>
      </c>
      <c r="B685" t="s">
        <v>90</v>
      </c>
      <c r="C685" s="1">
        <v>9.75</v>
      </c>
      <c r="D685" s="2">
        <v>42290</v>
      </c>
      <c r="E685" s="2">
        <v>41198</v>
      </c>
      <c r="F685" t="s">
        <v>2148</v>
      </c>
      <c r="G685" t="s">
        <v>19</v>
      </c>
      <c r="H685" t="s">
        <v>21</v>
      </c>
      <c r="I685" t="s">
        <v>25</v>
      </c>
      <c r="J685" s="1">
        <v>65931747</v>
      </c>
      <c r="K685" s="1">
        <f t="shared" si="30"/>
        <v>18.004130628539119</v>
      </c>
      <c r="L685" t="s">
        <v>20</v>
      </c>
      <c r="M685" t="s">
        <v>947</v>
      </c>
      <c r="N685" t="s">
        <v>3133</v>
      </c>
      <c r="O685" t="s">
        <v>3167</v>
      </c>
      <c r="P685" t="s">
        <v>3167</v>
      </c>
      <c r="Q685" t="s">
        <v>3167</v>
      </c>
      <c r="R685" t="s">
        <v>3167</v>
      </c>
      <c r="S685" s="10" t="e">
        <f>C685-VLOOKUP(E685, 'OFZ Yield'!$B$2:$N$2354, MATCH(V685, 'OFZ Yield'!$B$3:$N$3, 0), FALSE)</f>
        <v>#N/A</v>
      </c>
      <c r="T685" t="e">
        <f t="shared" si="31"/>
        <v>#N/A</v>
      </c>
      <c r="U685">
        <f t="shared" si="32"/>
        <v>36</v>
      </c>
      <c r="V685">
        <v>3</v>
      </c>
      <c r="W685">
        <v>0</v>
      </c>
      <c r="Z685">
        <v>0</v>
      </c>
    </row>
    <row r="686" spans="1:26" hidden="1" x14ac:dyDescent="0.15">
      <c r="A686" t="s">
        <v>579</v>
      </c>
      <c r="B686" t="s">
        <v>580</v>
      </c>
      <c r="C686" s="1">
        <v>8.9499999999999993</v>
      </c>
      <c r="D686" s="2">
        <v>42291</v>
      </c>
      <c r="E686" s="2">
        <v>41199</v>
      </c>
      <c r="F686" t="s">
        <v>2149</v>
      </c>
      <c r="G686" t="s">
        <v>19</v>
      </c>
      <c r="H686" t="s">
        <v>21</v>
      </c>
      <c r="I686" t="s">
        <v>25</v>
      </c>
      <c r="J686" s="1">
        <v>53050257</v>
      </c>
      <c r="K686" s="1">
        <f t="shared" si="30"/>
        <v>17.786750267498867</v>
      </c>
      <c r="L686" t="s">
        <v>20</v>
      </c>
      <c r="M686" t="s">
        <v>947</v>
      </c>
      <c r="N686" t="s">
        <v>3167</v>
      </c>
      <c r="O686" t="s">
        <v>3167</v>
      </c>
      <c r="P686" t="s">
        <v>3167</v>
      </c>
      <c r="Q686" t="s">
        <v>3167</v>
      </c>
      <c r="R686" t="s">
        <v>3167</v>
      </c>
      <c r="S686" s="10" t="e">
        <f>C686-VLOOKUP(E686, 'OFZ Yield'!$B$2:$N$2354, MATCH(V686, 'OFZ Yield'!$B$3:$N$3, 0), FALSE)</f>
        <v>#N/A</v>
      </c>
      <c r="T686" t="e">
        <f t="shared" si="31"/>
        <v>#N/A</v>
      </c>
      <c r="U686">
        <f t="shared" si="32"/>
        <v>36</v>
      </c>
      <c r="V686">
        <v>3</v>
      </c>
      <c r="W686">
        <v>0</v>
      </c>
      <c r="Z686">
        <v>0</v>
      </c>
    </row>
    <row r="687" spans="1:26" hidden="1" x14ac:dyDescent="0.15">
      <c r="A687" t="s">
        <v>29</v>
      </c>
      <c r="B687" t="s">
        <v>30</v>
      </c>
      <c r="C687" s="1">
        <v>7.52</v>
      </c>
      <c r="D687" s="2">
        <v>44840</v>
      </c>
      <c r="E687" s="2">
        <v>41200</v>
      </c>
      <c r="F687" t="s">
        <v>308</v>
      </c>
      <c r="G687" t="s">
        <v>19</v>
      </c>
      <c r="H687" t="s">
        <v>21</v>
      </c>
      <c r="I687" t="s">
        <v>23</v>
      </c>
      <c r="J687" s="1">
        <v>134134563</v>
      </c>
      <c r="K687" s="1">
        <f t="shared" si="30"/>
        <v>18.714354055534702</v>
      </c>
      <c r="L687" t="s">
        <v>20</v>
      </c>
      <c r="M687" t="s">
        <v>24</v>
      </c>
      <c r="N687" t="s">
        <v>3131</v>
      </c>
      <c r="O687" t="s">
        <v>3167</v>
      </c>
      <c r="P687" t="s">
        <v>3167</v>
      </c>
      <c r="Q687" t="s">
        <v>3167</v>
      </c>
      <c r="R687" t="s">
        <v>3167</v>
      </c>
      <c r="S687" s="10" t="e">
        <f>C687-VLOOKUP(E687, 'OFZ Yield'!$B$2:$N$2354, MATCH(V687, 'OFZ Yield'!$B$3:$N$3, 0), FALSE)</f>
        <v>#N/A</v>
      </c>
      <c r="T687" t="e">
        <f t="shared" si="31"/>
        <v>#N/A</v>
      </c>
      <c r="U687">
        <f t="shared" si="32"/>
        <v>120</v>
      </c>
      <c r="V687">
        <v>5</v>
      </c>
      <c r="W687">
        <v>2</v>
      </c>
    </row>
    <row r="688" spans="1:26" hidden="1" x14ac:dyDescent="0.15">
      <c r="A688" t="s">
        <v>2150</v>
      </c>
      <c r="B688" t="s">
        <v>2151</v>
      </c>
      <c r="C688" s="1">
        <v>11.95</v>
      </c>
      <c r="D688" s="2">
        <v>42292</v>
      </c>
      <c r="E688" s="2">
        <v>41200</v>
      </c>
      <c r="F688" t="s">
        <v>2152</v>
      </c>
      <c r="G688" t="s">
        <v>19</v>
      </c>
      <c r="H688" t="s">
        <v>21</v>
      </c>
      <c r="I688" t="s">
        <v>23</v>
      </c>
      <c r="J688" s="1">
        <v>67067281</v>
      </c>
      <c r="K688" s="1">
        <f t="shared" si="30"/>
        <v>18.021206867519556</v>
      </c>
      <c r="L688" t="s">
        <v>20</v>
      </c>
      <c r="M688" t="s">
        <v>947</v>
      </c>
      <c r="N688" t="s">
        <v>3133</v>
      </c>
      <c r="O688" t="s">
        <v>3167</v>
      </c>
      <c r="P688" t="s">
        <v>3167</v>
      </c>
      <c r="Q688" t="s">
        <v>3167</v>
      </c>
      <c r="R688" t="s">
        <v>3167</v>
      </c>
      <c r="S688" s="10" t="e">
        <f>C688-VLOOKUP(E688, 'OFZ Yield'!$B$2:$N$2354, MATCH(V688, 'OFZ Yield'!$B$3:$N$3, 0), FALSE)</f>
        <v>#N/A</v>
      </c>
      <c r="T688" t="e">
        <f t="shared" si="31"/>
        <v>#N/A</v>
      </c>
      <c r="U688">
        <f t="shared" si="32"/>
        <v>36</v>
      </c>
      <c r="V688">
        <v>3</v>
      </c>
      <c r="W688">
        <v>0</v>
      </c>
      <c r="Z688">
        <v>0</v>
      </c>
    </row>
    <row r="689" spans="1:26" hidden="1" x14ac:dyDescent="0.15">
      <c r="A689" t="s">
        <v>29</v>
      </c>
      <c r="B689" t="s">
        <v>30</v>
      </c>
      <c r="C689" s="1">
        <v>10.75</v>
      </c>
      <c r="D689" s="2">
        <v>43020</v>
      </c>
      <c r="E689" s="2">
        <v>41200</v>
      </c>
      <c r="F689" t="s">
        <v>2153</v>
      </c>
      <c r="G689" t="s">
        <v>19</v>
      </c>
      <c r="H689" t="s">
        <v>21</v>
      </c>
      <c r="I689" t="s">
        <v>23</v>
      </c>
      <c r="J689" s="1">
        <v>134134563</v>
      </c>
      <c r="K689" s="1">
        <f t="shared" si="30"/>
        <v>18.714354055534702</v>
      </c>
      <c r="L689" t="s">
        <v>20</v>
      </c>
      <c r="M689" t="s">
        <v>947</v>
      </c>
      <c r="N689" t="s">
        <v>3133</v>
      </c>
      <c r="O689" t="s">
        <v>3167</v>
      </c>
      <c r="P689" t="s">
        <v>3167</v>
      </c>
      <c r="Q689" t="s">
        <v>3167</v>
      </c>
      <c r="R689" t="s">
        <v>3167</v>
      </c>
      <c r="S689" s="10" t="e">
        <f>C689-VLOOKUP(E689, 'OFZ Yield'!$B$2:$N$2354, MATCH(V689, 'OFZ Yield'!$B$3:$N$3, 0), FALSE)</f>
        <v>#N/A</v>
      </c>
      <c r="T689" t="e">
        <f t="shared" si="31"/>
        <v>#N/A</v>
      </c>
      <c r="U689">
        <f t="shared" si="32"/>
        <v>60</v>
      </c>
      <c r="V689">
        <v>3</v>
      </c>
      <c r="W689">
        <v>0</v>
      </c>
      <c r="Z689">
        <v>0</v>
      </c>
    </row>
    <row r="690" spans="1:26" hidden="1" x14ac:dyDescent="0.15">
      <c r="A690" t="s">
        <v>29</v>
      </c>
      <c r="B690" t="s">
        <v>30</v>
      </c>
      <c r="C690" s="1">
        <v>6.2</v>
      </c>
      <c r="D690" s="2">
        <v>43748</v>
      </c>
      <c r="E690" s="2">
        <v>41200</v>
      </c>
      <c r="F690" t="s">
        <v>2154</v>
      </c>
      <c r="G690" t="s">
        <v>19</v>
      </c>
      <c r="H690" t="s">
        <v>21</v>
      </c>
      <c r="I690" t="s">
        <v>589</v>
      </c>
      <c r="J690" s="1">
        <v>134134563</v>
      </c>
      <c r="K690" s="1">
        <f t="shared" si="30"/>
        <v>18.714354055534702</v>
      </c>
      <c r="L690" t="s">
        <v>20</v>
      </c>
      <c r="M690" t="s">
        <v>947</v>
      </c>
      <c r="N690" t="s">
        <v>3133</v>
      </c>
      <c r="O690" t="s">
        <v>3167</v>
      </c>
      <c r="P690" t="s">
        <v>3167</v>
      </c>
      <c r="Q690" t="s">
        <v>3167</v>
      </c>
      <c r="R690" t="s">
        <v>3167</v>
      </c>
      <c r="S690" s="10" t="e">
        <f>C690-VLOOKUP(E690, 'OFZ Yield'!$B$2:$N$2354, MATCH(V690, 'OFZ Yield'!$B$3:$N$3, 0), FALSE)</f>
        <v>#N/A</v>
      </c>
      <c r="T690" t="e">
        <f t="shared" si="31"/>
        <v>#N/A</v>
      </c>
      <c r="U690">
        <f t="shared" si="32"/>
        <v>84</v>
      </c>
      <c r="V690">
        <v>3</v>
      </c>
      <c r="W690">
        <v>0</v>
      </c>
      <c r="Z690">
        <v>0</v>
      </c>
    </row>
    <row r="691" spans="1:26" hidden="1" x14ac:dyDescent="0.15">
      <c r="A691" t="s">
        <v>29</v>
      </c>
      <c r="B691" t="s">
        <v>30</v>
      </c>
      <c r="C691" s="1">
        <v>10.75</v>
      </c>
      <c r="D691" s="2">
        <v>42660</v>
      </c>
      <c r="E691" s="2">
        <v>41204</v>
      </c>
      <c r="F691" t="s">
        <v>2155</v>
      </c>
      <c r="G691" t="s">
        <v>19</v>
      </c>
      <c r="H691" t="s">
        <v>21</v>
      </c>
      <c r="I691" t="s">
        <v>23</v>
      </c>
      <c r="J691" s="1">
        <v>134134563</v>
      </c>
      <c r="K691" s="1">
        <f t="shared" si="30"/>
        <v>18.714354055534702</v>
      </c>
      <c r="L691" t="s">
        <v>20</v>
      </c>
      <c r="M691" t="s">
        <v>947</v>
      </c>
      <c r="N691" t="s">
        <v>3133</v>
      </c>
      <c r="O691" t="s">
        <v>3167</v>
      </c>
      <c r="P691" t="s">
        <v>3167</v>
      </c>
      <c r="Q691" t="s">
        <v>3167</v>
      </c>
      <c r="R691" t="s">
        <v>3167</v>
      </c>
      <c r="S691" s="10" t="e">
        <f>C691-VLOOKUP(E691, 'OFZ Yield'!$B$2:$N$2354, MATCH(V691, 'OFZ Yield'!$B$3:$N$3, 0), FALSE)</f>
        <v>#N/A</v>
      </c>
      <c r="T691" t="e">
        <f t="shared" si="31"/>
        <v>#N/A</v>
      </c>
      <c r="U691">
        <f t="shared" si="32"/>
        <v>48</v>
      </c>
      <c r="V691">
        <v>3</v>
      </c>
      <c r="W691">
        <v>0</v>
      </c>
      <c r="Z691">
        <v>0</v>
      </c>
    </row>
    <row r="692" spans="1:26" hidden="1" x14ac:dyDescent="0.15">
      <c r="A692" t="s">
        <v>16</v>
      </c>
      <c r="B692" t="s">
        <v>17</v>
      </c>
      <c r="C692" s="1">
        <v>5.25</v>
      </c>
      <c r="D692" s="2">
        <v>44845</v>
      </c>
      <c r="E692" s="2">
        <v>41205</v>
      </c>
      <c r="F692" t="s">
        <v>310</v>
      </c>
      <c r="G692" t="s">
        <v>19</v>
      </c>
      <c r="H692" t="s">
        <v>21</v>
      </c>
      <c r="I692" t="s">
        <v>23</v>
      </c>
      <c r="J692" s="1">
        <v>134134563</v>
      </c>
      <c r="K692" s="1">
        <f t="shared" si="30"/>
        <v>18.714354055534702</v>
      </c>
      <c r="L692" t="s">
        <v>20</v>
      </c>
      <c r="M692" t="s">
        <v>24</v>
      </c>
      <c r="N692" t="s">
        <v>3131</v>
      </c>
      <c r="O692" t="s">
        <v>3167</v>
      </c>
      <c r="P692" t="s">
        <v>3167</v>
      </c>
      <c r="Q692" t="s">
        <v>3167</v>
      </c>
      <c r="R692" t="s">
        <v>3167</v>
      </c>
      <c r="S692" s="10" t="e">
        <f>C692-VLOOKUP(E692, 'OFZ Yield'!$B$2:$N$2354, MATCH(V692, 'OFZ Yield'!$B$3:$N$3, 0), FALSE)</f>
        <v>#N/A</v>
      </c>
      <c r="T692" t="e">
        <f t="shared" si="31"/>
        <v>#N/A</v>
      </c>
      <c r="U692">
        <f t="shared" si="32"/>
        <v>120</v>
      </c>
      <c r="V692">
        <v>10</v>
      </c>
      <c r="W692">
        <v>2</v>
      </c>
    </row>
    <row r="693" spans="1:26" hidden="1" x14ac:dyDescent="0.15">
      <c r="A693" t="s">
        <v>488</v>
      </c>
      <c r="B693" t="s">
        <v>489</v>
      </c>
      <c r="C693" s="1">
        <v>5.5</v>
      </c>
      <c r="D693" s="2">
        <v>43025</v>
      </c>
      <c r="E693" s="2">
        <v>41205</v>
      </c>
      <c r="F693" t="s">
        <v>2161</v>
      </c>
      <c r="G693" t="s">
        <v>455</v>
      </c>
      <c r="H693" t="s">
        <v>21</v>
      </c>
      <c r="I693" t="s">
        <v>25</v>
      </c>
      <c r="J693" s="1">
        <v>100000000</v>
      </c>
      <c r="K693" s="1">
        <f t="shared" si="30"/>
        <v>18.420680743952367</v>
      </c>
      <c r="L693" t="s">
        <v>20</v>
      </c>
      <c r="M693" t="s">
        <v>947</v>
      </c>
      <c r="N693" t="s">
        <v>3167</v>
      </c>
      <c r="O693" t="s">
        <v>3167</v>
      </c>
      <c r="P693" t="s">
        <v>3167</v>
      </c>
      <c r="Q693" t="s">
        <v>3167</v>
      </c>
      <c r="R693" t="s">
        <v>3167</v>
      </c>
      <c r="S693" s="10" t="e">
        <f>C693-VLOOKUP(E693, 'OFZ Yield'!$B$2:$N$2354, MATCH(V693, 'OFZ Yield'!$B$3:$N$3, 0), FALSE)</f>
        <v>#N/A</v>
      </c>
      <c r="T693" t="e">
        <f t="shared" si="31"/>
        <v>#N/A</v>
      </c>
      <c r="U693">
        <f t="shared" si="32"/>
        <v>60</v>
      </c>
      <c r="V693">
        <v>5</v>
      </c>
      <c r="W693">
        <v>0</v>
      </c>
      <c r="Z693">
        <v>0</v>
      </c>
    </row>
    <row r="694" spans="1:26" hidden="1" x14ac:dyDescent="0.15">
      <c r="A694" t="s">
        <v>488</v>
      </c>
      <c r="B694" t="s">
        <v>489</v>
      </c>
      <c r="C694" s="1">
        <v>5.5</v>
      </c>
      <c r="D694" s="2">
        <v>43025</v>
      </c>
      <c r="E694" s="2">
        <v>41205</v>
      </c>
      <c r="F694" t="s">
        <v>2162</v>
      </c>
      <c r="G694" t="s">
        <v>455</v>
      </c>
      <c r="H694" t="s">
        <v>21</v>
      </c>
      <c r="I694" t="s">
        <v>25</v>
      </c>
      <c r="J694" s="1">
        <v>100000000</v>
      </c>
      <c r="K694" s="1">
        <f t="shared" si="30"/>
        <v>18.420680743952367</v>
      </c>
      <c r="L694" t="s">
        <v>20</v>
      </c>
      <c r="M694" t="s">
        <v>947</v>
      </c>
      <c r="N694" t="s">
        <v>3167</v>
      </c>
      <c r="O694" t="s">
        <v>3167</v>
      </c>
      <c r="P694" t="s">
        <v>3167</v>
      </c>
      <c r="Q694" t="s">
        <v>3167</v>
      </c>
      <c r="R694" t="s">
        <v>3167</v>
      </c>
      <c r="S694" s="10" t="e">
        <f>C694-VLOOKUP(E694, 'OFZ Yield'!$B$2:$N$2354, MATCH(V694, 'OFZ Yield'!$B$3:$N$3, 0), FALSE)</f>
        <v>#N/A</v>
      </c>
      <c r="T694" t="e">
        <f t="shared" si="31"/>
        <v>#N/A</v>
      </c>
      <c r="U694">
        <f t="shared" si="32"/>
        <v>60</v>
      </c>
      <c r="V694">
        <v>3</v>
      </c>
      <c r="W694">
        <v>0</v>
      </c>
      <c r="Z694">
        <v>0</v>
      </c>
    </row>
    <row r="695" spans="1:26" hidden="1" x14ac:dyDescent="0.15">
      <c r="A695" t="s">
        <v>707</v>
      </c>
      <c r="B695" t="s">
        <v>708</v>
      </c>
      <c r="C695" s="1">
        <v>8.1</v>
      </c>
      <c r="D695" s="2">
        <v>42298</v>
      </c>
      <c r="E695" s="2">
        <v>41206</v>
      </c>
      <c r="F695" t="s">
        <v>2156</v>
      </c>
      <c r="G695" t="s">
        <v>19</v>
      </c>
      <c r="H695" t="s">
        <v>21</v>
      </c>
      <c r="I695" t="s">
        <v>25</v>
      </c>
      <c r="J695" s="1">
        <v>135382116</v>
      </c>
      <c r="K695" s="1">
        <f t="shared" si="30"/>
        <v>18.723611827000884</v>
      </c>
      <c r="L695" t="s">
        <v>20</v>
      </c>
      <c r="M695" t="s">
        <v>947</v>
      </c>
      <c r="N695" t="s">
        <v>3167</v>
      </c>
      <c r="O695" t="s">
        <v>3167</v>
      </c>
      <c r="P695" t="s">
        <v>3167</v>
      </c>
      <c r="Q695" t="s">
        <v>3167</v>
      </c>
      <c r="R695" t="s">
        <v>3167</v>
      </c>
      <c r="S695" s="10" t="e">
        <f>C695-VLOOKUP(E695, 'OFZ Yield'!$B$2:$N$2354, MATCH(V695, 'OFZ Yield'!$B$3:$N$3, 0), FALSE)</f>
        <v>#N/A</v>
      </c>
      <c r="T695" t="e">
        <f t="shared" si="31"/>
        <v>#N/A</v>
      </c>
      <c r="U695">
        <f t="shared" si="32"/>
        <v>36</v>
      </c>
      <c r="V695">
        <v>3</v>
      </c>
      <c r="W695">
        <v>0</v>
      </c>
      <c r="Z695">
        <v>0</v>
      </c>
    </row>
    <row r="696" spans="1:26" hidden="1" x14ac:dyDescent="0.15">
      <c r="A696" t="s">
        <v>16</v>
      </c>
      <c r="B696" t="s">
        <v>17</v>
      </c>
      <c r="C696" s="1">
        <v>8.1999999999999993</v>
      </c>
      <c r="D696" s="2">
        <v>44847</v>
      </c>
      <c r="E696" s="2">
        <v>41207</v>
      </c>
      <c r="F696" t="s">
        <v>316</v>
      </c>
      <c r="G696" t="s">
        <v>19</v>
      </c>
      <c r="H696" t="s">
        <v>21</v>
      </c>
      <c r="I696" t="s">
        <v>23</v>
      </c>
      <c r="J696" s="1">
        <v>67067281</v>
      </c>
      <c r="K696" s="1">
        <f t="shared" si="30"/>
        <v>18.021206867519556</v>
      </c>
      <c r="L696" t="s">
        <v>20</v>
      </c>
      <c r="M696" t="s">
        <v>24</v>
      </c>
      <c r="N696" t="s">
        <v>3131</v>
      </c>
      <c r="O696" t="s">
        <v>3167</v>
      </c>
      <c r="P696" t="s">
        <v>3167</v>
      </c>
      <c r="Q696" t="s">
        <v>3167</v>
      </c>
      <c r="R696" t="s">
        <v>3167</v>
      </c>
      <c r="S696" s="10" t="e">
        <f>C696-VLOOKUP(E696, 'OFZ Yield'!$B$2:$N$2354, MATCH(V696, 'OFZ Yield'!$B$3:$N$3, 0), FALSE)</f>
        <v>#N/A</v>
      </c>
      <c r="T696" t="e">
        <f t="shared" si="31"/>
        <v>#N/A</v>
      </c>
      <c r="U696">
        <f t="shared" si="32"/>
        <v>120</v>
      </c>
      <c r="V696">
        <v>7</v>
      </c>
      <c r="W696">
        <v>2</v>
      </c>
    </row>
    <row r="697" spans="1:26" hidden="1" x14ac:dyDescent="0.15">
      <c r="A697" t="s">
        <v>1910</v>
      </c>
      <c r="B697" t="s">
        <v>1911</v>
      </c>
      <c r="C697" s="1">
        <v>9.75</v>
      </c>
      <c r="D697" s="2">
        <v>42302</v>
      </c>
      <c r="E697" s="2">
        <v>41207</v>
      </c>
      <c r="F697" t="s">
        <v>2147</v>
      </c>
      <c r="G697" t="s">
        <v>19</v>
      </c>
      <c r="H697" t="s">
        <v>21</v>
      </c>
      <c r="I697" t="s">
        <v>25</v>
      </c>
      <c r="J697" s="1">
        <v>40240369</v>
      </c>
      <c r="K697" s="1">
        <f t="shared" si="30"/>
        <v>17.510381253693833</v>
      </c>
      <c r="L697" t="s">
        <v>20</v>
      </c>
      <c r="M697" t="s">
        <v>947</v>
      </c>
      <c r="N697" t="s">
        <v>3167</v>
      </c>
      <c r="O697" t="s">
        <v>3167</v>
      </c>
      <c r="P697" t="s">
        <v>3167</v>
      </c>
      <c r="Q697" t="s">
        <v>3167</v>
      </c>
      <c r="R697" t="s">
        <v>3167</v>
      </c>
      <c r="S697" s="10" t="e">
        <f>C697-VLOOKUP(E697, 'OFZ Yield'!$B$2:$N$2354, MATCH(V697, 'OFZ Yield'!$B$3:$N$3, 0), FALSE)</f>
        <v>#N/A</v>
      </c>
      <c r="T697" t="e">
        <f t="shared" si="31"/>
        <v>#N/A</v>
      </c>
      <c r="U697">
        <f t="shared" si="32"/>
        <v>36</v>
      </c>
      <c r="V697">
        <v>10</v>
      </c>
      <c r="W697">
        <v>0</v>
      </c>
      <c r="Z697">
        <v>0</v>
      </c>
    </row>
    <row r="698" spans="1:26" hidden="1" x14ac:dyDescent="0.15">
      <c r="A698" t="s">
        <v>2163</v>
      </c>
      <c r="B698" t="s">
        <v>2164</v>
      </c>
      <c r="C698" s="1">
        <v>12</v>
      </c>
      <c r="D698" s="2">
        <v>42305</v>
      </c>
      <c r="E698" s="2">
        <v>41207</v>
      </c>
      <c r="F698" t="s">
        <v>2165</v>
      </c>
      <c r="G698" t="s">
        <v>19</v>
      </c>
      <c r="H698" t="s">
        <v>21</v>
      </c>
      <c r="I698" t="s">
        <v>23</v>
      </c>
      <c r="J698" s="1">
        <v>40240369</v>
      </c>
      <c r="K698" s="1">
        <f t="shared" si="30"/>
        <v>17.510381253693833</v>
      </c>
      <c r="L698" t="s">
        <v>20</v>
      </c>
      <c r="M698" t="s">
        <v>947</v>
      </c>
      <c r="N698" t="s">
        <v>3167</v>
      </c>
      <c r="O698" t="s">
        <v>3167</v>
      </c>
      <c r="P698" t="s">
        <v>3167</v>
      </c>
      <c r="Q698" t="s">
        <v>3167</v>
      </c>
      <c r="R698" t="s">
        <v>3167</v>
      </c>
      <c r="S698" s="10" t="e">
        <f>C698-VLOOKUP(E698, 'OFZ Yield'!$B$2:$N$2354, MATCH(V698, 'OFZ Yield'!$B$3:$N$3, 0), FALSE)</f>
        <v>#N/A</v>
      </c>
      <c r="T698" t="e">
        <f t="shared" si="31"/>
        <v>#N/A</v>
      </c>
      <c r="U698">
        <f t="shared" si="32"/>
        <v>37</v>
      </c>
      <c r="V698">
        <v>7</v>
      </c>
      <c r="W698">
        <v>0</v>
      </c>
      <c r="Z698">
        <v>0</v>
      </c>
    </row>
    <row r="699" spans="1:26" hidden="1" x14ac:dyDescent="0.15">
      <c r="A699" t="s">
        <v>1667</v>
      </c>
      <c r="B699" t="s">
        <v>1668</v>
      </c>
      <c r="C699" s="1">
        <v>9.5</v>
      </c>
      <c r="D699" s="2">
        <v>43756</v>
      </c>
      <c r="E699" s="2">
        <v>41208</v>
      </c>
      <c r="F699" t="s">
        <v>2157</v>
      </c>
      <c r="G699" t="s">
        <v>19</v>
      </c>
      <c r="H699" t="s">
        <v>21</v>
      </c>
      <c r="I699" t="s">
        <v>23</v>
      </c>
      <c r="J699" s="1">
        <v>40655915</v>
      </c>
      <c r="K699" s="1">
        <f t="shared" si="30"/>
        <v>17.520654893827579</v>
      </c>
      <c r="L699" t="s">
        <v>20</v>
      </c>
      <c r="M699" t="s">
        <v>948</v>
      </c>
      <c r="N699" t="s">
        <v>3167</v>
      </c>
      <c r="O699" t="s">
        <v>3139</v>
      </c>
      <c r="P699" t="s">
        <v>3167</v>
      </c>
      <c r="Q699" t="s">
        <v>3167</v>
      </c>
      <c r="R699" t="s">
        <v>3167</v>
      </c>
      <c r="S699" s="10" t="e">
        <f>C699-VLOOKUP(E699, 'OFZ Yield'!$B$2:$N$2354, MATCH(V699, 'OFZ Yield'!$B$3:$N$3, 0), FALSE)</f>
        <v>#N/A</v>
      </c>
      <c r="T699" t="e">
        <f t="shared" si="31"/>
        <v>#N/A</v>
      </c>
      <c r="U699">
        <f t="shared" si="32"/>
        <v>84</v>
      </c>
      <c r="V699">
        <v>3</v>
      </c>
      <c r="W699">
        <v>0</v>
      </c>
      <c r="Z699">
        <v>0</v>
      </c>
    </row>
    <row r="700" spans="1:26" hidden="1" x14ac:dyDescent="0.15">
      <c r="A700" t="s">
        <v>1667</v>
      </c>
      <c r="B700" t="s">
        <v>1668</v>
      </c>
      <c r="C700" s="1">
        <v>9.4499999999999993</v>
      </c>
      <c r="D700" s="2">
        <v>43756</v>
      </c>
      <c r="E700" s="2">
        <v>41208</v>
      </c>
      <c r="F700" t="s">
        <v>2158</v>
      </c>
      <c r="G700" t="s">
        <v>19</v>
      </c>
      <c r="H700" t="s">
        <v>21</v>
      </c>
      <c r="I700" t="s">
        <v>23</v>
      </c>
      <c r="J700" s="1">
        <v>40655915</v>
      </c>
      <c r="K700" s="1">
        <f t="shared" si="30"/>
        <v>17.520654893827579</v>
      </c>
      <c r="L700" t="s">
        <v>20</v>
      </c>
      <c r="M700" t="s">
        <v>948</v>
      </c>
      <c r="N700" t="s">
        <v>3167</v>
      </c>
      <c r="O700" t="s">
        <v>3139</v>
      </c>
      <c r="P700" t="s">
        <v>3167</v>
      </c>
      <c r="Q700" t="s">
        <v>3167</v>
      </c>
      <c r="R700" t="s">
        <v>3167</v>
      </c>
      <c r="S700" s="10" t="e">
        <f>C700-VLOOKUP(E700, 'OFZ Yield'!$B$2:$N$2354, MATCH(V700, 'OFZ Yield'!$B$3:$N$3, 0), FALSE)</f>
        <v>#N/A</v>
      </c>
      <c r="T700" t="e">
        <f t="shared" si="31"/>
        <v>#N/A</v>
      </c>
      <c r="U700">
        <f t="shared" si="32"/>
        <v>84</v>
      </c>
      <c r="V700">
        <v>3</v>
      </c>
      <c r="W700">
        <v>0</v>
      </c>
      <c r="Z700">
        <v>0</v>
      </c>
    </row>
    <row r="701" spans="1:26" hidden="1" x14ac:dyDescent="0.15">
      <c r="A701" t="s">
        <v>1667</v>
      </c>
      <c r="B701" t="s">
        <v>1668</v>
      </c>
      <c r="C701" s="1">
        <v>9.35</v>
      </c>
      <c r="D701" s="2">
        <v>43756</v>
      </c>
      <c r="E701" s="2">
        <v>41208</v>
      </c>
      <c r="F701" t="s">
        <v>2159</v>
      </c>
      <c r="G701" t="s">
        <v>19</v>
      </c>
      <c r="H701" t="s">
        <v>21</v>
      </c>
      <c r="I701" t="s">
        <v>23</v>
      </c>
      <c r="J701" s="1">
        <v>40655915</v>
      </c>
      <c r="K701" s="1">
        <f t="shared" si="30"/>
        <v>17.520654893827579</v>
      </c>
      <c r="L701" t="s">
        <v>20</v>
      </c>
      <c r="M701" t="s">
        <v>947</v>
      </c>
      <c r="N701" t="s">
        <v>3167</v>
      </c>
      <c r="O701" t="s">
        <v>3167</v>
      </c>
      <c r="P701" t="s">
        <v>3167</v>
      </c>
      <c r="Q701" t="s">
        <v>3167</v>
      </c>
      <c r="R701" t="s">
        <v>3167</v>
      </c>
      <c r="S701" s="10" t="e">
        <f>C701-VLOOKUP(E701, 'OFZ Yield'!$B$2:$N$2354, MATCH(V701, 'OFZ Yield'!$B$3:$N$3, 0), FALSE)</f>
        <v>#N/A</v>
      </c>
      <c r="T701" t="e">
        <f t="shared" si="31"/>
        <v>#N/A</v>
      </c>
      <c r="U701">
        <f t="shared" si="32"/>
        <v>84</v>
      </c>
      <c r="V701">
        <v>5</v>
      </c>
      <c r="W701">
        <v>0</v>
      </c>
      <c r="Z701">
        <v>0</v>
      </c>
    </row>
    <row r="702" spans="1:26" hidden="1" x14ac:dyDescent="0.15">
      <c r="A702" t="s">
        <v>1462</v>
      </c>
      <c r="B702" t="s">
        <v>1463</v>
      </c>
      <c r="C702" s="1">
        <v>10.15</v>
      </c>
      <c r="D702" s="2">
        <v>42300</v>
      </c>
      <c r="E702" s="2">
        <v>41208</v>
      </c>
      <c r="F702" t="s">
        <v>2160</v>
      </c>
      <c r="G702" t="s">
        <v>19</v>
      </c>
      <c r="H702" t="s">
        <v>21</v>
      </c>
      <c r="I702" t="s">
        <v>23</v>
      </c>
      <c r="J702" s="1">
        <v>67067281</v>
      </c>
      <c r="K702" s="1">
        <f t="shared" si="30"/>
        <v>18.021206867519556</v>
      </c>
      <c r="L702" t="s">
        <v>20</v>
      </c>
      <c r="M702" t="s">
        <v>947</v>
      </c>
      <c r="N702" t="s">
        <v>3167</v>
      </c>
      <c r="O702" t="s">
        <v>3167</v>
      </c>
      <c r="P702" t="s">
        <v>3167</v>
      </c>
      <c r="Q702" t="s">
        <v>3167</v>
      </c>
      <c r="R702" t="s">
        <v>3167</v>
      </c>
      <c r="S702" s="10" t="e">
        <f>C702-VLOOKUP(E702, 'OFZ Yield'!$B$2:$N$2354, MATCH(V702, 'OFZ Yield'!$B$3:$N$3, 0), FALSE)</f>
        <v>#N/A</v>
      </c>
      <c r="T702" t="e">
        <f t="shared" si="31"/>
        <v>#N/A</v>
      </c>
      <c r="U702">
        <f t="shared" si="32"/>
        <v>36</v>
      </c>
      <c r="V702">
        <v>7</v>
      </c>
      <c r="W702">
        <v>0</v>
      </c>
      <c r="Z702">
        <v>0</v>
      </c>
    </row>
    <row r="703" spans="1:26" hidden="1" x14ac:dyDescent="0.15">
      <c r="A703" t="s">
        <v>165</v>
      </c>
      <c r="B703" t="s">
        <v>166</v>
      </c>
      <c r="C703" s="1">
        <v>0.1</v>
      </c>
      <c r="D703" s="2">
        <v>43028</v>
      </c>
      <c r="E703" s="2">
        <v>41208</v>
      </c>
      <c r="F703" t="s">
        <v>2166</v>
      </c>
      <c r="G703" t="s">
        <v>19</v>
      </c>
      <c r="H703" t="s">
        <v>21</v>
      </c>
      <c r="I703" t="s">
        <v>23</v>
      </c>
      <c r="J703" s="1">
        <v>36921778</v>
      </c>
      <c r="K703" s="1">
        <f t="shared" si="30"/>
        <v>17.424312124619206</v>
      </c>
      <c r="L703" t="s">
        <v>20</v>
      </c>
      <c r="M703" t="s">
        <v>947</v>
      </c>
      <c r="N703" t="s">
        <v>3167</v>
      </c>
      <c r="O703" t="s">
        <v>3167</v>
      </c>
      <c r="P703" t="s">
        <v>3167</v>
      </c>
      <c r="Q703" t="s">
        <v>3167</v>
      </c>
      <c r="R703" t="s">
        <v>3167</v>
      </c>
      <c r="S703" s="10" t="e">
        <f>C703-VLOOKUP(E703, 'OFZ Yield'!$B$2:$N$2354, MATCH(V703, 'OFZ Yield'!$B$3:$N$3, 0), FALSE)</f>
        <v>#N/A</v>
      </c>
      <c r="T703" t="e">
        <f t="shared" si="31"/>
        <v>#N/A</v>
      </c>
      <c r="U703">
        <f t="shared" si="32"/>
        <v>60</v>
      </c>
      <c r="V703">
        <v>7</v>
      </c>
      <c r="W703">
        <v>0</v>
      </c>
      <c r="Z703">
        <v>0</v>
      </c>
    </row>
    <row r="704" spans="1:26" hidden="1" x14ac:dyDescent="0.15">
      <c r="A704" t="s">
        <v>1203</v>
      </c>
      <c r="B704" t="s">
        <v>1204</v>
      </c>
      <c r="C704" s="1">
        <v>12.6</v>
      </c>
      <c r="D704" s="2">
        <v>42303</v>
      </c>
      <c r="E704" s="2">
        <v>41208</v>
      </c>
      <c r="F704" t="s">
        <v>2167</v>
      </c>
      <c r="G704" t="s">
        <v>19</v>
      </c>
      <c r="H704" t="s">
        <v>21</v>
      </c>
      <c r="I704" t="s">
        <v>23</v>
      </c>
      <c r="J704" s="1">
        <v>79575385</v>
      </c>
      <c r="K704" s="1">
        <f t="shared" si="30"/>
        <v>18.19221536932368</v>
      </c>
      <c r="L704" t="s">
        <v>20</v>
      </c>
      <c r="M704" t="s">
        <v>947</v>
      </c>
      <c r="N704" t="s">
        <v>3133</v>
      </c>
      <c r="O704" t="s">
        <v>3167</v>
      </c>
      <c r="P704" t="s">
        <v>3147</v>
      </c>
      <c r="Q704" t="s">
        <v>3167</v>
      </c>
      <c r="R704" t="s">
        <v>3167</v>
      </c>
      <c r="S704" s="10" t="e">
        <f>C704-VLOOKUP(E704, 'OFZ Yield'!$B$2:$N$2354, MATCH(V704, 'OFZ Yield'!$B$3:$N$3, 0), FALSE)</f>
        <v>#N/A</v>
      </c>
      <c r="T704" t="e">
        <f t="shared" si="31"/>
        <v>#N/A</v>
      </c>
      <c r="U704">
        <f t="shared" si="32"/>
        <v>36</v>
      </c>
      <c r="V704">
        <v>7</v>
      </c>
      <c r="W704">
        <f>IF(P704="high risk", 1, 0)</f>
        <v>1</v>
      </c>
      <c r="Z704">
        <v>0</v>
      </c>
    </row>
    <row r="705" spans="1:26" hidden="1" x14ac:dyDescent="0.15">
      <c r="A705" t="s">
        <v>319</v>
      </c>
      <c r="B705" t="s">
        <v>320</v>
      </c>
      <c r="C705" s="1">
        <v>7.9</v>
      </c>
      <c r="D705" s="2">
        <v>44851</v>
      </c>
      <c r="E705" s="2">
        <v>41211</v>
      </c>
      <c r="F705" t="s">
        <v>321</v>
      </c>
      <c r="G705" t="s">
        <v>19</v>
      </c>
      <c r="H705" t="s">
        <v>21</v>
      </c>
      <c r="I705" t="s">
        <v>23</v>
      </c>
      <c r="J705" s="1">
        <v>132625642</v>
      </c>
      <c r="K705" s="1">
        <f t="shared" si="30"/>
        <v>18.703040995603011</v>
      </c>
      <c r="L705" t="s">
        <v>20</v>
      </c>
      <c r="M705" t="s">
        <v>24</v>
      </c>
      <c r="N705" t="s">
        <v>3167</v>
      </c>
      <c r="O705" t="s">
        <v>3167</v>
      </c>
      <c r="P705" t="s">
        <v>3167</v>
      </c>
      <c r="Q705" t="s">
        <v>3167</v>
      </c>
      <c r="R705" t="s">
        <v>3167</v>
      </c>
      <c r="S705" s="10" t="e">
        <f>C705-VLOOKUP(E705, 'OFZ Yield'!$B$2:$N$2354, MATCH(V705, 'OFZ Yield'!$B$3:$N$3, 0), FALSE)</f>
        <v>#N/A</v>
      </c>
      <c r="T705" t="e">
        <f t="shared" si="31"/>
        <v>#N/A</v>
      </c>
      <c r="U705">
        <f t="shared" si="32"/>
        <v>120</v>
      </c>
      <c r="V705">
        <v>5</v>
      </c>
      <c r="W705">
        <v>0</v>
      </c>
    </row>
    <row r="706" spans="1:26" hidden="1" x14ac:dyDescent="0.15">
      <c r="A706" t="s">
        <v>319</v>
      </c>
      <c r="B706" t="s">
        <v>320</v>
      </c>
      <c r="C706" s="1">
        <v>7.9</v>
      </c>
      <c r="D706" s="2">
        <v>44851</v>
      </c>
      <c r="E706" s="2">
        <v>41211</v>
      </c>
      <c r="F706" t="s">
        <v>322</v>
      </c>
      <c r="G706" t="s">
        <v>19</v>
      </c>
      <c r="H706" t="s">
        <v>21</v>
      </c>
      <c r="I706" t="s">
        <v>23</v>
      </c>
      <c r="J706" s="1">
        <v>132625642</v>
      </c>
      <c r="K706" s="1">
        <f t="shared" ref="K706:K769" si="33">LN(J706)</f>
        <v>18.703040995603011</v>
      </c>
      <c r="L706" t="s">
        <v>20</v>
      </c>
      <c r="M706" t="s">
        <v>24</v>
      </c>
      <c r="N706" t="s">
        <v>3167</v>
      </c>
      <c r="O706" t="s">
        <v>3167</v>
      </c>
      <c r="P706" t="s">
        <v>3167</v>
      </c>
      <c r="Q706" t="s">
        <v>3167</v>
      </c>
      <c r="R706" t="s">
        <v>3167</v>
      </c>
      <c r="S706" s="10" t="e">
        <f>C706-VLOOKUP(E706, 'OFZ Yield'!$B$2:$N$2354, MATCH(V706, 'OFZ Yield'!$B$3:$N$3, 0), FALSE)</f>
        <v>#N/A</v>
      </c>
      <c r="T706" t="e">
        <f t="shared" ref="T706:T769" si="34">IF(S706&gt;4, 1, 0)</f>
        <v>#N/A</v>
      </c>
      <c r="U706">
        <f t="shared" ref="U706:U769" si="35">ROUNDUP(12*((D706-E706)/365), 0)</f>
        <v>120</v>
      </c>
      <c r="V706">
        <v>10</v>
      </c>
      <c r="W706">
        <v>0</v>
      </c>
    </row>
    <row r="707" spans="1:26" hidden="1" x14ac:dyDescent="0.15">
      <c r="A707" t="s">
        <v>457</v>
      </c>
      <c r="B707" t="s">
        <v>458</v>
      </c>
      <c r="C707" s="1">
        <v>8.8000000000000007</v>
      </c>
      <c r="D707" s="2">
        <v>42303</v>
      </c>
      <c r="E707" s="2">
        <v>41211</v>
      </c>
      <c r="F707" t="s">
        <v>2168</v>
      </c>
      <c r="G707" t="s">
        <v>19</v>
      </c>
      <c r="H707" t="s">
        <v>21</v>
      </c>
      <c r="I707" t="s">
        <v>25</v>
      </c>
      <c r="J707" s="1">
        <v>67968766</v>
      </c>
      <c r="K707" s="1">
        <f t="shared" si="33"/>
        <v>18.034558834089601</v>
      </c>
      <c r="L707" t="s">
        <v>20</v>
      </c>
      <c r="M707" t="s">
        <v>947</v>
      </c>
      <c r="N707" t="s">
        <v>3167</v>
      </c>
      <c r="O707" t="s">
        <v>3167</v>
      </c>
      <c r="P707" t="s">
        <v>3167</v>
      </c>
      <c r="Q707" t="s">
        <v>3167</v>
      </c>
      <c r="R707" t="s">
        <v>3167</v>
      </c>
      <c r="S707" s="10" t="e">
        <f>C707-VLOOKUP(E707, 'OFZ Yield'!$B$2:$N$2354, MATCH(V707, 'OFZ Yield'!$B$3:$N$3, 0), FALSE)</f>
        <v>#N/A</v>
      </c>
      <c r="T707" t="e">
        <f t="shared" si="34"/>
        <v>#N/A</v>
      </c>
      <c r="U707">
        <f t="shared" si="35"/>
        <v>36</v>
      </c>
      <c r="V707">
        <v>3</v>
      </c>
      <c r="W707">
        <v>0</v>
      </c>
      <c r="Z707">
        <v>0</v>
      </c>
    </row>
    <row r="708" spans="1:26" hidden="1" x14ac:dyDescent="0.15">
      <c r="A708" t="s">
        <v>123</v>
      </c>
      <c r="B708" t="s">
        <v>124</v>
      </c>
      <c r="C708" s="1">
        <v>10.5</v>
      </c>
      <c r="D708" s="2">
        <v>42303</v>
      </c>
      <c r="E708" s="2">
        <v>41211</v>
      </c>
      <c r="F708" t="s">
        <v>2169</v>
      </c>
      <c r="G708" t="s">
        <v>19</v>
      </c>
      <c r="H708" t="s">
        <v>21</v>
      </c>
      <c r="I708" t="s">
        <v>25</v>
      </c>
      <c r="J708" s="1">
        <v>17216542</v>
      </c>
      <c r="K708" s="1">
        <f t="shared" si="33"/>
        <v>16.661381223790098</v>
      </c>
      <c r="L708" t="s">
        <v>20</v>
      </c>
      <c r="M708" t="s">
        <v>948</v>
      </c>
      <c r="N708" t="s">
        <v>3167</v>
      </c>
      <c r="O708" t="s">
        <v>3167</v>
      </c>
      <c r="P708" t="s">
        <v>3167</v>
      </c>
      <c r="Q708" t="s">
        <v>3167</v>
      </c>
      <c r="R708" t="s">
        <v>3167</v>
      </c>
      <c r="S708" s="10" t="e">
        <f>C708-VLOOKUP(E708, 'OFZ Yield'!$B$2:$N$2354, MATCH(V708, 'OFZ Yield'!$B$3:$N$3, 0), FALSE)</f>
        <v>#N/A</v>
      </c>
      <c r="T708" t="e">
        <f t="shared" si="34"/>
        <v>#N/A</v>
      </c>
      <c r="U708">
        <f t="shared" si="35"/>
        <v>36</v>
      </c>
      <c r="V708">
        <v>5</v>
      </c>
      <c r="W708">
        <v>0</v>
      </c>
      <c r="Z708">
        <v>0</v>
      </c>
    </row>
    <row r="709" spans="1:26" hidden="1" x14ac:dyDescent="0.15">
      <c r="A709" t="s">
        <v>1462</v>
      </c>
      <c r="B709" t="s">
        <v>1463</v>
      </c>
      <c r="C709" s="1">
        <v>10.15</v>
      </c>
      <c r="D709" s="2">
        <v>42304</v>
      </c>
      <c r="E709" s="2">
        <v>41211</v>
      </c>
      <c r="F709" t="s">
        <v>2170</v>
      </c>
      <c r="G709" t="s">
        <v>19</v>
      </c>
      <c r="H709" t="s">
        <v>21</v>
      </c>
      <c r="I709" t="s">
        <v>23</v>
      </c>
      <c r="J709" s="1">
        <v>67067281</v>
      </c>
      <c r="K709" s="1">
        <f t="shared" si="33"/>
        <v>18.021206867519556</v>
      </c>
      <c r="L709" t="s">
        <v>20</v>
      </c>
      <c r="M709" t="s">
        <v>947</v>
      </c>
      <c r="N709" t="s">
        <v>3167</v>
      </c>
      <c r="O709" t="s">
        <v>3167</v>
      </c>
      <c r="P709" t="s">
        <v>3167</v>
      </c>
      <c r="Q709" t="s">
        <v>3167</v>
      </c>
      <c r="R709" t="s">
        <v>3167</v>
      </c>
      <c r="S709" s="10" t="e">
        <f>C709-VLOOKUP(E709, 'OFZ Yield'!$B$2:$N$2354, MATCH(V709, 'OFZ Yield'!$B$3:$N$3, 0), FALSE)</f>
        <v>#N/A</v>
      </c>
      <c r="T709" t="e">
        <f t="shared" si="34"/>
        <v>#N/A</v>
      </c>
      <c r="U709">
        <f t="shared" si="35"/>
        <v>36</v>
      </c>
      <c r="V709">
        <v>5</v>
      </c>
      <c r="W709">
        <v>0</v>
      </c>
      <c r="Z709">
        <v>0</v>
      </c>
    </row>
    <row r="710" spans="1:26" hidden="1" x14ac:dyDescent="0.15">
      <c r="A710" t="s">
        <v>2172</v>
      </c>
      <c r="B710" t="s">
        <v>2173</v>
      </c>
      <c r="C710" s="1">
        <v>0.1</v>
      </c>
      <c r="D710" s="2">
        <v>42304</v>
      </c>
      <c r="E710" s="2">
        <v>41212</v>
      </c>
      <c r="F710" t="s">
        <v>2174</v>
      </c>
      <c r="G710" t="s">
        <v>19</v>
      </c>
      <c r="H710" t="s">
        <v>21</v>
      </c>
      <c r="I710" t="s">
        <v>23</v>
      </c>
      <c r="J710" s="1">
        <v>5365382</v>
      </c>
      <c r="K710" s="1">
        <f t="shared" si="33"/>
        <v>15.495478133748897</v>
      </c>
      <c r="L710" t="s">
        <v>20</v>
      </c>
      <c r="M710" t="s">
        <v>947</v>
      </c>
      <c r="N710" t="s">
        <v>3167</v>
      </c>
      <c r="O710" t="s">
        <v>3167</v>
      </c>
      <c r="P710" t="s">
        <v>3167</v>
      </c>
      <c r="Q710" t="s">
        <v>3167</v>
      </c>
      <c r="R710" t="s">
        <v>3167</v>
      </c>
      <c r="S710" s="10" t="e">
        <f>C710-VLOOKUP(E710, 'OFZ Yield'!$B$2:$N$2354, MATCH(V710, 'OFZ Yield'!$B$3:$N$3, 0), FALSE)</f>
        <v>#N/A</v>
      </c>
      <c r="T710" t="e">
        <f t="shared" si="34"/>
        <v>#N/A</v>
      </c>
      <c r="U710">
        <f t="shared" si="35"/>
        <v>36</v>
      </c>
      <c r="V710">
        <v>5</v>
      </c>
      <c r="W710">
        <v>0</v>
      </c>
      <c r="Z710">
        <v>0</v>
      </c>
    </row>
    <row r="711" spans="1:26" hidden="1" x14ac:dyDescent="0.15">
      <c r="A711" t="s">
        <v>2175</v>
      </c>
      <c r="B711" t="s">
        <v>2176</v>
      </c>
      <c r="C711" s="1">
        <v>13.75</v>
      </c>
      <c r="D711" s="2">
        <v>42309</v>
      </c>
      <c r="E711" s="2">
        <v>41214</v>
      </c>
      <c r="F711" t="s">
        <v>2177</v>
      </c>
      <c r="G711" t="s">
        <v>19</v>
      </c>
      <c r="H711" t="s">
        <v>21</v>
      </c>
      <c r="I711" t="s">
        <v>23</v>
      </c>
      <c r="J711" s="1">
        <v>66312821</v>
      </c>
      <c r="K711" s="1">
        <f t="shared" si="33"/>
        <v>18.009893815043064</v>
      </c>
      <c r="L711" t="s">
        <v>20</v>
      </c>
      <c r="M711" t="s">
        <v>947</v>
      </c>
      <c r="N711" t="s">
        <v>3167</v>
      </c>
      <c r="O711" t="s">
        <v>3167</v>
      </c>
      <c r="P711" t="s">
        <v>3167</v>
      </c>
      <c r="Q711" t="s">
        <v>3167</v>
      </c>
      <c r="R711" t="s">
        <v>3167</v>
      </c>
      <c r="S711" s="10" t="e">
        <f>C711-VLOOKUP(E711, 'OFZ Yield'!$B$2:$N$2354, MATCH(V711, 'OFZ Yield'!$B$3:$N$3, 0), FALSE)</f>
        <v>#N/A</v>
      </c>
      <c r="T711" t="e">
        <f t="shared" si="34"/>
        <v>#N/A</v>
      </c>
      <c r="U711">
        <f t="shared" si="35"/>
        <v>36</v>
      </c>
      <c r="V711">
        <v>3</v>
      </c>
      <c r="W711">
        <v>0</v>
      </c>
      <c r="Z711">
        <v>0</v>
      </c>
    </row>
    <row r="712" spans="1:26" hidden="1" x14ac:dyDescent="0.15">
      <c r="A712" t="s">
        <v>1479</v>
      </c>
      <c r="B712" t="s">
        <v>1480</v>
      </c>
      <c r="C712" s="1">
        <v>11.6</v>
      </c>
      <c r="D712" s="2">
        <v>42310</v>
      </c>
      <c r="E712" s="2">
        <v>41215</v>
      </c>
      <c r="F712" t="s">
        <v>2178</v>
      </c>
      <c r="G712" t="s">
        <v>19</v>
      </c>
      <c r="H712" t="s">
        <v>21</v>
      </c>
      <c r="I712" t="s">
        <v>23</v>
      </c>
      <c r="J712" s="1">
        <v>53653825</v>
      </c>
      <c r="K712" s="1">
        <f t="shared" si="33"/>
        <v>17.798063319932947</v>
      </c>
      <c r="L712" t="s">
        <v>20</v>
      </c>
      <c r="M712" t="s">
        <v>947</v>
      </c>
      <c r="N712" t="s">
        <v>3133</v>
      </c>
      <c r="O712" t="s">
        <v>3167</v>
      </c>
      <c r="P712" t="s">
        <v>3167</v>
      </c>
      <c r="Q712" t="s">
        <v>3167</v>
      </c>
      <c r="R712" t="s">
        <v>3167</v>
      </c>
      <c r="S712" s="10" t="e">
        <f>C712-VLOOKUP(E712, 'OFZ Yield'!$B$2:$N$2354, MATCH(V712, 'OFZ Yield'!$B$3:$N$3, 0), FALSE)</f>
        <v>#N/A</v>
      </c>
      <c r="T712" t="e">
        <f t="shared" si="34"/>
        <v>#N/A</v>
      </c>
      <c r="U712">
        <f t="shared" si="35"/>
        <v>36</v>
      </c>
      <c r="V712">
        <v>3</v>
      </c>
      <c r="W712">
        <v>0</v>
      </c>
      <c r="Z712">
        <v>0</v>
      </c>
    </row>
    <row r="713" spans="1:26" hidden="1" x14ac:dyDescent="0.15">
      <c r="A713" t="s">
        <v>1390</v>
      </c>
      <c r="B713" t="s">
        <v>1391</v>
      </c>
      <c r="C713" s="1">
        <v>8.85</v>
      </c>
      <c r="D713" s="2">
        <v>42307</v>
      </c>
      <c r="E713" s="2">
        <v>41215</v>
      </c>
      <c r="F713" t="s">
        <v>2179</v>
      </c>
      <c r="G713" t="s">
        <v>19</v>
      </c>
      <c r="H713" t="s">
        <v>21</v>
      </c>
      <c r="I713" t="s">
        <v>25</v>
      </c>
      <c r="J713" s="1">
        <v>65931747</v>
      </c>
      <c r="K713" s="1">
        <f t="shared" si="33"/>
        <v>18.004130628539119</v>
      </c>
      <c r="L713" t="s">
        <v>20</v>
      </c>
      <c r="M713" t="s">
        <v>947</v>
      </c>
      <c r="N713" t="s">
        <v>3167</v>
      </c>
      <c r="O713" t="s">
        <v>3139</v>
      </c>
      <c r="P713" t="s">
        <v>3167</v>
      </c>
      <c r="Q713" t="s">
        <v>3167</v>
      </c>
      <c r="R713" t="s">
        <v>3167</v>
      </c>
      <c r="S713" s="10" t="e">
        <f>C713-VLOOKUP(E713, 'OFZ Yield'!$B$2:$N$2354, MATCH(V713, 'OFZ Yield'!$B$3:$N$3, 0), FALSE)</f>
        <v>#N/A</v>
      </c>
      <c r="T713" t="e">
        <f t="shared" si="34"/>
        <v>#N/A</v>
      </c>
      <c r="U713">
        <f t="shared" si="35"/>
        <v>36</v>
      </c>
      <c r="V713">
        <v>3</v>
      </c>
      <c r="W713">
        <v>0</v>
      </c>
      <c r="Z713">
        <v>0</v>
      </c>
    </row>
    <row r="714" spans="1:26" hidden="1" x14ac:dyDescent="0.15">
      <c r="A714" t="s">
        <v>1390</v>
      </c>
      <c r="B714" t="s">
        <v>1391</v>
      </c>
      <c r="C714" s="1">
        <v>8.85</v>
      </c>
      <c r="D714" s="2">
        <v>42307</v>
      </c>
      <c r="E714" s="2">
        <v>41215</v>
      </c>
      <c r="F714" t="s">
        <v>2180</v>
      </c>
      <c r="G714" t="s">
        <v>19</v>
      </c>
      <c r="H714" t="s">
        <v>21</v>
      </c>
      <c r="I714" t="s">
        <v>25</v>
      </c>
      <c r="J714" s="1">
        <v>65931747</v>
      </c>
      <c r="K714" s="1">
        <f t="shared" si="33"/>
        <v>18.004130628539119</v>
      </c>
      <c r="L714" t="s">
        <v>20</v>
      </c>
      <c r="M714" t="s">
        <v>947</v>
      </c>
      <c r="N714" t="s">
        <v>3167</v>
      </c>
      <c r="O714" t="s">
        <v>3139</v>
      </c>
      <c r="P714" t="s">
        <v>3167</v>
      </c>
      <c r="Q714" t="s">
        <v>3167</v>
      </c>
      <c r="R714" t="s">
        <v>3167</v>
      </c>
      <c r="S714" s="10" t="e">
        <f>C714-VLOOKUP(E714, 'OFZ Yield'!$B$2:$N$2354, MATCH(V714, 'OFZ Yield'!$B$3:$N$3, 0), FALSE)</f>
        <v>#N/A</v>
      </c>
      <c r="T714" t="e">
        <f t="shared" si="34"/>
        <v>#N/A</v>
      </c>
      <c r="U714">
        <f t="shared" si="35"/>
        <v>36</v>
      </c>
      <c r="V714">
        <v>3</v>
      </c>
      <c r="W714">
        <v>0</v>
      </c>
      <c r="Z714">
        <v>0</v>
      </c>
    </row>
    <row r="715" spans="1:26" hidden="1" x14ac:dyDescent="0.15">
      <c r="A715" t="s">
        <v>154</v>
      </c>
      <c r="B715" t="s">
        <v>155</v>
      </c>
      <c r="C715" s="1">
        <v>11.5</v>
      </c>
      <c r="D715" s="2">
        <v>43039</v>
      </c>
      <c r="E715" s="2">
        <v>41219</v>
      </c>
      <c r="F715" t="s">
        <v>2171</v>
      </c>
      <c r="G715" t="s">
        <v>19</v>
      </c>
      <c r="H715" t="s">
        <v>21</v>
      </c>
      <c r="I715" t="s">
        <v>23</v>
      </c>
      <c r="J715" s="1">
        <v>46171096</v>
      </c>
      <c r="K715" s="1">
        <f t="shared" si="33"/>
        <v>17.647864532559662</v>
      </c>
      <c r="L715" t="s">
        <v>20</v>
      </c>
      <c r="M715" t="s">
        <v>947</v>
      </c>
      <c r="N715" t="s">
        <v>3167</v>
      </c>
      <c r="O715" t="s">
        <v>3167</v>
      </c>
      <c r="P715" t="s">
        <v>3167</v>
      </c>
      <c r="Q715" t="s">
        <v>3167</v>
      </c>
      <c r="R715" t="s">
        <v>3167</v>
      </c>
      <c r="S715" s="10" t="e">
        <f>C715-VLOOKUP(E715, 'OFZ Yield'!$B$2:$N$2354, MATCH(V715, 'OFZ Yield'!$B$3:$N$3, 0), FALSE)</f>
        <v>#N/A</v>
      </c>
      <c r="T715" t="e">
        <f t="shared" si="34"/>
        <v>#N/A</v>
      </c>
      <c r="U715">
        <f t="shared" si="35"/>
        <v>60</v>
      </c>
      <c r="V715">
        <v>3</v>
      </c>
      <c r="W715">
        <v>0</v>
      </c>
      <c r="Z715">
        <v>0</v>
      </c>
    </row>
    <row r="716" spans="1:26" hidden="1" x14ac:dyDescent="0.15">
      <c r="A716" t="s">
        <v>504</v>
      </c>
      <c r="B716" t="s">
        <v>505</v>
      </c>
      <c r="C716" s="1">
        <v>10.5</v>
      </c>
      <c r="D716" s="2">
        <v>43041</v>
      </c>
      <c r="E716" s="2">
        <v>41221</v>
      </c>
      <c r="F716" t="s">
        <v>2181</v>
      </c>
      <c r="G716" t="s">
        <v>19</v>
      </c>
      <c r="H716" t="s">
        <v>21</v>
      </c>
      <c r="I716" t="s">
        <v>23</v>
      </c>
      <c r="J716" s="1">
        <v>133067198</v>
      </c>
      <c r="K716" s="1">
        <f t="shared" si="33"/>
        <v>18.706364806711473</v>
      </c>
      <c r="L716" t="s">
        <v>20</v>
      </c>
      <c r="M716" t="s">
        <v>947</v>
      </c>
      <c r="N716" t="s">
        <v>3167</v>
      </c>
      <c r="O716" t="s">
        <v>3167</v>
      </c>
      <c r="P716" t="s">
        <v>3167</v>
      </c>
      <c r="Q716" t="s">
        <v>3167</v>
      </c>
      <c r="R716" t="s">
        <v>3167</v>
      </c>
      <c r="S716" s="10" t="e">
        <f>C716-VLOOKUP(E716, 'OFZ Yield'!$B$2:$N$2354, MATCH(V716, 'OFZ Yield'!$B$3:$N$3, 0), FALSE)</f>
        <v>#N/A</v>
      </c>
      <c r="T716" t="e">
        <f t="shared" si="34"/>
        <v>#N/A</v>
      </c>
      <c r="U716">
        <f t="shared" si="35"/>
        <v>60</v>
      </c>
      <c r="V716">
        <v>5</v>
      </c>
      <c r="W716">
        <v>0</v>
      </c>
      <c r="Z716">
        <v>0</v>
      </c>
    </row>
    <row r="717" spans="1:26" hidden="1" x14ac:dyDescent="0.15">
      <c r="A717" t="s">
        <v>1312</v>
      </c>
      <c r="B717" t="s">
        <v>1313</v>
      </c>
      <c r="C717" s="1">
        <v>13</v>
      </c>
      <c r="D717" s="2">
        <v>42321</v>
      </c>
      <c r="E717" s="2">
        <v>41229</v>
      </c>
      <c r="F717" t="s">
        <v>2094</v>
      </c>
      <c r="G717" t="s">
        <v>19</v>
      </c>
      <c r="H717" t="s">
        <v>21</v>
      </c>
      <c r="I717" t="s">
        <v>23</v>
      </c>
      <c r="J717" s="1">
        <v>19893846</v>
      </c>
      <c r="K717" s="1">
        <f t="shared" si="33"/>
        <v>16.805920995637088</v>
      </c>
      <c r="L717" t="s">
        <v>20</v>
      </c>
      <c r="M717" t="s">
        <v>1938</v>
      </c>
      <c r="N717" t="s">
        <v>3167</v>
      </c>
      <c r="O717" t="s">
        <v>3167</v>
      </c>
      <c r="P717" t="s">
        <v>3148</v>
      </c>
      <c r="Q717" t="s">
        <v>3167</v>
      </c>
      <c r="R717" t="s">
        <v>3167</v>
      </c>
      <c r="S717" s="10" t="e">
        <f>C717-VLOOKUP(E717, 'OFZ Yield'!$B$2:$N$2354, MATCH(V717, 'OFZ Yield'!$B$3:$N$3, 0), FALSE)</f>
        <v>#N/A</v>
      </c>
      <c r="T717" t="e">
        <f t="shared" si="34"/>
        <v>#N/A</v>
      </c>
      <c r="U717">
        <f t="shared" si="35"/>
        <v>36</v>
      </c>
      <c r="V717">
        <v>3</v>
      </c>
      <c r="W717">
        <f>IF(P717="high risk", 1, 0)</f>
        <v>0</v>
      </c>
      <c r="Z717">
        <v>0</v>
      </c>
    </row>
    <row r="718" spans="1:26" hidden="1" x14ac:dyDescent="0.15">
      <c r="A718" t="s">
        <v>2183</v>
      </c>
      <c r="B718" t="s">
        <v>2184</v>
      </c>
      <c r="C718" s="1">
        <v>14</v>
      </c>
      <c r="D718" s="2">
        <v>43049</v>
      </c>
      <c r="E718" s="2">
        <v>41229</v>
      </c>
      <c r="F718" t="s">
        <v>2185</v>
      </c>
      <c r="G718" t="s">
        <v>19</v>
      </c>
      <c r="H718" t="s">
        <v>21</v>
      </c>
      <c r="I718" t="s">
        <v>23</v>
      </c>
      <c r="J718" s="1">
        <v>16294385</v>
      </c>
      <c r="K718" s="1">
        <f t="shared" si="33"/>
        <v>16.606331127903026</v>
      </c>
      <c r="L718" t="s">
        <v>20</v>
      </c>
      <c r="M718" t="s">
        <v>1118</v>
      </c>
      <c r="N718" t="s">
        <v>3167</v>
      </c>
      <c r="O718" t="s">
        <v>3167</v>
      </c>
      <c r="P718" t="s">
        <v>3167</v>
      </c>
      <c r="Q718" t="s">
        <v>3167</v>
      </c>
      <c r="R718" t="s">
        <v>3167</v>
      </c>
      <c r="S718" s="10" t="e">
        <f>C718-VLOOKUP(E718, 'OFZ Yield'!$B$2:$N$2354, MATCH(V718, 'OFZ Yield'!$B$3:$N$3, 0), FALSE)</f>
        <v>#N/A</v>
      </c>
      <c r="T718" t="e">
        <f t="shared" si="34"/>
        <v>#N/A</v>
      </c>
      <c r="U718">
        <f t="shared" si="35"/>
        <v>60</v>
      </c>
      <c r="V718">
        <v>3</v>
      </c>
      <c r="W718">
        <v>0</v>
      </c>
      <c r="Z718">
        <v>0</v>
      </c>
    </row>
    <row r="719" spans="1:26" hidden="1" x14ac:dyDescent="0.15">
      <c r="A719" t="s">
        <v>1312</v>
      </c>
      <c r="B719" t="s">
        <v>1313</v>
      </c>
      <c r="C719" s="1">
        <v>13</v>
      </c>
      <c r="D719" s="2">
        <v>42321</v>
      </c>
      <c r="E719" s="2">
        <v>41229</v>
      </c>
      <c r="F719" t="s">
        <v>2186</v>
      </c>
      <c r="G719" t="s">
        <v>19</v>
      </c>
      <c r="H719" t="s">
        <v>21</v>
      </c>
      <c r="I719" t="s">
        <v>23</v>
      </c>
      <c r="J719" s="1">
        <v>19893846</v>
      </c>
      <c r="K719" s="1">
        <f t="shared" si="33"/>
        <v>16.805920995637088</v>
      </c>
      <c r="L719" t="s">
        <v>20</v>
      </c>
      <c r="M719" t="s">
        <v>1938</v>
      </c>
      <c r="N719" t="s">
        <v>3167</v>
      </c>
      <c r="O719" t="s">
        <v>3167</v>
      </c>
      <c r="P719" t="s">
        <v>3148</v>
      </c>
      <c r="Q719" t="s">
        <v>3167</v>
      </c>
      <c r="R719" t="s">
        <v>3167</v>
      </c>
      <c r="S719" s="10" t="e">
        <f>C719-VLOOKUP(E719, 'OFZ Yield'!$B$2:$N$2354, MATCH(V719, 'OFZ Yield'!$B$3:$N$3, 0), FALSE)</f>
        <v>#N/A</v>
      </c>
      <c r="T719" t="e">
        <f t="shared" si="34"/>
        <v>#N/A</v>
      </c>
      <c r="U719">
        <f t="shared" si="35"/>
        <v>36</v>
      </c>
      <c r="V719">
        <v>3</v>
      </c>
      <c r="W719">
        <f>IF(P719="high risk", 1, 0)</f>
        <v>0</v>
      </c>
      <c r="Z719">
        <v>0</v>
      </c>
    </row>
    <row r="720" spans="1:26" hidden="1" x14ac:dyDescent="0.15">
      <c r="A720" t="s">
        <v>741</v>
      </c>
      <c r="B720" t="s">
        <v>742</v>
      </c>
      <c r="C720" s="1">
        <v>5.48</v>
      </c>
      <c r="D720" s="2">
        <v>47421</v>
      </c>
      <c r="E720" s="2">
        <v>41233</v>
      </c>
      <c r="F720" t="s">
        <v>755</v>
      </c>
      <c r="G720" t="s">
        <v>19</v>
      </c>
      <c r="H720" t="s">
        <v>21</v>
      </c>
      <c r="I720" t="s">
        <v>23</v>
      </c>
      <c r="J720" s="1">
        <v>18460889</v>
      </c>
      <c r="K720" s="1">
        <f t="shared" si="33"/>
        <v>16.731164944059259</v>
      </c>
      <c r="L720" t="s">
        <v>20</v>
      </c>
      <c r="M720" t="s">
        <v>24</v>
      </c>
      <c r="N720" t="s">
        <v>3167</v>
      </c>
      <c r="O720" t="s">
        <v>3167</v>
      </c>
      <c r="P720" t="s">
        <v>3167</v>
      </c>
      <c r="Q720" t="s">
        <v>3167</v>
      </c>
      <c r="R720" t="s">
        <v>3167</v>
      </c>
      <c r="S720" s="10" t="e">
        <f>C720-VLOOKUP(E720, 'OFZ Yield'!$B$2:$N$2354, MATCH(V720, 'OFZ Yield'!$B$3:$N$3, 0), FALSE)</f>
        <v>#N/A</v>
      </c>
      <c r="T720" t="e">
        <f t="shared" si="34"/>
        <v>#N/A</v>
      </c>
      <c r="U720">
        <f t="shared" si="35"/>
        <v>204</v>
      </c>
      <c r="V720">
        <v>15</v>
      </c>
      <c r="W720">
        <v>0</v>
      </c>
    </row>
    <row r="721" spans="1:26" hidden="1" x14ac:dyDescent="0.15">
      <c r="A721" t="s">
        <v>1969</v>
      </c>
      <c r="B721" t="s">
        <v>1970</v>
      </c>
      <c r="C721" s="1">
        <v>0.1</v>
      </c>
      <c r="D721" s="2">
        <v>44879</v>
      </c>
      <c r="E721" s="2">
        <v>41239</v>
      </c>
      <c r="F721" t="s">
        <v>2187</v>
      </c>
      <c r="G721" t="s">
        <v>19</v>
      </c>
      <c r="H721" t="s">
        <v>21</v>
      </c>
      <c r="I721" t="s">
        <v>25</v>
      </c>
      <c r="J721" s="1">
        <v>13191741</v>
      </c>
      <c r="K721" s="1">
        <f t="shared" si="33"/>
        <v>16.395101509917865</v>
      </c>
      <c r="L721" t="s">
        <v>20</v>
      </c>
      <c r="M721" t="s">
        <v>948</v>
      </c>
      <c r="N721" t="s">
        <v>3167</v>
      </c>
      <c r="O721" t="s">
        <v>3167</v>
      </c>
      <c r="P721" t="s">
        <v>3167</v>
      </c>
      <c r="Q721" t="s">
        <v>3167</v>
      </c>
      <c r="R721" t="s">
        <v>3167</v>
      </c>
      <c r="S721" s="10" t="e">
        <f>C721-VLOOKUP(E721, 'OFZ Yield'!$B$2:$N$2354, MATCH(V721, 'OFZ Yield'!$B$3:$N$3, 0), FALSE)</f>
        <v>#N/A</v>
      </c>
      <c r="T721" t="e">
        <f t="shared" si="34"/>
        <v>#N/A</v>
      </c>
      <c r="U721">
        <f t="shared" si="35"/>
        <v>120</v>
      </c>
      <c r="V721">
        <v>3</v>
      </c>
      <c r="W721">
        <v>0</v>
      </c>
      <c r="Z721">
        <v>0</v>
      </c>
    </row>
    <row r="722" spans="1:26" hidden="1" x14ac:dyDescent="0.15">
      <c r="A722" t="s">
        <v>2188</v>
      </c>
      <c r="B722" t="s">
        <v>2189</v>
      </c>
      <c r="C722" s="1">
        <v>8.75</v>
      </c>
      <c r="D722" s="2">
        <v>53177</v>
      </c>
      <c r="E722" s="2">
        <v>41240</v>
      </c>
      <c r="F722" t="s">
        <v>2190</v>
      </c>
      <c r="G722" t="s">
        <v>19</v>
      </c>
      <c r="H722" t="s">
        <v>21</v>
      </c>
      <c r="I722" t="s">
        <v>25</v>
      </c>
      <c r="J722" s="1">
        <v>31641056</v>
      </c>
      <c r="K722" s="1">
        <f t="shared" si="33"/>
        <v>17.269966075780861</v>
      </c>
      <c r="L722" t="s">
        <v>20</v>
      </c>
      <c r="M722" t="s">
        <v>948</v>
      </c>
      <c r="N722" t="s">
        <v>3133</v>
      </c>
      <c r="O722" t="s">
        <v>3167</v>
      </c>
      <c r="P722" t="s">
        <v>3167</v>
      </c>
      <c r="Q722" t="s">
        <v>3167</v>
      </c>
      <c r="R722" t="s">
        <v>3167</v>
      </c>
      <c r="S722" s="10" t="e">
        <f>C722-VLOOKUP(E722, 'OFZ Yield'!$B$2:$N$2354, MATCH(V722, 'OFZ Yield'!$B$3:$N$3, 0), FALSE)</f>
        <v>#N/A</v>
      </c>
      <c r="T722" t="e">
        <f t="shared" si="34"/>
        <v>#N/A</v>
      </c>
      <c r="U722">
        <f t="shared" si="35"/>
        <v>393</v>
      </c>
      <c r="V722">
        <v>3</v>
      </c>
      <c r="W722">
        <v>0</v>
      </c>
      <c r="Z722">
        <v>0</v>
      </c>
    </row>
    <row r="723" spans="1:26" hidden="1" x14ac:dyDescent="0.15">
      <c r="A723" t="s">
        <v>123</v>
      </c>
      <c r="B723" t="s">
        <v>124</v>
      </c>
      <c r="C723" s="1">
        <v>10.5</v>
      </c>
      <c r="D723" s="2">
        <v>42335</v>
      </c>
      <c r="E723" s="2">
        <v>41243</v>
      </c>
      <c r="F723" t="s">
        <v>2191</v>
      </c>
      <c r="G723" t="s">
        <v>19</v>
      </c>
      <c r="H723" t="s">
        <v>21</v>
      </c>
      <c r="I723" t="s">
        <v>25</v>
      </c>
      <c r="J723" s="1">
        <v>6631282</v>
      </c>
      <c r="K723" s="1">
        <f t="shared" si="33"/>
        <v>15.707308706968979</v>
      </c>
      <c r="L723" t="s">
        <v>20</v>
      </c>
      <c r="M723" t="s">
        <v>947</v>
      </c>
      <c r="N723" t="s">
        <v>3167</v>
      </c>
      <c r="O723" t="s">
        <v>3167</v>
      </c>
      <c r="P723" t="s">
        <v>3167</v>
      </c>
      <c r="Q723" t="s">
        <v>3167</v>
      </c>
      <c r="R723" t="s">
        <v>3167</v>
      </c>
      <c r="S723" s="10" t="e">
        <f>C723-VLOOKUP(E723, 'OFZ Yield'!$B$2:$N$2354, MATCH(V723, 'OFZ Yield'!$B$3:$N$3, 0), FALSE)</f>
        <v>#N/A</v>
      </c>
      <c r="T723" t="e">
        <f t="shared" si="34"/>
        <v>#N/A</v>
      </c>
      <c r="U723">
        <f t="shared" si="35"/>
        <v>36</v>
      </c>
      <c r="V723">
        <v>5</v>
      </c>
      <c r="W723">
        <v>0</v>
      </c>
      <c r="Z723">
        <v>0</v>
      </c>
    </row>
    <row r="724" spans="1:26" hidden="1" x14ac:dyDescent="0.15">
      <c r="A724" t="s">
        <v>1969</v>
      </c>
      <c r="B724" t="s">
        <v>1970</v>
      </c>
      <c r="C724" s="1">
        <v>0.1</v>
      </c>
      <c r="D724" s="2">
        <v>44886</v>
      </c>
      <c r="E724" s="2">
        <v>41246</v>
      </c>
      <c r="F724" t="s">
        <v>2192</v>
      </c>
      <c r="G724" t="s">
        <v>19</v>
      </c>
      <c r="H724" t="s">
        <v>21</v>
      </c>
      <c r="I724" t="s">
        <v>25</v>
      </c>
      <c r="J724" s="1">
        <v>13191741</v>
      </c>
      <c r="K724" s="1">
        <f t="shared" si="33"/>
        <v>16.395101509917865</v>
      </c>
      <c r="L724" t="s">
        <v>20</v>
      </c>
      <c r="M724" t="s">
        <v>951</v>
      </c>
      <c r="N724" t="s">
        <v>3133</v>
      </c>
      <c r="O724" t="s">
        <v>3167</v>
      </c>
      <c r="P724" t="s">
        <v>3167</v>
      </c>
      <c r="Q724" t="s">
        <v>3167</v>
      </c>
      <c r="R724" t="s">
        <v>3167</v>
      </c>
      <c r="S724" s="10" t="e">
        <f>C724-VLOOKUP(E724, 'OFZ Yield'!$B$2:$N$2354, MATCH(V724, 'OFZ Yield'!$B$3:$N$3, 0), FALSE)</f>
        <v>#N/A</v>
      </c>
      <c r="T724" t="e">
        <f t="shared" si="34"/>
        <v>#N/A</v>
      </c>
      <c r="U724">
        <f t="shared" si="35"/>
        <v>120</v>
      </c>
      <c r="V724">
        <v>5</v>
      </c>
      <c r="W724">
        <v>0</v>
      </c>
      <c r="Z724">
        <v>0</v>
      </c>
    </row>
    <row r="725" spans="1:26" hidden="1" x14ac:dyDescent="0.15">
      <c r="A725" t="s">
        <v>1206</v>
      </c>
      <c r="B725" t="s">
        <v>1207</v>
      </c>
      <c r="C725" s="1">
        <v>8.6999999999999993</v>
      </c>
      <c r="D725" s="2">
        <v>44887</v>
      </c>
      <c r="E725" s="2">
        <v>41247</v>
      </c>
      <c r="F725" t="s">
        <v>2193</v>
      </c>
      <c r="G725" t="s">
        <v>19</v>
      </c>
      <c r="H725" t="s">
        <v>21</v>
      </c>
      <c r="I725" t="s">
        <v>23</v>
      </c>
      <c r="J725" s="1">
        <v>65931747</v>
      </c>
      <c r="K725" s="1">
        <f t="shared" si="33"/>
        <v>18.004130628539119</v>
      </c>
      <c r="L725" t="s">
        <v>20</v>
      </c>
      <c r="M725" t="s">
        <v>951</v>
      </c>
      <c r="N725" t="s">
        <v>3167</v>
      </c>
      <c r="O725" t="s">
        <v>3167</v>
      </c>
      <c r="P725" t="s">
        <v>3167</v>
      </c>
      <c r="Q725" t="s">
        <v>3167</v>
      </c>
      <c r="R725" t="s">
        <v>3167</v>
      </c>
      <c r="S725" s="10" t="e">
        <f>C725-VLOOKUP(E725, 'OFZ Yield'!$B$2:$N$2354, MATCH(V725, 'OFZ Yield'!$B$3:$N$3, 0), FALSE)</f>
        <v>#N/A</v>
      </c>
      <c r="T725" t="e">
        <f t="shared" si="34"/>
        <v>#N/A</v>
      </c>
      <c r="U725">
        <f t="shared" si="35"/>
        <v>120</v>
      </c>
      <c r="V725">
        <v>5</v>
      </c>
      <c r="W725">
        <v>0</v>
      </c>
      <c r="Z725">
        <v>0</v>
      </c>
    </row>
    <row r="726" spans="1:26" hidden="1" x14ac:dyDescent="0.15">
      <c r="A726" t="s">
        <v>1286</v>
      </c>
      <c r="B726" t="s">
        <v>1287</v>
      </c>
      <c r="C726" s="1">
        <v>13.2</v>
      </c>
      <c r="D726" s="2">
        <v>42342</v>
      </c>
      <c r="E726" s="2">
        <v>41247</v>
      </c>
      <c r="F726" t="s">
        <v>2194</v>
      </c>
      <c r="G726" t="s">
        <v>19</v>
      </c>
      <c r="H726" t="s">
        <v>21</v>
      </c>
      <c r="I726" t="s">
        <v>23</v>
      </c>
      <c r="J726" s="1">
        <v>107307651</v>
      </c>
      <c r="K726" s="1">
        <f t="shared" si="33"/>
        <v>18.491210509811893</v>
      </c>
      <c r="L726" t="s">
        <v>20</v>
      </c>
      <c r="M726" t="s">
        <v>947</v>
      </c>
      <c r="N726" t="s">
        <v>3167</v>
      </c>
      <c r="O726" t="s">
        <v>3167</v>
      </c>
      <c r="P726" t="s">
        <v>3167</v>
      </c>
      <c r="Q726" t="s">
        <v>3167</v>
      </c>
      <c r="R726" t="s">
        <v>3167</v>
      </c>
      <c r="S726" s="10" t="e">
        <f>C726-VLOOKUP(E726, 'OFZ Yield'!$B$2:$N$2354, MATCH(V726, 'OFZ Yield'!$B$3:$N$3, 0), FALSE)</f>
        <v>#N/A</v>
      </c>
      <c r="T726" t="e">
        <f t="shared" si="34"/>
        <v>#N/A</v>
      </c>
      <c r="U726">
        <f t="shared" si="35"/>
        <v>36</v>
      </c>
      <c r="V726">
        <v>3</v>
      </c>
      <c r="W726">
        <v>0</v>
      </c>
      <c r="Z726">
        <v>0</v>
      </c>
    </row>
    <row r="727" spans="1:26" hidden="1" x14ac:dyDescent="0.15">
      <c r="A727" t="s">
        <v>248</v>
      </c>
      <c r="B727" t="s">
        <v>249</v>
      </c>
      <c r="C727" s="1">
        <v>8.5</v>
      </c>
      <c r="D727" s="2">
        <v>44888</v>
      </c>
      <c r="E727" s="2">
        <v>41248</v>
      </c>
      <c r="F727" t="s">
        <v>2195</v>
      </c>
      <c r="G727" t="s">
        <v>19</v>
      </c>
      <c r="H727" t="s">
        <v>21</v>
      </c>
      <c r="I727" t="s">
        <v>23</v>
      </c>
      <c r="J727" s="1">
        <v>131863494</v>
      </c>
      <c r="K727" s="1">
        <f t="shared" si="33"/>
        <v>18.697277809099067</v>
      </c>
      <c r="L727" t="s">
        <v>20</v>
      </c>
      <c r="M727" t="s">
        <v>948</v>
      </c>
      <c r="N727" t="s">
        <v>3167</v>
      </c>
      <c r="O727" t="s">
        <v>3139</v>
      </c>
      <c r="P727" t="s">
        <v>3167</v>
      </c>
      <c r="Q727" t="s">
        <v>3167</v>
      </c>
      <c r="R727" t="s">
        <v>3167</v>
      </c>
      <c r="S727" s="10" t="e">
        <f>C727-VLOOKUP(E727, 'OFZ Yield'!$B$2:$N$2354, MATCH(V727, 'OFZ Yield'!$B$3:$N$3, 0), FALSE)</f>
        <v>#N/A</v>
      </c>
      <c r="T727" t="e">
        <f t="shared" si="34"/>
        <v>#N/A</v>
      </c>
      <c r="U727">
        <f t="shared" si="35"/>
        <v>120</v>
      </c>
      <c r="V727">
        <v>10</v>
      </c>
      <c r="W727">
        <v>0</v>
      </c>
      <c r="Z727">
        <v>0</v>
      </c>
    </row>
    <row r="728" spans="1:26" hidden="1" x14ac:dyDescent="0.15">
      <c r="A728" t="s">
        <v>1190</v>
      </c>
      <c r="B728" t="s">
        <v>1191</v>
      </c>
      <c r="C728" s="1">
        <v>8.4</v>
      </c>
      <c r="D728" s="2">
        <v>44890</v>
      </c>
      <c r="E728" s="2">
        <v>41250</v>
      </c>
      <c r="F728" t="s">
        <v>2196</v>
      </c>
      <c r="G728" t="s">
        <v>19</v>
      </c>
      <c r="H728" t="s">
        <v>21</v>
      </c>
      <c r="I728" t="s">
        <v>23</v>
      </c>
      <c r="J728" s="1">
        <v>131863494</v>
      </c>
      <c r="K728" s="1">
        <f t="shared" si="33"/>
        <v>18.697277809099067</v>
      </c>
      <c r="L728" t="s">
        <v>20</v>
      </c>
      <c r="M728" t="s">
        <v>951</v>
      </c>
      <c r="N728" t="s">
        <v>3167</v>
      </c>
      <c r="O728" t="s">
        <v>3167</v>
      </c>
      <c r="P728" t="s">
        <v>3167</v>
      </c>
      <c r="Q728" t="s">
        <v>3167</v>
      </c>
      <c r="R728" t="s">
        <v>3167</v>
      </c>
      <c r="S728" s="10" t="e">
        <f>C728-VLOOKUP(E728, 'OFZ Yield'!$B$2:$N$2354, MATCH(V728, 'OFZ Yield'!$B$3:$N$3, 0), FALSE)</f>
        <v>#N/A</v>
      </c>
      <c r="T728" t="e">
        <f t="shared" si="34"/>
        <v>#N/A</v>
      </c>
      <c r="U728">
        <f t="shared" si="35"/>
        <v>120</v>
      </c>
      <c r="V728">
        <v>30</v>
      </c>
      <c r="W728">
        <v>0</v>
      </c>
      <c r="Z728">
        <v>0</v>
      </c>
    </row>
    <row r="729" spans="1:26" hidden="1" x14ac:dyDescent="0.15">
      <c r="A729" t="s">
        <v>1996</v>
      </c>
      <c r="B729" t="s">
        <v>1997</v>
      </c>
      <c r="C729" s="1">
        <v>0.1</v>
      </c>
      <c r="D729" s="2">
        <v>44903</v>
      </c>
      <c r="E729" s="2">
        <v>41253</v>
      </c>
      <c r="F729" t="s">
        <v>2197</v>
      </c>
      <c r="G729" t="s">
        <v>19</v>
      </c>
      <c r="H729" t="s">
        <v>21</v>
      </c>
      <c r="I729" t="s">
        <v>23</v>
      </c>
      <c r="J729" s="1">
        <v>13201320</v>
      </c>
      <c r="K729" s="1">
        <f t="shared" si="33"/>
        <v>16.395827382556934</v>
      </c>
      <c r="L729" t="s">
        <v>20</v>
      </c>
      <c r="M729" t="s">
        <v>1011</v>
      </c>
      <c r="N729" t="s">
        <v>3167</v>
      </c>
      <c r="O729" t="s">
        <v>3167</v>
      </c>
      <c r="P729" t="s">
        <v>3147</v>
      </c>
      <c r="Q729" t="s">
        <v>3167</v>
      </c>
      <c r="R729" t="s">
        <v>3167</v>
      </c>
      <c r="S729" s="10" t="e">
        <f>C729-VLOOKUP(E729, 'OFZ Yield'!$B$2:$N$2354, MATCH(V729, 'OFZ Yield'!$B$3:$N$3, 0), FALSE)</f>
        <v>#N/A</v>
      </c>
      <c r="T729" t="e">
        <f t="shared" si="34"/>
        <v>#N/A</v>
      </c>
      <c r="U729">
        <f t="shared" si="35"/>
        <v>120</v>
      </c>
      <c r="V729">
        <v>3</v>
      </c>
      <c r="W729">
        <f>IF(P729="high risk", 1, 0)</f>
        <v>1</v>
      </c>
      <c r="X729">
        <v>0</v>
      </c>
      <c r="Y729" s="2">
        <v>42716</v>
      </c>
      <c r="Z729" s="10">
        <f>(Y729-E729)/365</f>
        <v>4.0082191780821921</v>
      </c>
    </row>
    <row r="730" spans="1:26" hidden="1" x14ac:dyDescent="0.15">
      <c r="A730" t="s">
        <v>1969</v>
      </c>
      <c r="B730" t="s">
        <v>1970</v>
      </c>
      <c r="C730" s="1">
        <v>0.1</v>
      </c>
      <c r="D730" s="2">
        <v>44894</v>
      </c>
      <c r="E730" s="2">
        <v>41254</v>
      </c>
      <c r="F730" t="s">
        <v>2199</v>
      </c>
      <c r="G730" t="s">
        <v>19</v>
      </c>
      <c r="H730" t="s">
        <v>21</v>
      </c>
      <c r="I730" t="s">
        <v>25</v>
      </c>
      <c r="J730" s="1">
        <v>13191741</v>
      </c>
      <c r="K730" s="1">
        <f t="shared" si="33"/>
        <v>16.395101509917865</v>
      </c>
      <c r="L730" t="s">
        <v>20</v>
      </c>
      <c r="M730" t="s">
        <v>951</v>
      </c>
      <c r="N730" t="s">
        <v>3133</v>
      </c>
      <c r="O730" t="s">
        <v>3167</v>
      </c>
      <c r="P730" t="s">
        <v>3167</v>
      </c>
      <c r="Q730" t="s">
        <v>3167</v>
      </c>
      <c r="R730" t="s">
        <v>3167</v>
      </c>
      <c r="S730" s="10" t="e">
        <f>C730-VLOOKUP(E730, 'OFZ Yield'!$B$2:$N$2354, MATCH(V730, 'OFZ Yield'!$B$3:$N$3, 0), FALSE)</f>
        <v>#N/A</v>
      </c>
      <c r="T730" t="e">
        <f t="shared" si="34"/>
        <v>#N/A</v>
      </c>
      <c r="U730">
        <f t="shared" si="35"/>
        <v>120</v>
      </c>
      <c r="V730">
        <v>10</v>
      </c>
      <c r="W730">
        <v>0</v>
      </c>
      <c r="Z730">
        <v>0</v>
      </c>
    </row>
    <row r="731" spans="1:26" hidden="1" x14ac:dyDescent="0.15">
      <c r="A731" t="s">
        <v>1002</v>
      </c>
      <c r="B731" t="s">
        <v>1003</v>
      </c>
      <c r="C731" s="1">
        <v>12.25</v>
      </c>
      <c r="D731" s="2">
        <v>43256</v>
      </c>
      <c r="E731" s="2">
        <v>41254</v>
      </c>
      <c r="F731" t="s">
        <v>2200</v>
      </c>
      <c r="G731" t="s">
        <v>19</v>
      </c>
      <c r="H731" t="s">
        <v>21</v>
      </c>
      <c r="I731" t="s">
        <v>25</v>
      </c>
      <c r="J731" s="1">
        <v>40240369</v>
      </c>
      <c r="K731" s="1">
        <f t="shared" si="33"/>
        <v>17.510381253693833</v>
      </c>
      <c r="L731" t="s">
        <v>20</v>
      </c>
      <c r="M731" t="s">
        <v>947</v>
      </c>
      <c r="N731" t="s">
        <v>3167</v>
      </c>
      <c r="O731" t="s">
        <v>3139</v>
      </c>
      <c r="P731" t="s">
        <v>3167</v>
      </c>
      <c r="Q731" t="s">
        <v>3167</v>
      </c>
      <c r="R731" t="s">
        <v>3167</v>
      </c>
      <c r="S731" s="10" t="e">
        <f>C731-VLOOKUP(E731, 'OFZ Yield'!$B$2:$N$2354, MATCH(V731, 'OFZ Yield'!$B$3:$N$3, 0), FALSE)</f>
        <v>#N/A</v>
      </c>
      <c r="T731" t="e">
        <f t="shared" si="34"/>
        <v>#N/A</v>
      </c>
      <c r="U731">
        <f t="shared" si="35"/>
        <v>66</v>
      </c>
      <c r="V731">
        <v>10</v>
      </c>
      <c r="W731">
        <v>0</v>
      </c>
      <c r="Z731">
        <v>0</v>
      </c>
    </row>
    <row r="732" spans="1:26" hidden="1" x14ac:dyDescent="0.15">
      <c r="A732" t="s">
        <v>741</v>
      </c>
      <c r="B732" t="s">
        <v>742</v>
      </c>
      <c r="C732" s="1">
        <v>4</v>
      </c>
      <c r="D732" s="2">
        <v>47079</v>
      </c>
      <c r="E732" s="2">
        <v>41255</v>
      </c>
      <c r="F732" t="s">
        <v>744</v>
      </c>
      <c r="G732" t="s">
        <v>19</v>
      </c>
      <c r="H732" t="s">
        <v>21</v>
      </c>
      <c r="I732" t="s">
        <v>23</v>
      </c>
      <c r="J732" s="1">
        <v>107770979</v>
      </c>
      <c r="K732" s="1">
        <f t="shared" si="33"/>
        <v>18.495518968692465</v>
      </c>
      <c r="L732" t="s">
        <v>20</v>
      </c>
      <c r="M732" t="s">
        <v>24</v>
      </c>
      <c r="N732" t="s">
        <v>3167</v>
      </c>
      <c r="O732" t="s">
        <v>3167</v>
      </c>
      <c r="P732" t="s">
        <v>3167</v>
      </c>
      <c r="Q732" t="s">
        <v>3167</v>
      </c>
      <c r="R732" t="s">
        <v>3167</v>
      </c>
      <c r="S732" s="10" t="e">
        <f>C732-VLOOKUP(E732, 'OFZ Yield'!$B$2:$N$2354, MATCH(V732, 'OFZ Yield'!$B$3:$N$3, 0), FALSE)</f>
        <v>#N/A</v>
      </c>
      <c r="T732" t="e">
        <f t="shared" si="34"/>
        <v>#N/A</v>
      </c>
      <c r="U732">
        <f t="shared" si="35"/>
        <v>192</v>
      </c>
      <c r="V732">
        <v>10</v>
      </c>
      <c r="W732">
        <v>0</v>
      </c>
    </row>
    <row r="733" spans="1:26" hidden="1" x14ac:dyDescent="0.15">
      <c r="A733" t="s">
        <v>214</v>
      </c>
      <c r="B733" t="s">
        <v>215</v>
      </c>
      <c r="C733" s="1">
        <v>13</v>
      </c>
      <c r="D733" s="2">
        <v>43257</v>
      </c>
      <c r="E733" s="2">
        <v>41255</v>
      </c>
      <c r="F733" t="s">
        <v>2201</v>
      </c>
      <c r="G733" t="s">
        <v>19</v>
      </c>
      <c r="H733" t="s">
        <v>21</v>
      </c>
      <c r="I733" t="s">
        <v>25</v>
      </c>
      <c r="J733" s="1">
        <v>13262564</v>
      </c>
      <c r="K733" s="1">
        <f t="shared" si="33"/>
        <v>16.400455887528924</v>
      </c>
      <c r="L733" t="s">
        <v>20</v>
      </c>
      <c r="M733" t="s">
        <v>948</v>
      </c>
      <c r="N733" t="s">
        <v>3167</v>
      </c>
      <c r="O733" t="s">
        <v>3167</v>
      </c>
      <c r="P733" t="s">
        <v>3147</v>
      </c>
      <c r="Q733" t="s">
        <v>3167</v>
      </c>
      <c r="R733" t="s">
        <v>3167</v>
      </c>
      <c r="S733" s="10" t="e">
        <f>C733-VLOOKUP(E733, 'OFZ Yield'!$B$2:$N$2354, MATCH(V733, 'OFZ Yield'!$B$3:$N$3, 0), FALSE)</f>
        <v>#N/A</v>
      </c>
      <c r="T733" t="e">
        <f t="shared" si="34"/>
        <v>#N/A</v>
      </c>
      <c r="U733">
        <f t="shared" si="35"/>
        <v>66</v>
      </c>
      <c r="V733">
        <v>3</v>
      </c>
      <c r="W733">
        <f>IF(P733="high risk", 1, 0)</f>
        <v>1</v>
      </c>
      <c r="Z733">
        <v>0</v>
      </c>
    </row>
    <row r="734" spans="1:26" hidden="1" x14ac:dyDescent="0.15">
      <c r="A734" t="s">
        <v>949</v>
      </c>
      <c r="B734" t="s">
        <v>950</v>
      </c>
      <c r="C734" s="1">
        <v>8.75</v>
      </c>
      <c r="D734" s="2">
        <v>51991</v>
      </c>
      <c r="E734" s="2">
        <v>41255</v>
      </c>
      <c r="F734" t="s">
        <v>2202</v>
      </c>
      <c r="G734" t="s">
        <v>19</v>
      </c>
      <c r="H734" t="s">
        <v>21</v>
      </c>
      <c r="I734" t="s">
        <v>25</v>
      </c>
      <c r="J734" s="1">
        <v>14510061</v>
      </c>
      <c r="K734" s="1">
        <f t="shared" si="33"/>
        <v>16.490352828848778</v>
      </c>
      <c r="L734" t="s">
        <v>20</v>
      </c>
      <c r="M734" t="s">
        <v>951</v>
      </c>
      <c r="N734" t="s">
        <v>3167</v>
      </c>
      <c r="O734" t="s">
        <v>3167</v>
      </c>
      <c r="P734" t="s">
        <v>3167</v>
      </c>
      <c r="Q734" t="s">
        <v>3167</v>
      </c>
      <c r="R734" t="s">
        <v>3167</v>
      </c>
      <c r="S734" s="10" t="e">
        <f>C734-VLOOKUP(E734, 'OFZ Yield'!$B$2:$N$2354, MATCH(V734, 'OFZ Yield'!$B$3:$N$3, 0), FALSE)</f>
        <v>#N/A</v>
      </c>
      <c r="T734" t="e">
        <f t="shared" si="34"/>
        <v>#N/A</v>
      </c>
      <c r="U734">
        <f t="shared" si="35"/>
        <v>353</v>
      </c>
      <c r="V734">
        <v>10</v>
      </c>
      <c r="W734">
        <v>0</v>
      </c>
      <c r="Z734">
        <v>0</v>
      </c>
    </row>
    <row r="735" spans="1:26" hidden="1" x14ac:dyDescent="0.15">
      <c r="A735" t="s">
        <v>1252</v>
      </c>
      <c r="B735" t="s">
        <v>1253</v>
      </c>
      <c r="C735" s="1">
        <v>15</v>
      </c>
      <c r="D735" s="2">
        <v>42349</v>
      </c>
      <c r="E735" s="2">
        <v>41257</v>
      </c>
      <c r="F735" t="s">
        <v>2208</v>
      </c>
      <c r="G735" t="s">
        <v>19</v>
      </c>
      <c r="H735" t="s">
        <v>21</v>
      </c>
      <c r="I735" t="s">
        <v>23</v>
      </c>
      <c r="J735" s="1">
        <v>7957538</v>
      </c>
      <c r="K735" s="1">
        <f t="shared" si="33"/>
        <v>15.889630213496131</v>
      </c>
      <c r="L735" t="s">
        <v>20</v>
      </c>
      <c r="M735" t="s">
        <v>947</v>
      </c>
      <c r="N735" t="s">
        <v>3167</v>
      </c>
      <c r="O735" t="s">
        <v>3167</v>
      </c>
      <c r="P735" t="s">
        <v>3147</v>
      </c>
      <c r="Q735" t="s">
        <v>3167</v>
      </c>
      <c r="R735" t="s">
        <v>3167</v>
      </c>
      <c r="S735" s="10" t="e">
        <f>C735-VLOOKUP(E735, 'OFZ Yield'!$B$2:$N$2354, MATCH(V735, 'OFZ Yield'!$B$3:$N$3, 0), FALSE)</f>
        <v>#N/A</v>
      </c>
      <c r="T735" t="e">
        <f t="shared" si="34"/>
        <v>#N/A</v>
      </c>
      <c r="U735">
        <f t="shared" si="35"/>
        <v>36</v>
      </c>
      <c r="V735">
        <v>5</v>
      </c>
      <c r="W735">
        <f>IF(P735="high risk", 1, 0)</f>
        <v>1</v>
      </c>
      <c r="Z735">
        <v>0</v>
      </c>
    </row>
    <row r="736" spans="1:26" hidden="1" x14ac:dyDescent="0.15">
      <c r="A736" t="s">
        <v>1969</v>
      </c>
      <c r="B736" t="s">
        <v>1970</v>
      </c>
      <c r="C736" s="1">
        <v>0.1</v>
      </c>
      <c r="D736" s="2">
        <v>44897</v>
      </c>
      <c r="E736" s="2">
        <v>41257</v>
      </c>
      <c r="F736" t="s">
        <v>2308</v>
      </c>
      <c r="G736" t="s">
        <v>19</v>
      </c>
      <c r="H736" t="s">
        <v>21</v>
      </c>
      <c r="I736" t="s">
        <v>25</v>
      </c>
      <c r="J736" s="1">
        <v>13191741</v>
      </c>
      <c r="K736" s="1">
        <f t="shared" si="33"/>
        <v>16.395101509917865</v>
      </c>
      <c r="L736" t="s">
        <v>20</v>
      </c>
      <c r="M736" t="s">
        <v>951</v>
      </c>
      <c r="N736" t="s">
        <v>3133</v>
      </c>
      <c r="O736" t="s">
        <v>3167</v>
      </c>
      <c r="P736" t="s">
        <v>3167</v>
      </c>
      <c r="Q736" t="s">
        <v>3167</v>
      </c>
      <c r="R736" t="s">
        <v>3167</v>
      </c>
      <c r="S736" s="10" t="e">
        <f>C736-VLOOKUP(E736, 'OFZ Yield'!$B$2:$N$2354, MATCH(V736, 'OFZ Yield'!$B$3:$N$3, 0), FALSE)</f>
        <v>#N/A</v>
      </c>
      <c r="T736" t="e">
        <f t="shared" si="34"/>
        <v>#N/A</v>
      </c>
      <c r="U736">
        <f t="shared" si="35"/>
        <v>120</v>
      </c>
      <c r="V736">
        <v>3</v>
      </c>
      <c r="W736">
        <v>0</v>
      </c>
      <c r="Z736">
        <v>0</v>
      </c>
    </row>
    <row r="737" spans="1:26" hidden="1" x14ac:dyDescent="0.15">
      <c r="A737" t="s">
        <v>2209</v>
      </c>
      <c r="B737" t="s">
        <v>2210</v>
      </c>
      <c r="C737" s="1">
        <v>8.6999999999999993</v>
      </c>
      <c r="D737" s="2">
        <v>51925</v>
      </c>
      <c r="E737" s="2">
        <v>41260</v>
      </c>
      <c r="F737" t="s">
        <v>2211</v>
      </c>
      <c r="G737" t="s">
        <v>19</v>
      </c>
      <c r="H737" t="s">
        <v>21</v>
      </c>
      <c r="I737" t="s">
        <v>25</v>
      </c>
      <c r="J737" s="1">
        <v>208307789</v>
      </c>
      <c r="K737" s="1">
        <f t="shared" si="33"/>
        <v>19.154527298715003</v>
      </c>
      <c r="L737" t="s">
        <v>20</v>
      </c>
      <c r="M737" t="s">
        <v>948</v>
      </c>
      <c r="N737" t="s">
        <v>3133</v>
      </c>
      <c r="O737" t="s">
        <v>3167</v>
      </c>
      <c r="P737" t="s">
        <v>3167</v>
      </c>
      <c r="Q737" t="s">
        <v>3167</v>
      </c>
      <c r="R737" t="s">
        <v>3167</v>
      </c>
      <c r="S737" s="10" t="e">
        <f>C737-VLOOKUP(E737, 'OFZ Yield'!$B$2:$N$2354, MATCH(V737, 'OFZ Yield'!$B$3:$N$3, 0), FALSE)</f>
        <v>#N/A</v>
      </c>
      <c r="T737" t="e">
        <f t="shared" si="34"/>
        <v>#N/A</v>
      </c>
      <c r="U737">
        <f t="shared" si="35"/>
        <v>351</v>
      </c>
      <c r="V737">
        <v>5</v>
      </c>
      <c r="W737">
        <v>0</v>
      </c>
      <c r="Z737">
        <v>0</v>
      </c>
    </row>
    <row r="738" spans="1:26" hidden="1" x14ac:dyDescent="0.15">
      <c r="A738" t="s">
        <v>2209</v>
      </c>
      <c r="B738" t="s">
        <v>2210</v>
      </c>
      <c r="C738" s="1">
        <v>8.33</v>
      </c>
      <c r="D738" s="2">
        <v>51925</v>
      </c>
      <c r="E738" s="2">
        <v>41260</v>
      </c>
      <c r="F738" t="s">
        <v>2212</v>
      </c>
      <c r="G738" t="s">
        <v>19</v>
      </c>
      <c r="H738" t="s">
        <v>21</v>
      </c>
      <c r="I738" t="s">
        <v>23</v>
      </c>
      <c r="J738" s="1">
        <v>36915304</v>
      </c>
      <c r="K738" s="1">
        <f t="shared" si="33"/>
        <v>17.424136765576264</v>
      </c>
      <c r="L738" t="s">
        <v>20</v>
      </c>
      <c r="M738" t="s">
        <v>948</v>
      </c>
      <c r="N738" t="s">
        <v>3167</v>
      </c>
      <c r="O738" t="s">
        <v>3167</v>
      </c>
      <c r="P738" t="s">
        <v>3167</v>
      </c>
      <c r="Q738" t="s">
        <v>3167</v>
      </c>
      <c r="R738" t="s">
        <v>3167</v>
      </c>
      <c r="S738" s="10" t="e">
        <f>C738-VLOOKUP(E738, 'OFZ Yield'!$B$2:$N$2354, MATCH(V738, 'OFZ Yield'!$B$3:$N$3, 0), FALSE)</f>
        <v>#N/A</v>
      </c>
      <c r="T738" t="e">
        <f t="shared" si="34"/>
        <v>#N/A</v>
      </c>
      <c r="U738">
        <f t="shared" si="35"/>
        <v>351</v>
      </c>
      <c r="V738">
        <v>30</v>
      </c>
      <c r="W738">
        <v>0</v>
      </c>
      <c r="Z738">
        <v>0</v>
      </c>
    </row>
    <row r="739" spans="1:26" hidden="1" x14ac:dyDescent="0.15">
      <c r="A739" t="s">
        <v>60</v>
      </c>
      <c r="B739" t="s">
        <v>61</v>
      </c>
      <c r="C739" s="1">
        <v>11.6</v>
      </c>
      <c r="D739" s="2">
        <v>43081</v>
      </c>
      <c r="E739" s="2">
        <v>41261</v>
      </c>
      <c r="F739" t="s">
        <v>2182</v>
      </c>
      <c r="G739" t="s">
        <v>19</v>
      </c>
      <c r="H739" t="s">
        <v>21</v>
      </c>
      <c r="I739" t="s">
        <v>23</v>
      </c>
      <c r="J739" s="1">
        <v>39683746</v>
      </c>
      <c r="K739" s="1">
        <f t="shared" si="33"/>
        <v>17.496452241166988</v>
      </c>
      <c r="L739" t="s">
        <v>20</v>
      </c>
      <c r="M739" t="s">
        <v>947</v>
      </c>
      <c r="N739" t="s">
        <v>3167</v>
      </c>
      <c r="O739" t="s">
        <v>3167</v>
      </c>
      <c r="P739" t="s">
        <v>3167</v>
      </c>
      <c r="Q739" t="s">
        <v>3167</v>
      </c>
      <c r="R739" t="s">
        <v>3167</v>
      </c>
      <c r="S739" s="10" t="e">
        <f>C739-VLOOKUP(E739, 'OFZ Yield'!$B$2:$N$2354, MATCH(V739, 'OFZ Yield'!$B$3:$N$3, 0), FALSE)</f>
        <v>#N/A</v>
      </c>
      <c r="T739" t="e">
        <f t="shared" si="34"/>
        <v>#N/A</v>
      </c>
      <c r="U739">
        <f t="shared" si="35"/>
        <v>60</v>
      </c>
      <c r="V739">
        <v>3</v>
      </c>
      <c r="W739">
        <v>0</v>
      </c>
      <c r="Z739">
        <v>0</v>
      </c>
    </row>
    <row r="740" spans="1:26" hidden="1" x14ac:dyDescent="0.15">
      <c r="A740" t="s">
        <v>116</v>
      </c>
      <c r="B740" t="s">
        <v>117</v>
      </c>
      <c r="C740" s="1">
        <v>12.9</v>
      </c>
      <c r="D740" s="2">
        <v>43081</v>
      </c>
      <c r="E740" s="2">
        <v>41261</v>
      </c>
      <c r="F740" t="s">
        <v>2203</v>
      </c>
      <c r="G740" t="s">
        <v>19</v>
      </c>
      <c r="H740" t="s">
        <v>21</v>
      </c>
      <c r="I740" t="s">
        <v>25</v>
      </c>
      <c r="J740" s="1">
        <v>65920186</v>
      </c>
      <c r="K740" s="1">
        <f t="shared" si="33"/>
        <v>18.003955265163452</v>
      </c>
      <c r="L740" t="s">
        <v>20</v>
      </c>
      <c r="M740" t="s">
        <v>947</v>
      </c>
      <c r="N740" t="s">
        <v>3167</v>
      </c>
      <c r="O740" t="s">
        <v>3167</v>
      </c>
      <c r="P740" t="s">
        <v>3167</v>
      </c>
      <c r="Q740" t="s">
        <v>3167</v>
      </c>
      <c r="R740" t="s">
        <v>3167</v>
      </c>
      <c r="S740" s="10" t="e">
        <f>C740-VLOOKUP(E740, 'OFZ Yield'!$B$2:$N$2354, MATCH(V740, 'OFZ Yield'!$B$3:$N$3, 0), FALSE)</f>
        <v>#N/A</v>
      </c>
      <c r="T740" t="e">
        <f t="shared" si="34"/>
        <v>#N/A</v>
      </c>
      <c r="U740">
        <f t="shared" si="35"/>
        <v>60</v>
      </c>
      <c r="V740">
        <v>10</v>
      </c>
      <c r="W740">
        <v>0</v>
      </c>
      <c r="Z740">
        <v>0</v>
      </c>
    </row>
    <row r="741" spans="1:26" hidden="1" x14ac:dyDescent="0.15">
      <c r="A741" t="s">
        <v>2213</v>
      </c>
      <c r="B741" t="s">
        <v>2214</v>
      </c>
      <c r="C741" s="1">
        <v>9.15</v>
      </c>
      <c r="D741" s="2">
        <v>42353</v>
      </c>
      <c r="E741" s="2">
        <v>41261</v>
      </c>
      <c r="F741" t="s">
        <v>2215</v>
      </c>
      <c r="G741" t="s">
        <v>19</v>
      </c>
      <c r="H741" t="s">
        <v>21</v>
      </c>
      <c r="I741" t="s">
        <v>25</v>
      </c>
      <c r="J741" s="1">
        <v>53050257</v>
      </c>
      <c r="K741" s="1">
        <f t="shared" si="33"/>
        <v>17.786750267498867</v>
      </c>
      <c r="L741" t="s">
        <v>20</v>
      </c>
      <c r="M741" t="s">
        <v>947</v>
      </c>
      <c r="N741" t="s">
        <v>3167</v>
      </c>
      <c r="O741" t="s">
        <v>3167</v>
      </c>
      <c r="P741" t="s">
        <v>3167</v>
      </c>
      <c r="Q741" t="s">
        <v>3167</v>
      </c>
      <c r="R741" t="s">
        <v>3167</v>
      </c>
      <c r="S741" s="10" t="e">
        <f>C741-VLOOKUP(E741, 'OFZ Yield'!$B$2:$N$2354, MATCH(V741, 'OFZ Yield'!$B$3:$N$3, 0), FALSE)</f>
        <v>#N/A</v>
      </c>
      <c r="T741" t="e">
        <f t="shared" si="34"/>
        <v>#N/A</v>
      </c>
      <c r="U741">
        <f t="shared" si="35"/>
        <v>36</v>
      </c>
      <c r="V741">
        <v>5</v>
      </c>
      <c r="W741">
        <v>0</v>
      </c>
      <c r="Z741">
        <v>0</v>
      </c>
    </row>
    <row r="742" spans="1:26" hidden="1" x14ac:dyDescent="0.15">
      <c r="A742" t="s">
        <v>1269</v>
      </c>
      <c r="B742" t="s">
        <v>1270</v>
      </c>
      <c r="C742" s="1">
        <v>15</v>
      </c>
      <c r="D742" s="2">
        <v>42353</v>
      </c>
      <c r="E742" s="2">
        <v>41261</v>
      </c>
      <c r="F742" t="s">
        <v>2216</v>
      </c>
      <c r="G742" t="s">
        <v>19</v>
      </c>
      <c r="H742" t="s">
        <v>21</v>
      </c>
      <c r="I742" t="s">
        <v>23</v>
      </c>
      <c r="J742" s="1">
        <v>7957538</v>
      </c>
      <c r="K742" s="1">
        <f t="shared" si="33"/>
        <v>15.889630213496131</v>
      </c>
      <c r="L742" t="s">
        <v>20</v>
      </c>
      <c r="M742" t="s">
        <v>947</v>
      </c>
      <c r="N742" t="s">
        <v>3167</v>
      </c>
      <c r="O742" t="s">
        <v>3167</v>
      </c>
      <c r="P742" t="s">
        <v>3147</v>
      </c>
      <c r="Q742" t="s">
        <v>3167</v>
      </c>
      <c r="R742" t="s">
        <v>3167</v>
      </c>
      <c r="S742" s="10" t="e">
        <f>C742-VLOOKUP(E742, 'OFZ Yield'!$B$2:$N$2354, MATCH(V742, 'OFZ Yield'!$B$3:$N$3, 0), FALSE)</f>
        <v>#N/A</v>
      </c>
      <c r="T742" t="e">
        <f t="shared" si="34"/>
        <v>#N/A</v>
      </c>
      <c r="U742">
        <f t="shared" si="35"/>
        <v>36</v>
      </c>
      <c r="V742">
        <v>5</v>
      </c>
      <c r="W742">
        <f>IF(P742="high risk", 1, 0)</f>
        <v>1</v>
      </c>
      <c r="Z742">
        <v>0</v>
      </c>
    </row>
    <row r="743" spans="1:26" hidden="1" x14ac:dyDescent="0.15">
      <c r="A743" t="s">
        <v>1203</v>
      </c>
      <c r="B743" t="s">
        <v>1204</v>
      </c>
      <c r="C743" s="1">
        <v>13.5</v>
      </c>
      <c r="D743" s="2">
        <v>43082</v>
      </c>
      <c r="E743" s="2">
        <v>41262</v>
      </c>
      <c r="F743" t="s">
        <v>2204</v>
      </c>
      <c r="G743" t="s">
        <v>19</v>
      </c>
      <c r="H743" t="s">
        <v>21</v>
      </c>
      <c r="I743" t="s">
        <v>23</v>
      </c>
      <c r="J743" s="1">
        <v>19893846</v>
      </c>
      <c r="K743" s="1">
        <f t="shared" si="33"/>
        <v>16.805920995637088</v>
      </c>
      <c r="L743" t="s">
        <v>20</v>
      </c>
      <c r="M743" t="s">
        <v>1011</v>
      </c>
      <c r="N743" t="s">
        <v>3167</v>
      </c>
      <c r="O743" t="s">
        <v>3167</v>
      </c>
      <c r="P743" t="s">
        <v>3147</v>
      </c>
      <c r="Q743" t="s">
        <v>3167</v>
      </c>
      <c r="R743" t="s">
        <v>3167</v>
      </c>
      <c r="S743" s="10" t="e">
        <f>C743-VLOOKUP(E743, 'OFZ Yield'!$B$2:$N$2354, MATCH(V743, 'OFZ Yield'!$B$3:$N$3, 0), FALSE)</f>
        <v>#N/A</v>
      </c>
      <c r="T743" t="e">
        <f t="shared" si="34"/>
        <v>#N/A</v>
      </c>
      <c r="U743">
        <f t="shared" si="35"/>
        <v>60</v>
      </c>
      <c r="V743">
        <v>10</v>
      </c>
      <c r="W743">
        <f>IF(P743="high risk", 1, 0)</f>
        <v>1</v>
      </c>
      <c r="X743">
        <v>1</v>
      </c>
      <c r="Y743" s="2">
        <v>42356</v>
      </c>
      <c r="Z743" s="10">
        <f>(Y743-E743)/365</f>
        <v>2.9972602739726026</v>
      </c>
    </row>
    <row r="744" spans="1:26" hidden="1" x14ac:dyDescent="0.15">
      <c r="A744" t="s">
        <v>46</v>
      </c>
      <c r="B744" t="s">
        <v>47</v>
      </c>
      <c r="C744" s="1">
        <v>11.5</v>
      </c>
      <c r="D744" s="2">
        <v>43082</v>
      </c>
      <c r="E744" s="2">
        <v>41262</v>
      </c>
      <c r="F744" t="s">
        <v>2217</v>
      </c>
      <c r="G744" t="s">
        <v>19</v>
      </c>
      <c r="H744" t="s">
        <v>21</v>
      </c>
      <c r="I744" t="s">
        <v>23</v>
      </c>
      <c r="J744" s="1">
        <v>40240369</v>
      </c>
      <c r="K744" s="1">
        <f t="shared" si="33"/>
        <v>17.510381253693833</v>
      </c>
      <c r="L744" t="s">
        <v>20</v>
      </c>
      <c r="M744" t="s">
        <v>947</v>
      </c>
      <c r="N744" t="s">
        <v>3167</v>
      </c>
      <c r="O744" t="s">
        <v>3167</v>
      </c>
      <c r="P744" t="s">
        <v>3167</v>
      </c>
      <c r="Q744" t="s">
        <v>3167</v>
      </c>
      <c r="R744" t="s">
        <v>3167</v>
      </c>
      <c r="S744" s="10" t="e">
        <f>C744-VLOOKUP(E744, 'OFZ Yield'!$B$2:$N$2354, MATCH(V744, 'OFZ Yield'!$B$3:$N$3, 0), FALSE)</f>
        <v>#N/A</v>
      </c>
      <c r="T744" t="e">
        <f t="shared" si="34"/>
        <v>#N/A</v>
      </c>
      <c r="U744">
        <f t="shared" si="35"/>
        <v>60</v>
      </c>
      <c r="V744">
        <v>3</v>
      </c>
      <c r="W744">
        <v>0</v>
      </c>
      <c r="Z744">
        <v>0</v>
      </c>
    </row>
    <row r="745" spans="1:26" hidden="1" x14ac:dyDescent="0.15">
      <c r="A745" t="s">
        <v>176</v>
      </c>
      <c r="B745" t="s">
        <v>177</v>
      </c>
      <c r="C745" s="1">
        <v>10.75</v>
      </c>
      <c r="D745" s="2">
        <v>42358</v>
      </c>
      <c r="E745" s="2">
        <v>41263</v>
      </c>
      <c r="F745" t="s">
        <v>1830</v>
      </c>
      <c r="G745" t="s">
        <v>19</v>
      </c>
      <c r="H745" t="s">
        <v>21</v>
      </c>
      <c r="I745" t="s">
        <v>23</v>
      </c>
      <c r="J745" s="1">
        <v>66312821</v>
      </c>
      <c r="K745" s="1">
        <f t="shared" si="33"/>
        <v>18.009893815043064</v>
      </c>
      <c r="L745" t="s">
        <v>20</v>
      </c>
      <c r="M745" t="s">
        <v>947</v>
      </c>
      <c r="N745" t="s">
        <v>3167</v>
      </c>
      <c r="O745" t="s">
        <v>3167</v>
      </c>
      <c r="P745" t="s">
        <v>3167</v>
      </c>
      <c r="Q745" t="s">
        <v>3167</v>
      </c>
      <c r="R745" t="s">
        <v>3167</v>
      </c>
      <c r="S745" s="10" t="e">
        <f>C745-VLOOKUP(E745, 'OFZ Yield'!$B$2:$N$2354, MATCH(V745, 'OFZ Yield'!$B$3:$N$3, 0), FALSE)</f>
        <v>#N/A</v>
      </c>
      <c r="T745" t="e">
        <f t="shared" si="34"/>
        <v>#N/A</v>
      </c>
      <c r="U745">
        <f t="shared" si="35"/>
        <v>36</v>
      </c>
      <c r="V745">
        <v>3</v>
      </c>
      <c r="W745">
        <v>0</v>
      </c>
      <c r="Z745">
        <v>0</v>
      </c>
    </row>
    <row r="746" spans="1:26" hidden="1" x14ac:dyDescent="0.15">
      <c r="A746" t="s">
        <v>2172</v>
      </c>
      <c r="B746" t="s">
        <v>2173</v>
      </c>
      <c r="C746" s="1">
        <v>0.5</v>
      </c>
      <c r="D746" s="2">
        <v>42356</v>
      </c>
      <c r="E746" s="2">
        <v>41264</v>
      </c>
      <c r="F746" t="s">
        <v>2206</v>
      </c>
      <c r="G746" t="s">
        <v>19</v>
      </c>
      <c r="H746" t="s">
        <v>21</v>
      </c>
      <c r="I746" t="s">
        <v>23</v>
      </c>
      <c r="J746" s="1">
        <v>40240369</v>
      </c>
      <c r="K746" s="1">
        <f t="shared" si="33"/>
        <v>17.510381253693833</v>
      </c>
      <c r="L746" t="s">
        <v>20</v>
      </c>
      <c r="M746" t="s">
        <v>947</v>
      </c>
      <c r="N746" t="s">
        <v>3167</v>
      </c>
      <c r="O746" t="s">
        <v>3167</v>
      </c>
      <c r="P746" t="s">
        <v>3147</v>
      </c>
      <c r="Q746" t="s">
        <v>3167</v>
      </c>
      <c r="R746" t="s">
        <v>3167</v>
      </c>
      <c r="S746" s="10" t="e">
        <f>C746-VLOOKUP(E746, 'OFZ Yield'!$B$2:$N$2354, MATCH(V746, 'OFZ Yield'!$B$3:$N$3, 0), FALSE)</f>
        <v>#N/A</v>
      </c>
      <c r="T746" t="e">
        <f t="shared" si="34"/>
        <v>#N/A</v>
      </c>
      <c r="U746">
        <f t="shared" si="35"/>
        <v>36</v>
      </c>
      <c r="V746">
        <v>10</v>
      </c>
      <c r="W746">
        <f>IF(P746="high risk", 1, 0)</f>
        <v>1</v>
      </c>
      <c r="Z746">
        <v>0</v>
      </c>
    </row>
    <row r="747" spans="1:26" hidden="1" x14ac:dyDescent="0.15">
      <c r="A747" t="s">
        <v>968</v>
      </c>
      <c r="B747" t="s">
        <v>969</v>
      </c>
      <c r="C747" s="1">
        <v>10.5</v>
      </c>
      <c r="D747" s="2">
        <v>42356</v>
      </c>
      <c r="E747" s="2">
        <v>41264</v>
      </c>
      <c r="F747" t="s">
        <v>2218</v>
      </c>
      <c r="G747" t="s">
        <v>19</v>
      </c>
      <c r="H747" t="s">
        <v>21</v>
      </c>
      <c r="I747" t="s">
        <v>25</v>
      </c>
      <c r="J747" s="1">
        <v>26525128</v>
      </c>
      <c r="K747" s="1">
        <f t="shared" si="33"/>
        <v>17.093603068088871</v>
      </c>
      <c r="L747" t="s">
        <v>20</v>
      </c>
      <c r="M747" t="s">
        <v>947</v>
      </c>
      <c r="N747" t="s">
        <v>3167</v>
      </c>
      <c r="O747" t="s">
        <v>3167</v>
      </c>
      <c r="P747" t="s">
        <v>3167</v>
      </c>
      <c r="Q747" t="s">
        <v>3167</v>
      </c>
      <c r="R747" t="s">
        <v>3167</v>
      </c>
      <c r="S747" s="10" t="e">
        <f>C747-VLOOKUP(E747, 'OFZ Yield'!$B$2:$N$2354, MATCH(V747, 'OFZ Yield'!$B$3:$N$3, 0), FALSE)</f>
        <v>#N/A</v>
      </c>
      <c r="T747" t="e">
        <f t="shared" si="34"/>
        <v>#N/A</v>
      </c>
      <c r="U747">
        <f t="shared" si="35"/>
        <v>36</v>
      </c>
      <c r="V747">
        <v>3</v>
      </c>
      <c r="W747">
        <v>0</v>
      </c>
      <c r="Z747">
        <v>0</v>
      </c>
    </row>
    <row r="748" spans="1:26" hidden="1" x14ac:dyDescent="0.15">
      <c r="A748" t="s">
        <v>968</v>
      </c>
      <c r="B748" t="s">
        <v>969</v>
      </c>
      <c r="C748" s="1">
        <v>10.5</v>
      </c>
      <c r="D748" s="2">
        <v>42356</v>
      </c>
      <c r="E748" s="2">
        <v>41264</v>
      </c>
      <c r="F748" t="s">
        <v>2219</v>
      </c>
      <c r="G748" t="s">
        <v>19</v>
      </c>
      <c r="H748" t="s">
        <v>21</v>
      </c>
      <c r="I748" t="s">
        <v>25</v>
      </c>
      <c r="J748" s="1">
        <v>19893846</v>
      </c>
      <c r="K748" s="1">
        <f t="shared" si="33"/>
        <v>16.805920995637088</v>
      </c>
      <c r="L748" t="s">
        <v>20</v>
      </c>
      <c r="M748" t="s">
        <v>947</v>
      </c>
      <c r="N748" t="s">
        <v>3167</v>
      </c>
      <c r="O748" t="s">
        <v>3167</v>
      </c>
      <c r="P748" t="s">
        <v>3167</v>
      </c>
      <c r="Q748" t="s">
        <v>3167</v>
      </c>
      <c r="R748" t="s">
        <v>3167</v>
      </c>
      <c r="S748" s="10" t="e">
        <f>C748-VLOOKUP(E748, 'OFZ Yield'!$B$2:$N$2354, MATCH(V748, 'OFZ Yield'!$B$3:$N$3, 0), FALSE)</f>
        <v>#N/A</v>
      </c>
      <c r="T748" t="e">
        <f t="shared" si="34"/>
        <v>#N/A</v>
      </c>
      <c r="U748">
        <f t="shared" si="35"/>
        <v>36</v>
      </c>
      <c r="V748">
        <v>3</v>
      </c>
      <c r="W748">
        <v>0</v>
      </c>
      <c r="Z748">
        <v>0</v>
      </c>
    </row>
    <row r="749" spans="1:26" hidden="1" x14ac:dyDescent="0.15">
      <c r="A749" t="s">
        <v>38</v>
      </c>
      <c r="B749" t="s">
        <v>39</v>
      </c>
      <c r="C749" s="1">
        <v>12.5</v>
      </c>
      <c r="D749" s="2">
        <v>42359</v>
      </c>
      <c r="E749" s="2">
        <v>41267</v>
      </c>
      <c r="F749" t="s">
        <v>2220</v>
      </c>
      <c r="G749" t="s">
        <v>19</v>
      </c>
      <c r="H749" t="s">
        <v>21</v>
      </c>
      <c r="I749" t="s">
        <v>23</v>
      </c>
      <c r="J749" s="1">
        <v>230149597</v>
      </c>
      <c r="K749" s="1">
        <f t="shared" si="33"/>
        <v>19.254240077194055</v>
      </c>
      <c r="L749" t="s">
        <v>20</v>
      </c>
      <c r="M749" t="s">
        <v>947</v>
      </c>
      <c r="N749" t="s">
        <v>3167</v>
      </c>
      <c r="O749" t="s">
        <v>3167</v>
      </c>
      <c r="P749" t="s">
        <v>3167</v>
      </c>
      <c r="Q749" t="s">
        <v>3167</v>
      </c>
      <c r="R749" t="s">
        <v>3167</v>
      </c>
      <c r="S749" s="10" t="e">
        <f>C749-VLOOKUP(E749, 'OFZ Yield'!$B$2:$N$2354, MATCH(V749, 'OFZ Yield'!$B$3:$N$3, 0), FALSE)</f>
        <v>#N/A</v>
      </c>
      <c r="T749" t="e">
        <f t="shared" si="34"/>
        <v>#N/A</v>
      </c>
      <c r="U749">
        <f t="shared" si="35"/>
        <v>36</v>
      </c>
      <c r="V749">
        <v>30</v>
      </c>
      <c r="W749">
        <v>0</v>
      </c>
      <c r="Z749">
        <v>0</v>
      </c>
    </row>
    <row r="750" spans="1:26" hidden="1" x14ac:dyDescent="0.15">
      <c r="A750" t="s">
        <v>38</v>
      </c>
      <c r="B750" t="s">
        <v>39</v>
      </c>
      <c r="C750" s="1">
        <v>12.5</v>
      </c>
      <c r="D750" s="2">
        <v>42359</v>
      </c>
      <c r="E750" s="2">
        <v>41267</v>
      </c>
      <c r="F750" t="s">
        <v>2221</v>
      </c>
      <c r="G750" t="s">
        <v>19</v>
      </c>
      <c r="H750" t="s">
        <v>21</v>
      </c>
      <c r="I750" t="s">
        <v>23</v>
      </c>
      <c r="J750" s="1">
        <v>230149597</v>
      </c>
      <c r="K750" s="1">
        <f t="shared" si="33"/>
        <v>19.254240077194055</v>
      </c>
      <c r="L750" t="s">
        <v>20</v>
      </c>
      <c r="M750" t="s">
        <v>947</v>
      </c>
      <c r="N750" t="s">
        <v>3167</v>
      </c>
      <c r="O750" t="s">
        <v>3167</v>
      </c>
      <c r="P750" t="s">
        <v>3167</v>
      </c>
      <c r="Q750" t="s">
        <v>3167</v>
      </c>
      <c r="R750" t="s">
        <v>3167</v>
      </c>
      <c r="S750" s="10" t="e">
        <f>C750-VLOOKUP(E750, 'OFZ Yield'!$B$2:$N$2354, MATCH(V750, 'OFZ Yield'!$B$3:$N$3, 0), FALSE)</f>
        <v>#N/A</v>
      </c>
      <c r="T750" t="e">
        <f t="shared" si="34"/>
        <v>#N/A</v>
      </c>
      <c r="U750">
        <f t="shared" si="35"/>
        <v>36</v>
      </c>
      <c r="V750">
        <v>30</v>
      </c>
      <c r="W750">
        <v>0</v>
      </c>
      <c r="Z750">
        <v>0</v>
      </c>
    </row>
    <row r="751" spans="1:26" hidden="1" x14ac:dyDescent="0.15">
      <c r="A751" t="s">
        <v>1296</v>
      </c>
      <c r="B751" t="s">
        <v>1297</v>
      </c>
      <c r="C751" s="1">
        <v>14.5</v>
      </c>
      <c r="D751" s="2">
        <v>42360</v>
      </c>
      <c r="E751" s="2">
        <v>41268</v>
      </c>
      <c r="F751" t="s">
        <v>2207</v>
      </c>
      <c r="G751" t="s">
        <v>19</v>
      </c>
      <c r="H751" t="s">
        <v>21</v>
      </c>
      <c r="I751" t="s">
        <v>23</v>
      </c>
      <c r="J751" s="1">
        <v>40240369</v>
      </c>
      <c r="K751" s="1">
        <f t="shared" si="33"/>
        <v>17.510381253693833</v>
      </c>
      <c r="L751" t="s">
        <v>20</v>
      </c>
      <c r="M751" t="s">
        <v>947</v>
      </c>
      <c r="N751" t="s">
        <v>3133</v>
      </c>
      <c r="O751" t="s">
        <v>3139</v>
      </c>
      <c r="P751" t="s">
        <v>3167</v>
      </c>
      <c r="Q751" t="s">
        <v>3151</v>
      </c>
      <c r="R751" t="s">
        <v>3151</v>
      </c>
      <c r="S751" s="10" t="e">
        <f>C751-VLOOKUP(E751, 'OFZ Yield'!$B$2:$N$2354, MATCH(V751, 'OFZ Yield'!$B$3:$N$3, 0), FALSE)</f>
        <v>#N/A</v>
      </c>
      <c r="T751" t="e">
        <f t="shared" si="34"/>
        <v>#N/A</v>
      </c>
      <c r="U751">
        <f t="shared" si="35"/>
        <v>36</v>
      </c>
      <c r="V751">
        <v>5</v>
      </c>
      <c r="W751">
        <v>2</v>
      </c>
      <c r="Z751">
        <v>0</v>
      </c>
    </row>
    <row r="752" spans="1:26" hidden="1" x14ac:dyDescent="0.15">
      <c r="A752" t="s">
        <v>2222</v>
      </c>
      <c r="B752" t="s">
        <v>2223</v>
      </c>
      <c r="C752" s="1">
        <v>12</v>
      </c>
      <c r="D752" s="2">
        <v>44180</v>
      </c>
      <c r="E752" s="2">
        <v>41268</v>
      </c>
      <c r="F752" t="s">
        <v>2224</v>
      </c>
      <c r="G752" t="s">
        <v>19</v>
      </c>
      <c r="H752" t="s">
        <v>21</v>
      </c>
      <c r="I752" t="s">
        <v>23</v>
      </c>
      <c r="J752" s="1">
        <v>2254635</v>
      </c>
      <c r="K752" s="1">
        <f t="shared" si="33"/>
        <v>14.628498655290047</v>
      </c>
      <c r="L752" t="s">
        <v>20</v>
      </c>
      <c r="M752" t="s">
        <v>1011</v>
      </c>
      <c r="N752" t="s">
        <v>3167</v>
      </c>
      <c r="O752" t="s">
        <v>3167</v>
      </c>
      <c r="P752" t="s">
        <v>3167</v>
      </c>
      <c r="Q752" t="s">
        <v>3167</v>
      </c>
      <c r="R752" t="s">
        <v>3167</v>
      </c>
      <c r="S752" s="10" t="e">
        <f>C752-VLOOKUP(E752, 'OFZ Yield'!$B$2:$N$2354, MATCH(V752, 'OFZ Yield'!$B$3:$N$3, 0), FALSE)</f>
        <v>#N/A</v>
      </c>
      <c r="T752" t="e">
        <f t="shared" si="34"/>
        <v>#N/A</v>
      </c>
      <c r="U752">
        <f t="shared" si="35"/>
        <v>96</v>
      </c>
      <c r="V752">
        <v>3</v>
      </c>
      <c r="W752">
        <v>0</v>
      </c>
      <c r="X752">
        <v>0</v>
      </c>
      <c r="Y752" s="2">
        <v>41459</v>
      </c>
      <c r="Z752" s="10">
        <f>(Y752-E752)/365</f>
        <v>0.52328767123287667</v>
      </c>
    </row>
    <row r="753" spans="1:26" hidden="1" x14ac:dyDescent="0.15">
      <c r="A753" t="s">
        <v>711</v>
      </c>
      <c r="B753" t="s">
        <v>712</v>
      </c>
      <c r="C753" s="1">
        <v>5.75</v>
      </c>
      <c r="D753" s="2">
        <v>46729</v>
      </c>
      <c r="E753" s="2">
        <v>41269</v>
      </c>
      <c r="F753" t="s">
        <v>2225</v>
      </c>
      <c r="G753" t="s">
        <v>19</v>
      </c>
      <c r="H753" t="s">
        <v>21</v>
      </c>
      <c r="I753" t="s">
        <v>68</v>
      </c>
      <c r="J753" s="1">
        <v>65931747</v>
      </c>
      <c r="K753" s="1">
        <f t="shared" si="33"/>
        <v>18.004130628539119</v>
      </c>
      <c r="L753" t="s">
        <v>20</v>
      </c>
      <c r="M753" t="s">
        <v>1011</v>
      </c>
      <c r="N753" t="s">
        <v>3167</v>
      </c>
      <c r="O753" t="s">
        <v>3167</v>
      </c>
      <c r="P753" t="s">
        <v>3167</v>
      </c>
      <c r="Q753" t="s">
        <v>3167</v>
      </c>
      <c r="R753" t="s">
        <v>3167</v>
      </c>
      <c r="S753" s="10" t="e">
        <f>C753-VLOOKUP(E753, 'OFZ Yield'!$B$2:$N$2354, MATCH(V753, 'OFZ Yield'!$B$3:$N$3, 0), FALSE)</f>
        <v>#N/A</v>
      </c>
      <c r="T753" t="e">
        <f t="shared" si="34"/>
        <v>#N/A</v>
      </c>
      <c r="U753">
        <f t="shared" si="35"/>
        <v>180</v>
      </c>
      <c r="V753">
        <v>3</v>
      </c>
      <c r="W753">
        <v>0</v>
      </c>
      <c r="X753">
        <v>0</v>
      </c>
      <c r="Y753" s="2">
        <v>44181</v>
      </c>
      <c r="Z753" s="10">
        <f>(Y753-E753)/365</f>
        <v>7.978082191780822</v>
      </c>
    </row>
    <row r="754" spans="1:26" hidden="1" x14ac:dyDescent="0.15">
      <c r="A754" t="s">
        <v>1335</v>
      </c>
      <c r="B754" t="s">
        <v>1336</v>
      </c>
      <c r="C754" s="1">
        <v>0.1</v>
      </c>
      <c r="D754" s="2">
        <v>46730</v>
      </c>
      <c r="E754" s="2">
        <v>41270</v>
      </c>
      <c r="F754" t="s">
        <v>2226</v>
      </c>
      <c r="G754" t="s">
        <v>19</v>
      </c>
      <c r="H754" t="s">
        <v>21</v>
      </c>
      <c r="I754" t="s">
        <v>23</v>
      </c>
      <c r="J754" s="1">
        <v>132013201</v>
      </c>
      <c r="K754" s="1">
        <f t="shared" si="33"/>
        <v>18.698412483125978</v>
      </c>
      <c r="L754" t="s">
        <v>20</v>
      </c>
      <c r="M754" t="s">
        <v>1011</v>
      </c>
      <c r="N754" t="s">
        <v>3167</v>
      </c>
      <c r="O754" t="s">
        <v>3167</v>
      </c>
      <c r="P754" t="s">
        <v>3167</v>
      </c>
      <c r="Q754" t="s">
        <v>3167</v>
      </c>
      <c r="R754" t="s">
        <v>3167</v>
      </c>
      <c r="S754" s="10" t="e">
        <f>C754-VLOOKUP(E754, 'OFZ Yield'!$B$2:$N$2354, MATCH(V754, 'OFZ Yield'!$B$3:$N$3, 0), FALSE)</f>
        <v>#N/A</v>
      </c>
      <c r="T754" t="e">
        <f t="shared" si="34"/>
        <v>#N/A</v>
      </c>
      <c r="U754">
        <f t="shared" si="35"/>
        <v>180</v>
      </c>
      <c r="V754">
        <v>5</v>
      </c>
      <c r="W754">
        <v>0</v>
      </c>
      <c r="X754">
        <v>1</v>
      </c>
      <c r="Y754" s="2">
        <v>43272</v>
      </c>
      <c r="Z754" s="10">
        <f>(Y754-E754)/365</f>
        <v>5.484931506849315</v>
      </c>
    </row>
    <row r="755" spans="1:26" hidden="1" x14ac:dyDescent="0.15">
      <c r="A755" t="s">
        <v>952</v>
      </c>
      <c r="B755" t="s">
        <v>953</v>
      </c>
      <c r="C755" s="1">
        <v>8</v>
      </c>
      <c r="D755" s="2">
        <v>52585</v>
      </c>
      <c r="E755" s="2">
        <v>41271</v>
      </c>
      <c r="F755" t="s">
        <v>2227</v>
      </c>
      <c r="G755" t="s">
        <v>19</v>
      </c>
      <c r="H755" t="s">
        <v>21</v>
      </c>
      <c r="I755" t="s">
        <v>25</v>
      </c>
      <c r="J755" s="1">
        <v>31046997</v>
      </c>
      <c r="K755" s="1">
        <f t="shared" si="33"/>
        <v>17.251012646690722</v>
      </c>
      <c r="L755" t="s">
        <v>20</v>
      </c>
      <c r="M755" t="s">
        <v>951</v>
      </c>
      <c r="N755" t="s">
        <v>3133</v>
      </c>
      <c r="O755" t="s">
        <v>3167</v>
      </c>
      <c r="P755" t="s">
        <v>3167</v>
      </c>
      <c r="Q755" t="s">
        <v>3167</v>
      </c>
      <c r="R755" t="s">
        <v>3167</v>
      </c>
      <c r="S755" s="10" t="e">
        <f>C755-VLOOKUP(E755, 'OFZ Yield'!$B$2:$N$2354, MATCH(V755, 'OFZ Yield'!$B$3:$N$3, 0), FALSE)</f>
        <v>#N/A</v>
      </c>
      <c r="T755" t="e">
        <f t="shared" si="34"/>
        <v>#N/A</v>
      </c>
      <c r="U755">
        <f t="shared" si="35"/>
        <v>372</v>
      </c>
      <c r="V755">
        <v>3</v>
      </c>
      <c r="W755">
        <v>0</v>
      </c>
      <c r="Z755">
        <v>0</v>
      </c>
    </row>
    <row r="756" spans="1:26" hidden="1" x14ac:dyDescent="0.15">
      <c r="A756" t="s">
        <v>2228</v>
      </c>
      <c r="B756" t="s">
        <v>2229</v>
      </c>
      <c r="C756" s="1">
        <v>8.25</v>
      </c>
      <c r="D756" s="2">
        <v>43091</v>
      </c>
      <c r="E756" s="2">
        <v>41271</v>
      </c>
      <c r="F756" t="s">
        <v>2230</v>
      </c>
      <c r="G756" t="s">
        <v>19</v>
      </c>
      <c r="H756" t="s">
        <v>21</v>
      </c>
      <c r="I756" t="s">
        <v>68</v>
      </c>
      <c r="J756" s="1">
        <v>13201320</v>
      </c>
      <c r="K756" s="1">
        <f t="shared" si="33"/>
        <v>16.395827382556934</v>
      </c>
      <c r="L756" t="s">
        <v>20</v>
      </c>
      <c r="M756" t="s">
        <v>1011</v>
      </c>
      <c r="N756" t="s">
        <v>3167</v>
      </c>
      <c r="O756" t="s">
        <v>3167</v>
      </c>
      <c r="P756" t="s">
        <v>3167</v>
      </c>
      <c r="Q756" t="s">
        <v>3167</v>
      </c>
      <c r="R756" t="s">
        <v>3167</v>
      </c>
      <c r="S756" s="10" t="e">
        <f>C756-VLOOKUP(E756, 'OFZ Yield'!$B$2:$N$2354, MATCH(V756, 'OFZ Yield'!$B$3:$N$3, 0), FALSE)</f>
        <v>#N/A</v>
      </c>
      <c r="T756" t="e">
        <f t="shared" si="34"/>
        <v>#N/A</v>
      </c>
      <c r="U756">
        <f t="shared" si="35"/>
        <v>60</v>
      </c>
      <c r="V756">
        <v>3</v>
      </c>
      <c r="W756">
        <v>0</v>
      </c>
      <c r="X756">
        <v>1</v>
      </c>
      <c r="Y756" s="2">
        <v>42363</v>
      </c>
      <c r="Z756" s="10">
        <f>(Y756-E756)/365</f>
        <v>2.9917808219178084</v>
      </c>
    </row>
    <row r="757" spans="1:26" hidden="1" x14ac:dyDescent="0.15">
      <c r="A757" t="s">
        <v>962</v>
      </c>
      <c r="B757" t="s">
        <v>963</v>
      </c>
      <c r="C757" s="1">
        <v>8.15</v>
      </c>
      <c r="D757" s="2">
        <v>42388</v>
      </c>
      <c r="E757" s="2">
        <v>41296</v>
      </c>
      <c r="F757" t="s">
        <v>2232</v>
      </c>
      <c r="G757" t="s">
        <v>19</v>
      </c>
      <c r="H757" t="s">
        <v>21</v>
      </c>
      <c r="I757" t="s">
        <v>25</v>
      </c>
      <c r="J757" s="1">
        <v>201201845</v>
      </c>
      <c r="K757" s="1">
        <f t="shared" si="33"/>
        <v>19.119819166127932</v>
      </c>
      <c r="L757" t="s">
        <v>20</v>
      </c>
      <c r="M757" t="s">
        <v>947</v>
      </c>
      <c r="N757" t="s">
        <v>3133</v>
      </c>
      <c r="O757" t="s">
        <v>3139</v>
      </c>
      <c r="P757" t="s">
        <v>3167</v>
      </c>
      <c r="Q757" t="s">
        <v>3167</v>
      </c>
      <c r="R757" t="s">
        <v>3167</v>
      </c>
      <c r="S757" s="10">
        <f>C757-VLOOKUP(E757, 'OFZ Yield'!$B$2:$N$2354, MATCH(V757, 'OFZ Yield'!$B$3:$N$3, 0), FALSE)</f>
        <v>2.0700000000000003</v>
      </c>
      <c r="T757">
        <f t="shared" si="34"/>
        <v>0</v>
      </c>
      <c r="U757">
        <f t="shared" si="35"/>
        <v>36</v>
      </c>
      <c r="V757">
        <v>3</v>
      </c>
      <c r="W757">
        <v>0</v>
      </c>
      <c r="Z757">
        <v>0</v>
      </c>
    </row>
    <row r="758" spans="1:26" x14ac:dyDescent="0.15">
      <c r="A758" t="s">
        <v>452</v>
      </c>
      <c r="B758" t="s">
        <v>453</v>
      </c>
      <c r="C758" s="1">
        <v>15</v>
      </c>
      <c r="D758" s="2">
        <v>43123</v>
      </c>
      <c r="E758" s="2">
        <v>41303</v>
      </c>
      <c r="F758" t="s">
        <v>2238</v>
      </c>
      <c r="G758" t="s">
        <v>19</v>
      </c>
      <c r="H758" t="s">
        <v>21</v>
      </c>
      <c r="I758" t="s">
        <v>23</v>
      </c>
      <c r="J758" s="1">
        <v>67736909</v>
      </c>
      <c r="K758" s="1">
        <f t="shared" si="33"/>
        <v>18.031141773961462</v>
      </c>
      <c r="L758" t="s">
        <v>20</v>
      </c>
      <c r="M758" t="s">
        <v>947</v>
      </c>
      <c r="N758" t="s">
        <v>3167</v>
      </c>
      <c r="O758" t="s">
        <v>3167</v>
      </c>
      <c r="P758" t="s">
        <v>3167</v>
      </c>
      <c r="Q758" t="s">
        <v>3167</v>
      </c>
      <c r="R758" t="s">
        <v>3167</v>
      </c>
      <c r="S758" s="10">
        <f>C758-VLOOKUP(E758, 'OFZ Yield'!$B$2:$N$2354, MATCH(V758, 'OFZ Yield'!$B$3:$N$3, 0), FALSE)</f>
        <v>7.61</v>
      </c>
      <c r="T758">
        <f t="shared" si="34"/>
        <v>1</v>
      </c>
      <c r="U758">
        <f t="shared" si="35"/>
        <v>60</v>
      </c>
      <c r="V758">
        <v>15</v>
      </c>
      <c r="W758">
        <v>1</v>
      </c>
      <c r="X758">
        <v>1</v>
      </c>
      <c r="Y758" s="2">
        <f>D758</f>
        <v>43123</v>
      </c>
      <c r="Z758" s="226">
        <f>IF(Y758="", 0, 12*(Y758-E758)/365)</f>
        <v>59.835616438356162</v>
      </c>
    </row>
    <row r="759" spans="1:26" hidden="1" x14ac:dyDescent="0.15">
      <c r="A759" t="s">
        <v>504</v>
      </c>
      <c r="B759" t="s">
        <v>505</v>
      </c>
      <c r="C759" s="1">
        <v>8.1999999999999993</v>
      </c>
      <c r="D759" s="2">
        <v>43124</v>
      </c>
      <c r="E759" s="2">
        <v>41304</v>
      </c>
      <c r="F759" t="s">
        <v>2233</v>
      </c>
      <c r="G759" t="s">
        <v>19</v>
      </c>
      <c r="H759" t="s">
        <v>21</v>
      </c>
      <c r="I759" t="s">
        <v>25</v>
      </c>
      <c r="J759" s="1">
        <v>133067198</v>
      </c>
      <c r="K759" s="1">
        <f t="shared" si="33"/>
        <v>18.706364806711473</v>
      </c>
      <c r="L759" t="s">
        <v>20</v>
      </c>
      <c r="M759" t="s">
        <v>947</v>
      </c>
      <c r="N759" t="s">
        <v>3167</v>
      </c>
      <c r="O759" t="s">
        <v>3167</v>
      </c>
      <c r="P759" t="s">
        <v>3167</v>
      </c>
      <c r="Q759" t="s">
        <v>3167</v>
      </c>
      <c r="R759" t="s">
        <v>3167</v>
      </c>
      <c r="S759" s="10">
        <f>C759-VLOOKUP(E759, 'OFZ Yield'!$B$2:$N$2354, MATCH(V759, 'OFZ Yield'!$B$3:$N$3, 0), FALSE)</f>
        <v>2.2499999999999991</v>
      </c>
      <c r="T759">
        <f t="shared" si="34"/>
        <v>0</v>
      </c>
      <c r="U759">
        <f t="shared" si="35"/>
        <v>60</v>
      </c>
      <c r="V759">
        <v>3</v>
      </c>
      <c r="W759">
        <v>0</v>
      </c>
      <c r="Z759">
        <v>0</v>
      </c>
    </row>
    <row r="760" spans="1:26" hidden="1" x14ac:dyDescent="0.15">
      <c r="A760" t="s">
        <v>337</v>
      </c>
      <c r="B760" t="s">
        <v>338</v>
      </c>
      <c r="C760" s="1">
        <v>8.8000000000000007</v>
      </c>
      <c r="D760" s="2">
        <v>42399</v>
      </c>
      <c r="E760" s="2">
        <v>41304</v>
      </c>
      <c r="F760" t="s">
        <v>2239</v>
      </c>
      <c r="G760" t="s">
        <v>19</v>
      </c>
      <c r="H760" t="s">
        <v>21</v>
      </c>
      <c r="I760" t="s">
        <v>25</v>
      </c>
      <c r="J760" s="1">
        <v>67067281</v>
      </c>
      <c r="K760" s="1">
        <f t="shared" si="33"/>
        <v>18.021206867519556</v>
      </c>
      <c r="L760" t="s">
        <v>20</v>
      </c>
      <c r="M760" t="s">
        <v>947</v>
      </c>
      <c r="N760" t="s">
        <v>3133</v>
      </c>
      <c r="O760" t="s">
        <v>3167</v>
      </c>
      <c r="P760" t="s">
        <v>3167</v>
      </c>
      <c r="Q760" t="s">
        <v>3167</v>
      </c>
      <c r="R760" t="s">
        <v>3167</v>
      </c>
      <c r="S760" s="10">
        <f>C760-VLOOKUP(E760, 'OFZ Yield'!$B$2:$N$2354, MATCH(V760, 'OFZ Yield'!$B$3:$N$3, 0), FALSE)</f>
        <v>0.27000000000000135</v>
      </c>
      <c r="T760">
        <f t="shared" si="34"/>
        <v>0</v>
      </c>
      <c r="U760">
        <f t="shared" si="35"/>
        <v>36</v>
      </c>
      <c r="V760">
        <v>30</v>
      </c>
      <c r="W760">
        <v>0</v>
      </c>
      <c r="Z760">
        <v>0</v>
      </c>
    </row>
    <row r="761" spans="1:26" hidden="1" x14ac:dyDescent="0.15">
      <c r="A761" t="s">
        <v>504</v>
      </c>
      <c r="B761" t="s">
        <v>505</v>
      </c>
      <c r="C761" s="1">
        <v>8.1999999999999993</v>
      </c>
      <c r="D761" s="2">
        <v>43124</v>
      </c>
      <c r="E761" s="2">
        <v>41304</v>
      </c>
      <c r="F761" t="s">
        <v>2240</v>
      </c>
      <c r="G761" t="s">
        <v>19</v>
      </c>
      <c r="H761" t="s">
        <v>21</v>
      </c>
      <c r="I761" t="s">
        <v>25</v>
      </c>
      <c r="J761" s="1">
        <v>66533599</v>
      </c>
      <c r="K761" s="1">
        <f t="shared" si="33"/>
        <v>18.01321762615153</v>
      </c>
      <c r="L761" t="s">
        <v>20</v>
      </c>
      <c r="M761" t="s">
        <v>947</v>
      </c>
      <c r="N761" t="s">
        <v>3167</v>
      </c>
      <c r="O761" t="s">
        <v>3167</v>
      </c>
      <c r="P761" t="s">
        <v>3167</v>
      </c>
      <c r="Q761" t="s">
        <v>3167</v>
      </c>
      <c r="R761" t="s">
        <v>3167</v>
      </c>
      <c r="S761" s="10">
        <f>C761-VLOOKUP(E761, 'OFZ Yield'!$B$2:$N$2354, MATCH(V761, 'OFZ Yield'!$B$3:$N$3, 0), FALSE)</f>
        <v>2.0199999999999996</v>
      </c>
      <c r="T761">
        <f t="shared" si="34"/>
        <v>0</v>
      </c>
      <c r="U761">
        <f t="shared" si="35"/>
        <v>60</v>
      </c>
      <c r="V761">
        <v>5</v>
      </c>
      <c r="W761">
        <v>0</v>
      </c>
      <c r="Z761">
        <v>0</v>
      </c>
    </row>
    <row r="762" spans="1:26" hidden="1" x14ac:dyDescent="0.15">
      <c r="A762" t="s">
        <v>576</v>
      </c>
      <c r="B762" t="s">
        <v>577</v>
      </c>
      <c r="C762" s="1">
        <v>8.4</v>
      </c>
      <c r="D762" s="2">
        <v>42397</v>
      </c>
      <c r="E762" s="2">
        <v>41305</v>
      </c>
      <c r="F762" t="s">
        <v>2234</v>
      </c>
      <c r="G762" t="s">
        <v>19</v>
      </c>
      <c r="H762" t="s">
        <v>21</v>
      </c>
      <c r="I762" t="s">
        <v>25</v>
      </c>
      <c r="J762" s="1">
        <v>39787692</v>
      </c>
      <c r="K762" s="1">
        <f t="shared" si="33"/>
        <v>17.499068176197035</v>
      </c>
      <c r="L762" t="s">
        <v>20</v>
      </c>
      <c r="M762" t="s">
        <v>947</v>
      </c>
      <c r="N762" t="s">
        <v>3167</v>
      </c>
      <c r="O762" t="s">
        <v>3167</v>
      </c>
      <c r="P762" t="s">
        <v>3167</v>
      </c>
      <c r="Q762" t="s">
        <v>3167</v>
      </c>
      <c r="R762" t="s">
        <v>3167</v>
      </c>
      <c r="S762" s="10">
        <f>C762-VLOOKUP(E762, 'OFZ Yield'!$B$2:$N$2354, MATCH(V762, 'OFZ Yield'!$B$3:$N$3, 0), FALSE)</f>
        <v>1.5</v>
      </c>
      <c r="T762">
        <f t="shared" si="34"/>
        <v>0</v>
      </c>
      <c r="U762">
        <f t="shared" si="35"/>
        <v>36</v>
      </c>
      <c r="V762">
        <v>10</v>
      </c>
      <c r="W762">
        <v>0</v>
      </c>
      <c r="Z762">
        <v>0</v>
      </c>
    </row>
    <row r="763" spans="1:26" hidden="1" x14ac:dyDescent="0.15">
      <c r="A763" t="s">
        <v>337</v>
      </c>
      <c r="B763" t="s">
        <v>338</v>
      </c>
      <c r="C763" s="1">
        <v>8.8000000000000007</v>
      </c>
      <c r="D763" s="2">
        <v>42400</v>
      </c>
      <c r="E763" s="2">
        <v>41305</v>
      </c>
      <c r="F763" t="s">
        <v>2241</v>
      </c>
      <c r="G763" t="s">
        <v>19</v>
      </c>
      <c r="H763" t="s">
        <v>21</v>
      </c>
      <c r="I763" t="s">
        <v>25</v>
      </c>
      <c r="J763" s="1">
        <v>67067281</v>
      </c>
      <c r="K763" s="1">
        <f t="shared" si="33"/>
        <v>18.021206867519556</v>
      </c>
      <c r="L763" t="s">
        <v>20</v>
      </c>
      <c r="M763" t="s">
        <v>947</v>
      </c>
      <c r="N763" t="s">
        <v>3133</v>
      </c>
      <c r="O763" t="s">
        <v>3167</v>
      </c>
      <c r="P763" t="s">
        <v>3167</v>
      </c>
      <c r="Q763" t="s">
        <v>3167</v>
      </c>
      <c r="R763" t="s">
        <v>3167</v>
      </c>
      <c r="S763" s="10">
        <f>C763-VLOOKUP(E763, 'OFZ Yield'!$B$2:$N$2354, MATCH(V763, 'OFZ Yield'!$B$3:$N$3, 0), FALSE)</f>
        <v>2.8000000000000007</v>
      </c>
      <c r="T763">
        <f t="shared" si="34"/>
        <v>0</v>
      </c>
      <c r="U763">
        <f t="shared" si="35"/>
        <v>36</v>
      </c>
      <c r="V763">
        <v>3</v>
      </c>
      <c r="W763">
        <v>0</v>
      </c>
      <c r="Z763">
        <v>0</v>
      </c>
    </row>
    <row r="764" spans="1:26" hidden="1" x14ac:dyDescent="0.15">
      <c r="A764" t="s">
        <v>2242</v>
      </c>
      <c r="B764" t="s">
        <v>2243</v>
      </c>
      <c r="C764" s="1">
        <v>8.0500000000000007</v>
      </c>
      <c r="D764" s="2">
        <v>42397</v>
      </c>
      <c r="E764" s="2">
        <v>41305</v>
      </c>
      <c r="F764" t="s">
        <v>2244</v>
      </c>
      <c r="G764" t="s">
        <v>19</v>
      </c>
      <c r="H764" t="s">
        <v>21</v>
      </c>
      <c r="I764" t="s">
        <v>25</v>
      </c>
      <c r="J764" s="1">
        <v>134134563</v>
      </c>
      <c r="K764" s="1">
        <f t="shared" si="33"/>
        <v>18.714354055534702</v>
      </c>
      <c r="L764" t="s">
        <v>20</v>
      </c>
      <c r="M764" t="s">
        <v>947</v>
      </c>
      <c r="N764" t="s">
        <v>3133</v>
      </c>
      <c r="O764" t="s">
        <v>3139</v>
      </c>
      <c r="P764" t="s">
        <v>3167</v>
      </c>
      <c r="Q764" t="s">
        <v>3167</v>
      </c>
      <c r="R764" t="s">
        <v>3167</v>
      </c>
      <c r="S764" s="10">
        <f>C764-VLOOKUP(E764, 'OFZ Yield'!$B$2:$N$2354, MATCH(V764, 'OFZ Yield'!$B$3:$N$3, 0), FALSE)</f>
        <v>2.0500000000000007</v>
      </c>
      <c r="T764">
        <f t="shared" si="34"/>
        <v>0</v>
      </c>
      <c r="U764">
        <f t="shared" si="35"/>
        <v>36</v>
      </c>
      <c r="V764">
        <v>3</v>
      </c>
      <c r="W764">
        <v>0</v>
      </c>
      <c r="Z764">
        <v>0</v>
      </c>
    </row>
    <row r="765" spans="1:26" hidden="1" x14ac:dyDescent="0.15">
      <c r="A765" t="s">
        <v>2235</v>
      </c>
      <c r="B765" t="s">
        <v>2236</v>
      </c>
      <c r="C765" s="1">
        <v>14</v>
      </c>
      <c r="D765" s="2">
        <v>42398</v>
      </c>
      <c r="E765" s="2">
        <v>41306</v>
      </c>
      <c r="F765" t="s">
        <v>2237</v>
      </c>
      <c r="G765" t="s">
        <v>19</v>
      </c>
      <c r="H765" t="s">
        <v>21</v>
      </c>
      <c r="I765" t="s">
        <v>23</v>
      </c>
      <c r="J765" s="1">
        <v>26525128</v>
      </c>
      <c r="K765" s="1">
        <f t="shared" si="33"/>
        <v>17.093603068088871</v>
      </c>
      <c r="L765" t="s">
        <v>20</v>
      </c>
      <c r="M765" t="s">
        <v>947</v>
      </c>
      <c r="N765" t="s">
        <v>3167</v>
      </c>
      <c r="O765" t="s">
        <v>3167</v>
      </c>
      <c r="P765" t="s">
        <v>3167</v>
      </c>
      <c r="Q765" t="s">
        <v>3167</v>
      </c>
      <c r="R765" t="s">
        <v>3167</v>
      </c>
      <c r="S765" s="10">
        <f>C765-VLOOKUP(E765, 'OFZ Yield'!$B$2:$N$2354, MATCH(V765, 'OFZ Yield'!$B$3:$N$3, 0), FALSE)</f>
        <v>6.6</v>
      </c>
      <c r="T765">
        <f t="shared" si="34"/>
        <v>1</v>
      </c>
      <c r="U765">
        <f t="shared" si="35"/>
        <v>36</v>
      </c>
      <c r="V765">
        <v>15</v>
      </c>
      <c r="W765">
        <v>0</v>
      </c>
      <c r="X765">
        <v>0</v>
      </c>
      <c r="Z765">
        <v>0</v>
      </c>
    </row>
    <row r="766" spans="1:26" x14ac:dyDescent="0.15">
      <c r="A766" t="s">
        <v>452</v>
      </c>
      <c r="B766" t="s">
        <v>453</v>
      </c>
      <c r="C766" s="1">
        <v>15</v>
      </c>
      <c r="D766" s="2">
        <v>43126</v>
      </c>
      <c r="E766" s="2">
        <v>41306</v>
      </c>
      <c r="F766" t="s">
        <v>2245</v>
      </c>
      <c r="G766" t="s">
        <v>19</v>
      </c>
      <c r="H766" t="s">
        <v>21</v>
      </c>
      <c r="I766" t="s">
        <v>23</v>
      </c>
      <c r="J766" s="1">
        <v>67736909</v>
      </c>
      <c r="K766" s="1">
        <f t="shared" si="33"/>
        <v>18.031141773961462</v>
      </c>
      <c r="L766" t="s">
        <v>20</v>
      </c>
      <c r="M766" t="s">
        <v>947</v>
      </c>
      <c r="N766" t="s">
        <v>3167</v>
      </c>
      <c r="O766" t="s">
        <v>3167</v>
      </c>
      <c r="P766" t="s">
        <v>3167</v>
      </c>
      <c r="Q766" t="s">
        <v>3167</v>
      </c>
      <c r="R766" t="s">
        <v>3167</v>
      </c>
      <c r="S766" s="10">
        <f>C766-VLOOKUP(E766, 'OFZ Yield'!$B$2:$N$2354, MATCH(V766, 'OFZ Yield'!$B$3:$N$3, 0), FALSE)</f>
        <v>8.7800000000000011</v>
      </c>
      <c r="T766">
        <f t="shared" si="34"/>
        <v>1</v>
      </c>
      <c r="U766">
        <f t="shared" si="35"/>
        <v>60</v>
      </c>
      <c r="V766">
        <v>5</v>
      </c>
      <c r="W766">
        <v>0</v>
      </c>
      <c r="X766">
        <v>1</v>
      </c>
      <c r="Y766" s="2">
        <f>D766</f>
        <v>43126</v>
      </c>
      <c r="Z766" s="226">
        <f>IF(Y766="", 0, 12*(Y766-E766)/365)</f>
        <v>59.835616438356162</v>
      </c>
    </row>
    <row r="767" spans="1:26" hidden="1" x14ac:dyDescent="0.15">
      <c r="A767" t="s">
        <v>161</v>
      </c>
      <c r="B767" t="s">
        <v>162</v>
      </c>
      <c r="C767" s="1">
        <v>8.35</v>
      </c>
      <c r="D767" s="2">
        <v>43126</v>
      </c>
      <c r="E767" s="2">
        <v>41306</v>
      </c>
      <c r="F767" t="s">
        <v>2246</v>
      </c>
      <c r="G767" t="s">
        <v>19</v>
      </c>
      <c r="H767" t="s">
        <v>21</v>
      </c>
      <c r="I767" t="s">
        <v>25</v>
      </c>
      <c r="J767" s="1">
        <v>68139385</v>
      </c>
      <c r="K767" s="1">
        <f t="shared" si="33"/>
        <v>18.037065944620704</v>
      </c>
      <c r="L767" t="s">
        <v>20</v>
      </c>
      <c r="M767" t="s">
        <v>947</v>
      </c>
      <c r="N767" t="s">
        <v>3167</v>
      </c>
      <c r="O767" t="s">
        <v>3167</v>
      </c>
      <c r="P767" t="s">
        <v>3167</v>
      </c>
      <c r="Q767" t="s">
        <v>3167</v>
      </c>
      <c r="R767" t="s">
        <v>3167</v>
      </c>
      <c r="S767" s="10">
        <f>C767-VLOOKUP(E767, 'OFZ Yield'!$B$2:$N$2354, MATCH(V767, 'OFZ Yield'!$B$3:$N$3, 0), FALSE)</f>
        <v>2.34</v>
      </c>
      <c r="T767">
        <f t="shared" si="34"/>
        <v>0</v>
      </c>
      <c r="U767">
        <f t="shared" si="35"/>
        <v>60</v>
      </c>
      <c r="V767">
        <v>3</v>
      </c>
      <c r="W767">
        <v>0</v>
      </c>
      <c r="Z767">
        <v>0</v>
      </c>
    </row>
    <row r="768" spans="1:26" x14ac:dyDescent="0.15">
      <c r="A768" t="s">
        <v>1353</v>
      </c>
      <c r="B768" t="s">
        <v>1354</v>
      </c>
      <c r="C768" s="1">
        <v>12</v>
      </c>
      <c r="D768" s="2">
        <v>42401</v>
      </c>
      <c r="E768" s="2">
        <v>41309</v>
      </c>
      <c r="F768" t="s">
        <v>2247</v>
      </c>
      <c r="G768" t="s">
        <v>19</v>
      </c>
      <c r="H768" t="s">
        <v>21</v>
      </c>
      <c r="I768" t="s">
        <v>23</v>
      </c>
      <c r="J768" s="1">
        <v>19893846</v>
      </c>
      <c r="K768" s="1">
        <f t="shared" si="33"/>
        <v>16.805920995637088</v>
      </c>
      <c r="L768" t="s">
        <v>20</v>
      </c>
      <c r="M768" t="s">
        <v>947</v>
      </c>
      <c r="N768" t="s">
        <v>3133</v>
      </c>
      <c r="O768" t="s">
        <v>3167</v>
      </c>
      <c r="P768" t="s">
        <v>3167</v>
      </c>
      <c r="Q768" t="s">
        <v>3150</v>
      </c>
      <c r="R768" t="s">
        <v>3150</v>
      </c>
      <c r="S768" s="10">
        <f>C768-VLOOKUP(E768, 'OFZ Yield'!$B$2:$N$2354, MATCH(V768, 'OFZ Yield'!$B$3:$N$3, 0), FALSE)</f>
        <v>6.02</v>
      </c>
      <c r="T768">
        <f t="shared" si="34"/>
        <v>1</v>
      </c>
      <c r="U768">
        <f t="shared" si="35"/>
        <v>36</v>
      </c>
      <c r="V768">
        <v>3</v>
      </c>
      <c r="W768">
        <v>2</v>
      </c>
      <c r="X768">
        <v>1</v>
      </c>
      <c r="Y768" s="2">
        <f>D768</f>
        <v>42401</v>
      </c>
      <c r="Z768" s="226">
        <f>IF(Y768="", 0, 12*(Y768-E768)/365)</f>
        <v>35.901369863013699</v>
      </c>
    </row>
    <row r="769" spans="1:26" hidden="1" x14ac:dyDescent="0.15">
      <c r="A769" t="s">
        <v>1883</v>
      </c>
      <c r="B769" t="s">
        <v>1884</v>
      </c>
      <c r="C769" s="1">
        <v>10.1</v>
      </c>
      <c r="D769" s="2">
        <v>43130</v>
      </c>
      <c r="E769" s="2">
        <v>41310</v>
      </c>
      <c r="F769" t="s">
        <v>2248</v>
      </c>
      <c r="G769" t="s">
        <v>19</v>
      </c>
      <c r="H769" t="s">
        <v>21</v>
      </c>
      <c r="I769" t="s">
        <v>23</v>
      </c>
      <c r="J769" s="1">
        <v>39787692</v>
      </c>
      <c r="K769" s="1">
        <f t="shared" si="33"/>
        <v>17.499068176197035</v>
      </c>
      <c r="L769" t="s">
        <v>20</v>
      </c>
      <c r="M769" t="s">
        <v>951</v>
      </c>
      <c r="N769" t="s">
        <v>3167</v>
      </c>
      <c r="O769" t="s">
        <v>3167</v>
      </c>
      <c r="P769" t="s">
        <v>3147</v>
      </c>
      <c r="Q769" t="s">
        <v>3167</v>
      </c>
      <c r="R769" t="s">
        <v>3167</v>
      </c>
      <c r="S769" s="10">
        <f>C769-VLOOKUP(E769, 'OFZ Yield'!$B$2:$N$2354, MATCH(V769, 'OFZ Yield'!$B$3:$N$3, 0), FALSE)</f>
        <v>3.76</v>
      </c>
      <c r="T769">
        <f t="shared" si="34"/>
        <v>0</v>
      </c>
      <c r="U769">
        <f t="shared" si="35"/>
        <v>60</v>
      </c>
      <c r="V769">
        <v>5</v>
      </c>
      <c r="W769">
        <f>IF(P769="high risk", 1, 0)</f>
        <v>1</v>
      </c>
      <c r="Z769">
        <v>0</v>
      </c>
    </row>
    <row r="770" spans="1:26" hidden="1" x14ac:dyDescent="0.15">
      <c r="A770" t="s">
        <v>220</v>
      </c>
      <c r="B770" t="s">
        <v>221</v>
      </c>
      <c r="C770" s="1">
        <v>7.65</v>
      </c>
      <c r="D770" s="2">
        <v>44953</v>
      </c>
      <c r="E770" s="2">
        <v>41313</v>
      </c>
      <c r="F770" t="s">
        <v>348</v>
      </c>
      <c r="G770" t="s">
        <v>19</v>
      </c>
      <c r="H770" t="s">
        <v>21</v>
      </c>
      <c r="I770" t="s">
        <v>23</v>
      </c>
      <c r="J770" s="1">
        <v>66312821</v>
      </c>
      <c r="K770" s="1">
        <f t="shared" ref="K770:K833" si="36">LN(J770)</f>
        <v>18.009893815043064</v>
      </c>
      <c r="L770" t="s">
        <v>20</v>
      </c>
      <c r="M770" t="s">
        <v>24</v>
      </c>
      <c r="N770" t="s">
        <v>3167</v>
      </c>
      <c r="O770" t="s">
        <v>3167</v>
      </c>
      <c r="P770" t="s">
        <v>3167</v>
      </c>
      <c r="Q770" t="s">
        <v>3167</v>
      </c>
      <c r="R770" t="s">
        <v>3167</v>
      </c>
      <c r="S770" s="10">
        <f>C770-VLOOKUP(E770, 'OFZ Yield'!$B$2:$N$2354, MATCH(V770, 'OFZ Yield'!$B$3:$N$3, 0), FALSE)</f>
        <v>1.4500000000000002</v>
      </c>
      <c r="T770">
        <f t="shared" ref="T770:T833" si="37">IF(S770&gt;4, 1, 0)</f>
        <v>0</v>
      </c>
      <c r="U770">
        <f t="shared" ref="U770:U833" si="38">ROUNDUP(12*((D770-E770)/365), 0)</f>
        <v>120</v>
      </c>
      <c r="V770">
        <v>5</v>
      </c>
      <c r="W770">
        <v>0</v>
      </c>
    </row>
    <row r="771" spans="1:26" hidden="1" x14ac:dyDescent="0.15">
      <c r="A771" t="s">
        <v>220</v>
      </c>
      <c r="B771" t="s">
        <v>221</v>
      </c>
      <c r="C771" s="1">
        <v>7.65</v>
      </c>
      <c r="D771" s="2">
        <v>44953</v>
      </c>
      <c r="E771" s="2">
        <v>41313</v>
      </c>
      <c r="F771" t="s">
        <v>349</v>
      </c>
      <c r="G771" t="s">
        <v>19</v>
      </c>
      <c r="H771" t="s">
        <v>21</v>
      </c>
      <c r="I771" t="s">
        <v>23</v>
      </c>
      <c r="J771" s="1">
        <v>66312821</v>
      </c>
      <c r="K771" s="1">
        <f t="shared" si="36"/>
        <v>18.009893815043064</v>
      </c>
      <c r="L771" t="s">
        <v>20</v>
      </c>
      <c r="M771" t="s">
        <v>24</v>
      </c>
      <c r="N771" t="s">
        <v>3167</v>
      </c>
      <c r="O771" t="s">
        <v>3167</v>
      </c>
      <c r="P771" t="s">
        <v>3167</v>
      </c>
      <c r="Q771" t="s">
        <v>3167</v>
      </c>
      <c r="R771" t="s">
        <v>3167</v>
      </c>
      <c r="S771" s="10">
        <f>C771-VLOOKUP(E771, 'OFZ Yield'!$B$2:$N$2354, MATCH(V771, 'OFZ Yield'!$B$3:$N$3, 0), FALSE)</f>
        <v>0.71</v>
      </c>
      <c r="T771">
        <f t="shared" si="37"/>
        <v>0</v>
      </c>
      <c r="U771">
        <f t="shared" si="38"/>
        <v>120</v>
      </c>
      <c r="V771">
        <v>10</v>
      </c>
      <c r="W771">
        <v>0</v>
      </c>
    </row>
    <row r="772" spans="1:26" x14ac:dyDescent="0.15">
      <c r="A772" t="s">
        <v>985</v>
      </c>
      <c r="B772" t="s">
        <v>986</v>
      </c>
      <c r="C772" s="1">
        <v>17</v>
      </c>
      <c r="D772" s="2">
        <v>42405</v>
      </c>
      <c r="E772" s="2">
        <v>41313</v>
      </c>
      <c r="F772" t="s">
        <v>2249</v>
      </c>
      <c r="G772" t="s">
        <v>19</v>
      </c>
      <c r="H772" t="s">
        <v>21</v>
      </c>
      <c r="I772" t="s">
        <v>23</v>
      </c>
      <c r="J772" s="1">
        <v>40240369</v>
      </c>
      <c r="K772" s="1">
        <f t="shared" si="36"/>
        <v>17.510381253693833</v>
      </c>
      <c r="L772" t="s">
        <v>20</v>
      </c>
      <c r="M772" t="s">
        <v>947</v>
      </c>
      <c r="N772" t="s">
        <v>3133</v>
      </c>
      <c r="O772" t="s">
        <v>3167</v>
      </c>
      <c r="P772" t="s">
        <v>3167</v>
      </c>
      <c r="Q772" t="s">
        <v>3167</v>
      </c>
      <c r="R772" t="s">
        <v>3167</v>
      </c>
      <c r="S772" s="10">
        <f>C772-VLOOKUP(E772, 'OFZ Yield'!$B$2:$N$2354, MATCH(V772, 'OFZ Yield'!$B$3:$N$3, 0), FALSE)</f>
        <v>11.05</v>
      </c>
      <c r="T772">
        <f t="shared" si="37"/>
        <v>1</v>
      </c>
      <c r="U772">
        <f t="shared" si="38"/>
        <v>36</v>
      </c>
      <c r="V772">
        <v>3</v>
      </c>
      <c r="W772">
        <v>0</v>
      </c>
      <c r="X772">
        <v>1</v>
      </c>
      <c r="Y772" s="2">
        <f>D772</f>
        <v>42405</v>
      </c>
      <c r="Z772" s="226">
        <f>IF(Y772="", 0, 12*(Y772-E772)/365)</f>
        <v>35.901369863013699</v>
      </c>
    </row>
    <row r="773" spans="1:26" hidden="1" x14ac:dyDescent="0.15">
      <c r="A773" t="s">
        <v>457</v>
      </c>
      <c r="B773" t="s">
        <v>458</v>
      </c>
      <c r="C773" s="1">
        <v>8.5</v>
      </c>
      <c r="D773" s="2">
        <v>42410</v>
      </c>
      <c r="E773" s="2">
        <v>41318</v>
      </c>
      <c r="F773" t="s">
        <v>2251</v>
      </c>
      <c r="G773" t="s">
        <v>19</v>
      </c>
      <c r="H773" t="s">
        <v>21</v>
      </c>
      <c r="I773" t="s">
        <v>25</v>
      </c>
      <c r="J773" s="1">
        <v>67968766</v>
      </c>
      <c r="K773" s="1">
        <f t="shared" si="36"/>
        <v>18.034558834089601</v>
      </c>
      <c r="L773" t="s">
        <v>20</v>
      </c>
      <c r="M773" t="s">
        <v>947</v>
      </c>
      <c r="N773" t="s">
        <v>3167</v>
      </c>
      <c r="O773" t="s">
        <v>3167</v>
      </c>
      <c r="P773" t="s">
        <v>3167</v>
      </c>
      <c r="Q773" t="s">
        <v>3167</v>
      </c>
      <c r="R773" t="s">
        <v>3167</v>
      </c>
      <c r="S773" s="10">
        <f>C773-VLOOKUP(E773, 'OFZ Yield'!$B$2:$N$2354, MATCH(V773, 'OFZ Yield'!$B$3:$N$3, 0), FALSE)</f>
        <v>2.59</v>
      </c>
      <c r="T773">
        <f t="shared" si="37"/>
        <v>0</v>
      </c>
      <c r="U773">
        <f t="shared" si="38"/>
        <v>36</v>
      </c>
      <c r="V773">
        <v>3</v>
      </c>
      <c r="W773">
        <v>0</v>
      </c>
      <c r="Z773">
        <v>0</v>
      </c>
    </row>
    <row r="774" spans="1:26" x14ac:dyDescent="0.15">
      <c r="A774" t="s">
        <v>540</v>
      </c>
      <c r="B774" t="s">
        <v>541</v>
      </c>
      <c r="C774" s="1">
        <v>17</v>
      </c>
      <c r="D774" s="2">
        <v>42411</v>
      </c>
      <c r="E774" s="2">
        <v>41319</v>
      </c>
      <c r="F774" t="s">
        <v>2252</v>
      </c>
      <c r="G774" t="s">
        <v>19</v>
      </c>
      <c r="H774" t="s">
        <v>21</v>
      </c>
      <c r="I774" t="s">
        <v>23</v>
      </c>
      <c r="J774" s="1">
        <v>53653825</v>
      </c>
      <c r="K774" s="1">
        <f t="shared" si="36"/>
        <v>17.798063319932947</v>
      </c>
      <c r="L774" t="s">
        <v>20</v>
      </c>
      <c r="M774" t="s">
        <v>947</v>
      </c>
      <c r="N774" t="s">
        <v>3167</v>
      </c>
      <c r="O774" t="s">
        <v>3167</v>
      </c>
      <c r="P774" t="s">
        <v>3167</v>
      </c>
      <c r="Q774" t="s">
        <v>3167</v>
      </c>
      <c r="R774" t="s">
        <v>3167</v>
      </c>
      <c r="S774" s="10">
        <f>C774-VLOOKUP(E774, 'OFZ Yield'!$B$2:$N$2354, MATCH(V774, 'OFZ Yield'!$B$3:$N$3, 0), FALSE)</f>
        <v>11.1</v>
      </c>
      <c r="T774">
        <f t="shared" si="37"/>
        <v>1</v>
      </c>
      <c r="U774">
        <f t="shared" si="38"/>
        <v>36</v>
      </c>
      <c r="V774">
        <v>3</v>
      </c>
      <c r="W774">
        <v>0</v>
      </c>
      <c r="X774">
        <v>1</v>
      </c>
      <c r="Y774" s="2">
        <f>D774</f>
        <v>42411</v>
      </c>
      <c r="Z774" s="226">
        <f>IF(Y774="", 0, 12*(Y774-E774)/365)</f>
        <v>35.901369863013699</v>
      </c>
    </row>
    <row r="775" spans="1:26" x14ac:dyDescent="0.15">
      <c r="A775" t="s">
        <v>1296</v>
      </c>
      <c r="B775" t="s">
        <v>1297</v>
      </c>
      <c r="C775" s="1">
        <v>13.6</v>
      </c>
      <c r="D775" s="2">
        <v>43321</v>
      </c>
      <c r="E775" s="2">
        <v>41319</v>
      </c>
      <c r="F775" t="s">
        <v>2253</v>
      </c>
      <c r="G775" t="s">
        <v>19</v>
      </c>
      <c r="H775" t="s">
        <v>21</v>
      </c>
      <c r="I775" t="s">
        <v>25</v>
      </c>
      <c r="J775" s="1">
        <v>60360553</v>
      </c>
      <c r="K775" s="1">
        <f t="shared" si="36"/>
        <v>17.915846353518443</v>
      </c>
      <c r="L775" t="s">
        <v>20</v>
      </c>
      <c r="M775" t="s">
        <v>947</v>
      </c>
      <c r="N775" t="s">
        <v>3167</v>
      </c>
      <c r="O775" t="s">
        <v>3167</v>
      </c>
      <c r="P775" t="s">
        <v>3147</v>
      </c>
      <c r="Q775" t="s">
        <v>3151</v>
      </c>
      <c r="R775" t="s">
        <v>3151</v>
      </c>
      <c r="S775" s="10">
        <f>C775-VLOOKUP(E775, 'OFZ Yield'!$B$2:$N$2354, MATCH(V775, 'OFZ Yield'!$B$3:$N$3, 0), FALSE)</f>
        <v>7.4799999999999995</v>
      </c>
      <c r="T775">
        <f t="shared" si="37"/>
        <v>1</v>
      </c>
      <c r="U775">
        <f t="shared" si="38"/>
        <v>66</v>
      </c>
      <c r="V775">
        <v>5</v>
      </c>
      <c r="W775">
        <v>2</v>
      </c>
      <c r="X775">
        <v>1</v>
      </c>
      <c r="Y775" s="2">
        <f>D775</f>
        <v>43321</v>
      </c>
      <c r="Z775" s="226">
        <f>IF(Y775="", 0, 12*(Y775-E775)/365)</f>
        <v>65.819178082191783</v>
      </c>
    </row>
    <row r="776" spans="1:26" hidden="1" x14ac:dyDescent="0.15">
      <c r="A776" t="s">
        <v>1462</v>
      </c>
      <c r="B776" t="s">
        <v>1463</v>
      </c>
      <c r="C776" s="1">
        <v>8.6</v>
      </c>
      <c r="D776" s="2">
        <v>42411</v>
      </c>
      <c r="E776" s="2">
        <v>41319</v>
      </c>
      <c r="F776" t="s">
        <v>2254</v>
      </c>
      <c r="G776" t="s">
        <v>19</v>
      </c>
      <c r="H776" t="s">
        <v>21</v>
      </c>
      <c r="I776" t="s">
        <v>25</v>
      </c>
      <c r="J776" s="1">
        <v>67067281</v>
      </c>
      <c r="K776" s="1">
        <f t="shared" si="36"/>
        <v>18.021206867519556</v>
      </c>
      <c r="L776" t="s">
        <v>20</v>
      </c>
      <c r="M776" t="s">
        <v>947</v>
      </c>
      <c r="N776" t="s">
        <v>3167</v>
      </c>
      <c r="O776" t="s">
        <v>3167</v>
      </c>
      <c r="P776" t="s">
        <v>3167</v>
      </c>
      <c r="Q776" t="s">
        <v>3167</v>
      </c>
      <c r="R776" t="s">
        <v>3167</v>
      </c>
      <c r="S776" s="10">
        <f>C776-VLOOKUP(E776, 'OFZ Yield'!$B$2:$N$2354, MATCH(V776, 'OFZ Yield'!$B$3:$N$3, 0), FALSE)</f>
        <v>2.4799999999999995</v>
      </c>
      <c r="T776">
        <f t="shared" si="37"/>
        <v>0</v>
      </c>
      <c r="U776">
        <f t="shared" si="38"/>
        <v>36</v>
      </c>
      <c r="V776">
        <v>5</v>
      </c>
      <c r="W776">
        <v>0</v>
      </c>
      <c r="Z776">
        <v>0</v>
      </c>
    </row>
    <row r="777" spans="1:26" hidden="1" x14ac:dyDescent="0.15">
      <c r="A777" t="s">
        <v>1462</v>
      </c>
      <c r="B777" t="s">
        <v>1463</v>
      </c>
      <c r="C777" s="1">
        <v>8.6</v>
      </c>
      <c r="D777" s="2">
        <v>42411</v>
      </c>
      <c r="E777" s="2">
        <v>41319</v>
      </c>
      <c r="F777" t="s">
        <v>2255</v>
      </c>
      <c r="G777" t="s">
        <v>19</v>
      </c>
      <c r="H777" t="s">
        <v>21</v>
      </c>
      <c r="I777" t="s">
        <v>25</v>
      </c>
      <c r="J777" s="1">
        <v>67067281</v>
      </c>
      <c r="K777" s="1">
        <f t="shared" si="36"/>
        <v>18.021206867519556</v>
      </c>
      <c r="L777" t="s">
        <v>20</v>
      </c>
      <c r="M777" t="s">
        <v>947</v>
      </c>
      <c r="N777" t="s">
        <v>3167</v>
      </c>
      <c r="O777" t="s">
        <v>3167</v>
      </c>
      <c r="P777" t="s">
        <v>3167</v>
      </c>
      <c r="Q777" t="s">
        <v>3167</v>
      </c>
      <c r="R777" t="s">
        <v>3167</v>
      </c>
      <c r="S777" s="10">
        <f>C777-VLOOKUP(E777, 'OFZ Yield'!$B$2:$N$2354, MATCH(V777, 'OFZ Yield'!$B$3:$N$3, 0), FALSE)</f>
        <v>2.6999999999999993</v>
      </c>
      <c r="T777">
        <f t="shared" si="37"/>
        <v>0</v>
      </c>
      <c r="U777">
        <f t="shared" si="38"/>
        <v>36</v>
      </c>
      <c r="V777">
        <v>3</v>
      </c>
      <c r="W777">
        <v>0</v>
      </c>
      <c r="Z777">
        <v>0</v>
      </c>
    </row>
    <row r="778" spans="1:26" hidden="1" x14ac:dyDescent="0.15">
      <c r="A778" t="s">
        <v>1613</v>
      </c>
      <c r="B778" t="s">
        <v>1614</v>
      </c>
      <c r="C778" s="1">
        <v>9.5</v>
      </c>
      <c r="D778" s="2">
        <v>42419</v>
      </c>
      <c r="E778" s="2">
        <v>41324</v>
      </c>
      <c r="F778" t="s">
        <v>2256</v>
      </c>
      <c r="G778" t="s">
        <v>19</v>
      </c>
      <c r="H778" t="s">
        <v>21</v>
      </c>
      <c r="I778" t="s">
        <v>23</v>
      </c>
      <c r="J778" s="1">
        <v>66312821</v>
      </c>
      <c r="K778" s="1">
        <f t="shared" si="36"/>
        <v>18.009893815043064</v>
      </c>
      <c r="L778" t="s">
        <v>20</v>
      </c>
      <c r="M778" t="s">
        <v>947</v>
      </c>
      <c r="N778" t="s">
        <v>3133</v>
      </c>
      <c r="O778" t="s">
        <v>3167</v>
      </c>
      <c r="P778" t="s">
        <v>3167</v>
      </c>
      <c r="Q778" t="s">
        <v>3167</v>
      </c>
      <c r="R778" t="s">
        <v>3167</v>
      </c>
      <c r="S778" s="10">
        <f>C778-VLOOKUP(E778, 'OFZ Yield'!$B$2:$N$2354, MATCH(V778, 'OFZ Yield'!$B$3:$N$3, 0), FALSE)</f>
        <v>3.3899999999999997</v>
      </c>
      <c r="T778">
        <f t="shared" si="37"/>
        <v>0</v>
      </c>
      <c r="U778">
        <f t="shared" si="38"/>
        <v>36</v>
      </c>
      <c r="V778">
        <v>5</v>
      </c>
      <c r="W778">
        <v>0</v>
      </c>
      <c r="Z778">
        <v>0</v>
      </c>
    </row>
    <row r="779" spans="1:26" hidden="1" x14ac:dyDescent="0.15">
      <c r="A779" t="s">
        <v>962</v>
      </c>
      <c r="B779" t="s">
        <v>963</v>
      </c>
      <c r="C779" s="1">
        <v>7.9</v>
      </c>
      <c r="D779" s="2">
        <v>42416</v>
      </c>
      <c r="E779" s="2">
        <v>41324</v>
      </c>
      <c r="F779" t="s">
        <v>2258</v>
      </c>
      <c r="G779" t="s">
        <v>19</v>
      </c>
      <c r="H779" t="s">
        <v>21</v>
      </c>
      <c r="I779" t="s">
        <v>25</v>
      </c>
      <c r="J779" s="1">
        <v>201201845</v>
      </c>
      <c r="K779" s="1">
        <f t="shared" si="36"/>
        <v>19.119819166127932</v>
      </c>
      <c r="L779" t="s">
        <v>20</v>
      </c>
      <c r="M779" t="s">
        <v>947</v>
      </c>
      <c r="N779" t="s">
        <v>3133</v>
      </c>
      <c r="O779" t="s">
        <v>3139</v>
      </c>
      <c r="P779" t="s">
        <v>3167</v>
      </c>
      <c r="Q779" t="s">
        <v>3167</v>
      </c>
      <c r="R779" t="s">
        <v>3167</v>
      </c>
      <c r="S779" s="10">
        <f>C779-VLOOKUP(E779, 'OFZ Yield'!$B$2:$N$2354, MATCH(V779, 'OFZ Yield'!$B$3:$N$3, 0), FALSE)</f>
        <v>1.42</v>
      </c>
      <c r="T779">
        <f t="shared" si="37"/>
        <v>0</v>
      </c>
      <c r="U779">
        <f t="shared" si="38"/>
        <v>36</v>
      </c>
      <c r="V779">
        <v>7</v>
      </c>
      <c r="W779">
        <v>0</v>
      </c>
      <c r="Z779">
        <v>0</v>
      </c>
    </row>
    <row r="780" spans="1:26" hidden="1" x14ac:dyDescent="0.15">
      <c r="A780" t="s">
        <v>1942</v>
      </c>
      <c r="B780" t="s">
        <v>1943</v>
      </c>
      <c r="C780" s="1">
        <v>12</v>
      </c>
      <c r="D780" s="2">
        <v>42419</v>
      </c>
      <c r="E780" s="2">
        <v>41324</v>
      </c>
      <c r="F780" t="s">
        <v>2259</v>
      </c>
      <c r="G780" t="s">
        <v>19</v>
      </c>
      <c r="H780" t="s">
        <v>21</v>
      </c>
      <c r="I780" t="s">
        <v>23</v>
      </c>
      <c r="J780" s="1">
        <v>40240369</v>
      </c>
      <c r="K780" s="1">
        <f t="shared" si="36"/>
        <v>17.510381253693833</v>
      </c>
      <c r="L780" t="s">
        <v>20</v>
      </c>
      <c r="M780" t="s">
        <v>947</v>
      </c>
      <c r="N780" t="s">
        <v>3133</v>
      </c>
      <c r="O780" t="s">
        <v>3167</v>
      </c>
      <c r="P780" t="s">
        <v>3167</v>
      </c>
      <c r="Q780" t="s">
        <v>3150</v>
      </c>
      <c r="R780" t="s">
        <v>3150</v>
      </c>
      <c r="S780" s="10">
        <f>C780-VLOOKUP(E780, 'OFZ Yield'!$B$2:$N$2354, MATCH(V780, 'OFZ Yield'!$B$3:$N$3, 0), FALSE)</f>
        <v>6.13</v>
      </c>
      <c r="T780">
        <f t="shared" si="37"/>
        <v>1</v>
      </c>
      <c r="U780">
        <f t="shared" si="38"/>
        <v>36</v>
      </c>
      <c r="V780">
        <v>3</v>
      </c>
      <c r="W780">
        <v>2</v>
      </c>
      <c r="X780">
        <v>0</v>
      </c>
      <c r="Z780">
        <v>0</v>
      </c>
    </row>
    <row r="781" spans="1:26" x14ac:dyDescent="0.15">
      <c r="A781" t="s">
        <v>403</v>
      </c>
      <c r="B781" t="s">
        <v>404</v>
      </c>
      <c r="C781" s="1">
        <v>13</v>
      </c>
      <c r="D781" s="2">
        <v>42417</v>
      </c>
      <c r="E781" s="2">
        <v>41325</v>
      </c>
      <c r="F781" t="s">
        <v>2260</v>
      </c>
      <c r="G781" t="s">
        <v>19</v>
      </c>
      <c r="H781" t="s">
        <v>21</v>
      </c>
      <c r="I781" t="s">
        <v>23</v>
      </c>
      <c r="J781" s="1">
        <v>33156410</v>
      </c>
      <c r="K781" s="1">
        <f t="shared" si="36"/>
        <v>17.31674661940308</v>
      </c>
      <c r="L781" t="s">
        <v>20</v>
      </c>
      <c r="M781" t="s">
        <v>947</v>
      </c>
      <c r="N781" t="s">
        <v>3167</v>
      </c>
      <c r="O781" t="s">
        <v>3167</v>
      </c>
      <c r="P781" t="s">
        <v>3167</v>
      </c>
      <c r="Q781" t="s">
        <v>3167</v>
      </c>
      <c r="R781" t="s">
        <v>3167</v>
      </c>
      <c r="S781" s="10">
        <f>C781-VLOOKUP(E781, 'OFZ Yield'!$B$2:$N$2354, MATCH(V781, 'OFZ Yield'!$B$3:$N$3, 0), FALSE)</f>
        <v>7.11</v>
      </c>
      <c r="T781">
        <f t="shared" si="37"/>
        <v>1</v>
      </c>
      <c r="U781">
        <f t="shared" si="38"/>
        <v>36</v>
      </c>
      <c r="V781">
        <v>3</v>
      </c>
      <c r="W781">
        <v>0</v>
      </c>
      <c r="X781">
        <v>1</v>
      </c>
      <c r="Y781" s="2">
        <f>D781</f>
        <v>42417</v>
      </c>
      <c r="Z781" s="226">
        <f>IF(Y781="", 0, 12*(Y781-E781)/365)</f>
        <v>35.901369863013699</v>
      </c>
    </row>
    <row r="782" spans="1:26" hidden="1" x14ac:dyDescent="0.15">
      <c r="A782" t="s">
        <v>681</v>
      </c>
      <c r="B782" t="s">
        <v>682</v>
      </c>
      <c r="C782" s="1">
        <v>7.55</v>
      </c>
      <c r="D782" s="2">
        <v>43146</v>
      </c>
      <c r="E782" s="2">
        <v>41326</v>
      </c>
      <c r="F782" t="s">
        <v>2261</v>
      </c>
      <c r="G782" t="s">
        <v>19</v>
      </c>
      <c r="H782" t="s">
        <v>21</v>
      </c>
      <c r="I782" t="s">
        <v>25</v>
      </c>
      <c r="J782" s="1">
        <v>67691058</v>
      </c>
      <c r="K782" s="1">
        <f t="shared" si="36"/>
        <v>18.03046464644094</v>
      </c>
      <c r="L782" t="s">
        <v>20</v>
      </c>
      <c r="M782" t="s">
        <v>947</v>
      </c>
      <c r="N782" t="s">
        <v>3133</v>
      </c>
      <c r="O782" t="s">
        <v>3167</v>
      </c>
      <c r="P782" t="s">
        <v>3167</v>
      </c>
      <c r="Q782" t="s">
        <v>3167</v>
      </c>
      <c r="R782" t="s">
        <v>3167</v>
      </c>
      <c r="S782" s="10">
        <f>C782-VLOOKUP(E782, 'OFZ Yield'!$B$2:$N$2354, MATCH(V782, 'OFZ Yield'!$B$3:$N$3, 0), FALSE)</f>
        <v>1.4100000000000001</v>
      </c>
      <c r="T782">
        <f t="shared" si="37"/>
        <v>0</v>
      </c>
      <c r="U782">
        <f t="shared" si="38"/>
        <v>60</v>
      </c>
      <c r="V782">
        <v>5</v>
      </c>
      <c r="W782">
        <v>0</v>
      </c>
      <c r="Z782">
        <v>0</v>
      </c>
    </row>
    <row r="783" spans="1:26" hidden="1" x14ac:dyDescent="0.15">
      <c r="A783" t="s">
        <v>681</v>
      </c>
      <c r="B783" t="s">
        <v>682</v>
      </c>
      <c r="C783" s="1">
        <v>7.55</v>
      </c>
      <c r="D783" s="2">
        <v>42782</v>
      </c>
      <c r="E783" s="2">
        <v>41326</v>
      </c>
      <c r="F783" t="s">
        <v>2262</v>
      </c>
      <c r="G783" t="s">
        <v>19</v>
      </c>
      <c r="H783" t="s">
        <v>21</v>
      </c>
      <c r="I783" t="s">
        <v>25</v>
      </c>
      <c r="J783" s="1">
        <v>135382116</v>
      </c>
      <c r="K783" s="1">
        <f t="shared" si="36"/>
        <v>18.723611827000884</v>
      </c>
      <c r="L783" t="s">
        <v>20</v>
      </c>
      <c r="M783" t="s">
        <v>947</v>
      </c>
      <c r="N783" t="s">
        <v>3133</v>
      </c>
      <c r="O783" t="s">
        <v>3167</v>
      </c>
      <c r="P783" t="s">
        <v>3167</v>
      </c>
      <c r="Q783" t="s">
        <v>3167</v>
      </c>
      <c r="R783" t="s">
        <v>3167</v>
      </c>
      <c r="S783" s="10">
        <f>C783-VLOOKUP(E783, 'OFZ Yield'!$B$2:$N$2354, MATCH(V783, 'OFZ Yield'!$B$3:$N$3, 0), FALSE)</f>
        <v>1.6600000000000001</v>
      </c>
      <c r="T783">
        <f t="shared" si="37"/>
        <v>0</v>
      </c>
      <c r="U783">
        <f t="shared" si="38"/>
        <v>48</v>
      </c>
      <c r="V783">
        <v>3</v>
      </c>
      <c r="W783">
        <v>0</v>
      </c>
      <c r="Z783">
        <v>0</v>
      </c>
    </row>
    <row r="784" spans="1:26" hidden="1" x14ac:dyDescent="0.15">
      <c r="A784" t="s">
        <v>681</v>
      </c>
      <c r="B784" t="s">
        <v>682</v>
      </c>
      <c r="C784" s="1">
        <v>7.5</v>
      </c>
      <c r="D784" s="2">
        <v>42418</v>
      </c>
      <c r="E784" s="2">
        <v>41326</v>
      </c>
      <c r="F784" t="s">
        <v>2263</v>
      </c>
      <c r="G784" t="s">
        <v>19</v>
      </c>
      <c r="H784" t="s">
        <v>21</v>
      </c>
      <c r="I784" t="s">
        <v>25</v>
      </c>
      <c r="J784" s="1">
        <v>203073174</v>
      </c>
      <c r="K784" s="1">
        <f t="shared" si="36"/>
        <v>19.129076935109051</v>
      </c>
      <c r="L784" t="s">
        <v>20</v>
      </c>
      <c r="M784" t="s">
        <v>947</v>
      </c>
      <c r="N784" t="s">
        <v>3133</v>
      </c>
      <c r="O784" t="s">
        <v>3167</v>
      </c>
      <c r="P784" t="s">
        <v>3167</v>
      </c>
      <c r="Q784" t="s">
        <v>3167</v>
      </c>
      <c r="R784" t="s">
        <v>3167</v>
      </c>
      <c r="S784" s="10">
        <f>C784-VLOOKUP(E784, 'OFZ Yield'!$B$2:$N$2354, MATCH(V784, 'OFZ Yield'!$B$3:$N$3, 0), FALSE)</f>
        <v>1.6100000000000003</v>
      </c>
      <c r="T784">
        <f t="shared" si="37"/>
        <v>0</v>
      </c>
      <c r="U784">
        <f t="shared" si="38"/>
        <v>36</v>
      </c>
      <c r="V784">
        <v>3</v>
      </c>
      <c r="W784">
        <v>0</v>
      </c>
      <c r="Z784">
        <v>0</v>
      </c>
    </row>
    <row r="785" spans="1:26" hidden="1" x14ac:dyDescent="0.15">
      <c r="A785" t="s">
        <v>1465</v>
      </c>
      <c r="B785" t="s">
        <v>1466</v>
      </c>
      <c r="C785" s="1">
        <v>8.5</v>
      </c>
      <c r="D785" s="2">
        <v>42423</v>
      </c>
      <c r="E785" s="2">
        <v>41331</v>
      </c>
      <c r="F785" t="s">
        <v>2264</v>
      </c>
      <c r="G785" t="s">
        <v>19</v>
      </c>
      <c r="H785" t="s">
        <v>21</v>
      </c>
      <c r="I785" t="s">
        <v>25</v>
      </c>
      <c r="J785" s="1">
        <v>67691058</v>
      </c>
      <c r="K785" s="1">
        <f t="shared" si="36"/>
        <v>18.03046464644094</v>
      </c>
      <c r="L785" t="s">
        <v>20</v>
      </c>
      <c r="M785" t="s">
        <v>947</v>
      </c>
      <c r="N785" t="s">
        <v>3167</v>
      </c>
      <c r="O785" t="s">
        <v>3167</v>
      </c>
      <c r="P785" t="s">
        <v>3167</v>
      </c>
      <c r="Q785" t="s">
        <v>3167</v>
      </c>
      <c r="R785" t="s">
        <v>3167</v>
      </c>
      <c r="S785" s="10">
        <f>C785-VLOOKUP(E785, 'OFZ Yield'!$B$2:$N$2354, MATCH(V785, 'OFZ Yield'!$B$3:$N$3, 0), FALSE)</f>
        <v>2.46</v>
      </c>
      <c r="T785">
        <f t="shared" si="37"/>
        <v>0</v>
      </c>
      <c r="U785">
        <f t="shared" si="38"/>
        <v>36</v>
      </c>
      <c r="V785">
        <v>3</v>
      </c>
      <c r="W785">
        <v>0</v>
      </c>
      <c r="Z785">
        <v>0</v>
      </c>
    </row>
    <row r="786" spans="1:26" x14ac:dyDescent="0.15">
      <c r="A786" t="s">
        <v>1462</v>
      </c>
      <c r="B786" t="s">
        <v>1463</v>
      </c>
      <c r="C786" s="1">
        <v>14</v>
      </c>
      <c r="D786" s="2">
        <v>42423</v>
      </c>
      <c r="E786" s="2">
        <v>41331</v>
      </c>
      <c r="F786" t="s">
        <v>2265</v>
      </c>
      <c r="G786" t="s">
        <v>19</v>
      </c>
      <c r="H786" t="s">
        <v>21</v>
      </c>
      <c r="I786" t="s">
        <v>23</v>
      </c>
      <c r="J786" s="1">
        <v>67067281</v>
      </c>
      <c r="K786" s="1">
        <f t="shared" si="36"/>
        <v>18.021206867519556</v>
      </c>
      <c r="L786" t="s">
        <v>20</v>
      </c>
      <c r="M786" t="s">
        <v>947</v>
      </c>
      <c r="N786" t="s">
        <v>3167</v>
      </c>
      <c r="O786" t="s">
        <v>3167</v>
      </c>
      <c r="P786" t="s">
        <v>3167</v>
      </c>
      <c r="Q786" t="s">
        <v>3167</v>
      </c>
      <c r="R786" t="s">
        <v>3167</v>
      </c>
      <c r="S786" s="10">
        <f>C786-VLOOKUP(E786, 'OFZ Yield'!$B$2:$N$2354, MATCH(V786, 'OFZ Yield'!$B$3:$N$3, 0), FALSE)</f>
        <v>7.96</v>
      </c>
      <c r="T786">
        <f t="shared" si="37"/>
        <v>1</v>
      </c>
      <c r="U786">
        <f t="shared" si="38"/>
        <v>36</v>
      </c>
      <c r="V786">
        <v>3</v>
      </c>
      <c r="W786">
        <v>0</v>
      </c>
      <c r="X786">
        <v>1</v>
      </c>
      <c r="Y786" s="2">
        <f>D786</f>
        <v>42423</v>
      </c>
      <c r="Z786" s="226">
        <f>IF(Y786="", 0, 12*(Y786-E786)/365)</f>
        <v>35.901369863013699</v>
      </c>
    </row>
    <row r="787" spans="1:26" x14ac:dyDescent="0.15">
      <c r="A787" t="s">
        <v>1462</v>
      </c>
      <c r="B787" t="s">
        <v>1463</v>
      </c>
      <c r="C787" s="1">
        <v>14</v>
      </c>
      <c r="D787" s="2">
        <v>42423</v>
      </c>
      <c r="E787" s="2">
        <v>41331</v>
      </c>
      <c r="F787" t="s">
        <v>2266</v>
      </c>
      <c r="G787" t="s">
        <v>19</v>
      </c>
      <c r="H787" t="s">
        <v>21</v>
      </c>
      <c r="I787" t="s">
        <v>23</v>
      </c>
      <c r="J787" s="1">
        <v>67067281</v>
      </c>
      <c r="K787" s="1">
        <f t="shared" si="36"/>
        <v>18.021206867519556</v>
      </c>
      <c r="L787" t="s">
        <v>20</v>
      </c>
      <c r="M787" t="s">
        <v>947</v>
      </c>
      <c r="N787" t="s">
        <v>3167</v>
      </c>
      <c r="O787" t="s">
        <v>3167</v>
      </c>
      <c r="P787" t="s">
        <v>3167</v>
      </c>
      <c r="Q787" t="s">
        <v>3167</v>
      </c>
      <c r="R787" t="s">
        <v>3167</v>
      </c>
      <c r="S787" s="10">
        <f>C787-VLOOKUP(E787, 'OFZ Yield'!$B$2:$N$2354, MATCH(V787, 'OFZ Yield'!$B$3:$N$3, 0), FALSE)</f>
        <v>7.96</v>
      </c>
      <c r="T787">
        <f t="shared" si="37"/>
        <v>1</v>
      </c>
      <c r="U787">
        <f t="shared" si="38"/>
        <v>36</v>
      </c>
      <c r="V787">
        <v>3</v>
      </c>
      <c r="W787">
        <v>0</v>
      </c>
      <c r="X787">
        <v>1</v>
      </c>
      <c r="Y787" s="2">
        <f>D787</f>
        <v>42423</v>
      </c>
      <c r="Z787" s="226">
        <f>IF(Y787="", 0, 12*(Y787-E787)/365)</f>
        <v>35.901369863013699</v>
      </c>
    </row>
    <row r="788" spans="1:26" hidden="1" x14ac:dyDescent="0.15">
      <c r="A788" t="s">
        <v>211</v>
      </c>
      <c r="B788" t="s">
        <v>212</v>
      </c>
      <c r="C788" s="1">
        <v>6</v>
      </c>
      <c r="D788" s="2">
        <v>41695</v>
      </c>
      <c r="E788" s="2">
        <v>41331</v>
      </c>
      <c r="F788" t="s">
        <v>2267</v>
      </c>
      <c r="G788" t="s">
        <v>19</v>
      </c>
      <c r="H788" t="s">
        <v>21</v>
      </c>
      <c r="I788" t="s">
        <v>25</v>
      </c>
      <c r="J788" s="1">
        <v>27094763</v>
      </c>
      <c r="K788" s="1">
        <f t="shared" si="36"/>
        <v>17.114851019942805</v>
      </c>
      <c r="L788" t="s">
        <v>20</v>
      </c>
      <c r="M788" t="s">
        <v>947</v>
      </c>
      <c r="N788" t="s">
        <v>3167</v>
      </c>
      <c r="O788" t="s">
        <v>3167</v>
      </c>
      <c r="P788" t="s">
        <v>3167</v>
      </c>
      <c r="Q788" t="s">
        <v>3167</v>
      </c>
      <c r="R788" t="s">
        <v>3167</v>
      </c>
      <c r="S788" s="10">
        <f>C788-VLOOKUP(E788, 'OFZ Yield'!$B$2:$N$2354, MATCH(V788, 'OFZ Yield'!$B$3:$N$3, 0), FALSE)</f>
        <v>-4.0000000000000036E-2</v>
      </c>
      <c r="T788">
        <f t="shared" si="37"/>
        <v>0</v>
      </c>
      <c r="U788">
        <f t="shared" si="38"/>
        <v>12</v>
      </c>
      <c r="V788">
        <v>3</v>
      </c>
      <c r="W788">
        <v>0</v>
      </c>
      <c r="Z788">
        <v>0</v>
      </c>
    </row>
    <row r="789" spans="1:26" hidden="1" x14ac:dyDescent="0.15">
      <c r="A789" t="s">
        <v>211</v>
      </c>
      <c r="B789" t="s">
        <v>212</v>
      </c>
      <c r="C789" s="1">
        <v>8</v>
      </c>
      <c r="D789" s="2">
        <v>42059</v>
      </c>
      <c r="E789" s="2">
        <v>41331</v>
      </c>
      <c r="F789" t="s">
        <v>2268</v>
      </c>
      <c r="G789" t="s">
        <v>19</v>
      </c>
      <c r="H789" t="s">
        <v>21</v>
      </c>
      <c r="I789" t="s">
        <v>25</v>
      </c>
      <c r="J789" s="1">
        <v>66312821</v>
      </c>
      <c r="K789" s="1">
        <f t="shared" si="36"/>
        <v>18.009893815043064</v>
      </c>
      <c r="L789" t="s">
        <v>20</v>
      </c>
      <c r="M789" t="s">
        <v>947</v>
      </c>
      <c r="N789" t="s">
        <v>3167</v>
      </c>
      <c r="O789" t="s">
        <v>3167</v>
      </c>
      <c r="P789" t="s">
        <v>3167</v>
      </c>
      <c r="Q789" t="s">
        <v>3167</v>
      </c>
      <c r="R789" t="s">
        <v>3167</v>
      </c>
      <c r="S789" s="10">
        <f>C789-VLOOKUP(E789, 'OFZ Yield'!$B$2:$N$2354, MATCH(V789, 'OFZ Yield'!$B$3:$N$3, 0), FALSE)</f>
        <v>1.96</v>
      </c>
      <c r="T789">
        <f t="shared" si="37"/>
        <v>0</v>
      </c>
      <c r="U789">
        <f t="shared" si="38"/>
        <v>24</v>
      </c>
      <c r="V789">
        <v>3</v>
      </c>
      <c r="W789">
        <v>0</v>
      </c>
      <c r="Z789">
        <v>0</v>
      </c>
    </row>
    <row r="790" spans="1:26" hidden="1" x14ac:dyDescent="0.15">
      <c r="A790" t="s">
        <v>1956</v>
      </c>
      <c r="B790" t="s">
        <v>1957</v>
      </c>
      <c r="C790" s="1">
        <v>17</v>
      </c>
      <c r="D790" s="2">
        <v>42423</v>
      </c>
      <c r="E790" s="2">
        <v>41331</v>
      </c>
      <c r="F790" t="s">
        <v>2269</v>
      </c>
      <c r="G790" t="s">
        <v>19</v>
      </c>
      <c r="H790" t="s">
        <v>21</v>
      </c>
      <c r="I790" t="s">
        <v>23</v>
      </c>
      <c r="J790" s="1">
        <v>13201320</v>
      </c>
      <c r="K790" s="1">
        <f t="shared" si="36"/>
        <v>16.395827382556934</v>
      </c>
      <c r="L790" t="s">
        <v>20</v>
      </c>
      <c r="M790" t="s">
        <v>1011</v>
      </c>
      <c r="N790" t="s">
        <v>3167</v>
      </c>
      <c r="O790" t="s">
        <v>3167</v>
      </c>
      <c r="P790" t="s">
        <v>3148</v>
      </c>
      <c r="Q790" t="s">
        <v>3167</v>
      </c>
      <c r="R790" t="s">
        <v>3167</v>
      </c>
      <c r="S790" s="10">
        <f>C790-VLOOKUP(E790, 'OFZ Yield'!$B$2:$N$2354, MATCH(V790, 'OFZ Yield'!$B$3:$N$3, 0), FALSE)</f>
        <v>10.65</v>
      </c>
      <c r="T790">
        <f t="shared" si="37"/>
        <v>1</v>
      </c>
      <c r="U790">
        <f t="shared" si="38"/>
        <v>36</v>
      </c>
      <c r="V790">
        <v>5</v>
      </c>
      <c r="W790">
        <f>IF(P790="high risk", 1, 0)</f>
        <v>0</v>
      </c>
      <c r="X790">
        <v>0</v>
      </c>
      <c r="Y790" s="2">
        <v>42423</v>
      </c>
      <c r="Z790" s="10">
        <f>(Y790-E790)/365</f>
        <v>2.9917808219178084</v>
      </c>
    </row>
    <row r="791" spans="1:26" hidden="1" x14ac:dyDescent="0.15">
      <c r="A791" t="s">
        <v>1956</v>
      </c>
      <c r="B791" t="s">
        <v>1957</v>
      </c>
      <c r="C791" s="1">
        <v>17</v>
      </c>
      <c r="D791" s="2">
        <v>42423</v>
      </c>
      <c r="E791" s="2">
        <v>41331</v>
      </c>
      <c r="F791" t="s">
        <v>2271</v>
      </c>
      <c r="G791" t="s">
        <v>19</v>
      </c>
      <c r="H791" t="s">
        <v>21</v>
      </c>
      <c r="I791" t="s">
        <v>23</v>
      </c>
      <c r="J791" s="1">
        <v>13201320</v>
      </c>
      <c r="K791" s="1">
        <f t="shared" si="36"/>
        <v>16.395827382556934</v>
      </c>
      <c r="L791" t="s">
        <v>20</v>
      </c>
      <c r="M791" t="s">
        <v>1011</v>
      </c>
      <c r="N791" t="s">
        <v>3167</v>
      </c>
      <c r="O791" t="s">
        <v>3167</v>
      </c>
      <c r="P791" t="s">
        <v>3148</v>
      </c>
      <c r="Q791" t="s">
        <v>3167</v>
      </c>
      <c r="R791" t="s">
        <v>3167</v>
      </c>
      <c r="S791" s="10">
        <f>C791-VLOOKUP(E791, 'OFZ Yield'!$B$2:$N$2354, MATCH(V791, 'OFZ Yield'!$B$3:$N$3, 0), FALSE)</f>
        <v>10.65</v>
      </c>
      <c r="T791">
        <f t="shared" si="37"/>
        <v>1</v>
      </c>
      <c r="U791">
        <f t="shared" si="38"/>
        <v>36</v>
      </c>
      <c r="V791">
        <v>5</v>
      </c>
      <c r="W791">
        <f>IF(P791="high risk", 1, 0)</f>
        <v>0</v>
      </c>
      <c r="X791">
        <v>0</v>
      </c>
      <c r="Y791" s="2">
        <v>42423</v>
      </c>
      <c r="Z791" s="10">
        <f>(Y791-E791)/365</f>
        <v>2.9917808219178084</v>
      </c>
    </row>
    <row r="792" spans="1:26" hidden="1" x14ac:dyDescent="0.15">
      <c r="A792" t="s">
        <v>1956</v>
      </c>
      <c r="B792" t="s">
        <v>1957</v>
      </c>
      <c r="C792" s="1">
        <v>17</v>
      </c>
      <c r="D792" s="2">
        <v>42423</v>
      </c>
      <c r="E792" s="2">
        <v>41331</v>
      </c>
      <c r="F792" t="s">
        <v>2273</v>
      </c>
      <c r="G792" t="s">
        <v>19</v>
      </c>
      <c r="H792" t="s">
        <v>21</v>
      </c>
      <c r="I792" t="s">
        <v>23</v>
      </c>
      <c r="J792" s="1">
        <v>13201320</v>
      </c>
      <c r="K792" s="1">
        <f t="shared" si="36"/>
        <v>16.395827382556934</v>
      </c>
      <c r="L792" t="s">
        <v>20</v>
      </c>
      <c r="M792" t="s">
        <v>1011</v>
      </c>
      <c r="N792" t="s">
        <v>3167</v>
      </c>
      <c r="O792" t="s">
        <v>3167</v>
      </c>
      <c r="P792" t="s">
        <v>3148</v>
      </c>
      <c r="Q792" t="s">
        <v>3167</v>
      </c>
      <c r="R792" t="s">
        <v>3167</v>
      </c>
      <c r="S792" s="10">
        <f>C792-VLOOKUP(E792, 'OFZ Yield'!$B$2:$N$2354, MATCH(V792, 'OFZ Yield'!$B$3:$N$3, 0), FALSE)</f>
        <v>10.96</v>
      </c>
      <c r="T792">
        <f t="shared" si="37"/>
        <v>1</v>
      </c>
      <c r="U792">
        <f t="shared" si="38"/>
        <v>36</v>
      </c>
      <c r="V792">
        <v>3</v>
      </c>
      <c r="W792">
        <f>IF(P792="high risk", 1, 0)</f>
        <v>0</v>
      </c>
      <c r="X792">
        <v>0</v>
      </c>
      <c r="Y792" s="2">
        <v>42423</v>
      </c>
      <c r="Z792" s="10">
        <f>(Y792-E792)/365</f>
        <v>2.9917808219178084</v>
      </c>
    </row>
    <row r="793" spans="1:26" hidden="1" x14ac:dyDescent="0.15">
      <c r="A793" t="s">
        <v>211</v>
      </c>
      <c r="B793" t="s">
        <v>212</v>
      </c>
      <c r="C793" s="1">
        <v>10</v>
      </c>
      <c r="D793" s="2">
        <v>42241</v>
      </c>
      <c r="E793" s="2">
        <v>41331</v>
      </c>
      <c r="F793" t="s">
        <v>2275</v>
      </c>
      <c r="G793" t="s">
        <v>19</v>
      </c>
      <c r="H793" t="s">
        <v>21</v>
      </c>
      <c r="I793" t="s">
        <v>25</v>
      </c>
      <c r="J793" s="1">
        <v>16246641</v>
      </c>
      <c r="K793" s="1">
        <f t="shared" si="36"/>
        <v>16.603396737680733</v>
      </c>
      <c r="L793" t="s">
        <v>20</v>
      </c>
      <c r="M793" t="s">
        <v>947</v>
      </c>
      <c r="N793" t="s">
        <v>3167</v>
      </c>
      <c r="O793" t="s">
        <v>3167</v>
      </c>
      <c r="P793" t="s">
        <v>3167</v>
      </c>
      <c r="Q793" t="s">
        <v>3167</v>
      </c>
      <c r="R793" t="s">
        <v>3167</v>
      </c>
      <c r="S793" s="10">
        <f>C793-VLOOKUP(E793, 'OFZ Yield'!$B$2:$N$2354, MATCH(V793, 'OFZ Yield'!$B$3:$N$3, 0), FALSE)</f>
        <v>3.96</v>
      </c>
      <c r="T793">
        <f t="shared" si="37"/>
        <v>0</v>
      </c>
      <c r="U793">
        <f t="shared" si="38"/>
        <v>30</v>
      </c>
      <c r="V793">
        <v>3</v>
      </c>
      <c r="W793">
        <v>0</v>
      </c>
      <c r="Z793">
        <v>0</v>
      </c>
    </row>
    <row r="794" spans="1:26" hidden="1" x14ac:dyDescent="0.15">
      <c r="A794" t="s">
        <v>332</v>
      </c>
      <c r="B794" t="s">
        <v>333</v>
      </c>
      <c r="C794" s="1">
        <v>8.65</v>
      </c>
      <c r="D794" s="2">
        <v>42426</v>
      </c>
      <c r="E794" s="2">
        <v>41331</v>
      </c>
      <c r="F794" t="s">
        <v>2276</v>
      </c>
      <c r="G794" t="s">
        <v>19</v>
      </c>
      <c r="H794" t="s">
        <v>21</v>
      </c>
      <c r="I794" t="s">
        <v>25</v>
      </c>
      <c r="J794" s="1">
        <v>67067281</v>
      </c>
      <c r="K794" s="1">
        <f t="shared" si="36"/>
        <v>18.021206867519556</v>
      </c>
      <c r="L794" t="s">
        <v>20</v>
      </c>
      <c r="M794" t="s">
        <v>947</v>
      </c>
      <c r="N794" t="s">
        <v>3133</v>
      </c>
      <c r="O794" t="s">
        <v>3167</v>
      </c>
      <c r="P794" t="s">
        <v>3167</v>
      </c>
      <c r="Q794" t="s">
        <v>3167</v>
      </c>
      <c r="R794" t="s">
        <v>3167</v>
      </c>
      <c r="S794" s="10">
        <f>C794-VLOOKUP(E794, 'OFZ Yield'!$B$2:$N$2354, MATCH(V794, 'OFZ Yield'!$B$3:$N$3, 0), FALSE)</f>
        <v>2.6100000000000003</v>
      </c>
      <c r="T794">
        <f t="shared" si="37"/>
        <v>0</v>
      </c>
      <c r="U794">
        <f t="shared" si="38"/>
        <v>36</v>
      </c>
      <c r="V794">
        <v>3</v>
      </c>
      <c r="W794">
        <v>0</v>
      </c>
      <c r="Z794">
        <v>0</v>
      </c>
    </row>
    <row r="795" spans="1:26" hidden="1" x14ac:dyDescent="0.15">
      <c r="A795" t="s">
        <v>2277</v>
      </c>
      <c r="B795" t="s">
        <v>2278</v>
      </c>
      <c r="C795" s="1">
        <v>10</v>
      </c>
      <c r="D795" s="2">
        <v>42423</v>
      </c>
      <c r="E795" s="2">
        <v>41331</v>
      </c>
      <c r="F795" t="s">
        <v>2279</v>
      </c>
      <c r="G795" t="s">
        <v>19</v>
      </c>
      <c r="H795" t="s">
        <v>21</v>
      </c>
      <c r="I795" t="s">
        <v>25</v>
      </c>
      <c r="J795" s="1">
        <v>33156410</v>
      </c>
      <c r="K795" s="1">
        <f t="shared" si="36"/>
        <v>17.31674661940308</v>
      </c>
      <c r="L795" t="s">
        <v>20</v>
      </c>
      <c r="M795" t="s">
        <v>947</v>
      </c>
      <c r="N795" t="s">
        <v>3167</v>
      </c>
      <c r="O795" t="s">
        <v>3167</v>
      </c>
      <c r="P795" t="s">
        <v>3147</v>
      </c>
      <c r="Q795" t="s">
        <v>3167</v>
      </c>
      <c r="R795" t="s">
        <v>3167</v>
      </c>
      <c r="S795" s="10">
        <f>C795-VLOOKUP(E795, 'OFZ Yield'!$B$2:$N$2354, MATCH(V795, 'OFZ Yield'!$B$3:$N$3, 0), FALSE)</f>
        <v>3.96</v>
      </c>
      <c r="T795">
        <f t="shared" si="37"/>
        <v>0</v>
      </c>
      <c r="U795">
        <f t="shared" si="38"/>
        <v>36</v>
      </c>
      <c r="V795">
        <v>3</v>
      </c>
      <c r="W795">
        <f>IF(P795="high risk", 1, 0)</f>
        <v>1</v>
      </c>
      <c r="Z795">
        <v>0</v>
      </c>
    </row>
    <row r="796" spans="1:26" x14ac:dyDescent="0.15">
      <c r="A796" t="s">
        <v>154</v>
      </c>
      <c r="B796" t="s">
        <v>155</v>
      </c>
      <c r="C796" s="1">
        <v>12</v>
      </c>
      <c r="D796" s="2">
        <v>43516</v>
      </c>
      <c r="E796" s="2">
        <v>41332</v>
      </c>
      <c r="F796" t="s">
        <v>2280</v>
      </c>
      <c r="G796" t="s">
        <v>19</v>
      </c>
      <c r="H796" t="s">
        <v>21</v>
      </c>
      <c r="I796" t="s">
        <v>23</v>
      </c>
      <c r="J796" s="1">
        <v>19787612</v>
      </c>
      <c r="K796" s="1">
        <f t="shared" si="36"/>
        <v>16.800566643294363</v>
      </c>
      <c r="L796" t="s">
        <v>20</v>
      </c>
      <c r="M796" t="s">
        <v>947</v>
      </c>
      <c r="N796" t="s">
        <v>3167</v>
      </c>
      <c r="O796" t="s">
        <v>3167</v>
      </c>
      <c r="P796" t="s">
        <v>3167</v>
      </c>
      <c r="Q796" t="s">
        <v>3167</v>
      </c>
      <c r="R796" t="s">
        <v>3167</v>
      </c>
      <c r="S796" s="10">
        <f>C796-VLOOKUP(E796, 'OFZ Yield'!$B$2:$N$2354, MATCH(V796, 'OFZ Yield'!$B$3:$N$3, 0), FALSE)</f>
        <v>6.39</v>
      </c>
      <c r="T796">
        <f t="shared" si="37"/>
        <v>1</v>
      </c>
      <c r="U796">
        <f t="shared" si="38"/>
        <v>72</v>
      </c>
      <c r="V796">
        <v>1</v>
      </c>
      <c r="W796">
        <v>0</v>
      </c>
      <c r="X796">
        <v>1</v>
      </c>
      <c r="Y796" s="2">
        <f>D796</f>
        <v>43516</v>
      </c>
      <c r="Z796" s="226">
        <f>IF(Y796="", 0, 12*(Y796-E796)/365)</f>
        <v>71.802739726027397</v>
      </c>
    </row>
    <row r="797" spans="1:26" x14ac:dyDescent="0.15">
      <c r="A797" t="s">
        <v>1823</v>
      </c>
      <c r="B797" t="s">
        <v>1824</v>
      </c>
      <c r="C797" s="1">
        <v>15</v>
      </c>
      <c r="D797" s="2">
        <v>42427</v>
      </c>
      <c r="E797" s="2">
        <v>41332</v>
      </c>
      <c r="F797" t="s">
        <v>2281</v>
      </c>
      <c r="G797" t="s">
        <v>19</v>
      </c>
      <c r="H797" t="s">
        <v>21</v>
      </c>
      <c r="I797" t="s">
        <v>23</v>
      </c>
      <c r="J797" s="1">
        <v>39787692</v>
      </c>
      <c r="K797" s="1">
        <f t="shared" si="36"/>
        <v>17.499068176197035</v>
      </c>
      <c r="L797" t="s">
        <v>20</v>
      </c>
      <c r="M797" t="s">
        <v>947</v>
      </c>
      <c r="N797" t="s">
        <v>3167</v>
      </c>
      <c r="O797" t="s">
        <v>3139</v>
      </c>
      <c r="P797" t="s">
        <v>3167</v>
      </c>
      <c r="Q797" t="s">
        <v>3167</v>
      </c>
      <c r="R797" t="s">
        <v>3167</v>
      </c>
      <c r="S797" s="10">
        <f>C797-VLOOKUP(E797, 'OFZ Yield'!$B$2:$N$2354, MATCH(V797, 'OFZ Yield'!$B$3:$N$3, 0), FALSE)</f>
        <v>9.16</v>
      </c>
      <c r="T797">
        <f t="shared" si="37"/>
        <v>1</v>
      </c>
      <c r="U797">
        <f t="shared" si="38"/>
        <v>36</v>
      </c>
      <c r="V797">
        <v>2</v>
      </c>
      <c r="W797">
        <v>0</v>
      </c>
      <c r="X797">
        <v>1</v>
      </c>
      <c r="Y797" s="2">
        <f>D797</f>
        <v>42427</v>
      </c>
      <c r="Z797" s="226">
        <f>IF(Y797="", 0, 12*(Y797-E797)/365)</f>
        <v>36</v>
      </c>
    </row>
    <row r="798" spans="1:26" x14ac:dyDescent="0.15">
      <c r="A798" t="s">
        <v>1823</v>
      </c>
      <c r="B798" t="s">
        <v>1824</v>
      </c>
      <c r="C798" s="1">
        <v>14</v>
      </c>
      <c r="D798" s="2">
        <v>42427</v>
      </c>
      <c r="E798" s="2">
        <v>41332</v>
      </c>
      <c r="F798" t="s">
        <v>2282</v>
      </c>
      <c r="G798" t="s">
        <v>19</v>
      </c>
      <c r="H798" t="s">
        <v>21</v>
      </c>
      <c r="I798" t="s">
        <v>23</v>
      </c>
      <c r="J798" s="1">
        <v>39787692</v>
      </c>
      <c r="K798" s="1">
        <f t="shared" si="36"/>
        <v>17.499068176197035</v>
      </c>
      <c r="L798" t="s">
        <v>20</v>
      </c>
      <c r="M798" t="s">
        <v>947</v>
      </c>
      <c r="N798" t="s">
        <v>3167</v>
      </c>
      <c r="O798" t="s">
        <v>3139</v>
      </c>
      <c r="P798" t="s">
        <v>3167</v>
      </c>
      <c r="Q798" t="s">
        <v>3167</v>
      </c>
      <c r="R798" t="s">
        <v>3167</v>
      </c>
      <c r="S798" s="10">
        <f>C798-VLOOKUP(E798, 'OFZ Yield'!$B$2:$N$2354, MATCH(V798, 'OFZ Yield'!$B$3:$N$3, 0), FALSE)</f>
        <v>8.15</v>
      </c>
      <c r="T798">
        <f t="shared" si="37"/>
        <v>1</v>
      </c>
      <c r="U798">
        <f t="shared" si="38"/>
        <v>36</v>
      </c>
      <c r="V798">
        <v>3</v>
      </c>
      <c r="W798">
        <v>0</v>
      </c>
      <c r="X798">
        <v>1</v>
      </c>
      <c r="Y798" s="2">
        <f>D798</f>
        <v>42427</v>
      </c>
      <c r="Z798" s="226">
        <f>IF(Y798="", 0, 12*(Y798-E798)/365)</f>
        <v>36</v>
      </c>
    </row>
    <row r="799" spans="1:26" x14ac:dyDescent="0.15">
      <c r="A799" t="s">
        <v>1002</v>
      </c>
      <c r="B799" t="s">
        <v>1003</v>
      </c>
      <c r="C799" s="1">
        <v>12.25</v>
      </c>
      <c r="D799" s="2">
        <v>43334</v>
      </c>
      <c r="E799" s="2">
        <v>41332</v>
      </c>
      <c r="F799" t="s">
        <v>2283</v>
      </c>
      <c r="G799" t="s">
        <v>19</v>
      </c>
      <c r="H799" t="s">
        <v>21</v>
      </c>
      <c r="I799" t="s">
        <v>25</v>
      </c>
      <c r="J799" s="1">
        <v>26826912</v>
      </c>
      <c r="K799" s="1">
        <f t="shared" si="36"/>
        <v>17.104916120735002</v>
      </c>
      <c r="L799" t="s">
        <v>20</v>
      </c>
      <c r="M799" t="s">
        <v>947</v>
      </c>
      <c r="N799" t="s">
        <v>3167</v>
      </c>
      <c r="O799" t="s">
        <v>3167</v>
      </c>
      <c r="P799" t="s">
        <v>3167</v>
      </c>
      <c r="Q799" t="s">
        <v>3167</v>
      </c>
      <c r="R799" t="s">
        <v>3167</v>
      </c>
      <c r="S799" s="10">
        <f>C799-VLOOKUP(E799, 'OFZ Yield'!$B$2:$N$2354, MATCH(V799, 'OFZ Yield'!$B$3:$N$3, 0), FALSE)</f>
        <v>6.4</v>
      </c>
      <c r="T799">
        <f t="shared" si="37"/>
        <v>1</v>
      </c>
      <c r="U799">
        <f t="shared" si="38"/>
        <v>66</v>
      </c>
      <c r="V799">
        <v>3</v>
      </c>
      <c r="W799">
        <v>0</v>
      </c>
      <c r="X799">
        <v>1</v>
      </c>
      <c r="Y799" s="2">
        <f>D799</f>
        <v>43334</v>
      </c>
      <c r="Z799" s="226">
        <f>IF(Y799="", 0, 12*(Y799-E799)/365)</f>
        <v>65.819178082191783</v>
      </c>
    </row>
    <row r="800" spans="1:26" hidden="1" x14ac:dyDescent="0.15">
      <c r="A800" t="s">
        <v>2284</v>
      </c>
      <c r="B800" t="s">
        <v>2285</v>
      </c>
      <c r="C800" s="1">
        <v>12.65</v>
      </c>
      <c r="D800" s="2">
        <v>43516</v>
      </c>
      <c r="E800" s="2">
        <v>41332</v>
      </c>
      <c r="F800" t="s">
        <v>2286</v>
      </c>
      <c r="G800" t="s">
        <v>19</v>
      </c>
      <c r="H800" t="s">
        <v>21</v>
      </c>
      <c r="I800" t="s">
        <v>25</v>
      </c>
      <c r="J800" s="1">
        <v>3296009</v>
      </c>
      <c r="K800" s="1">
        <f t="shared" si="36"/>
        <v>15.008222900590296</v>
      </c>
      <c r="L800" t="s">
        <v>20</v>
      </c>
      <c r="M800" t="s">
        <v>951</v>
      </c>
      <c r="N800" t="s">
        <v>3167</v>
      </c>
      <c r="O800" t="s">
        <v>3167</v>
      </c>
      <c r="P800" t="s">
        <v>3167</v>
      </c>
      <c r="Q800" t="s">
        <v>3167</v>
      </c>
      <c r="R800" t="s">
        <v>3167</v>
      </c>
      <c r="S800" s="10">
        <f>C800-VLOOKUP(E800, 'OFZ Yield'!$B$2:$N$2354, MATCH(V800, 'OFZ Yield'!$B$3:$N$3, 0), FALSE)</f>
        <v>6.8000000000000007</v>
      </c>
      <c r="T800">
        <f t="shared" si="37"/>
        <v>1</v>
      </c>
      <c r="U800">
        <f t="shared" si="38"/>
        <v>72</v>
      </c>
      <c r="V800">
        <v>3</v>
      </c>
      <c r="W800">
        <v>0</v>
      </c>
      <c r="X800">
        <v>0</v>
      </c>
      <c r="Z800">
        <v>0</v>
      </c>
    </row>
    <row r="801" spans="1:26" hidden="1" x14ac:dyDescent="0.15">
      <c r="A801" t="s">
        <v>1032</v>
      </c>
      <c r="B801" t="s">
        <v>1033</v>
      </c>
      <c r="C801" s="1">
        <v>9.4</v>
      </c>
      <c r="D801" s="2">
        <v>42424</v>
      </c>
      <c r="E801" s="2">
        <v>41332</v>
      </c>
      <c r="F801" t="s">
        <v>2287</v>
      </c>
      <c r="G801" t="s">
        <v>19</v>
      </c>
      <c r="H801" t="s">
        <v>21</v>
      </c>
      <c r="I801" t="s">
        <v>25</v>
      </c>
      <c r="J801" s="1">
        <v>40240369</v>
      </c>
      <c r="K801" s="1">
        <f t="shared" si="36"/>
        <v>17.510381253693833</v>
      </c>
      <c r="L801" t="s">
        <v>20</v>
      </c>
      <c r="M801" t="s">
        <v>947</v>
      </c>
      <c r="N801" t="s">
        <v>3167</v>
      </c>
      <c r="O801" t="s">
        <v>3139</v>
      </c>
      <c r="P801" t="s">
        <v>3167</v>
      </c>
      <c r="Q801" t="s">
        <v>3167</v>
      </c>
      <c r="R801" t="s">
        <v>3167</v>
      </c>
      <c r="S801" s="10">
        <f>C801-VLOOKUP(E801, 'OFZ Yield'!$B$2:$N$2354, MATCH(V801, 'OFZ Yield'!$B$3:$N$3, 0), FALSE)</f>
        <v>3.5600000000000005</v>
      </c>
      <c r="T801">
        <f t="shared" si="37"/>
        <v>0</v>
      </c>
      <c r="U801">
        <f t="shared" si="38"/>
        <v>36</v>
      </c>
      <c r="V801">
        <v>2</v>
      </c>
      <c r="W801">
        <v>0</v>
      </c>
      <c r="Z801">
        <v>0</v>
      </c>
    </row>
    <row r="802" spans="1:26" hidden="1" x14ac:dyDescent="0.15">
      <c r="A802" t="s">
        <v>1518</v>
      </c>
      <c r="B802" t="s">
        <v>1519</v>
      </c>
      <c r="C802" s="1">
        <v>12</v>
      </c>
      <c r="D802" s="2">
        <v>42424</v>
      </c>
      <c r="E802" s="2">
        <v>41332</v>
      </c>
      <c r="F802" t="s">
        <v>2291</v>
      </c>
      <c r="G802" t="s">
        <v>19</v>
      </c>
      <c r="H802" t="s">
        <v>21</v>
      </c>
      <c r="I802" t="s">
        <v>25</v>
      </c>
      <c r="J802" s="1">
        <v>29177641</v>
      </c>
      <c r="K802" s="1">
        <f t="shared" si="36"/>
        <v>17.18891325474776</v>
      </c>
      <c r="L802" t="s">
        <v>20</v>
      </c>
      <c r="M802" t="s">
        <v>947</v>
      </c>
      <c r="N802" t="s">
        <v>3167</v>
      </c>
      <c r="O802" t="s">
        <v>3167</v>
      </c>
      <c r="P802" t="s">
        <v>3147</v>
      </c>
      <c r="Q802" t="s">
        <v>3167</v>
      </c>
      <c r="R802" t="s">
        <v>3167</v>
      </c>
      <c r="S802" s="10">
        <f>C802-VLOOKUP(E802, 'OFZ Yield'!$B$2:$N$2354, MATCH(V802, 'OFZ Yield'!$B$3:$N$3, 0), FALSE)</f>
        <v>6.15</v>
      </c>
      <c r="T802">
        <f t="shared" si="37"/>
        <v>1</v>
      </c>
      <c r="U802">
        <f t="shared" si="38"/>
        <v>36</v>
      </c>
      <c r="V802">
        <v>3</v>
      </c>
      <c r="W802">
        <f>IF(P802="high risk", 1, 0)</f>
        <v>1</v>
      </c>
      <c r="X802">
        <v>0</v>
      </c>
      <c r="Z802">
        <v>0</v>
      </c>
    </row>
    <row r="803" spans="1:26" hidden="1" x14ac:dyDescent="0.15">
      <c r="A803" t="s">
        <v>1753</v>
      </c>
      <c r="B803" t="s">
        <v>1754</v>
      </c>
      <c r="C803" s="1">
        <v>5</v>
      </c>
      <c r="D803" s="2">
        <v>42425</v>
      </c>
      <c r="E803" s="2">
        <v>41333</v>
      </c>
      <c r="F803" t="s">
        <v>2257</v>
      </c>
      <c r="G803" t="s">
        <v>19</v>
      </c>
      <c r="H803" t="s">
        <v>21</v>
      </c>
      <c r="I803" t="s">
        <v>23</v>
      </c>
      <c r="J803" s="1">
        <v>26525128</v>
      </c>
      <c r="K803" s="1">
        <f t="shared" si="36"/>
        <v>17.093603068088871</v>
      </c>
      <c r="L803" t="s">
        <v>20</v>
      </c>
      <c r="M803" t="s">
        <v>947</v>
      </c>
      <c r="N803" t="s">
        <v>3167</v>
      </c>
      <c r="O803" t="s">
        <v>3167</v>
      </c>
      <c r="P803" t="s">
        <v>3167</v>
      </c>
      <c r="Q803" t="s">
        <v>3167</v>
      </c>
      <c r="R803" t="s">
        <v>3167</v>
      </c>
      <c r="S803" s="10">
        <f>C803-VLOOKUP(E803, 'OFZ Yield'!$B$2:$N$2354, MATCH(V803, 'OFZ Yield'!$B$3:$N$3, 0), FALSE)</f>
        <v>-0.91999999999999993</v>
      </c>
      <c r="T803">
        <f t="shared" si="37"/>
        <v>0</v>
      </c>
      <c r="U803">
        <f t="shared" si="38"/>
        <v>36</v>
      </c>
      <c r="V803">
        <v>3</v>
      </c>
      <c r="W803">
        <v>0</v>
      </c>
      <c r="Z803">
        <v>0</v>
      </c>
    </row>
    <row r="804" spans="1:26" hidden="1" x14ac:dyDescent="0.15">
      <c r="A804" t="s">
        <v>606</v>
      </c>
      <c r="B804" t="s">
        <v>607</v>
      </c>
      <c r="C804" s="1">
        <v>7.9</v>
      </c>
      <c r="D804" s="2">
        <v>42425</v>
      </c>
      <c r="E804" s="2">
        <v>41333</v>
      </c>
      <c r="F804" t="s">
        <v>2288</v>
      </c>
      <c r="G804" t="s">
        <v>19</v>
      </c>
      <c r="H804" t="s">
        <v>21</v>
      </c>
      <c r="I804" t="s">
        <v>25</v>
      </c>
      <c r="J804" s="1">
        <v>131863494</v>
      </c>
      <c r="K804" s="1">
        <f t="shared" si="36"/>
        <v>18.697277809099067</v>
      </c>
      <c r="L804" t="s">
        <v>20</v>
      </c>
      <c r="M804" t="s">
        <v>947</v>
      </c>
      <c r="N804" t="s">
        <v>3167</v>
      </c>
      <c r="O804" t="s">
        <v>3167</v>
      </c>
      <c r="P804" t="s">
        <v>3167</v>
      </c>
      <c r="Q804" t="s">
        <v>3167</v>
      </c>
      <c r="R804" t="s">
        <v>3167</v>
      </c>
      <c r="S804" s="10">
        <f>C804-VLOOKUP(E804, 'OFZ Yield'!$B$2:$N$2354, MATCH(V804, 'OFZ Yield'!$B$3:$N$3, 0), FALSE)</f>
        <v>1.9800000000000004</v>
      </c>
      <c r="T804">
        <f t="shared" si="37"/>
        <v>0</v>
      </c>
      <c r="U804">
        <f t="shared" si="38"/>
        <v>36</v>
      </c>
      <c r="V804">
        <v>3</v>
      </c>
      <c r="W804">
        <v>0</v>
      </c>
      <c r="Z804">
        <v>0</v>
      </c>
    </row>
    <row r="805" spans="1:26" hidden="1" x14ac:dyDescent="0.15">
      <c r="A805" t="s">
        <v>606</v>
      </c>
      <c r="B805" t="s">
        <v>607</v>
      </c>
      <c r="C805" s="1">
        <v>7.9</v>
      </c>
      <c r="D805" s="2">
        <v>42425</v>
      </c>
      <c r="E805" s="2">
        <v>41333</v>
      </c>
      <c r="F805" t="s">
        <v>2289</v>
      </c>
      <c r="G805" t="s">
        <v>19</v>
      </c>
      <c r="H805" t="s">
        <v>21</v>
      </c>
      <c r="I805" t="s">
        <v>25</v>
      </c>
      <c r="J805" s="1">
        <v>131863494</v>
      </c>
      <c r="K805" s="1">
        <f t="shared" si="36"/>
        <v>18.697277809099067</v>
      </c>
      <c r="L805" t="s">
        <v>20</v>
      </c>
      <c r="M805" t="s">
        <v>947</v>
      </c>
      <c r="N805" t="s">
        <v>3167</v>
      </c>
      <c r="O805" t="s">
        <v>3167</v>
      </c>
      <c r="P805" t="s">
        <v>3167</v>
      </c>
      <c r="Q805" t="s">
        <v>3167</v>
      </c>
      <c r="R805" t="s">
        <v>3167</v>
      </c>
      <c r="S805" s="10">
        <f>C805-VLOOKUP(E805, 'OFZ Yield'!$B$2:$N$2354, MATCH(V805, 'OFZ Yield'!$B$3:$N$3, 0), FALSE)</f>
        <v>1.9800000000000004</v>
      </c>
      <c r="T805">
        <f t="shared" si="37"/>
        <v>0</v>
      </c>
      <c r="U805">
        <f t="shared" si="38"/>
        <v>36</v>
      </c>
      <c r="V805">
        <v>3</v>
      </c>
      <c r="W805">
        <v>0</v>
      </c>
      <c r="Z805">
        <v>0</v>
      </c>
    </row>
    <row r="806" spans="1:26" hidden="1" x14ac:dyDescent="0.15">
      <c r="A806" t="s">
        <v>606</v>
      </c>
      <c r="B806" t="s">
        <v>607</v>
      </c>
      <c r="C806" s="1">
        <v>7.9</v>
      </c>
      <c r="D806" s="2">
        <v>42425</v>
      </c>
      <c r="E806" s="2">
        <v>41333</v>
      </c>
      <c r="F806" t="s">
        <v>2290</v>
      </c>
      <c r="G806" t="s">
        <v>19</v>
      </c>
      <c r="H806" t="s">
        <v>21</v>
      </c>
      <c r="I806" t="s">
        <v>25</v>
      </c>
      <c r="J806" s="1">
        <v>197795242</v>
      </c>
      <c r="K806" s="1">
        <f t="shared" si="36"/>
        <v>19.102742922262962</v>
      </c>
      <c r="L806" t="s">
        <v>20</v>
      </c>
      <c r="M806" t="s">
        <v>947</v>
      </c>
      <c r="N806" t="s">
        <v>3167</v>
      </c>
      <c r="O806" t="s">
        <v>3167</v>
      </c>
      <c r="P806" t="s">
        <v>3167</v>
      </c>
      <c r="Q806" t="s">
        <v>3167</v>
      </c>
      <c r="R806" t="s">
        <v>3167</v>
      </c>
      <c r="S806" s="10">
        <f>C806-VLOOKUP(E806, 'OFZ Yield'!$B$2:$N$2354, MATCH(V806, 'OFZ Yield'!$B$3:$N$3, 0), FALSE)</f>
        <v>1.3100000000000005</v>
      </c>
      <c r="T806">
        <f t="shared" si="37"/>
        <v>0</v>
      </c>
      <c r="U806">
        <f t="shared" si="38"/>
        <v>36</v>
      </c>
      <c r="V806">
        <v>7</v>
      </c>
      <c r="W806">
        <v>0</v>
      </c>
      <c r="Z806">
        <v>0</v>
      </c>
    </row>
    <row r="807" spans="1:26" hidden="1" x14ac:dyDescent="0.15">
      <c r="A807" t="s">
        <v>337</v>
      </c>
      <c r="B807" t="s">
        <v>338</v>
      </c>
      <c r="C807" s="1">
        <v>8.5500000000000007</v>
      </c>
      <c r="D807" s="2">
        <v>42430</v>
      </c>
      <c r="E807" s="2">
        <v>41334</v>
      </c>
      <c r="F807" t="s">
        <v>2292</v>
      </c>
      <c r="G807" t="s">
        <v>19</v>
      </c>
      <c r="H807" t="s">
        <v>21</v>
      </c>
      <c r="I807" t="s">
        <v>25</v>
      </c>
      <c r="J807" s="1">
        <v>134134563</v>
      </c>
      <c r="K807" s="1">
        <f t="shared" si="36"/>
        <v>18.714354055534702</v>
      </c>
      <c r="L807" t="s">
        <v>20</v>
      </c>
      <c r="M807" t="s">
        <v>947</v>
      </c>
      <c r="N807" t="s">
        <v>3133</v>
      </c>
      <c r="O807" t="s">
        <v>3167</v>
      </c>
      <c r="P807" t="s">
        <v>3167</v>
      </c>
      <c r="Q807" t="s">
        <v>3167</v>
      </c>
      <c r="R807" t="s">
        <v>3167</v>
      </c>
      <c r="S807" s="10">
        <f>C807-VLOOKUP(E807, 'OFZ Yield'!$B$2:$N$2354, MATCH(V807, 'OFZ Yield'!$B$3:$N$3, 0), FALSE)</f>
        <v>2.6400000000000006</v>
      </c>
      <c r="T807">
        <f t="shared" si="37"/>
        <v>0</v>
      </c>
      <c r="U807">
        <f t="shared" si="38"/>
        <v>37</v>
      </c>
      <c r="V807">
        <v>3</v>
      </c>
      <c r="W807">
        <v>0</v>
      </c>
      <c r="Z807">
        <v>0</v>
      </c>
    </row>
    <row r="808" spans="1:26" hidden="1" x14ac:dyDescent="0.15">
      <c r="A808" t="s">
        <v>2293</v>
      </c>
      <c r="B808" t="s">
        <v>2294</v>
      </c>
      <c r="C808" s="1">
        <v>14</v>
      </c>
      <c r="D808" s="2">
        <v>42430</v>
      </c>
      <c r="E808" s="2">
        <v>41334</v>
      </c>
      <c r="F808" t="s">
        <v>2295</v>
      </c>
      <c r="G808" t="s">
        <v>19</v>
      </c>
      <c r="H808" t="s">
        <v>21</v>
      </c>
      <c r="I808" t="s">
        <v>23</v>
      </c>
      <c r="J808" s="1">
        <v>20120184</v>
      </c>
      <c r="K808" s="1">
        <f t="shared" si="36"/>
        <v>16.817234048283222</v>
      </c>
      <c r="L808" t="s">
        <v>20</v>
      </c>
      <c r="M808" t="s">
        <v>947</v>
      </c>
      <c r="N808" t="s">
        <v>3167</v>
      </c>
      <c r="O808" t="s">
        <v>3167</v>
      </c>
      <c r="P808" t="s">
        <v>3147</v>
      </c>
      <c r="Q808" t="s">
        <v>3167</v>
      </c>
      <c r="R808" t="s">
        <v>3167</v>
      </c>
      <c r="S808" s="10">
        <f>C808-VLOOKUP(E808, 'OFZ Yield'!$B$2:$N$2354, MATCH(V808, 'OFZ Yield'!$B$3:$N$3, 0), FALSE)</f>
        <v>7.8</v>
      </c>
      <c r="T808">
        <f t="shared" si="37"/>
        <v>1</v>
      </c>
      <c r="U808">
        <f t="shared" si="38"/>
        <v>37</v>
      </c>
      <c r="V808">
        <v>5</v>
      </c>
      <c r="W808">
        <f>IF(P808="high risk", 1, 0)</f>
        <v>1</v>
      </c>
      <c r="X808">
        <v>0</v>
      </c>
      <c r="Z808">
        <v>0</v>
      </c>
    </row>
    <row r="809" spans="1:26" hidden="1" x14ac:dyDescent="0.15">
      <c r="A809" t="s">
        <v>529</v>
      </c>
      <c r="B809" t="s">
        <v>530</v>
      </c>
      <c r="C809" s="1">
        <v>0.1</v>
      </c>
      <c r="D809" s="2">
        <v>43886</v>
      </c>
      <c r="E809" s="2">
        <v>41338</v>
      </c>
      <c r="F809" t="s">
        <v>2296</v>
      </c>
      <c r="G809" t="s">
        <v>19</v>
      </c>
      <c r="H809" t="s">
        <v>21</v>
      </c>
      <c r="I809" t="s">
        <v>23</v>
      </c>
      <c r="J809" s="1">
        <v>53329778</v>
      </c>
      <c r="K809" s="1">
        <f t="shared" si="36"/>
        <v>17.79200541980795</v>
      </c>
      <c r="L809" t="s">
        <v>20</v>
      </c>
      <c r="M809" t="s">
        <v>947</v>
      </c>
      <c r="N809" t="s">
        <v>3167</v>
      </c>
      <c r="O809" t="s">
        <v>3167</v>
      </c>
      <c r="P809" t="s">
        <v>3167</v>
      </c>
      <c r="Q809" t="s">
        <v>3167</v>
      </c>
      <c r="R809" t="s">
        <v>3167</v>
      </c>
      <c r="S809" s="10">
        <f>C809-VLOOKUP(E809, 'OFZ Yield'!$B$2:$N$2354, MATCH(V809, 'OFZ Yield'!$B$3:$N$3, 0), FALSE)</f>
        <v>-6.5100000000000007</v>
      </c>
      <c r="T809">
        <f t="shared" si="37"/>
        <v>0</v>
      </c>
      <c r="U809">
        <f t="shared" si="38"/>
        <v>84</v>
      </c>
      <c r="V809">
        <v>7</v>
      </c>
      <c r="W809">
        <v>0</v>
      </c>
      <c r="Z809">
        <v>0</v>
      </c>
    </row>
    <row r="810" spans="1:26" hidden="1" x14ac:dyDescent="0.15">
      <c r="A810" t="s">
        <v>954</v>
      </c>
      <c r="B810" t="s">
        <v>955</v>
      </c>
      <c r="C810" s="1">
        <v>8.75</v>
      </c>
      <c r="D810" s="2">
        <v>53118</v>
      </c>
      <c r="E810" s="2">
        <v>41338</v>
      </c>
      <c r="F810" t="s">
        <v>2297</v>
      </c>
      <c r="G810" t="s">
        <v>19</v>
      </c>
      <c r="H810" t="s">
        <v>21</v>
      </c>
      <c r="I810" t="s">
        <v>25</v>
      </c>
      <c r="J810" s="1">
        <v>11452656</v>
      </c>
      <c r="K810" s="1">
        <f t="shared" si="36"/>
        <v>16.253732226130289</v>
      </c>
      <c r="L810" t="s">
        <v>20</v>
      </c>
      <c r="M810" t="s">
        <v>948</v>
      </c>
      <c r="N810" t="s">
        <v>3167</v>
      </c>
      <c r="O810" t="s">
        <v>3167</v>
      </c>
      <c r="P810" t="s">
        <v>3167</v>
      </c>
      <c r="Q810" t="s">
        <v>3167</v>
      </c>
      <c r="R810" t="s">
        <v>3167</v>
      </c>
      <c r="S810" s="10">
        <f>C810-VLOOKUP(E810, 'OFZ Yield'!$B$2:$N$2354, MATCH(V810, 'OFZ Yield'!$B$3:$N$3, 0), FALSE)</f>
        <v>2.8</v>
      </c>
      <c r="T810">
        <f t="shared" si="37"/>
        <v>0</v>
      </c>
      <c r="U810">
        <f t="shared" si="38"/>
        <v>388</v>
      </c>
      <c r="V810">
        <v>3</v>
      </c>
      <c r="W810">
        <v>0</v>
      </c>
      <c r="Z810">
        <v>0</v>
      </c>
    </row>
    <row r="811" spans="1:26" hidden="1" x14ac:dyDescent="0.15">
      <c r="A811" t="s">
        <v>2298</v>
      </c>
      <c r="B811" t="s">
        <v>2299</v>
      </c>
      <c r="C811" s="1">
        <v>12</v>
      </c>
      <c r="D811" s="2">
        <v>42438</v>
      </c>
      <c r="E811" s="2">
        <v>41339</v>
      </c>
      <c r="F811" t="s">
        <v>2300</v>
      </c>
      <c r="G811" t="s">
        <v>19</v>
      </c>
      <c r="H811" t="s">
        <v>21</v>
      </c>
      <c r="I811" t="s">
        <v>23</v>
      </c>
      <c r="J811" s="1">
        <v>20120184</v>
      </c>
      <c r="K811" s="1">
        <f t="shared" si="36"/>
        <v>16.817234048283222</v>
      </c>
      <c r="L811" t="s">
        <v>20</v>
      </c>
      <c r="M811" t="s">
        <v>947</v>
      </c>
      <c r="N811" t="s">
        <v>3167</v>
      </c>
      <c r="O811" t="s">
        <v>3167</v>
      </c>
      <c r="P811" t="s">
        <v>3167</v>
      </c>
      <c r="Q811" t="s">
        <v>3152</v>
      </c>
      <c r="R811" t="s">
        <v>3152</v>
      </c>
      <c r="S811" s="10">
        <f>C811-VLOOKUP(E811, 'OFZ Yield'!$B$2:$N$2354, MATCH(V811, 'OFZ Yield'!$B$3:$N$3, 0), FALSE)</f>
        <v>5.95</v>
      </c>
      <c r="T811">
        <f t="shared" si="37"/>
        <v>1</v>
      </c>
      <c r="U811">
        <f t="shared" si="38"/>
        <v>37</v>
      </c>
      <c r="V811">
        <v>3</v>
      </c>
      <c r="W811">
        <v>2</v>
      </c>
      <c r="X811">
        <v>0</v>
      </c>
      <c r="Z811">
        <v>0</v>
      </c>
    </row>
    <row r="812" spans="1:26" hidden="1" x14ac:dyDescent="0.15">
      <c r="A812" t="s">
        <v>488</v>
      </c>
      <c r="B812" t="s">
        <v>489</v>
      </c>
      <c r="C812" s="1">
        <v>8.5</v>
      </c>
      <c r="D812" s="2">
        <v>43160</v>
      </c>
      <c r="E812" s="2">
        <v>41340</v>
      </c>
      <c r="F812" t="s">
        <v>2301</v>
      </c>
      <c r="G812" t="s">
        <v>19</v>
      </c>
      <c r="H812" t="s">
        <v>21</v>
      </c>
      <c r="I812" t="s">
        <v>25</v>
      </c>
      <c r="J812" s="1">
        <v>67759859</v>
      </c>
      <c r="K812" s="1">
        <f t="shared" si="36"/>
        <v>18.031480527432237</v>
      </c>
      <c r="L812" t="s">
        <v>20</v>
      </c>
      <c r="M812" t="s">
        <v>947</v>
      </c>
      <c r="N812" t="s">
        <v>3167</v>
      </c>
      <c r="O812" t="s">
        <v>3167</v>
      </c>
      <c r="P812" t="s">
        <v>3167</v>
      </c>
      <c r="Q812" t="s">
        <v>3167</v>
      </c>
      <c r="R812" t="s">
        <v>3167</v>
      </c>
      <c r="S812" s="10">
        <f>C812-VLOOKUP(E812, 'OFZ Yield'!$B$2:$N$2354, MATCH(V812, 'OFZ Yield'!$B$3:$N$3, 0), FALSE)</f>
        <v>2.4800000000000004</v>
      </c>
      <c r="T812">
        <f t="shared" si="37"/>
        <v>0</v>
      </c>
      <c r="U812">
        <f t="shared" si="38"/>
        <v>60</v>
      </c>
      <c r="V812">
        <v>3</v>
      </c>
      <c r="W812">
        <v>0</v>
      </c>
      <c r="Z812">
        <v>0</v>
      </c>
    </row>
    <row r="813" spans="1:26" hidden="1" x14ac:dyDescent="0.15">
      <c r="A813" t="s">
        <v>488</v>
      </c>
      <c r="B813" t="s">
        <v>489</v>
      </c>
      <c r="C813" s="1">
        <v>8.5</v>
      </c>
      <c r="D813" s="2">
        <v>43160</v>
      </c>
      <c r="E813" s="2">
        <v>41340</v>
      </c>
      <c r="F813" t="s">
        <v>2302</v>
      </c>
      <c r="G813" t="s">
        <v>19</v>
      </c>
      <c r="H813" t="s">
        <v>21</v>
      </c>
      <c r="I813" t="s">
        <v>25</v>
      </c>
      <c r="J813" s="1">
        <v>67759859</v>
      </c>
      <c r="K813" s="1">
        <f t="shared" si="36"/>
        <v>18.031480527432237</v>
      </c>
      <c r="L813" t="s">
        <v>20</v>
      </c>
      <c r="M813" t="s">
        <v>947</v>
      </c>
      <c r="N813" t="s">
        <v>3167</v>
      </c>
      <c r="O813" t="s">
        <v>3167</v>
      </c>
      <c r="P813" t="s">
        <v>3167</v>
      </c>
      <c r="Q813" t="s">
        <v>3167</v>
      </c>
      <c r="R813" t="s">
        <v>3167</v>
      </c>
      <c r="S813" s="10">
        <f>C813-VLOOKUP(E813, 'OFZ Yield'!$B$2:$N$2354, MATCH(V813, 'OFZ Yield'!$B$3:$N$3, 0), FALSE)</f>
        <v>2.4800000000000004</v>
      </c>
      <c r="T813">
        <f t="shared" si="37"/>
        <v>0</v>
      </c>
      <c r="U813">
        <f t="shared" si="38"/>
        <v>60</v>
      </c>
      <c r="V813">
        <v>3</v>
      </c>
      <c r="W813">
        <v>0</v>
      </c>
      <c r="Z813">
        <v>0</v>
      </c>
    </row>
    <row r="814" spans="1:26" hidden="1" x14ac:dyDescent="0.15">
      <c r="A814" t="s">
        <v>529</v>
      </c>
      <c r="B814" t="s">
        <v>530</v>
      </c>
      <c r="C814" s="1">
        <v>0.1</v>
      </c>
      <c r="D814" s="2">
        <v>43893</v>
      </c>
      <c r="E814" s="2">
        <v>41345</v>
      </c>
      <c r="F814" t="s">
        <v>2303</v>
      </c>
      <c r="G814" t="s">
        <v>19</v>
      </c>
      <c r="H814" t="s">
        <v>21</v>
      </c>
      <c r="I814" t="s">
        <v>23</v>
      </c>
      <c r="J814" s="1">
        <v>39997333</v>
      </c>
      <c r="K814" s="1">
        <f t="shared" si="36"/>
        <v>17.504323334855332</v>
      </c>
      <c r="L814" t="s">
        <v>20</v>
      </c>
      <c r="M814" t="s">
        <v>947</v>
      </c>
      <c r="N814" t="s">
        <v>3167</v>
      </c>
      <c r="O814" t="s">
        <v>3167</v>
      </c>
      <c r="P814" t="s">
        <v>3167</v>
      </c>
      <c r="Q814" t="s">
        <v>3167</v>
      </c>
      <c r="R814" t="s">
        <v>3167</v>
      </c>
      <c r="S814" s="10">
        <f>C814-VLOOKUP(E814, 'OFZ Yield'!$B$2:$N$2354, MATCH(V814, 'OFZ Yield'!$B$3:$N$3, 0), FALSE)</f>
        <v>-5.94</v>
      </c>
      <c r="T814">
        <f t="shared" si="37"/>
        <v>0</v>
      </c>
      <c r="U814">
        <f t="shared" si="38"/>
        <v>84</v>
      </c>
      <c r="V814">
        <v>3</v>
      </c>
      <c r="W814">
        <v>0</v>
      </c>
      <c r="Z814">
        <v>0</v>
      </c>
    </row>
    <row r="815" spans="1:26" hidden="1" x14ac:dyDescent="0.15">
      <c r="A815" t="s">
        <v>529</v>
      </c>
      <c r="B815" t="s">
        <v>530</v>
      </c>
      <c r="C815" s="1">
        <v>0.1</v>
      </c>
      <c r="D815" s="2">
        <v>43893</v>
      </c>
      <c r="E815" s="2">
        <v>41345</v>
      </c>
      <c r="F815" t="s">
        <v>2304</v>
      </c>
      <c r="G815" t="s">
        <v>19</v>
      </c>
      <c r="H815" t="s">
        <v>21</v>
      </c>
      <c r="I815" t="s">
        <v>23</v>
      </c>
      <c r="J815" s="1">
        <v>39997333</v>
      </c>
      <c r="K815" s="1">
        <f t="shared" si="36"/>
        <v>17.504323334855332</v>
      </c>
      <c r="L815" t="s">
        <v>20</v>
      </c>
      <c r="M815" t="s">
        <v>947</v>
      </c>
      <c r="N815" t="s">
        <v>3167</v>
      </c>
      <c r="O815" t="s">
        <v>3167</v>
      </c>
      <c r="P815" t="s">
        <v>3167</v>
      </c>
      <c r="Q815" t="s">
        <v>3167</v>
      </c>
      <c r="R815" t="s">
        <v>3167</v>
      </c>
      <c r="S815" s="10">
        <f>C815-VLOOKUP(E815, 'OFZ Yield'!$B$2:$N$2354, MATCH(V815, 'OFZ Yield'!$B$3:$N$3, 0), FALSE)</f>
        <v>-5.94</v>
      </c>
      <c r="T815">
        <f t="shared" si="37"/>
        <v>0</v>
      </c>
      <c r="U815">
        <f t="shared" si="38"/>
        <v>84</v>
      </c>
      <c r="V815">
        <v>3</v>
      </c>
      <c r="W815">
        <v>0</v>
      </c>
      <c r="Z815">
        <v>0</v>
      </c>
    </row>
    <row r="816" spans="1:26" x14ac:dyDescent="0.15">
      <c r="A816" t="s">
        <v>504</v>
      </c>
      <c r="B816" t="s">
        <v>505</v>
      </c>
      <c r="C816" s="1">
        <v>10.5</v>
      </c>
      <c r="D816" s="2">
        <v>43165</v>
      </c>
      <c r="E816" s="2">
        <v>41345</v>
      </c>
      <c r="F816" t="s">
        <v>2305</v>
      </c>
      <c r="G816" t="s">
        <v>19</v>
      </c>
      <c r="H816" t="s">
        <v>21</v>
      </c>
      <c r="I816" t="s">
        <v>23</v>
      </c>
      <c r="J816" s="1">
        <v>133067198</v>
      </c>
      <c r="K816" s="1">
        <f t="shared" si="36"/>
        <v>18.706364806711473</v>
      </c>
      <c r="L816" t="s">
        <v>20</v>
      </c>
      <c r="M816" t="s">
        <v>947</v>
      </c>
      <c r="N816" t="s">
        <v>3167</v>
      </c>
      <c r="O816" t="s">
        <v>3167</v>
      </c>
      <c r="P816" t="s">
        <v>3167</v>
      </c>
      <c r="Q816" t="s">
        <v>3167</v>
      </c>
      <c r="R816" t="s">
        <v>3167</v>
      </c>
      <c r="S816" s="10">
        <f>C816-VLOOKUP(E816, 'OFZ Yield'!$B$2:$N$2354, MATCH(V816, 'OFZ Yield'!$B$3:$N$3, 0), FALSE)</f>
        <v>4.46</v>
      </c>
      <c r="T816">
        <f t="shared" si="37"/>
        <v>1</v>
      </c>
      <c r="U816">
        <f t="shared" si="38"/>
        <v>60</v>
      </c>
      <c r="V816">
        <v>3</v>
      </c>
      <c r="W816">
        <v>0</v>
      </c>
      <c r="X816">
        <v>1</v>
      </c>
      <c r="Y816" s="2">
        <f>D816</f>
        <v>43165</v>
      </c>
      <c r="Z816" s="226">
        <f>IF(Y816="", 0, 12*(Y816-E816)/365)</f>
        <v>59.835616438356162</v>
      </c>
    </row>
    <row r="817" spans="1:26" hidden="1" x14ac:dyDescent="0.15">
      <c r="A817" t="s">
        <v>2139</v>
      </c>
      <c r="B817" t="s">
        <v>2140</v>
      </c>
      <c r="C817" s="1">
        <v>8</v>
      </c>
      <c r="D817" s="2">
        <v>44986</v>
      </c>
      <c r="E817" s="2">
        <v>41346</v>
      </c>
      <c r="F817" t="s">
        <v>2306</v>
      </c>
      <c r="G817" t="s">
        <v>19</v>
      </c>
      <c r="H817" t="s">
        <v>21</v>
      </c>
      <c r="I817" t="s">
        <v>23</v>
      </c>
      <c r="J817" s="1">
        <v>135937533</v>
      </c>
      <c r="K817" s="1">
        <f t="shared" si="36"/>
        <v>18.727706022005869</v>
      </c>
      <c r="L817" t="s">
        <v>20</v>
      </c>
      <c r="M817" t="s">
        <v>948</v>
      </c>
      <c r="N817" t="s">
        <v>3167</v>
      </c>
      <c r="O817" t="s">
        <v>3139</v>
      </c>
      <c r="P817" t="s">
        <v>3167</v>
      </c>
      <c r="Q817" t="s">
        <v>3167</v>
      </c>
      <c r="R817" t="s">
        <v>3167</v>
      </c>
      <c r="S817" s="10">
        <f>C817-VLOOKUP(E817, 'OFZ Yield'!$B$2:$N$2354, MATCH(V817, 'OFZ Yield'!$B$3:$N$3, 0), FALSE)</f>
        <v>1.3499999999999996</v>
      </c>
      <c r="T817">
        <f t="shared" si="37"/>
        <v>0</v>
      </c>
      <c r="U817">
        <f t="shared" si="38"/>
        <v>120</v>
      </c>
      <c r="V817">
        <v>7</v>
      </c>
      <c r="W817">
        <v>0</v>
      </c>
      <c r="Z817">
        <v>0</v>
      </c>
    </row>
    <row r="818" spans="1:26" hidden="1" x14ac:dyDescent="0.15">
      <c r="A818" t="s">
        <v>2139</v>
      </c>
      <c r="B818" t="s">
        <v>2140</v>
      </c>
      <c r="C818" s="1">
        <v>8</v>
      </c>
      <c r="D818" s="2">
        <v>44986</v>
      </c>
      <c r="E818" s="2">
        <v>41346</v>
      </c>
      <c r="F818" t="s">
        <v>2307</v>
      </c>
      <c r="G818" t="s">
        <v>19</v>
      </c>
      <c r="H818" t="s">
        <v>21</v>
      </c>
      <c r="I818" t="s">
        <v>23</v>
      </c>
      <c r="J818" s="1">
        <v>135937533</v>
      </c>
      <c r="K818" s="1">
        <f t="shared" si="36"/>
        <v>18.727706022005869</v>
      </c>
      <c r="L818" t="s">
        <v>20</v>
      </c>
      <c r="M818" t="s">
        <v>948</v>
      </c>
      <c r="N818" t="s">
        <v>3167</v>
      </c>
      <c r="O818" t="s">
        <v>3139</v>
      </c>
      <c r="P818" t="s">
        <v>3167</v>
      </c>
      <c r="Q818" t="s">
        <v>3167</v>
      </c>
      <c r="R818" t="s">
        <v>3167</v>
      </c>
      <c r="S818" s="10">
        <f>C818-VLOOKUP(E818, 'OFZ Yield'!$B$2:$N$2354, MATCH(V818, 'OFZ Yield'!$B$3:$N$3, 0), FALSE)</f>
        <v>-0.48000000000000043</v>
      </c>
      <c r="T818">
        <f t="shared" si="37"/>
        <v>0</v>
      </c>
      <c r="U818">
        <f t="shared" si="38"/>
        <v>120</v>
      </c>
      <c r="V818">
        <v>30</v>
      </c>
      <c r="W818">
        <v>0</v>
      </c>
      <c r="Z818">
        <v>0</v>
      </c>
    </row>
    <row r="819" spans="1:26" x14ac:dyDescent="0.15">
      <c r="A819" t="s">
        <v>2150</v>
      </c>
      <c r="B819" t="s">
        <v>2151</v>
      </c>
      <c r="C819" s="1">
        <v>15</v>
      </c>
      <c r="D819" s="2">
        <v>42445</v>
      </c>
      <c r="E819" s="2">
        <v>41353</v>
      </c>
      <c r="F819" t="s">
        <v>2309</v>
      </c>
      <c r="G819" t="s">
        <v>19</v>
      </c>
      <c r="H819" t="s">
        <v>21</v>
      </c>
      <c r="I819" t="s">
        <v>23</v>
      </c>
      <c r="J819" s="1">
        <v>67067281</v>
      </c>
      <c r="K819" s="1">
        <f t="shared" si="36"/>
        <v>18.021206867519556</v>
      </c>
      <c r="L819" t="s">
        <v>20</v>
      </c>
      <c r="M819" t="s">
        <v>947</v>
      </c>
      <c r="N819" t="s">
        <v>3133</v>
      </c>
      <c r="O819" t="s">
        <v>3167</v>
      </c>
      <c r="P819" t="s">
        <v>3167</v>
      </c>
      <c r="Q819" t="s">
        <v>3167</v>
      </c>
      <c r="R819" t="s">
        <v>3167</v>
      </c>
      <c r="S819" s="10">
        <f>C819-VLOOKUP(E819, 'OFZ Yield'!$B$2:$N$2354, MATCH(V819, 'OFZ Yield'!$B$3:$N$3, 0), FALSE)</f>
        <v>8.52</v>
      </c>
      <c r="T819">
        <f t="shared" si="37"/>
        <v>1</v>
      </c>
      <c r="U819">
        <f t="shared" si="38"/>
        <v>36</v>
      </c>
      <c r="V819">
        <v>5</v>
      </c>
      <c r="W819">
        <v>0</v>
      </c>
      <c r="X819">
        <v>1</v>
      </c>
      <c r="Y819" s="2">
        <f>D819</f>
        <v>42445</v>
      </c>
      <c r="Z819" s="226">
        <f>IF(Y819="", 0, 12*(Y819-E819)/365)</f>
        <v>35.901369863013699</v>
      </c>
    </row>
    <row r="820" spans="1:26" hidden="1" x14ac:dyDescent="0.15">
      <c r="A820" t="s">
        <v>2310</v>
      </c>
      <c r="B820" t="s">
        <v>2311</v>
      </c>
      <c r="C820" s="1">
        <v>8.25</v>
      </c>
      <c r="D820" s="2">
        <v>43173</v>
      </c>
      <c r="E820" s="2">
        <v>41353</v>
      </c>
      <c r="F820" t="s">
        <v>2312</v>
      </c>
      <c r="G820" t="s">
        <v>19</v>
      </c>
      <c r="H820" t="s">
        <v>21</v>
      </c>
      <c r="I820" t="s">
        <v>28</v>
      </c>
      <c r="J820" s="1">
        <v>6592018</v>
      </c>
      <c r="K820" s="1">
        <f t="shared" si="36"/>
        <v>15.701370081150241</v>
      </c>
      <c r="L820" t="s">
        <v>20</v>
      </c>
      <c r="M820" t="s">
        <v>948</v>
      </c>
      <c r="N820" t="s">
        <v>3167</v>
      </c>
      <c r="O820" t="s">
        <v>3167</v>
      </c>
      <c r="P820" t="s">
        <v>3167</v>
      </c>
      <c r="Q820" t="s">
        <v>3167</v>
      </c>
      <c r="R820" t="s">
        <v>3167</v>
      </c>
      <c r="S820" s="10">
        <f>C820-VLOOKUP(E820, 'OFZ Yield'!$B$2:$N$2354, MATCH(V820, 'OFZ Yield'!$B$3:$N$3, 0), FALSE)</f>
        <v>1.7699999999999996</v>
      </c>
      <c r="T820">
        <f t="shared" si="37"/>
        <v>0</v>
      </c>
      <c r="U820">
        <f t="shared" si="38"/>
        <v>60</v>
      </c>
      <c r="V820">
        <v>5</v>
      </c>
      <c r="W820">
        <v>0</v>
      </c>
      <c r="Z820">
        <v>0</v>
      </c>
    </row>
    <row r="821" spans="1:26" hidden="1" x14ac:dyDescent="0.15">
      <c r="A821" t="s">
        <v>319</v>
      </c>
      <c r="B821" t="s">
        <v>320</v>
      </c>
      <c r="C821" s="1">
        <v>7.3</v>
      </c>
      <c r="D821" s="2">
        <v>44995</v>
      </c>
      <c r="E821" s="2">
        <v>41355</v>
      </c>
      <c r="F821" t="s">
        <v>352</v>
      </c>
      <c r="G821" t="s">
        <v>19</v>
      </c>
      <c r="H821" t="s">
        <v>21</v>
      </c>
      <c r="I821" t="s">
        <v>23</v>
      </c>
      <c r="J821" s="1">
        <v>198938464</v>
      </c>
      <c r="K821" s="1">
        <f t="shared" si="36"/>
        <v>19.108506108737856</v>
      </c>
      <c r="L821" t="s">
        <v>20</v>
      </c>
      <c r="M821" t="s">
        <v>24</v>
      </c>
      <c r="N821" t="s">
        <v>3167</v>
      </c>
      <c r="O821" t="s">
        <v>3167</v>
      </c>
      <c r="P821" t="s">
        <v>3167</v>
      </c>
      <c r="Q821" t="s">
        <v>3167</v>
      </c>
      <c r="R821" t="s">
        <v>3167</v>
      </c>
      <c r="S821" s="10">
        <f>C821-VLOOKUP(E821, 'OFZ Yield'!$B$2:$N$2354, MATCH(V821, 'OFZ Yield'!$B$3:$N$3, 0), FALSE)</f>
        <v>0.45999999999999996</v>
      </c>
      <c r="T821">
        <f t="shared" si="37"/>
        <v>0</v>
      </c>
      <c r="U821">
        <f t="shared" si="38"/>
        <v>120</v>
      </c>
      <c r="V821">
        <v>7</v>
      </c>
      <c r="W821">
        <v>0</v>
      </c>
    </row>
    <row r="822" spans="1:26" hidden="1" x14ac:dyDescent="0.15">
      <c r="A822" t="s">
        <v>319</v>
      </c>
      <c r="B822" t="s">
        <v>320</v>
      </c>
      <c r="C822" s="1">
        <v>7.3</v>
      </c>
      <c r="D822" s="2">
        <v>44995</v>
      </c>
      <c r="E822" s="2">
        <v>41355</v>
      </c>
      <c r="F822" t="s">
        <v>353</v>
      </c>
      <c r="G822" t="s">
        <v>19</v>
      </c>
      <c r="H822" t="s">
        <v>21</v>
      </c>
      <c r="I822" t="s">
        <v>23</v>
      </c>
      <c r="J822" s="1">
        <v>198938464</v>
      </c>
      <c r="K822" s="1">
        <f t="shared" si="36"/>
        <v>19.108506108737856</v>
      </c>
      <c r="L822" t="s">
        <v>20</v>
      </c>
      <c r="M822" t="s">
        <v>24</v>
      </c>
      <c r="N822" t="s">
        <v>3167</v>
      </c>
      <c r="O822" t="s">
        <v>3167</v>
      </c>
      <c r="P822" t="s">
        <v>3167</v>
      </c>
      <c r="Q822" t="s">
        <v>3167</v>
      </c>
      <c r="R822" t="s">
        <v>3167</v>
      </c>
      <c r="S822" s="10">
        <f>C822-VLOOKUP(E822, 'OFZ Yield'!$B$2:$N$2354, MATCH(V822, 'OFZ Yield'!$B$3:$N$3, 0), FALSE)</f>
        <v>0</v>
      </c>
      <c r="T822">
        <f t="shared" si="37"/>
        <v>0</v>
      </c>
      <c r="U822">
        <f t="shared" si="38"/>
        <v>120</v>
      </c>
      <c r="V822">
        <v>10</v>
      </c>
      <c r="W822">
        <v>0</v>
      </c>
    </row>
    <row r="823" spans="1:26" x14ac:dyDescent="0.15">
      <c r="A823" t="s">
        <v>1585</v>
      </c>
      <c r="B823" t="s">
        <v>1586</v>
      </c>
      <c r="C823" s="1">
        <v>11.5</v>
      </c>
      <c r="D823" s="2">
        <v>42447</v>
      </c>
      <c r="E823" s="2">
        <v>41355</v>
      </c>
      <c r="F823" t="s">
        <v>2313</v>
      </c>
      <c r="G823" t="s">
        <v>19</v>
      </c>
      <c r="H823" t="s">
        <v>21</v>
      </c>
      <c r="I823" t="s">
        <v>25</v>
      </c>
      <c r="J823" s="1">
        <v>39787692</v>
      </c>
      <c r="K823" s="1">
        <f t="shared" si="36"/>
        <v>17.499068176197035</v>
      </c>
      <c r="L823" t="s">
        <v>20</v>
      </c>
      <c r="M823" t="s">
        <v>947</v>
      </c>
      <c r="N823" t="s">
        <v>3167</v>
      </c>
      <c r="O823" t="s">
        <v>3167</v>
      </c>
      <c r="P823" t="s">
        <v>3167</v>
      </c>
      <c r="Q823" t="s">
        <v>3167</v>
      </c>
      <c r="R823" t="s">
        <v>3167</v>
      </c>
      <c r="S823" s="10">
        <f>C823-VLOOKUP(E823, 'OFZ Yield'!$B$2:$N$2354, MATCH(V823, 'OFZ Yield'!$B$3:$N$3, 0), FALSE)</f>
        <v>4.66</v>
      </c>
      <c r="T823">
        <f t="shared" si="37"/>
        <v>1</v>
      </c>
      <c r="U823">
        <f t="shared" si="38"/>
        <v>36</v>
      </c>
      <c r="V823">
        <v>7</v>
      </c>
      <c r="W823">
        <v>0</v>
      </c>
      <c r="X823">
        <v>1</v>
      </c>
      <c r="Y823" s="2">
        <f>D823</f>
        <v>42447</v>
      </c>
      <c r="Z823" s="226">
        <f>IF(Y823="", 0, 12*(Y823-E823)/365)</f>
        <v>35.901369863013699</v>
      </c>
    </row>
    <row r="824" spans="1:26" hidden="1" x14ac:dyDescent="0.15">
      <c r="A824" t="s">
        <v>1058</v>
      </c>
      <c r="B824" t="s">
        <v>1059</v>
      </c>
      <c r="C824" s="1">
        <v>0.5</v>
      </c>
      <c r="D824" s="2">
        <v>42452</v>
      </c>
      <c r="E824" s="2">
        <v>41360</v>
      </c>
      <c r="F824" t="s">
        <v>2314</v>
      </c>
      <c r="G824" t="s">
        <v>19</v>
      </c>
      <c r="H824" t="s">
        <v>21</v>
      </c>
      <c r="I824" t="s">
        <v>23</v>
      </c>
      <c r="J824" s="1">
        <v>19893846</v>
      </c>
      <c r="K824" s="1">
        <f t="shared" si="36"/>
        <v>16.805920995637088</v>
      </c>
      <c r="L824" t="s">
        <v>20</v>
      </c>
      <c r="M824" t="s">
        <v>947</v>
      </c>
      <c r="N824" t="s">
        <v>3167</v>
      </c>
      <c r="O824" t="s">
        <v>3167</v>
      </c>
      <c r="P824" t="s">
        <v>3167</v>
      </c>
      <c r="Q824" t="s">
        <v>3167</v>
      </c>
      <c r="R824" t="s">
        <v>3167</v>
      </c>
      <c r="S824" s="10">
        <f>C824-VLOOKUP(E824, 'OFZ Yield'!$B$2:$N$2354, MATCH(V824, 'OFZ Yield'!$B$3:$N$3, 0), FALSE)</f>
        <v>-6.38</v>
      </c>
      <c r="T824">
        <f t="shared" si="37"/>
        <v>0</v>
      </c>
      <c r="U824">
        <f t="shared" si="38"/>
        <v>36</v>
      </c>
      <c r="V824">
        <v>7</v>
      </c>
      <c r="W824">
        <v>0</v>
      </c>
      <c r="Z824">
        <v>0</v>
      </c>
    </row>
    <row r="825" spans="1:26" hidden="1" x14ac:dyDescent="0.15">
      <c r="A825" t="s">
        <v>1058</v>
      </c>
      <c r="B825" t="s">
        <v>1059</v>
      </c>
      <c r="C825" s="1">
        <v>0.5</v>
      </c>
      <c r="D825" s="2">
        <v>42452</v>
      </c>
      <c r="E825" s="2">
        <v>41360</v>
      </c>
      <c r="F825" t="s">
        <v>2315</v>
      </c>
      <c r="G825" t="s">
        <v>19</v>
      </c>
      <c r="H825" t="s">
        <v>21</v>
      </c>
      <c r="I825" t="s">
        <v>23</v>
      </c>
      <c r="J825" s="1">
        <v>13262564</v>
      </c>
      <c r="K825" s="1">
        <f t="shared" si="36"/>
        <v>16.400455887528924</v>
      </c>
      <c r="L825" t="s">
        <v>20</v>
      </c>
      <c r="M825" t="s">
        <v>947</v>
      </c>
      <c r="N825" t="s">
        <v>3167</v>
      </c>
      <c r="O825" t="s">
        <v>3167</v>
      </c>
      <c r="P825" t="s">
        <v>3167</v>
      </c>
      <c r="Q825" t="s">
        <v>3167</v>
      </c>
      <c r="R825" t="s">
        <v>3167</v>
      </c>
      <c r="S825" s="10">
        <f>C825-VLOOKUP(E825, 'OFZ Yield'!$B$2:$N$2354, MATCH(V825, 'OFZ Yield'!$B$3:$N$3, 0), FALSE)</f>
        <v>-5.99</v>
      </c>
      <c r="T825">
        <f t="shared" si="37"/>
        <v>0</v>
      </c>
      <c r="U825">
        <f t="shared" si="38"/>
        <v>36</v>
      </c>
      <c r="V825">
        <v>5</v>
      </c>
      <c r="W825">
        <v>0</v>
      </c>
      <c r="Z825">
        <v>0</v>
      </c>
    </row>
    <row r="826" spans="1:26" hidden="1" x14ac:dyDescent="0.15">
      <c r="A826" t="s">
        <v>968</v>
      </c>
      <c r="B826" t="s">
        <v>969</v>
      </c>
      <c r="C826" s="1">
        <v>10.25</v>
      </c>
      <c r="D826" s="2">
        <v>43545</v>
      </c>
      <c r="E826" s="2">
        <v>41361</v>
      </c>
      <c r="F826" t="s">
        <v>2316</v>
      </c>
      <c r="G826" t="s">
        <v>19</v>
      </c>
      <c r="H826" t="s">
        <v>21</v>
      </c>
      <c r="I826" t="s">
        <v>25</v>
      </c>
      <c r="J826" s="1">
        <v>39450325</v>
      </c>
      <c r="K826" s="1">
        <f t="shared" si="36"/>
        <v>17.490552843498524</v>
      </c>
      <c r="L826" t="s">
        <v>20</v>
      </c>
      <c r="M826" t="s">
        <v>948</v>
      </c>
      <c r="N826" t="s">
        <v>3167</v>
      </c>
      <c r="O826" t="s">
        <v>3167</v>
      </c>
      <c r="P826" t="s">
        <v>3167</v>
      </c>
      <c r="Q826" t="s">
        <v>3167</v>
      </c>
      <c r="R826" t="s">
        <v>3167</v>
      </c>
      <c r="S826" s="10">
        <f>C826-VLOOKUP(E826, 'OFZ Yield'!$B$2:$N$2354, MATCH(V826, 'OFZ Yield'!$B$3:$N$3, 0), FALSE)</f>
        <v>2.92</v>
      </c>
      <c r="T826">
        <f t="shared" si="37"/>
        <v>0</v>
      </c>
      <c r="U826">
        <f t="shared" si="38"/>
        <v>72</v>
      </c>
      <c r="V826">
        <v>10</v>
      </c>
      <c r="W826">
        <v>0</v>
      </c>
      <c r="Z826">
        <v>0</v>
      </c>
    </row>
    <row r="827" spans="1:26" hidden="1" x14ac:dyDescent="0.15">
      <c r="A827" t="s">
        <v>2336</v>
      </c>
      <c r="B827" t="s">
        <v>2337</v>
      </c>
      <c r="C827" s="1">
        <v>9.1999999999999993</v>
      </c>
      <c r="D827" s="2">
        <v>51452</v>
      </c>
      <c r="E827" s="2">
        <v>41362</v>
      </c>
      <c r="F827" t="s">
        <v>2338</v>
      </c>
      <c r="G827" t="s">
        <v>19</v>
      </c>
      <c r="H827" t="s">
        <v>21</v>
      </c>
      <c r="I827" t="s">
        <v>25</v>
      </c>
      <c r="J827" s="1">
        <v>126353994</v>
      </c>
      <c r="K827" s="1">
        <f t="shared" si="36"/>
        <v>18.654598001904333</v>
      </c>
      <c r="L827" t="s">
        <v>20</v>
      </c>
      <c r="M827" t="s">
        <v>948</v>
      </c>
      <c r="N827" t="s">
        <v>3133</v>
      </c>
      <c r="O827" t="s">
        <v>3167</v>
      </c>
      <c r="P827" t="s">
        <v>3167</v>
      </c>
      <c r="Q827" t="s">
        <v>3167</v>
      </c>
      <c r="R827" t="s">
        <v>3167</v>
      </c>
      <c r="S827" s="10">
        <f>C827-VLOOKUP(E827, 'OFZ Yield'!$B$2:$N$2354, MATCH(V827, 'OFZ Yield'!$B$3:$N$3, 0), FALSE)</f>
        <v>0.66999999999999993</v>
      </c>
      <c r="T827">
        <f t="shared" si="37"/>
        <v>0</v>
      </c>
      <c r="U827">
        <f t="shared" si="38"/>
        <v>332</v>
      </c>
      <c r="V827">
        <v>30</v>
      </c>
      <c r="W827">
        <v>0</v>
      </c>
      <c r="Z827">
        <v>0</v>
      </c>
    </row>
    <row r="828" spans="1:26" x14ac:dyDescent="0.15">
      <c r="A828" t="s">
        <v>2336</v>
      </c>
      <c r="B828" t="s">
        <v>2337</v>
      </c>
      <c r="C828" s="1">
        <v>18.130980000000001</v>
      </c>
      <c r="D828" s="2">
        <v>51452</v>
      </c>
      <c r="E828" s="2">
        <v>41362</v>
      </c>
      <c r="F828" t="s">
        <v>2446</v>
      </c>
      <c r="G828" t="s">
        <v>19</v>
      </c>
      <c r="H828" t="s">
        <v>21</v>
      </c>
      <c r="I828" t="s">
        <v>23</v>
      </c>
      <c r="J828" s="1">
        <v>35638311</v>
      </c>
      <c r="K828" s="1">
        <f t="shared" si="36"/>
        <v>17.388931768871522</v>
      </c>
      <c r="L828" t="s">
        <v>20</v>
      </c>
      <c r="M828" t="s">
        <v>948</v>
      </c>
      <c r="N828" t="s">
        <v>3133</v>
      </c>
      <c r="O828" t="s">
        <v>3167</v>
      </c>
      <c r="P828" t="s">
        <v>3167</v>
      </c>
      <c r="Q828" t="s">
        <v>3167</v>
      </c>
      <c r="R828" t="s">
        <v>3167</v>
      </c>
      <c r="S828" s="10">
        <f>C828-VLOOKUP(E828, 'OFZ Yield'!$B$2:$N$2354, MATCH(V828, 'OFZ Yield'!$B$3:$N$3, 0), FALSE)</f>
        <v>12.050980000000001</v>
      </c>
      <c r="T828">
        <f t="shared" si="37"/>
        <v>1</v>
      </c>
      <c r="U828">
        <f t="shared" si="38"/>
        <v>332</v>
      </c>
      <c r="V828">
        <v>3</v>
      </c>
      <c r="W828">
        <v>0</v>
      </c>
      <c r="X828">
        <v>1</v>
      </c>
      <c r="Y828" s="2">
        <v>43234</v>
      </c>
      <c r="Z828" s="226">
        <f>IF(Y828="", 0, 12*(Y828-E828)/365)</f>
        <v>61.545205479452058</v>
      </c>
    </row>
    <row r="829" spans="1:26" hidden="1" x14ac:dyDescent="0.15">
      <c r="A829" t="s">
        <v>154</v>
      </c>
      <c r="B829" t="s">
        <v>155</v>
      </c>
      <c r="C829" s="1">
        <v>8.75</v>
      </c>
      <c r="D829" s="2">
        <v>43550</v>
      </c>
      <c r="E829" s="2">
        <v>41366</v>
      </c>
      <c r="F829" t="s">
        <v>2320</v>
      </c>
      <c r="G829" t="s">
        <v>19</v>
      </c>
      <c r="H829" t="s">
        <v>21</v>
      </c>
      <c r="I829" t="s">
        <v>23</v>
      </c>
      <c r="J829" s="1">
        <v>19787612</v>
      </c>
      <c r="K829" s="1">
        <f t="shared" si="36"/>
        <v>16.800566643294363</v>
      </c>
      <c r="L829" t="s">
        <v>20</v>
      </c>
      <c r="M829" t="s">
        <v>947</v>
      </c>
      <c r="N829" t="s">
        <v>3167</v>
      </c>
      <c r="O829" t="s">
        <v>3167</v>
      </c>
      <c r="P829" t="s">
        <v>3167</v>
      </c>
      <c r="Q829" t="s">
        <v>3167</v>
      </c>
      <c r="R829" t="s">
        <v>3167</v>
      </c>
      <c r="S829" s="10">
        <f>C829-VLOOKUP(E829, 'OFZ Yield'!$B$2:$N$2354, MATCH(V829, 'OFZ Yield'!$B$3:$N$3, 0), FALSE)</f>
        <v>1.4500000000000002</v>
      </c>
      <c r="T829">
        <f t="shared" si="37"/>
        <v>0</v>
      </c>
      <c r="U829">
        <f t="shared" si="38"/>
        <v>72</v>
      </c>
      <c r="V829">
        <v>10</v>
      </c>
      <c r="W829">
        <v>0</v>
      </c>
      <c r="Z829">
        <v>0</v>
      </c>
    </row>
    <row r="830" spans="1:26" hidden="1" x14ac:dyDescent="0.15">
      <c r="A830" t="s">
        <v>1465</v>
      </c>
      <c r="B830" t="s">
        <v>1466</v>
      </c>
      <c r="C830" s="1">
        <v>8.4</v>
      </c>
      <c r="D830" s="2">
        <v>42458</v>
      </c>
      <c r="E830" s="2">
        <v>41366</v>
      </c>
      <c r="F830" t="s">
        <v>2322</v>
      </c>
      <c r="G830" t="s">
        <v>19</v>
      </c>
      <c r="H830" t="s">
        <v>21</v>
      </c>
      <c r="I830" t="s">
        <v>25</v>
      </c>
      <c r="J830" s="1">
        <v>67691058</v>
      </c>
      <c r="K830" s="1">
        <f t="shared" si="36"/>
        <v>18.03046464644094</v>
      </c>
      <c r="L830" t="s">
        <v>20</v>
      </c>
      <c r="M830" t="s">
        <v>947</v>
      </c>
      <c r="N830" t="s">
        <v>3167</v>
      </c>
      <c r="O830" t="s">
        <v>3167</v>
      </c>
      <c r="P830" t="s">
        <v>3167</v>
      </c>
      <c r="Q830" t="s">
        <v>3167</v>
      </c>
      <c r="R830" t="s">
        <v>3167</v>
      </c>
      <c r="S830" s="10">
        <f>C830-VLOOKUP(E830, 'OFZ Yield'!$B$2:$N$2354, MATCH(V830, 'OFZ Yield'!$B$3:$N$3, 0), FALSE)</f>
        <v>2.3900000000000006</v>
      </c>
      <c r="T830">
        <f t="shared" si="37"/>
        <v>0</v>
      </c>
      <c r="U830">
        <f t="shared" si="38"/>
        <v>36</v>
      </c>
      <c r="V830">
        <v>3</v>
      </c>
      <c r="W830">
        <v>0</v>
      </c>
      <c r="Z830">
        <v>0</v>
      </c>
    </row>
    <row r="831" spans="1:26" hidden="1" x14ac:dyDescent="0.15">
      <c r="A831" t="s">
        <v>1465</v>
      </c>
      <c r="B831" t="s">
        <v>1466</v>
      </c>
      <c r="C831" s="1">
        <v>8.4</v>
      </c>
      <c r="D831" s="2">
        <v>42458</v>
      </c>
      <c r="E831" s="2">
        <v>41366</v>
      </c>
      <c r="F831" t="s">
        <v>2323</v>
      </c>
      <c r="G831" t="s">
        <v>19</v>
      </c>
      <c r="H831" t="s">
        <v>21</v>
      </c>
      <c r="I831" t="s">
        <v>25</v>
      </c>
      <c r="J831" s="1">
        <v>67691058</v>
      </c>
      <c r="K831" s="1">
        <f t="shared" si="36"/>
        <v>18.03046464644094</v>
      </c>
      <c r="L831" t="s">
        <v>20</v>
      </c>
      <c r="M831" t="s">
        <v>947</v>
      </c>
      <c r="N831" t="s">
        <v>3167</v>
      </c>
      <c r="O831" t="s">
        <v>3167</v>
      </c>
      <c r="P831" t="s">
        <v>3167</v>
      </c>
      <c r="Q831" t="s">
        <v>3167</v>
      </c>
      <c r="R831" t="s">
        <v>3167</v>
      </c>
      <c r="S831" s="10">
        <f>C831-VLOOKUP(E831, 'OFZ Yield'!$B$2:$N$2354, MATCH(V831, 'OFZ Yield'!$B$3:$N$3, 0), FALSE)</f>
        <v>1.9800000000000004</v>
      </c>
      <c r="T831">
        <f t="shared" si="37"/>
        <v>0</v>
      </c>
      <c r="U831">
        <f t="shared" si="38"/>
        <v>36</v>
      </c>
      <c r="V831">
        <v>5</v>
      </c>
      <c r="W831">
        <v>0</v>
      </c>
      <c r="Z831">
        <v>0</v>
      </c>
    </row>
    <row r="832" spans="1:26" hidden="1" x14ac:dyDescent="0.15">
      <c r="A832" t="s">
        <v>2324</v>
      </c>
      <c r="B832" t="s">
        <v>2325</v>
      </c>
      <c r="C832" s="1">
        <v>8.5</v>
      </c>
      <c r="D832" s="2">
        <v>53199</v>
      </c>
      <c r="E832" s="2">
        <v>41366</v>
      </c>
      <c r="F832" t="s">
        <v>2326</v>
      </c>
      <c r="G832" t="s">
        <v>19</v>
      </c>
      <c r="H832" t="s">
        <v>21</v>
      </c>
      <c r="I832" t="s">
        <v>25</v>
      </c>
      <c r="J832" s="1">
        <v>39024750</v>
      </c>
      <c r="K832" s="1">
        <f t="shared" si="36"/>
        <v>17.479706618195348</v>
      </c>
      <c r="L832" t="s">
        <v>20</v>
      </c>
      <c r="M832" t="s">
        <v>948</v>
      </c>
      <c r="N832" t="s">
        <v>3133</v>
      </c>
      <c r="O832" t="s">
        <v>3167</v>
      </c>
      <c r="P832" t="s">
        <v>3167</v>
      </c>
      <c r="Q832" t="s">
        <v>3167</v>
      </c>
      <c r="R832" t="s">
        <v>3167</v>
      </c>
      <c r="S832" s="10">
        <f>C832-VLOOKUP(E832, 'OFZ Yield'!$B$2:$N$2354, MATCH(V832, 'OFZ Yield'!$B$3:$N$3, 0), FALSE)</f>
        <v>2.4900000000000002</v>
      </c>
      <c r="T832">
        <f t="shared" si="37"/>
        <v>0</v>
      </c>
      <c r="U832">
        <f t="shared" si="38"/>
        <v>390</v>
      </c>
      <c r="V832">
        <v>3</v>
      </c>
      <c r="W832">
        <v>0</v>
      </c>
      <c r="Z832">
        <v>0</v>
      </c>
    </row>
    <row r="833" spans="1:26" x14ac:dyDescent="0.15">
      <c r="A833" t="s">
        <v>2324</v>
      </c>
      <c r="B833" t="s">
        <v>2325</v>
      </c>
      <c r="C833" s="1">
        <v>13.481450000000001</v>
      </c>
      <c r="D833" s="2">
        <v>53199</v>
      </c>
      <c r="E833" s="2">
        <v>41366</v>
      </c>
      <c r="F833" t="s">
        <v>2327</v>
      </c>
      <c r="G833" t="s">
        <v>19</v>
      </c>
      <c r="H833" t="s">
        <v>21</v>
      </c>
      <c r="I833" t="s">
        <v>23</v>
      </c>
      <c r="J833" s="1">
        <v>13711398</v>
      </c>
      <c r="K833" s="1">
        <f t="shared" si="36"/>
        <v>16.433738015705401</v>
      </c>
      <c r="L833" t="s">
        <v>20</v>
      </c>
      <c r="M833" t="s">
        <v>948</v>
      </c>
      <c r="N833" t="s">
        <v>3167</v>
      </c>
      <c r="O833" t="s">
        <v>3167</v>
      </c>
      <c r="P833" t="s">
        <v>3167</v>
      </c>
      <c r="Q833" t="s">
        <v>3167</v>
      </c>
      <c r="R833" t="s">
        <v>3167</v>
      </c>
      <c r="S833" s="10">
        <f>C833-VLOOKUP(E833, 'OFZ Yield'!$B$2:$N$2354, MATCH(V833, 'OFZ Yield'!$B$3:$N$3, 0), FALSE)</f>
        <v>7.4714500000000008</v>
      </c>
      <c r="T833">
        <f t="shared" si="37"/>
        <v>1</v>
      </c>
      <c r="U833">
        <f t="shared" si="38"/>
        <v>390</v>
      </c>
      <c r="V833">
        <v>3</v>
      </c>
      <c r="W833">
        <v>0</v>
      </c>
      <c r="X833">
        <v>1</v>
      </c>
      <c r="Y833" s="2">
        <v>42732</v>
      </c>
      <c r="Z833" s="226">
        <f>IF(Y833="", 0, 12*(Y833-E833)/365)</f>
        <v>44.909589041095892</v>
      </c>
    </row>
    <row r="834" spans="1:26" hidden="1" x14ac:dyDescent="0.15">
      <c r="A834" t="s">
        <v>41</v>
      </c>
      <c r="B834" t="s">
        <v>42</v>
      </c>
      <c r="C834" s="1">
        <v>6.5</v>
      </c>
      <c r="D834" s="2">
        <v>45007</v>
      </c>
      <c r="E834" s="2">
        <v>41367</v>
      </c>
      <c r="F834" t="s">
        <v>354</v>
      </c>
      <c r="G834" t="s">
        <v>19</v>
      </c>
      <c r="H834" t="s">
        <v>21</v>
      </c>
      <c r="I834" t="s">
        <v>23</v>
      </c>
      <c r="J834" s="1">
        <v>132625642</v>
      </c>
      <c r="K834" s="1">
        <f t="shared" ref="K834:K897" si="39">LN(J834)</f>
        <v>18.703040995603011</v>
      </c>
      <c r="L834" t="s">
        <v>20</v>
      </c>
      <c r="M834" t="s">
        <v>24</v>
      </c>
      <c r="N834" t="s">
        <v>3167</v>
      </c>
      <c r="O834" t="s">
        <v>3140</v>
      </c>
      <c r="P834" t="s">
        <v>3167</v>
      </c>
      <c r="Q834" t="s">
        <v>3167</v>
      </c>
      <c r="R834" t="s">
        <v>3167</v>
      </c>
      <c r="S834" s="10">
        <f>C834-VLOOKUP(E834, 'OFZ Yield'!$B$2:$N$2354, MATCH(V834, 'OFZ Yield'!$B$3:$N$3, 0), FALSE)</f>
        <v>-0.79</v>
      </c>
      <c r="T834">
        <f t="shared" ref="T834:T897" si="40">IF(S834&gt;4, 1, 0)</f>
        <v>0</v>
      </c>
      <c r="U834">
        <f t="shared" ref="U834:U897" si="41">ROUNDUP(12*((D834-E834)/365), 0)</f>
        <v>120</v>
      </c>
      <c r="V834">
        <v>10</v>
      </c>
      <c r="W834">
        <v>2</v>
      </c>
    </row>
    <row r="835" spans="1:26" hidden="1" x14ac:dyDescent="0.15">
      <c r="A835" t="s">
        <v>671</v>
      </c>
      <c r="B835" t="s">
        <v>672</v>
      </c>
      <c r="C835" s="1">
        <v>9</v>
      </c>
      <c r="D835" s="2">
        <v>42823</v>
      </c>
      <c r="E835" s="2">
        <v>41367</v>
      </c>
      <c r="F835" t="s">
        <v>2328</v>
      </c>
      <c r="G835" t="s">
        <v>19</v>
      </c>
      <c r="H835" t="s">
        <v>21</v>
      </c>
      <c r="I835" t="s">
        <v>25</v>
      </c>
      <c r="J835" s="1">
        <v>19128025</v>
      </c>
      <c r="K835" s="1">
        <f t="shared" si="39"/>
        <v>16.766665095103971</v>
      </c>
      <c r="L835" t="s">
        <v>20</v>
      </c>
      <c r="M835" t="s">
        <v>947</v>
      </c>
      <c r="N835" t="s">
        <v>3167</v>
      </c>
      <c r="O835" t="s">
        <v>3167</v>
      </c>
      <c r="P835" t="s">
        <v>3167</v>
      </c>
      <c r="Q835" t="s">
        <v>3167</v>
      </c>
      <c r="R835" t="s">
        <v>3167</v>
      </c>
      <c r="S835" s="10">
        <f>C835-VLOOKUP(E835, 'OFZ Yield'!$B$2:$N$2354, MATCH(V835, 'OFZ Yield'!$B$3:$N$3, 0), FALSE)</f>
        <v>2.9800000000000004</v>
      </c>
      <c r="T835">
        <f t="shared" si="40"/>
        <v>0</v>
      </c>
      <c r="U835">
        <f t="shared" si="41"/>
        <v>48</v>
      </c>
      <c r="V835">
        <v>3</v>
      </c>
      <c r="W835">
        <v>0</v>
      </c>
      <c r="Z835">
        <v>0</v>
      </c>
    </row>
    <row r="836" spans="1:26" hidden="1" x14ac:dyDescent="0.15">
      <c r="A836" t="s">
        <v>1322</v>
      </c>
      <c r="B836" t="s">
        <v>1323</v>
      </c>
      <c r="C836" s="1">
        <v>8.3000000000000007</v>
      </c>
      <c r="D836" s="2">
        <v>42460</v>
      </c>
      <c r="E836" s="2">
        <v>41368</v>
      </c>
      <c r="F836" t="s">
        <v>2329</v>
      </c>
      <c r="G836" t="s">
        <v>19</v>
      </c>
      <c r="H836" t="s">
        <v>21</v>
      </c>
      <c r="I836" t="s">
        <v>25</v>
      </c>
      <c r="J836" s="1">
        <v>67893271</v>
      </c>
      <c r="K836" s="1">
        <f t="shared" si="39"/>
        <v>18.033447485998003</v>
      </c>
      <c r="L836" t="s">
        <v>20</v>
      </c>
      <c r="M836" t="s">
        <v>947</v>
      </c>
      <c r="N836" t="s">
        <v>3167</v>
      </c>
      <c r="O836" t="s">
        <v>3167</v>
      </c>
      <c r="P836" t="s">
        <v>3167</v>
      </c>
      <c r="Q836" t="s">
        <v>3167</v>
      </c>
      <c r="R836" t="s">
        <v>3167</v>
      </c>
      <c r="S836" s="10">
        <f>C836-VLOOKUP(E836, 'OFZ Yield'!$B$2:$N$2354, MATCH(V836, 'OFZ Yield'!$B$3:$N$3, 0), FALSE)</f>
        <v>1.4800000000000004</v>
      </c>
      <c r="T836">
        <f t="shared" si="40"/>
        <v>0</v>
      </c>
      <c r="U836">
        <f t="shared" si="41"/>
        <v>36</v>
      </c>
      <c r="V836">
        <v>7</v>
      </c>
      <c r="W836">
        <v>0</v>
      </c>
      <c r="Z836">
        <v>0</v>
      </c>
    </row>
    <row r="837" spans="1:26" hidden="1" x14ac:dyDescent="0.15">
      <c r="A837" t="s">
        <v>2104</v>
      </c>
      <c r="B837" t="s">
        <v>2105</v>
      </c>
      <c r="C837" s="1">
        <v>0.1</v>
      </c>
      <c r="D837" s="2">
        <v>45009</v>
      </c>
      <c r="E837" s="2">
        <v>41369</v>
      </c>
      <c r="F837" t="s">
        <v>2330</v>
      </c>
      <c r="G837" t="s">
        <v>19</v>
      </c>
      <c r="H837" t="s">
        <v>21</v>
      </c>
      <c r="I837" t="s">
        <v>23</v>
      </c>
      <c r="J837" s="1">
        <v>39575225</v>
      </c>
      <c r="K837" s="1">
        <f t="shared" si="39"/>
        <v>17.493713849122642</v>
      </c>
      <c r="L837" t="s">
        <v>20</v>
      </c>
      <c r="M837" t="s">
        <v>948</v>
      </c>
      <c r="N837" t="s">
        <v>3167</v>
      </c>
      <c r="O837" t="s">
        <v>3167</v>
      </c>
      <c r="P837" t="s">
        <v>3167</v>
      </c>
      <c r="Q837" t="s">
        <v>3167</v>
      </c>
      <c r="R837" t="s">
        <v>3167</v>
      </c>
      <c r="S837" s="10">
        <f>C837-VLOOKUP(E837, 'OFZ Yield'!$B$2:$N$2354, MATCH(V837, 'OFZ Yield'!$B$3:$N$3, 0), FALSE)</f>
        <v>-5.8500000000000005</v>
      </c>
      <c r="T837">
        <f t="shared" si="40"/>
        <v>0</v>
      </c>
      <c r="U837">
        <f t="shared" si="41"/>
        <v>120</v>
      </c>
      <c r="V837">
        <v>3</v>
      </c>
      <c r="W837">
        <v>0</v>
      </c>
      <c r="Z837">
        <v>0</v>
      </c>
    </row>
    <row r="838" spans="1:26" hidden="1" x14ac:dyDescent="0.15">
      <c r="A838" t="s">
        <v>1888</v>
      </c>
      <c r="B838" t="s">
        <v>1889</v>
      </c>
      <c r="C838" s="1">
        <v>13.5</v>
      </c>
      <c r="D838" s="2">
        <v>42461</v>
      </c>
      <c r="E838" s="2">
        <v>41369</v>
      </c>
      <c r="F838" t="s">
        <v>2331</v>
      </c>
      <c r="G838" t="s">
        <v>19</v>
      </c>
      <c r="H838" t="s">
        <v>21</v>
      </c>
      <c r="I838" t="s">
        <v>23</v>
      </c>
      <c r="J838" s="1">
        <v>26826912</v>
      </c>
      <c r="K838" s="1">
        <f t="shared" si="39"/>
        <v>17.104916120735002</v>
      </c>
      <c r="L838" t="s">
        <v>20</v>
      </c>
      <c r="M838" t="s">
        <v>1011</v>
      </c>
      <c r="N838" t="s">
        <v>3133</v>
      </c>
      <c r="O838" t="s">
        <v>3167</v>
      </c>
      <c r="P838" t="s">
        <v>3167</v>
      </c>
      <c r="Q838" t="s">
        <v>3167</v>
      </c>
      <c r="R838" t="s">
        <v>3167</v>
      </c>
      <c r="S838" s="10">
        <f>C838-VLOOKUP(E838, 'OFZ Yield'!$B$2:$N$2354, MATCH(V838, 'OFZ Yield'!$B$3:$N$3, 0), FALSE)</f>
        <v>6.79</v>
      </c>
      <c r="T838">
        <f t="shared" si="40"/>
        <v>1</v>
      </c>
      <c r="U838">
        <f t="shared" si="41"/>
        <v>36</v>
      </c>
      <c r="V838">
        <v>7</v>
      </c>
      <c r="W838">
        <v>0</v>
      </c>
      <c r="X838">
        <v>0</v>
      </c>
      <c r="Y838" s="2">
        <v>42461</v>
      </c>
      <c r="Z838" s="10">
        <f>(Y838-E838)/365</f>
        <v>2.9917808219178084</v>
      </c>
    </row>
    <row r="839" spans="1:26" x14ac:dyDescent="0.15">
      <c r="A839" t="s">
        <v>1544</v>
      </c>
      <c r="B839" t="s">
        <v>1545</v>
      </c>
      <c r="C839" s="1">
        <v>13</v>
      </c>
      <c r="D839" s="2">
        <v>42468</v>
      </c>
      <c r="E839" s="2">
        <v>41372</v>
      </c>
      <c r="F839" t="s">
        <v>2333</v>
      </c>
      <c r="G839" t="s">
        <v>19</v>
      </c>
      <c r="H839" t="s">
        <v>21</v>
      </c>
      <c r="I839" t="s">
        <v>23</v>
      </c>
      <c r="J839" s="1">
        <v>40240369</v>
      </c>
      <c r="K839" s="1">
        <f t="shared" si="39"/>
        <v>17.510381253693833</v>
      </c>
      <c r="L839" t="s">
        <v>20</v>
      </c>
      <c r="M839" t="s">
        <v>947</v>
      </c>
      <c r="N839" t="s">
        <v>3133</v>
      </c>
      <c r="O839" t="s">
        <v>3167</v>
      </c>
      <c r="P839" t="s">
        <v>3167</v>
      </c>
      <c r="Q839" t="s">
        <v>3167</v>
      </c>
      <c r="R839" t="s">
        <v>3167</v>
      </c>
      <c r="S839" s="10">
        <f>C839-VLOOKUP(E839, 'OFZ Yield'!$B$2:$N$2354, MATCH(V839, 'OFZ Yield'!$B$3:$N$3, 0), FALSE)</f>
        <v>7.15</v>
      </c>
      <c r="T839">
        <f t="shared" si="40"/>
        <v>1</v>
      </c>
      <c r="U839">
        <f t="shared" si="41"/>
        <v>37</v>
      </c>
      <c r="V839">
        <v>3</v>
      </c>
      <c r="W839">
        <v>0</v>
      </c>
      <c r="X839">
        <v>1</v>
      </c>
      <c r="Y839" s="2">
        <f>D839</f>
        <v>42468</v>
      </c>
      <c r="Z839" s="226">
        <f>IF(Y839="", 0, 12*(Y839-E839)/365)</f>
        <v>36.032876712328765</v>
      </c>
    </row>
    <row r="840" spans="1:26" x14ac:dyDescent="0.15">
      <c r="A840" t="s">
        <v>165</v>
      </c>
      <c r="B840" t="s">
        <v>166</v>
      </c>
      <c r="C840" s="1">
        <v>10.15</v>
      </c>
      <c r="D840" s="2">
        <v>42466</v>
      </c>
      <c r="E840" s="2">
        <v>41374</v>
      </c>
      <c r="F840" t="s">
        <v>2334</v>
      </c>
      <c r="G840" t="s">
        <v>19</v>
      </c>
      <c r="H840" t="s">
        <v>21</v>
      </c>
      <c r="I840" t="s">
        <v>25</v>
      </c>
      <c r="J840" s="1">
        <v>39559048</v>
      </c>
      <c r="K840" s="1">
        <f t="shared" si="39"/>
        <v>17.493304999717395</v>
      </c>
      <c r="L840" t="s">
        <v>20</v>
      </c>
      <c r="M840" t="s">
        <v>947</v>
      </c>
      <c r="N840" t="s">
        <v>3167</v>
      </c>
      <c r="O840" t="s">
        <v>3167</v>
      </c>
      <c r="P840" t="s">
        <v>3167</v>
      </c>
      <c r="Q840" t="s">
        <v>3167</v>
      </c>
      <c r="R840" t="s">
        <v>3167</v>
      </c>
      <c r="S840" s="10">
        <f>C840-VLOOKUP(E840, 'OFZ Yield'!$B$2:$N$2354, MATCH(V840, 'OFZ Yield'!$B$3:$N$3, 0), FALSE)</f>
        <v>4.3000000000000007</v>
      </c>
      <c r="T840">
        <f t="shared" si="40"/>
        <v>1</v>
      </c>
      <c r="U840">
        <f t="shared" si="41"/>
        <v>36</v>
      </c>
      <c r="V840">
        <v>3</v>
      </c>
      <c r="W840">
        <v>0</v>
      </c>
      <c r="X840">
        <v>1</v>
      </c>
      <c r="Y840" s="2">
        <f>D840</f>
        <v>42466</v>
      </c>
      <c r="Z840" s="226">
        <f>IF(Y840="", 0, 12*(Y840-E840)/365)</f>
        <v>35.901369863013699</v>
      </c>
    </row>
    <row r="841" spans="1:26" hidden="1" x14ac:dyDescent="0.15">
      <c r="A841" t="s">
        <v>356</v>
      </c>
      <c r="B841" t="s">
        <v>357</v>
      </c>
      <c r="C841" s="1">
        <v>8</v>
      </c>
      <c r="D841" s="2">
        <v>45019</v>
      </c>
      <c r="E841" s="2">
        <v>41379</v>
      </c>
      <c r="F841" t="s">
        <v>358</v>
      </c>
      <c r="G841" t="s">
        <v>19</v>
      </c>
      <c r="H841" t="s">
        <v>21</v>
      </c>
      <c r="I841" t="s">
        <v>23</v>
      </c>
      <c r="J841" s="1">
        <v>22442244</v>
      </c>
      <c r="K841" s="1">
        <f t="shared" si="39"/>
        <v>16.926455633619103</v>
      </c>
      <c r="L841" t="s">
        <v>20</v>
      </c>
      <c r="M841" t="s">
        <v>24</v>
      </c>
      <c r="N841" t="s">
        <v>3167</v>
      </c>
      <c r="O841" t="s">
        <v>3145</v>
      </c>
      <c r="P841" t="s">
        <v>3167</v>
      </c>
      <c r="Q841" t="s">
        <v>3167</v>
      </c>
      <c r="R841" t="s">
        <v>3167</v>
      </c>
      <c r="S841" s="10">
        <f>C841-VLOOKUP(E841, 'OFZ Yield'!$B$2:$N$2354, MATCH(V841, 'OFZ Yield'!$B$3:$N$3, 0), FALSE)</f>
        <v>0.86000000000000032</v>
      </c>
      <c r="T841">
        <f t="shared" si="40"/>
        <v>0</v>
      </c>
      <c r="U841">
        <f t="shared" si="41"/>
        <v>120</v>
      </c>
      <c r="V841">
        <v>10</v>
      </c>
      <c r="W841">
        <v>2</v>
      </c>
    </row>
    <row r="842" spans="1:26" hidden="1" x14ac:dyDescent="0.15">
      <c r="A842" t="s">
        <v>1531</v>
      </c>
      <c r="B842" t="s">
        <v>1532</v>
      </c>
      <c r="C842" s="1">
        <v>9.75</v>
      </c>
      <c r="D842" s="2">
        <v>42472</v>
      </c>
      <c r="E842" s="2">
        <v>41380</v>
      </c>
      <c r="F842" t="s">
        <v>2335</v>
      </c>
      <c r="G842" t="s">
        <v>19</v>
      </c>
      <c r="H842" t="s">
        <v>21</v>
      </c>
      <c r="I842" t="s">
        <v>25</v>
      </c>
      <c r="J842" s="1">
        <v>39787692</v>
      </c>
      <c r="K842" s="1">
        <f t="shared" si="39"/>
        <v>17.499068176197035</v>
      </c>
      <c r="L842" t="s">
        <v>20</v>
      </c>
      <c r="M842" t="s">
        <v>947</v>
      </c>
      <c r="N842" t="s">
        <v>3167</v>
      </c>
      <c r="O842" t="s">
        <v>3167</v>
      </c>
      <c r="P842" t="s">
        <v>3167</v>
      </c>
      <c r="Q842" t="s">
        <v>3167</v>
      </c>
      <c r="R842" t="s">
        <v>3167</v>
      </c>
      <c r="S842" s="10">
        <f>C842-VLOOKUP(E842, 'OFZ Yield'!$B$2:$N$2354, MATCH(V842, 'OFZ Yield'!$B$3:$N$3, 0), FALSE)</f>
        <v>3.8099999999999996</v>
      </c>
      <c r="T842">
        <f t="shared" si="40"/>
        <v>0</v>
      </c>
      <c r="U842">
        <f t="shared" si="41"/>
        <v>36</v>
      </c>
      <c r="V842">
        <v>3</v>
      </c>
      <c r="W842">
        <v>0</v>
      </c>
      <c r="Z842">
        <v>0</v>
      </c>
    </row>
    <row r="843" spans="1:26" hidden="1" x14ac:dyDescent="0.15">
      <c r="A843" t="s">
        <v>1616</v>
      </c>
      <c r="B843" t="s">
        <v>1617</v>
      </c>
      <c r="C843" s="1">
        <v>8.8000000000000007</v>
      </c>
      <c r="D843" s="2">
        <v>45033</v>
      </c>
      <c r="E843" s="2">
        <v>41381</v>
      </c>
      <c r="F843" t="s">
        <v>2339</v>
      </c>
      <c r="G843" t="s">
        <v>19</v>
      </c>
      <c r="H843" t="s">
        <v>21</v>
      </c>
      <c r="I843" t="s">
        <v>25</v>
      </c>
      <c r="J843" s="1">
        <v>34071527</v>
      </c>
      <c r="K843" s="1">
        <f t="shared" si="39"/>
        <v>17.343972608122073</v>
      </c>
      <c r="L843" t="s">
        <v>20</v>
      </c>
      <c r="M843" t="s">
        <v>948</v>
      </c>
      <c r="N843" t="s">
        <v>3167</v>
      </c>
      <c r="O843" t="s">
        <v>3167</v>
      </c>
      <c r="P843" t="s">
        <v>3167</v>
      </c>
      <c r="Q843" t="s">
        <v>3167</v>
      </c>
      <c r="R843" t="s">
        <v>3167</v>
      </c>
      <c r="S843" s="10">
        <f>C843-VLOOKUP(E843, 'OFZ Yield'!$B$2:$N$2354, MATCH(V843, 'OFZ Yield'!$B$3:$N$3, 0), FALSE)</f>
        <v>0.48000000000000043</v>
      </c>
      <c r="T843">
        <f t="shared" si="40"/>
        <v>0</v>
      </c>
      <c r="U843">
        <f t="shared" si="41"/>
        <v>121</v>
      </c>
      <c r="V843">
        <v>30</v>
      </c>
      <c r="W843">
        <v>0</v>
      </c>
      <c r="Z843">
        <v>0</v>
      </c>
    </row>
    <row r="844" spans="1:26" hidden="1" x14ac:dyDescent="0.15">
      <c r="A844" t="s">
        <v>520</v>
      </c>
      <c r="B844" t="s">
        <v>521</v>
      </c>
      <c r="C844" s="1">
        <v>8.25</v>
      </c>
      <c r="D844" s="2">
        <v>42473</v>
      </c>
      <c r="E844" s="2">
        <v>41381</v>
      </c>
      <c r="F844" t="s">
        <v>2340</v>
      </c>
      <c r="G844" t="s">
        <v>19</v>
      </c>
      <c r="H844" t="s">
        <v>21</v>
      </c>
      <c r="I844" t="s">
        <v>25</v>
      </c>
      <c r="J844" s="1">
        <v>39787692</v>
      </c>
      <c r="K844" s="1">
        <f t="shared" si="39"/>
        <v>17.499068176197035</v>
      </c>
      <c r="L844" t="s">
        <v>20</v>
      </c>
      <c r="M844" t="s">
        <v>947</v>
      </c>
      <c r="N844" t="s">
        <v>3167</v>
      </c>
      <c r="O844" t="s">
        <v>3167</v>
      </c>
      <c r="P844" t="s">
        <v>3167</v>
      </c>
      <c r="Q844" t="s">
        <v>3167</v>
      </c>
      <c r="R844" t="s">
        <v>3167</v>
      </c>
      <c r="S844" s="10">
        <f>C844-VLOOKUP(E844, 'OFZ Yield'!$B$2:$N$2354, MATCH(V844, 'OFZ Yield'!$B$3:$N$3, 0), FALSE)</f>
        <v>1.9500000000000002</v>
      </c>
      <c r="T844">
        <f t="shared" si="40"/>
        <v>0</v>
      </c>
      <c r="U844">
        <f t="shared" si="41"/>
        <v>36</v>
      </c>
      <c r="V844">
        <v>5</v>
      </c>
      <c r="W844">
        <v>0</v>
      </c>
      <c r="Z844">
        <v>0</v>
      </c>
    </row>
    <row r="845" spans="1:26" hidden="1" x14ac:dyDescent="0.15">
      <c r="A845" t="s">
        <v>1715</v>
      </c>
      <c r="B845" t="s">
        <v>1716</v>
      </c>
      <c r="C845" s="1">
        <v>0.1</v>
      </c>
      <c r="D845" s="2">
        <v>43931</v>
      </c>
      <c r="E845" s="2">
        <v>41383</v>
      </c>
      <c r="F845" t="s">
        <v>2341</v>
      </c>
      <c r="G845" t="s">
        <v>19</v>
      </c>
      <c r="H845" t="s">
        <v>21</v>
      </c>
      <c r="I845" t="s">
        <v>23</v>
      </c>
      <c r="J845" s="1">
        <v>39787692</v>
      </c>
      <c r="K845" s="1">
        <f t="shared" si="39"/>
        <v>17.499068176197035</v>
      </c>
      <c r="L845" t="s">
        <v>20</v>
      </c>
      <c r="M845" t="s">
        <v>947</v>
      </c>
      <c r="N845" t="s">
        <v>3167</v>
      </c>
      <c r="O845" t="s">
        <v>3167</v>
      </c>
      <c r="P845" t="s">
        <v>3167</v>
      </c>
      <c r="Q845" t="s">
        <v>3167</v>
      </c>
      <c r="R845" t="s">
        <v>3167</v>
      </c>
      <c r="S845" s="10">
        <f>C845-VLOOKUP(E845, 'OFZ Yield'!$B$2:$N$2354, MATCH(V845, 'OFZ Yield'!$B$3:$N$3, 0), FALSE)</f>
        <v>-5.8000000000000007</v>
      </c>
      <c r="T845">
        <f t="shared" si="40"/>
        <v>0</v>
      </c>
      <c r="U845">
        <f t="shared" si="41"/>
        <v>84</v>
      </c>
      <c r="V845">
        <v>3</v>
      </c>
      <c r="W845">
        <v>0</v>
      </c>
      <c r="Z845">
        <v>0</v>
      </c>
    </row>
    <row r="846" spans="1:26" x14ac:dyDescent="0.15">
      <c r="A846" t="s">
        <v>1613</v>
      </c>
      <c r="B846" t="s">
        <v>1614</v>
      </c>
      <c r="C846" s="1">
        <v>15</v>
      </c>
      <c r="D846" s="2">
        <v>42479</v>
      </c>
      <c r="E846" s="2">
        <v>41383</v>
      </c>
      <c r="F846" t="s">
        <v>2342</v>
      </c>
      <c r="G846" t="s">
        <v>19</v>
      </c>
      <c r="H846" t="s">
        <v>21</v>
      </c>
      <c r="I846" t="s">
        <v>23</v>
      </c>
      <c r="J846" s="1">
        <v>66312821</v>
      </c>
      <c r="K846" s="1">
        <f t="shared" si="39"/>
        <v>18.009893815043064</v>
      </c>
      <c r="L846" t="s">
        <v>20</v>
      </c>
      <c r="M846" t="s">
        <v>947</v>
      </c>
      <c r="N846" t="s">
        <v>3133</v>
      </c>
      <c r="O846" t="s">
        <v>3167</v>
      </c>
      <c r="P846" t="s">
        <v>3167</v>
      </c>
      <c r="Q846" t="s">
        <v>3167</v>
      </c>
      <c r="R846" t="s">
        <v>3167</v>
      </c>
      <c r="S846" s="10">
        <f>C846-VLOOKUP(E846, 'OFZ Yield'!$B$2:$N$2354, MATCH(V846, 'OFZ Yield'!$B$3:$N$3, 0), FALSE)</f>
        <v>9.1</v>
      </c>
      <c r="T846">
        <f t="shared" si="40"/>
        <v>1</v>
      </c>
      <c r="U846">
        <f t="shared" si="41"/>
        <v>37</v>
      </c>
      <c r="V846">
        <v>3</v>
      </c>
      <c r="W846">
        <v>0</v>
      </c>
      <c r="X846">
        <v>1</v>
      </c>
      <c r="Y846" s="2">
        <f>D846</f>
        <v>42479</v>
      </c>
      <c r="Z846" s="226">
        <f>IF(Y846="", 0, 12*(Y846-E846)/365)</f>
        <v>36.032876712328765</v>
      </c>
    </row>
    <row r="847" spans="1:26" hidden="1" x14ac:dyDescent="0.15">
      <c r="A847" t="s">
        <v>16</v>
      </c>
      <c r="B847" t="s">
        <v>17</v>
      </c>
      <c r="C847" s="1">
        <v>8.3000000000000007</v>
      </c>
      <c r="D847" s="2">
        <v>45027</v>
      </c>
      <c r="E847" s="2">
        <v>41387</v>
      </c>
      <c r="F847" t="s">
        <v>362</v>
      </c>
      <c r="G847" t="s">
        <v>19</v>
      </c>
      <c r="H847" t="s">
        <v>21</v>
      </c>
      <c r="I847" t="s">
        <v>23</v>
      </c>
      <c r="J847" s="1">
        <v>134134563</v>
      </c>
      <c r="K847" s="1">
        <f t="shared" si="39"/>
        <v>18.714354055534702</v>
      </c>
      <c r="L847" t="s">
        <v>20</v>
      </c>
      <c r="M847" t="s">
        <v>24</v>
      </c>
      <c r="N847" t="s">
        <v>3131</v>
      </c>
      <c r="O847" t="s">
        <v>3167</v>
      </c>
      <c r="P847" t="s">
        <v>3167</v>
      </c>
      <c r="Q847" t="s">
        <v>3167</v>
      </c>
      <c r="R847" t="s">
        <v>3167</v>
      </c>
      <c r="S847" s="10">
        <f>C847-VLOOKUP(E847, 'OFZ Yield'!$B$2:$N$2354, MATCH(V847, 'OFZ Yield'!$B$3:$N$3, 0), FALSE)</f>
        <v>1.8200000000000003</v>
      </c>
      <c r="T847">
        <f t="shared" si="40"/>
        <v>0</v>
      </c>
      <c r="U847">
        <f t="shared" si="41"/>
        <v>120</v>
      </c>
      <c r="V847">
        <v>7</v>
      </c>
      <c r="W847">
        <v>2</v>
      </c>
    </row>
    <row r="848" spans="1:26" x14ac:dyDescent="0.15">
      <c r="A848" t="s">
        <v>75</v>
      </c>
      <c r="B848" t="s">
        <v>76</v>
      </c>
      <c r="C848" s="1">
        <v>11.25</v>
      </c>
      <c r="D848" s="2">
        <v>42479</v>
      </c>
      <c r="E848" s="2">
        <v>41387</v>
      </c>
      <c r="F848" t="s">
        <v>2343</v>
      </c>
      <c r="G848" t="s">
        <v>19</v>
      </c>
      <c r="H848" t="s">
        <v>21</v>
      </c>
      <c r="I848" t="s">
        <v>25</v>
      </c>
      <c r="J848" s="1">
        <v>66312821</v>
      </c>
      <c r="K848" s="1">
        <f t="shared" si="39"/>
        <v>18.009893815043064</v>
      </c>
      <c r="L848" t="s">
        <v>20</v>
      </c>
      <c r="M848" t="s">
        <v>947</v>
      </c>
      <c r="N848" t="s">
        <v>3167</v>
      </c>
      <c r="O848" t="s">
        <v>3167</v>
      </c>
      <c r="P848" t="s">
        <v>3167</v>
      </c>
      <c r="Q848" t="s">
        <v>3167</v>
      </c>
      <c r="R848" t="s">
        <v>3167</v>
      </c>
      <c r="S848" s="10">
        <f>C848-VLOOKUP(E848, 'OFZ Yield'!$B$2:$N$2354, MATCH(V848, 'OFZ Yield'!$B$3:$N$3, 0), FALSE)</f>
        <v>4.3499999999999996</v>
      </c>
      <c r="T848">
        <f t="shared" si="40"/>
        <v>1</v>
      </c>
      <c r="U848">
        <f t="shared" si="41"/>
        <v>36</v>
      </c>
      <c r="V848">
        <v>10</v>
      </c>
      <c r="W848">
        <v>0</v>
      </c>
      <c r="X848">
        <v>1</v>
      </c>
      <c r="Y848" s="2">
        <f>D848</f>
        <v>42479</v>
      </c>
      <c r="Z848" s="226">
        <f>IF(Y848="", 0, 12*(Y848-E848)/365)</f>
        <v>35.901369863013699</v>
      </c>
    </row>
    <row r="849" spans="1:26" hidden="1" x14ac:dyDescent="0.15">
      <c r="A849" t="s">
        <v>1479</v>
      </c>
      <c r="B849" t="s">
        <v>1480</v>
      </c>
      <c r="C849" s="1">
        <v>8.9</v>
      </c>
      <c r="D849" s="2">
        <v>43214</v>
      </c>
      <c r="E849" s="2">
        <v>41388</v>
      </c>
      <c r="F849" t="s">
        <v>2345</v>
      </c>
      <c r="G849" t="s">
        <v>19</v>
      </c>
      <c r="H849" t="s">
        <v>21</v>
      </c>
      <c r="I849" t="s">
        <v>23</v>
      </c>
      <c r="J849" s="1">
        <v>53653825</v>
      </c>
      <c r="K849" s="1">
        <f t="shared" si="39"/>
        <v>17.798063319932947</v>
      </c>
      <c r="L849" t="s">
        <v>20</v>
      </c>
      <c r="M849" t="s">
        <v>947</v>
      </c>
      <c r="N849" t="s">
        <v>3133</v>
      </c>
      <c r="O849" t="s">
        <v>3167</v>
      </c>
      <c r="P849" t="s">
        <v>3167</v>
      </c>
      <c r="Q849" t="s">
        <v>3167</v>
      </c>
      <c r="R849" t="s">
        <v>3167</v>
      </c>
      <c r="S849" s="10">
        <f>C849-VLOOKUP(E849, 'OFZ Yield'!$B$2:$N$2354, MATCH(V849, 'OFZ Yield'!$B$3:$N$3, 0), FALSE)</f>
        <v>3.0700000000000003</v>
      </c>
      <c r="T849">
        <f t="shared" si="40"/>
        <v>0</v>
      </c>
      <c r="U849">
        <f t="shared" si="41"/>
        <v>61</v>
      </c>
      <c r="V849">
        <v>3</v>
      </c>
      <c r="W849">
        <v>0</v>
      </c>
      <c r="Z849">
        <v>0</v>
      </c>
    </row>
    <row r="850" spans="1:26" x14ac:dyDescent="0.15">
      <c r="A850" t="s">
        <v>968</v>
      </c>
      <c r="B850" t="s">
        <v>969</v>
      </c>
      <c r="C850" s="1">
        <v>11</v>
      </c>
      <c r="D850" s="2">
        <v>42481</v>
      </c>
      <c r="E850" s="2">
        <v>41389</v>
      </c>
      <c r="F850" t="s">
        <v>2348</v>
      </c>
      <c r="G850" t="s">
        <v>19</v>
      </c>
      <c r="H850" t="s">
        <v>21</v>
      </c>
      <c r="I850" t="s">
        <v>25</v>
      </c>
      <c r="J850" s="1">
        <v>26525128</v>
      </c>
      <c r="K850" s="1">
        <f t="shared" si="39"/>
        <v>17.093603068088871</v>
      </c>
      <c r="L850" t="s">
        <v>20</v>
      </c>
      <c r="M850" t="s">
        <v>947</v>
      </c>
      <c r="N850" t="s">
        <v>3167</v>
      </c>
      <c r="O850" t="s">
        <v>3167</v>
      </c>
      <c r="P850" t="s">
        <v>3167</v>
      </c>
      <c r="Q850" t="s">
        <v>3167</v>
      </c>
      <c r="R850" t="s">
        <v>3167</v>
      </c>
      <c r="S850" s="10">
        <f>C850-VLOOKUP(E850, 'OFZ Yield'!$B$2:$N$2354, MATCH(V850, 'OFZ Yield'!$B$3:$N$3, 0), FALSE)</f>
        <v>5.0999999999999996</v>
      </c>
      <c r="T850">
        <f t="shared" si="40"/>
        <v>1</v>
      </c>
      <c r="U850">
        <f t="shared" si="41"/>
        <v>36</v>
      </c>
      <c r="V850">
        <v>3</v>
      </c>
      <c r="W850">
        <v>0</v>
      </c>
      <c r="X850">
        <v>1</v>
      </c>
      <c r="Y850" s="2">
        <f>D850</f>
        <v>42481</v>
      </c>
      <c r="Z850" s="226">
        <f>IF(Y850="", 0, 12*(Y850-E850)/365)</f>
        <v>35.901369863013699</v>
      </c>
    </row>
    <row r="851" spans="1:26" hidden="1" x14ac:dyDescent="0.15">
      <c r="A851" t="s">
        <v>417</v>
      </c>
      <c r="B851" t="s">
        <v>418</v>
      </c>
      <c r="C851" s="1">
        <v>8.25</v>
      </c>
      <c r="D851" s="2">
        <v>43210</v>
      </c>
      <c r="E851" s="2">
        <v>41390</v>
      </c>
      <c r="F851" t="s">
        <v>2344</v>
      </c>
      <c r="G851" t="s">
        <v>19</v>
      </c>
      <c r="H851" t="s">
        <v>21</v>
      </c>
      <c r="I851" t="s">
        <v>25</v>
      </c>
      <c r="J851" s="1">
        <v>131917419</v>
      </c>
      <c r="K851" s="1">
        <f t="shared" si="39"/>
        <v>18.697686671136413</v>
      </c>
      <c r="L851" t="s">
        <v>20</v>
      </c>
      <c r="M851" t="s">
        <v>947</v>
      </c>
      <c r="N851" t="s">
        <v>3167</v>
      </c>
      <c r="O851" t="s">
        <v>3167</v>
      </c>
      <c r="P851" t="s">
        <v>3167</v>
      </c>
      <c r="Q851" t="s">
        <v>3167</v>
      </c>
      <c r="R851" t="s">
        <v>3167</v>
      </c>
      <c r="S851" s="10">
        <f>C851-VLOOKUP(E851, 'OFZ Yield'!$B$2:$N$2354, MATCH(V851, 'OFZ Yield'!$B$3:$N$3, 0), FALSE)</f>
        <v>2.3899999999999997</v>
      </c>
      <c r="T851">
        <f t="shared" si="40"/>
        <v>0</v>
      </c>
      <c r="U851">
        <f t="shared" si="41"/>
        <v>60</v>
      </c>
      <c r="V851">
        <v>3</v>
      </c>
      <c r="W851">
        <v>0</v>
      </c>
      <c r="Z851">
        <v>0</v>
      </c>
    </row>
    <row r="852" spans="1:26" hidden="1" x14ac:dyDescent="0.15">
      <c r="A852" t="s">
        <v>417</v>
      </c>
      <c r="B852" t="s">
        <v>418</v>
      </c>
      <c r="C852" s="1">
        <v>8.25</v>
      </c>
      <c r="D852" s="2">
        <v>43210</v>
      </c>
      <c r="E852" s="2">
        <v>41390</v>
      </c>
      <c r="F852" t="s">
        <v>2347</v>
      </c>
      <c r="G852" t="s">
        <v>19</v>
      </c>
      <c r="H852" t="s">
        <v>21</v>
      </c>
      <c r="I852" t="s">
        <v>25</v>
      </c>
      <c r="J852" s="1">
        <v>65958709</v>
      </c>
      <c r="K852" s="1">
        <f t="shared" si="39"/>
        <v>18.004539482995966</v>
      </c>
      <c r="L852" t="s">
        <v>20</v>
      </c>
      <c r="M852" t="s">
        <v>947</v>
      </c>
      <c r="N852" t="s">
        <v>3167</v>
      </c>
      <c r="O852" t="s">
        <v>3167</v>
      </c>
      <c r="P852" t="s">
        <v>3167</v>
      </c>
      <c r="Q852" t="s">
        <v>3167</v>
      </c>
      <c r="R852" t="s">
        <v>3167</v>
      </c>
      <c r="S852" s="10">
        <f>C852-VLOOKUP(E852, 'OFZ Yield'!$B$2:$N$2354, MATCH(V852, 'OFZ Yield'!$B$3:$N$3, 0), FALSE)</f>
        <v>2.3899999999999997</v>
      </c>
      <c r="T852">
        <f t="shared" si="40"/>
        <v>0</v>
      </c>
      <c r="U852">
        <f t="shared" si="41"/>
        <v>60</v>
      </c>
      <c r="V852">
        <v>3</v>
      </c>
      <c r="W852">
        <v>0</v>
      </c>
      <c r="Z852">
        <v>0</v>
      </c>
    </row>
    <row r="853" spans="1:26" hidden="1" x14ac:dyDescent="0.15">
      <c r="A853" t="s">
        <v>1702</v>
      </c>
      <c r="B853" t="s">
        <v>1703</v>
      </c>
      <c r="C853" s="1">
        <v>14</v>
      </c>
      <c r="D853" s="2">
        <v>42486</v>
      </c>
      <c r="E853" s="2">
        <v>41390</v>
      </c>
      <c r="F853" t="s">
        <v>2349</v>
      </c>
      <c r="G853" t="s">
        <v>19</v>
      </c>
      <c r="H853" t="s">
        <v>21</v>
      </c>
      <c r="I853" t="s">
        <v>23</v>
      </c>
      <c r="J853" s="1">
        <v>19893846</v>
      </c>
      <c r="K853" s="1">
        <f t="shared" si="39"/>
        <v>16.805920995637088</v>
      </c>
      <c r="L853" t="s">
        <v>20</v>
      </c>
      <c r="M853" t="s">
        <v>947</v>
      </c>
      <c r="N853" t="s">
        <v>3167</v>
      </c>
      <c r="O853" t="s">
        <v>3139</v>
      </c>
      <c r="P853" t="s">
        <v>3147</v>
      </c>
      <c r="Q853" t="s">
        <v>3167</v>
      </c>
      <c r="R853" t="s">
        <v>3167</v>
      </c>
      <c r="S853" s="10">
        <f>C853-VLOOKUP(E853, 'OFZ Yield'!$B$2:$N$2354, MATCH(V853, 'OFZ Yield'!$B$3:$N$3, 0), FALSE)</f>
        <v>5.82</v>
      </c>
      <c r="T853">
        <f t="shared" si="40"/>
        <v>1</v>
      </c>
      <c r="U853">
        <f t="shared" si="41"/>
        <v>37</v>
      </c>
      <c r="V853">
        <v>30</v>
      </c>
      <c r="W853">
        <f>IF(P853="high risk", 1, 0)</f>
        <v>1</v>
      </c>
      <c r="X853">
        <v>0</v>
      </c>
      <c r="Z853">
        <v>0</v>
      </c>
    </row>
    <row r="854" spans="1:26" hidden="1" x14ac:dyDescent="0.15">
      <c r="A854" t="s">
        <v>2350</v>
      </c>
      <c r="B854" t="s">
        <v>2351</v>
      </c>
      <c r="C854" s="1">
        <v>15.5</v>
      </c>
      <c r="D854" s="2">
        <v>42486</v>
      </c>
      <c r="E854" s="2">
        <v>41390</v>
      </c>
      <c r="F854" t="s">
        <v>2352</v>
      </c>
      <c r="G854" t="s">
        <v>19</v>
      </c>
      <c r="H854" t="s">
        <v>21</v>
      </c>
      <c r="I854" t="s">
        <v>23</v>
      </c>
      <c r="J854" s="1">
        <v>20120184</v>
      </c>
      <c r="K854" s="1">
        <f t="shared" si="39"/>
        <v>16.817234048283222</v>
      </c>
      <c r="L854" t="s">
        <v>20</v>
      </c>
      <c r="M854" t="s">
        <v>947</v>
      </c>
      <c r="N854" t="s">
        <v>3167</v>
      </c>
      <c r="O854" t="s">
        <v>3167</v>
      </c>
      <c r="P854" t="s">
        <v>3167</v>
      </c>
      <c r="Q854" t="s">
        <v>3167</v>
      </c>
      <c r="R854" t="s">
        <v>3167</v>
      </c>
      <c r="S854" s="10">
        <f>C854-VLOOKUP(E854, 'OFZ Yield'!$B$2:$N$2354, MATCH(V854, 'OFZ Yield'!$B$3:$N$3, 0), FALSE)</f>
        <v>8.68</v>
      </c>
      <c r="T854">
        <f t="shared" si="40"/>
        <v>1</v>
      </c>
      <c r="U854">
        <f t="shared" si="41"/>
        <v>37</v>
      </c>
      <c r="V854">
        <v>10</v>
      </c>
      <c r="W854">
        <v>0</v>
      </c>
      <c r="X854">
        <v>0</v>
      </c>
      <c r="Z854">
        <v>0</v>
      </c>
    </row>
    <row r="855" spans="1:26" x14ac:dyDescent="0.15">
      <c r="A855" t="s">
        <v>2175</v>
      </c>
      <c r="B855" t="s">
        <v>2176</v>
      </c>
      <c r="C855" s="1">
        <v>12.25</v>
      </c>
      <c r="D855" s="2">
        <v>42489</v>
      </c>
      <c r="E855" s="2">
        <v>41393</v>
      </c>
      <c r="F855" t="s">
        <v>2353</v>
      </c>
      <c r="G855" t="s">
        <v>19</v>
      </c>
      <c r="H855" t="s">
        <v>21</v>
      </c>
      <c r="I855" t="s">
        <v>23</v>
      </c>
      <c r="J855" s="1">
        <v>66312821</v>
      </c>
      <c r="K855" s="1">
        <f t="shared" si="39"/>
        <v>18.009893815043064</v>
      </c>
      <c r="L855" t="s">
        <v>20</v>
      </c>
      <c r="M855" t="s">
        <v>947</v>
      </c>
      <c r="N855" t="s">
        <v>3167</v>
      </c>
      <c r="O855" t="s">
        <v>3167</v>
      </c>
      <c r="P855" t="s">
        <v>3167</v>
      </c>
      <c r="Q855" t="s">
        <v>3167</v>
      </c>
      <c r="R855" t="s">
        <v>3167</v>
      </c>
      <c r="S855" s="10">
        <f>C855-VLOOKUP(E855, 'OFZ Yield'!$B$2:$N$2354, MATCH(V855, 'OFZ Yield'!$B$3:$N$3, 0), FALSE)</f>
        <v>6.43</v>
      </c>
      <c r="T855">
        <f t="shared" si="40"/>
        <v>1</v>
      </c>
      <c r="U855">
        <f t="shared" si="41"/>
        <v>37</v>
      </c>
      <c r="V855">
        <v>3</v>
      </c>
      <c r="W855">
        <v>0</v>
      </c>
      <c r="X855">
        <v>1</v>
      </c>
      <c r="Y855" s="2">
        <f>D855</f>
        <v>42489</v>
      </c>
      <c r="Z855" s="226">
        <f>IF(Y855="", 0, 12*(Y855-E855)/365)</f>
        <v>36.032876712328765</v>
      </c>
    </row>
    <row r="856" spans="1:26" x14ac:dyDescent="0.15">
      <c r="A856" t="s">
        <v>1843</v>
      </c>
      <c r="B856" t="s">
        <v>1844</v>
      </c>
      <c r="C856" s="1">
        <v>12.5</v>
      </c>
      <c r="D856" s="2">
        <v>42485</v>
      </c>
      <c r="E856" s="2">
        <v>41393</v>
      </c>
      <c r="F856" t="s">
        <v>2354</v>
      </c>
      <c r="G856" t="s">
        <v>19</v>
      </c>
      <c r="H856" t="s">
        <v>21</v>
      </c>
      <c r="I856" t="s">
        <v>25</v>
      </c>
      <c r="J856" s="1">
        <v>69628462</v>
      </c>
      <c r="K856" s="1">
        <f t="shared" si="39"/>
        <v>18.0586839784944</v>
      </c>
      <c r="L856" t="s">
        <v>20</v>
      </c>
      <c r="M856" t="s">
        <v>947</v>
      </c>
      <c r="N856" t="s">
        <v>3167</v>
      </c>
      <c r="O856" t="s">
        <v>3167</v>
      </c>
      <c r="P856" t="s">
        <v>3147</v>
      </c>
      <c r="Q856" t="s">
        <v>3167</v>
      </c>
      <c r="R856" t="s">
        <v>3167</v>
      </c>
      <c r="S856" s="10">
        <f>C856-VLOOKUP(E856, 'OFZ Yield'!$B$2:$N$2354, MATCH(V856, 'OFZ Yield'!$B$3:$N$3, 0), FALSE)</f>
        <v>6.12</v>
      </c>
      <c r="T856">
        <f t="shared" si="40"/>
        <v>1</v>
      </c>
      <c r="U856">
        <f t="shared" si="41"/>
        <v>36</v>
      </c>
      <c r="V856">
        <v>7</v>
      </c>
      <c r="W856">
        <f>IF(P856="high risk", 1, 0)</f>
        <v>1</v>
      </c>
      <c r="X856">
        <v>1</v>
      </c>
      <c r="Y856" s="2">
        <f>D856</f>
        <v>42485</v>
      </c>
      <c r="Z856" s="226">
        <f>IF(Y856="", 0, 12*(Y856-E856)/365)</f>
        <v>35.901369863013699</v>
      </c>
    </row>
    <row r="857" spans="1:26" hidden="1" x14ac:dyDescent="0.15">
      <c r="A857" t="s">
        <v>2355</v>
      </c>
      <c r="B857" t="s">
        <v>2356</v>
      </c>
      <c r="C857" s="1">
        <v>8.25</v>
      </c>
      <c r="D857" s="2">
        <v>43227</v>
      </c>
      <c r="E857" s="2">
        <v>41407</v>
      </c>
      <c r="F857" t="s">
        <v>2357</v>
      </c>
      <c r="G857" t="s">
        <v>19</v>
      </c>
      <c r="H857" t="s">
        <v>21</v>
      </c>
      <c r="I857" t="s">
        <v>28</v>
      </c>
      <c r="J857" s="1">
        <v>6592018</v>
      </c>
      <c r="K857" s="1">
        <f t="shared" si="39"/>
        <v>15.701370081150241</v>
      </c>
      <c r="L857" t="s">
        <v>20</v>
      </c>
      <c r="M857" t="s">
        <v>948</v>
      </c>
      <c r="N857" t="s">
        <v>3167</v>
      </c>
      <c r="O857" t="s">
        <v>3167</v>
      </c>
      <c r="P857" t="s">
        <v>3167</v>
      </c>
      <c r="Q857" t="s">
        <v>3167</v>
      </c>
      <c r="R857" t="s">
        <v>3167</v>
      </c>
      <c r="S857" s="10">
        <f>C857-VLOOKUP(E857, 'OFZ Yield'!$B$2:$N$2354, MATCH(V857, 'OFZ Yield'!$B$3:$N$3, 0), FALSE)</f>
        <v>2.2999999999999998</v>
      </c>
      <c r="T857">
        <f t="shared" si="40"/>
        <v>0</v>
      </c>
      <c r="U857">
        <f t="shared" si="41"/>
        <v>60</v>
      </c>
      <c r="V857">
        <v>3</v>
      </c>
      <c r="W857">
        <v>0</v>
      </c>
      <c r="Z857">
        <v>0</v>
      </c>
    </row>
    <row r="858" spans="1:26" hidden="1" x14ac:dyDescent="0.15">
      <c r="A858" t="s">
        <v>84</v>
      </c>
      <c r="B858" t="s">
        <v>85</v>
      </c>
      <c r="C858" s="1">
        <v>0.5</v>
      </c>
      <c r="D858" s="2">
        <v>44320</v>
      </c>
      <c r="E858" s="2">
        <v>41408</v>
      </c>
      <c r="F858" t="s">
        <v>86</v>
      </c>
      <c r="G858" t="s">
        <v>19</v>
      </c>
      <c r="H858" t="s">
        <v>21</v>
      </c>
      <c r="I858" t="s">
        <v>23</v>
      </c>
      <c r="J858" s="1">
        <v>47470858</v>
      </c>
      <c r="K858" s="1">
        <f t="shared" si="39"/>
        <v>17.675626564937573</v>
      </c>
      <c r="L858" t="s">
        <v>20</v>
      </c>
      <c r="M858" t="s">
        <v>24</v>
      </c>
      <c r="N858" t="s">
        <v>3167</v>
      </c>
      <c r="O858" t="s">
        <v>3167</v>
      </c>
      <c r="P858" t="s">
        <v>3147</v>
      </c>
      <c r="Q858" t="s">
        <v>3167</v>
      </c>
      <c r="R858" t="s">
        <v>3167</v>
      </c>
      <c r="S858" s="10">
        <f>C858-VLOOKUP(E858, 'OFZ Yield'!$B$2:$N$2354, MATCH(V858, 'OFZ Yield'!$B$3:$N$3, 0), FALSE)</f>
        <v>-5.96</v>
      </c>
      <c r="T858">
        <f t="shared" si="40"/>
        <v>0</v>
      </c>
      <c r="U858">
        <f t="shared" si="41"/>
        <v>96</v>
      </c>
      <c r="V858">
        <v>7</v>
      </c>
      <c r="W858">
        <f>IF(P858="high risk", 1, 0)</f>
        <v>1</v>
      </c>
    </row>
    <row r="859" spans="1:26" hidden="1" x14ac:dyDescent="0.15">
      <c r="A859" t="s">
        <v>711</v>
      </c>
      <c r="B859" t="s">
        <v>712</v>
      </c>
      <c r="C859" s="1">
        <v>0.01</v>
      </c>
      <c r="D859" s="2">
        <v>46868</v>
      </c>
      <c r="E859" s="2">
        <v>41408</v>
      </c>
      <c r="F859" t="s">
        <v>2358</v>
      </c>
      <c r="G859" t="s">
        <v>19</v>
      </c>
      <c r="H859" t="s">
        <v>21</v>
      </c>
      <c r="I859" t="s">
        <v>23</v>
      </c>
      <c r="J859" s="1">
        <v>65931747</v>
      </c>
      <c r="K859" s="1">
        <f t="shared" si="39"/>
        <v>18.004130628539119</v>
      </c>
      <c r="L859" t="s">
        <v>20</v>
      </c>
      <c r="M859" t="s">
        <v>1011</v>
      </c>
      <c r="N859" t="s">
        <v>3167</v>
      </c>
      <c r="O859" t="s">
        <v>3167</v>
      </c>
      <c r="P859" t="s">
        <v>3167</v>
      </c>
      <c r="Q859" t="s">
        <v>3167</v>
      </c>
      <c r="R859" t="s">
        <v>3167</v>
      </c>
      <c r="S859" s="10">
        <f>C859-VLOOKUP(E859, 'OFZ Yield'!$B$2:$N$2354, MATCH(V859, 'OFZ Yield'!$B$3:$N$3, 0), FALSE)</f>
        <v>-6.0200000000000005</v>
      </c>
      <c r="T859">
        <f t="shared" si="40"/>
        <v>0</v>
      </c>
      <c r="U859">
        <f t="shared" si="41"/>
        <v>180</v>
      </c>
      <c r="V859">
        <v>3</v>
      </c>
      <c r="W859">
        <v>0</v>
      </c>
      <c r="X859">
        <v>0</v>
      </c>
      <c r="Y859" s="2">
        <v>44229</v>
      </c>
      <c r="Z859" s="10">
        <f>(Y859-E859)/365</f>
        <v>7.7287671232876711</v>
      </c>
    </row>
    <row r="860" spans="1:26" x14ac:dyDescent="0.15">
      <c r="A860" t="s">
        <v>1359</v>
      </c>
      <c r="B860" t="s">
        <v>1360</v>
      </c>
      <c r="C860" s="1">
        <v>15</v>
      </c>
      <c r="D860" s="2">
        <v>42501</v>
      </c>
      <c r="E860" s="2">
        <v>41409</v>
      </c>
      <c r="F860" t="s">
        <v>2359</v>
      </c>
      <c r="G860" t="s">
        <v>19</v>
      </c>
      <c r="H860" t="s">
        <v>21</v>
      </c>
      <c r="I860" t="s">
        <v>23</v>
      </c>
      <c r="J860" s="1">
        <v>19893846</v>
      </c>
      <c r="K860" s="1">
        <f t="shared" si="39"/>
        <v>16.805920995637088</v>
      </c>
      <c r="L860" t="s">
        <v>20</v>
      </c>
      <c r="M860" t="s">
        <v>947</v>
      </c>
      <c r="N860" t="s">
        <v>3167</v>
      </c>
      <c r="O860" t="s">
        <v>3167</v>
      </c>
      <c r="P860" t="s">
        <v>3167</v>
      </c>
      <c r="Q860" t="s">
        <v>3167</v>
      </c>
      <c r="R860" t="s">
        <v>3167</v>
      </c>
      <c r="S860" s="10">
        <f>C860-VLOOKUP(E860, 'OFZ Yield'!$B$2:$N$2354, MATCH(V860, 'OFZ Yield'!$B$3:$N$3, 0), FALSE)</f>
        <v>8.74</v>
      </c>
      <c r="T860">
        <f t="shared" si="40"/>
        <v>1</v>
      </c>
      <c r="U860">
        <f t="shared" si="41"/>
        <v>36</v>
      </c>
      <c r="V860">
        <v>5</v>
      </c>
      <c r="W860">
        <v>0</v>
      </c>
      <c r="X860">
        <v>1</v>
      </c>
      <c r="Y860" s="2">
        <f t="shared" ref="Y860:Y865" si="42">D860</f>
        <v>42501</v>
      </c>
      <c r="Z860" s="226">
        <f t="shared" ref="Z860:Z866" si="43">IF(Y860="", 0, 12*(Y860-E860)/365)</f>
        <v>35.901369863013699</v>
      </c>
    </row>
    <row r="861" spans="1:26" x14ac:dyDescent="0.15">
      <c r="A861" t="s">
        <v>1359</v>
      </c>
      <c r="B861" t="s">
        <v>1360</v>
      </c>
      <c r="C861" s="1">
        <v>15</v>
      </c>
      <c r="D861" s="2">
        <v>42501</v>
      </c>
      <c r="E861" s="2">
        <v>41409</v>
      </c>
      <c r="F861" t="s">
        <v>2360</v>
      </c>
      <c r="G861" t="s">
        <v>19</v>
      </c>
      <c r="H861" t="s">
        <v>21</v>
      </c>
      <c r="I861" t="s">
        <v>23</v>
      </c>
      <c r="J861" s="1">
        <v>13262564</v>
      </c>
      <c r="K861" s="1">
        <f t="shared" si="39"/>
        <v>16.400455887528924</v>
      </c>
      <c r="L861" t="s">
        <v>20</v>
      </c>
      <c r="M861" t="s">
        <v>947</v>
      </c>
      <c r="N861" t="s">
        <v>3167</v>
      </c>
      <c r="O861" t="s">
        <v>3167</v>
      </c>
      <c r="P861" t="s">
        <v>3167</v>
      </c>
      <c r="Q861" t="s">
        <v>3167</v>
      </c>
      <c r="R861" t="s">
        <v>3167</v>
      </c>
      <c r="S861" s="10">
        <f>C861-VLOOKUP(E861, 'OFZ Yield'!$B$2:$N$2354, MATCH(V861, 'OFZ Yield'!$B$3:$N$3, 0), FALSE)</f>
        <v>8.74</v>
      </c>
      <c r="T861">
        <f t="shared" si="40"/>
        <v>1</v>
      </c>
      <c r="U861">
        <f t="shared" si="41"/>
        <v>36</v>
      </c>
      <c r="V861">
        <v>5</v>
      </c>
      <c r="W861">
        <v>0</v>
      </c>
      <c r="X861">
        <v>1</v>
      </c>
      <c r="Y861" s="2">
        <f t="shared" si="42"/>
        <v>42501</v>
      </c>
      <c r="Z861" s="226">
        <f t="shared" si="43"/>
        <v>35.901369863013699</v>
      </c>
    </row>
    <row r="862" spans="1:26" x14ac:dyDescent="0.15">
      <c r="A862" t="s">
        <v>2361</v>
      </c>
      <c r="B862" t="s">
        <v>2362</v>
      </c>
      <c r="C862" s="1">
        <v>13.5</v>
      </c>
      <c r="D862" s="2">
        <v>43230</v>
      </c>
      <c r="E862" s="2">
        <v>41410</v>
      </c>
      <c r="F862" t="s">
        <v>2363</v>
      </c>
      <c r="G862" t="s">
        <v>19</v>
      </c>
      <c r="H862" t="s">
        <v>21</v>
      </c>
      <c r="I862" t="s">
        <v>23</v>
      </c>
      <c r="J862" s="1">
        <v>5332977</v>
      </c>
      <c r="K862" s="1">
        <f t="shared" si="39"/>
        <v>15.489420176803891</v>
      </c>
      <c r="L862" t="s">
        <v>20</v>
      </c>
      <c r="M862" t="s">
        <v>947</v>
      </c>
      <c r="N862" t="s">
        <v>3167</v>
      </c>
      <c r="O862" t="s">
        <v>3167</v>
      </c>
      <c r="P862" t="s">
        <v>3147</v>
      </c>
      <c r="Q862" t="s">
        <v>3167</v>
      </c>
      <c r="R862" t="s">
        <v>3167</v>
      </c>
      <c r="S862" s="10">
        <f>C862-VLOOKUP(E862, 'OFZ Yield'!$B$2:$N$2354, MATCH(V862, 'OFZ Yield'!$B$3:$N$3, 0), FALSE)</f>
        <v>7.27</v>
      </c>
      <c r="T862">
        <f t="shared" si="40"/>
        <v>1</v>
      </c>
      <c r="U862">
        <f t="shared" si="41"/>
        <v>60</v>
      </c>
      <c r="V862">
        <v>5</v>
      </c>
      <c r="W862">
        <f>IF(P862="high risk", 1, 0)</f>
        <v>1</v>
      </c>
      <c r="X862">
        <v>1</v>
      </c>
      <c r="Y862" s="2">
        <f t="shared" si="42"/>
        <v>43230</v>
      </c>
      <c r="Z862" s="226">
        <f t="shared" si="43"/>
        <v>59.835616438356162</v>
      </c>
    </row>
    <row r="863" spans="1:26" x14ac:dyDescent="0.15">
      <c r="A863" t="s">
        <v>176</v>
      </c>
      <c r="B863" t="s">
        <v>177</v>
      </c>
      <c r="C863" s="1">
        <v>11</v>
      </c>
      <c r="D863" s="2">
        <v>43248</v>
      </c>
      <c r="E863" s="2">
        <v>41422</v>
      </c>
      <c r="F863" t="s">
        <v>2364</v>
      </c>
      <c r="G863" t="s">
        <v>19</v>
      </c>
      <c r="H863" t="s">
        <v>21</v>
      </c>
      <c r="I863" t="s">
        <v>23</v>
      </c>
      <c r="J863" s="1">
        <v>66312821</v>
      </c>
      <c r="K863" s="1">
        <f t="shared" si="39"/>
        <v>18.009893815043064</v>
      </c>
      <c r="L863" t="s">
        <v>20</v>
      </c>
      <c r="M863" t="s">
        <v>947</v>
      </c>
      <c r="N863" t="s">
        <v>3167</v>
      </c>
      <c r="O863" t="s">
        <v>3167</v>
      </c>
      <c r="P863" t="s">
        <v>3167</v>
      </c>
      <c r="Q863" t="s">
        <v>3167</v>
      </c>
      <c r="R863" t="s">
        <v>3167</v>
      </c>
      <c r="S863" s="10">
        <f>C863-VLOOKUP(E863, 'OFZ Yield'!$B$2:$N$2354, MATCH(V863, 'OFZ Yield'!$B$3:$N$3, 0), FALSE)</f>
        <v>4.5599999999999996</v>
      </c>
      <c r="T863">
        <f t="shared" si="40"/>
        <v>1</v>
      </c>
      <c r="U863">
        <f t="shared" si="41"/>
        <v>61</v>
      </c>
      <c r="V863">
        <v>5</v>
      </c>
      <c r="W863">
        <v>0</v>
      </c>
      <c r="X863">
        <v>1</v>
      </c>
      <c r="Y863" s="2">
        <f t="shared" si="42"/>
        <v>43248</v>
      </c>
      <c r="Z863" s="226">
        <f t="shared" si="43"/>
        <v>60.032876712328765</v>
      </c>
    </row>
    <row r="864" spans="1:26" x14ac:dyDescent="0.15">
      <c r="A864" t="s">
        <v>130</v>
      </c>
      <c r="B864" t="s">
        <v>131</v>
      </c>
      <c r="C864" s="1">
        <v>12.5</v>
      </c>
      <c r="D864" s="2">
        <v>42514</v>
      </c>
      <c r="E864" s="2">
        <v>41422</v>
      </c>
      <c r="F864" t="s">
        <v>2365</v>
      </c>
      <c r="G864" t="s">
        <v>19</v>
      </c>
      <c r="H864" t="s">
        <v>21</v>
      </c>
      <c r="I864" t="s">
        <v>23</v>
      </c>
      <c r="J864" s="1">
        <v>40240369</v>
      </c>
      <c r="K864" s="1">
        <f t="shared" si="39"/>
        <v>17.510381253693833</v>
      </c>
      <c r="L864" t="s">
        <v>20</v>
      </c>
      <c r="M864" t="s">
        <v>947</v>
      </c>
      <c r="N864" t="s">
        <v>3133</v>
      </c>
      <c r="O864" t="s">
        <v>3139</v>
      </c>
      <c r="P864" t="s">
        <v>3167</v>
      </c>
      <c r="Q864" t="s">
        <v>3167</v>
      </c>
      <c r="R864" t="s">
        <v>3167</v>
      </c>
      <c r="S864" s="10">
        <f>C864-VLOOKUP(E864, 'OFZ Yield'!$B$2:$N$2354, MATCH(V864, 'OFZ Yield'!$B$3:$N$3, 0), FALSE)</f>
        <v>6.36</v>
      </c>
      <c r="T864">
        <f t="shared" si="40"/>
        <v>1</v>
      </c>
      <c r="U864">
        <f t="shared" si="41"/>
        <v>36</v>
      </c>
      <c r="V864">
        <v>3</v>
      </c>
      <c r="W864">
        <v>0</v>
      </c>
      <c r="X864">
        <v>1</v>
      </c>
      <c r="Y864" s="2">
        <f t="shared" si="42"/>
        <v>42514</v>
      </c>
      <c r="Z864" s="226">
        <f t="shared" si="43"/>
        <v>35.901369863013699</v>
      </c>
    </row>
    <row r="865" spans="1:26" x14ac:dyDescent="0.15">
      <c r="A865" t="s">
        <v>2366</v>
      </c>
      <c r="B865" t="s">
        <v>2367</v>
      </c>
      <c r="C865" s="1">
        <v>14</v>
      </c>
      <c r="D865" s="2">
        <v>42520</v>
      </c>
      <c r="E865" s="2">
        <v>41428</v>
      </c>
      <c r="F865" t="s">
        <v>2368</v>
      </c>
      <c r="G865" t="s">
        <v>19</v>
      </c>
      <c r="H865" t="s">
        <v>21</v>
      </c>
      <c r="I865" t="s">
        <v>25</v>
      </c>
      <c r="J865" s="1">
        <v>19893846</v>
      </c>
      <c r="K865" s="1">
        <f t="shared" si="39"/>
        <v>16.805920995637088</v>
      </c>
      <c r="L865" t="s">
        <v>20</v>
      </c>
      <c r="M865" t="s">
        <v>947</v>
      </c>
      <c r="N865" t="s">
        <v>3167</v>
      </c>
      <c r="O865" t="s">
        <v>3167</v>
      </c>
      <c r="P865" t="s">
        <v>3147</v>
      </c>
      <c r="Q865" t="s">
        <v>3167</v>
      </c>
      <c r="R865" t="s">
        <v>3167</v>
      </c>
      <c r="S865" s="10">
        <f>C865-VLOOKUP(E865, 'OFZ Yield'!$B$2:$N$2354, MATCH(V865, 'OFZ Yield'!$B$3:$N$3, 0), FALSE)</f>
        <v>7.7</v>
      </c>
      <c r="T865">
        <f t="shared" si="40"/>
        <v>1</v>
      </c>
      <c r="U865">
        <f t="shared" si="41"/>
        <v>36</v>
      </c>
      <c r="V865">
        <v>3</v>
      </c>
      <c r="W865">
        <f>IF(P865="high risk", 1, 0)</f>
        <v>1</v>
      </c>
      <c r="X865">
        <v>1</v>
      </c>
      <c r="Y865" s="2">
        <f t="shared" si="42"/>
        <v>42520</v>
      </c>
      <c r="Z865" s="226">
        <f t="shared" si="43"/>
        <v>35.901369863013699</v>
      </c>
    </row>
    <row r="866" spans="1:26" x14ac:dyDescent="0.15">
      <c r="A866" t="s">
        <v>2369</v>
      </c>
      <c r="B866" t="s">
        <v>2370</v>
      </c>
      <c r="C866" s="1">
        <v>13</v>
      </c>
      <c r="D866" s="2">
        <v>43067</v>
      </c>
      <c r="E866" s="2">
        <v>41429</v>
      </c>
      <c r="F866" t="s">
        <v>2371</v>
      </c>
      <c r="G866" t="s">
        <v>19</v>
      </c>
      <c r="H866" t="s">
        <v>21</v>
      </c>
      <c r="I866" t="s">
        <v>189</v>
      </c>
      <c r="J866" s="1">
        <v>66006600</v>
      </c>
      <c r="K866" s="1">
        <f t="shared" si="39"/>
        <v>18.005265294991034</v>
      </c>
      <c r="L866" t="s">
        <v>20</v>
      </c>
      <c r="M866" t="s">
        <v>1011</v>
      </c>
      <c r="N866" t="s">
        <v>3167</v>
      </c>
      <c r="O866" t="s">
        <v>3167</v>
      </c>
      <c r="P866" t="s">
        <v>3147</v>
      </c>
      <c r="Q866" t="s">
        <v>3167</v>
      </c>
      <c r="R866" t="s">
        <v>3167</v>
      </c>
      <c r="S866" s="10">
        <f>C866-VLOOKUP(E866, 'OFZ Yield'!$B$2:$N$2354, MATCH(V866, 'OFZ Yield'!$B$3:$N$3, 0), FALSE)</f>
        <v>6.68</v>
      </c>
      <c r="T866">
        <f t="shared" si="40"/>
        <v>1</v>
      </c>
      <c r="U866">
        <f t="shared" si="41"/>
        <v>54</v>
      </c>
      <c r="V866">
        <v>3</v>
      </c>
      <c r="W866">
        <f>IF(P866="high risk", 1, 0)</f>
        <v>1</v>
      </c>
      <c r="X866">
        <v>1</v>
      </c>
      <c r="Y866" s="2">
        <v>42521</v>
      </c>
      <c r="Z866" s="226">
        <f t="shared" si="43"/>
        <v>35.901369863013699</v>
      </c>
    </row>
    <row r="867" spans="1:26" hidden="1" x14ac:dyDescent="0.15">
      <c r="A867" t="s">
        <v>1061</v>
      </c>
      <c r="B867" t="s">
        <v>1062</v>
      </c>
      <c r="C867" s="1">
        <v>10.25</v>
      </c>
      <c r="D867" s="2">
        <v>43250</v>
      </c>
      <c r="E867" s="2">
        <v>41430</v>
      </c>
      <c r="F867" t="s">
        <v>2373</v>
      </c>
      <c r="G867" t="s">
        <v>19</v>
      </c>
      <c r="H867" t="s">
        <v>21</v>
      </c>
      <c r="I867" t="s">
        <v>23</v>
      </c>
      <c r="J867" s="1">
        <v>67067281</v>
      </c>
      <c r="K867" s="1">
        <f t="shared" si="39"/>
        <v>18.021206867519556</v>
      </c>
      <c r="L867" t="s">
        <v>20</v>
      </c>
      <c r="M867" t="s">
        <v>947</v>
      </c>
      <c r="N867" t="s">
        <v>3133</v>
      </c>
      <c r="O867" t="s">
        <v>3167</v>
      </c>
      <c r="P867" t="s">
        <v>3167</v>
      </c>
      <c r="Q867" t="s">
        <v>3167</v>
      </c>
      <c r="R867" t="s">
        <v>3167</v>
      </c>
      <c r="S867" s="10">
        <f>C867-VLOOKUP(E867, 'OFZ Yield'!$B$2:$N$2354, MATCH(V867, 'OFZ Yield'!$B$3:$N$3, 0), FALSE)</f>
        <v>3.84</v>
      </c>
      <c r="T867">
        <f t="shared" si="40"/>
        <v>0</v>
      </c>
      <c r="U867">
        <f t="shared" si="41"/>
        <v>60</v>
      </c>
      <c r="V867">
        <v>3</v>
      </c>
      <c r="W867">
        <v>0</v>
      </c>
      <c r="Z867">
        <v>0</v>
      </c>
    </row>
    <row r="868" spans="1:26" hidden="1" x14ac:dyDescent="0.15">
      <c r="A868" t="s">
        <v>2317</v>
      </c>
      <c r="B868" t="s">
        <v>2318</v>
      </c>
      <c r="C868" s="1">
        <v>20</v>
      </c>
      <c r="D868" s="2">
        <v>42524</v>
      </c>
      <c r="E868" s="2">
        <v>41432</v>
      </c>
      <c r="F868" t="s">
        <v>2319</v>
      </c>
      <c r="G868" t="s">
        <v>19</v>
      </c>
      <c r="H868" t="s">
        <v>21</v>
      </c>
      <c r="I868" t="s">
        <v>23</v>
      </c>
      <c r="J868" s="1">
        <v>39552111</v>
      </c>
      <c r="K868" s="1">
        <f t="shared" si="39"/>
        <v>17.493129626227599</v>
      </c>
      <c r="L868" t="s">
        <v>20</v>
      </c>
      <c r="M868" t="s">
        <v>947</v>
      </c>
      <c r="N868" t="s">
        <v>3167</v>
      </c>
      <c r="O868" t="s">
        <v>3167</v>
      </c>
      <c r="P868" t="s">
        <v>3167</v>
      </c>
      <c r="Q868" t="s">
        <v>3167</v>
      </c>
      <c r="R868" t="s">
        <v>3167</v>
      </c>
      <c r="S868" s="10">
        <f>C868-VLOOKUP(E868, 'OFZ Yield'!$B$2:$N$2354, MATCH(V868, 'OFZ Yield'!$B$3:$N$3, 0), FALSE)</f>
        <v>12.48</v>
      </c>
      <c r="T868">
        <f t="shared" si="40"/>
        <v>1</v>
      </c>
      <c r="U868">
        <f t="shared" si="41"/>
        <v>36</v>
      </c>
      <c r="V868">
        <v>10</v>
      </c>
      <c r="W868">
        <v>0</v>
      </c>
      <c r="X868">
        <v>0</v>
      </c>
      <c r="Z868">
        <v>0</v>
      </c>
    </row>
    <row r="869" spans="1:26" hidden="1" x14ac:dyDescent="0.15">
      <c r="A869" t="s">
        <v>1432</v>
      </c>
      <c r="B869" t="s">
        <v>1433</v>
      </c>
      <c r="C869" s="1">
        <v>13.5</v>
      </c>
      <c r="D869" s="2">
        <v>43252</v>
      </c>
      <c r="E869" s="2">
        <v>41432</v>
      </c>
      <c r="F869" t="s">
        <v>2375</v>
      </c>
      <c r="G869" t="s">
        <v>19</v>
      </c>
      <c r="H869" t="s">
        <v>21</v>
      </c>
      <c r="I869" t="s">
        <v>23</v>
      </c>
      <c r="J869" s="1">
        <v>26525128</v>
      </c>
      <c r="K869" s="1">
        <f t="shared" si="39"/>
        <v>17.093603068088871</v>
      </c>
      <c r="L869" t="s">
        <v>20</v>
      </c>
      <c r="M869" t="s">
        <v>1118</v>
      </c>
      <c r="N869" t="s">
        <v>3167</v>
      </c>
      <c r="O869" t="s">
        <v>3167</v>
      </c>
      <c r="P869" t="s">
        <v>3148</v>
      </c>
      <c r="Q869" t="s">
        <v>3167</v>
      </c>
      <c r="R869" t="s">
        <v>3167</v>
      </c>
      <c r="S869" s="10">
        <f>C869-VLOOKUP(E869, 'OFZ Yield'!$B$2:$N$2354, MATCH(V869, 'OFZ Yield'!$B$3:$N$3, 0), FALSE)</f>
        <v>6.77</v>
      </c>
      <c r="T869">
        <f t="shared" si="40"/>
        <v>1</v>
      </c>
      <c r="U869">
        <f t="shared" si="41"/>
        <v>60</v>
      </c>
      <c r="V869">
        <v>5</v>
      </c>
      <c r="W869">
        <f>IF(P869="high risk", 1, 0)</f>
        <v>0</v>
      </c>
      <c r="X869">
        <v>0</v>
      </c>
      <c r="Z869">
        <v>0</v>
      </c>
    </row>
    <row r="870" spans="1:26" hidden="1" x14ac:dyDescent="0.15">
      <c r="A870" t="s">
        <v>488</v>
      </c>
      <c r="B870" t="s">
        <v>489</v>
      </c>
      <c r="C870" s="1">
        <v>4</v>
      </c>
      <c r="D870" s="2">
        <v>43255</v>
      </c>
      <c r="E870" s="2">
        <v>41435</v>
      </c>
      <c r="F870" t="s">
        <v>2376</v>
      </c>
      <c r="G870" t="s">
        <v>455</v>
      </c>
      <c r="H870" t="s">
        <v>21</v>
      </c>
      <c r="I870" t="s">
        <v>25</v>
      </c>
      <c r="J870" s="1">
        <v>100000000</v>
      </c>
      <c r="K870" s="1">
        <f t="shared" si="39"/>
        <v>18.420680743952367</v>
      </c>
      <c r="L870" t="s">
        <v>20</v>
      </c>
      <c r="M870" t="s">
        <v>947</v>
      </c>
      <c r="N870" t="s">
        <v>3167</v>
      </c>
      <c r="O870" t="s">
        <v>3167</v>
      </c>
      <c r="P870" t="s">
        <v>3167</v>
      </c>
      <c r="Q870" t="s">
        <v>3167</v>
      </c>
      <c r="R870" t="s">
        <v>3167</v>
      </c>
      <c r="S870" s="10">
        <f>C870-VLOOKUP(E870, 'OFZ Yield'!$B$2:$N$2354, MATCH(V870, 'OFZ Yield'!$B$3:$N$3, 0), FALSE)</f>
        <v>-3.8200000000000003</v>
      </c>
      <c r="T870">
        <f t="shared" si="40"/>
        <v>0</v>
      </c>
      <c r="U870">
        <f t="shared" si="41"/>
        <v>60</v>
      </c>
      <c r="V870">
        <v>15</v>
      </c>
      <c r="W870">
        <v>0</v>
      </c>
      <c r="Z870">
        <v>0</v>
      </c>
    </row>
    <row r="871" spans="1:26" hidden="1" x14ac:dyDescent="0.15">
      <c r="A871" t="s">
        <v>488</v>
      </c>
      <c r="B871" t="s">
        <v>489</v>
      </c>
      <c r="C871" s="1">
        <v>4</v>
      </c>
      <c r="D871" s="2">
        <v>43255</v>
      </c>
      <c r="E871" s="2">
        <v>41435</v>
      </c>
      <c r="F871" t="s">
        <v>2377</v>
      </c>
      <c r="G871" t="s">
        <v>455</v>
      </c>
      <c r="H871" t="s">
        <v>21</v>
      </c>
      <c r="I871" t="s">
        <v>25</v>
      </c>
      <c r="J871" s="1">
        <v>100000000</v>
      </c>
      <c r="K871" s="1">
        <f t="shared" si="39"/>
        <v>18.420680743952367</v>
      </c>
      <c r="L871" t="s">
        <v>20</v>
      </c>
      <c r="M871" t="s">
        <v>947</v>
      </c>
      <c r="N871" t="s">
        <v>3167</v>
      </c>
      <c r="O871" t="s">
        <v>3167</v>
      </c>
      <c r="P871" t="s">
        <v>3167</v>
      </c>
      <c r="Q871" t="s">
        <v>3167</v>
      </c>
      <c r="R871" t="s">
        <v>3167</v>
      </c>
      <c r="S871" s="10">
        <f>C871-VLOOKUP(E871, 'OFZ Yield'!$B$2:$N$2354, MATCH(V871, 'OFZ Yield'!$B$3:$N$3, 0), FALSE)</f>
        <v>-2.3499999999999996</v>
      </c>
      <c r="T871">
        <f t="shared" si="40"/>
        <v>0</v>
      </c>
      <c r="U871">
        <f t="shared" si="41"/>
        <v>60</v>
      </c>
      <c r="V871">
        <v>3</v>
      </c>
      <c r="W871">
        <v>0</v>
      </c>
      <c r="Z871">
        <v>0</v>
      </c>
    </row>
    <row r="872" spans="1:26" hidden="1" x14ac:dyDescent="0.15">
      <c r="A872" t="s">
        <v>488</v>
      </c>
      <c r="B872" t="s">
        <v>489</v>
      </c>
      <c r="C872" s="1">
        <v>4</v>
      </c>
      <c r="D872" s="2">
        <v>43255</v>
      </c>
      <c r="E872" s="2">
        <v>41435</v>
      </c>
      <c r="F872" t="s">
        <v>2378</v>
      </c>
      <c r="G872" t="s">
        <v>455</v>
      </c>
      <c r="H872" t="s">
        <v>21</v>
      </c>
      <c r="I872" t="s">
        <v>25</v>
      </c>
      <c r="J872" s="1">
        <v>100000000</v>
      </c>
      <c r="K872" s="1">
        <f t="shared" si="39"/>
        <v>18.420680743952367</v>
      </c>
      <c r="L872" t="s">
        <v>20</v>
      </c>
      <c r="M872" t="s">
        <v>947</v>
      </c>
      <c r="N872" t="s">
        <v>3167</v>
      </c>
      <c r="O872" t="s">
        <v>3167</v>
      </c>
      <c r="P872" t="s">
        <v>3167</v>
      </c>
      <c r="Q872" t="s">
        <v>3167</v>
      </c>
      <c r="R872" t="s">
        <v>3167</v>
      </c>
      <c r="S872" s="10">
        <f>C872-VLOOKUP(E872, 'OFZ Yield'!$B$2:$N$2354, MATCH(V872, 'OFZ Yield'!$B$3:$N$3, 0), FALSE)</f>
        <v>-2.3499999999999996</v>
      </c>
      <c r="T872">
        <f t="shared" si="40"/>
        <v>0</v>
      </c>
      <c r="U872">
        <f t="shared" si="41"/>
        <v>60</v>
      </c>
      <c r="V872">
        <v>3</v>
      </c>
      <c r="W872">
        <v>0</v>
      </c>
      <c r="Z872">
        <v>0</v>
      </c>
    </row>
    <row r="873" spans="1:26" hidden="1" x14ac:dyDescent="0.15">
      <c r="A873" t="s">
        <v>488</v>
      </c>
      <c r="B873" t="s">
        <v>489</v>
      </c>
      <c r="C873" s="1">
        <v>4</v>
      </c>
      <c r="D873" s="2">
        <v>43255</v>
      </c>
      <c r="E873" s="2">
        <v>41435</v>
      </c>
      <c r="F873" t="s">
        <v>2379</v>
      </c>
      <c r="G873" t="s">
        <v>455</v>
      </c>
      <c r="H873" t="s">
        <v>21</v>
      </c>
      <c r="I873" t="s">
        <v>25</v>
      </c>
      <c r="J873" s="1">
        <v>100000000</v>
      </c>
      <c r="K873" s="1">
        <f t="shared" si="39"/>
        <v>18.420680743952367</v>
      </c>
      <c r="L873" t="s">
        <v>20</v>
      </c>
      <c r="M873" t="s">
        <v>947</v>
      </c>
      <c r="N873" t="s">
        <v>3167</v>
      </c>
      <c r="O873" t="s">
        <v>3167</v>
      </c>
      <c r="P873" t="s">
        <v>3167</v>
      </c>
      <c r="Q873" t="s">
        <v>3167</v>
      </c>
      <c r="R873" t="s">
        <v>3167</v>
      </c>
      <c r="S873" s="10">
        <f>C873-VLOOKUP(E873, 'OFZ Yield'!$B$2:$N$2354, MATCH(V873, 'OFZ Yield'!$B$3:$N$3, 0), FALSE)</f>
        <v>-2.7</v>
      </c>
      <c r="T873">
        <f t="shared" si="40"/>
        <v>0</v>
      </c>
      <c r="U873">
        <f t="shared" si="41"/>
        <v>60</v>
      </c>
      <c r="V873">
        <v>5</v>
      </c>
      <c r="W873">
        <v>0</v>
      </c>
      <c r="Z873">
        <v>0</v>
      </c>
    </row>
    <row r="874" spans="1:26" hidden="1" x14ac:dyDescent="0.15">
      <c r="A874" t="s">
        <v>214</v>
      </c>
      <c r="B874" t="s">
        <v>215</v>
      </c>
      <c r="C874" s="1">
        <v>0.1</v>
      </c>
      <c r="D874" s="2">
        <v>45076</v>
      </c>
      <c r="E874" s="2">
        <v>41436</v>
      </c>
      <c r="F874" t="s">
        <v>374</v>
      </c>
      <c r="G874" t="s">
        <v>19</v>
      </c>
      <c r="H874" t="s">
        <v>21</v>
      </c>
      <c r="I874" t="s">
        <v>23</v>
      </c>
      <c r="J874" s="1">
        <v>26525128</v>
      </c>
      <c r="K874" s="1">
        <f t="shared" si="39"/>
        <v>17.093603068088871</v>
      </c>
      <c r="L874" t="s">
        <v>20</v>
      </c>
      <c r="M874" t="s">
        <v>24</v>
      </c>
      <c r="N874" t="s">
        <v>3167</v>
      </c>
      <c r="O874" t="s">
        <v>3167</v>
      </c>
      <c r="P874" t="s">
        <v>3167</v>
      </c>
      <c r="Q874" t="s">
        <v>3167</v>
      </c>
      <c r="R874" t="s">
        <v>3167</v>
      </c>
      <c r="S874" s="10">
        <f>C874-VLOOKUP(E874, 'OFZ Yield'!$B$2:$N$2354, MATCH(V874, 'OFZ Yield'!$B$3:$N$3, 0), FALSE)</f>
        <v>-7.54</v>
      </c>
      <c r="T874">
        <f t="shared" si="40"/>
        <v>0</v>
      </c>
      <c r="U874">
        <f t="shared" si="41"/>
        <v>120</v>
      </c>
      <c r="V874">
        <v>10</v>
      </c>
      <c r="W874">
        <v>0</v>
      </c>
    </row>
    <row r="875" spans="1:26" hidden="1" x14ac:dyDescent="0.15">
      <c r="A875" t="s">
        <v>319</v>
      </c>
      <c r="B875" t="s">
        <v>320</v>
      </c>
      <c r="C875" s="1">
        <v>7</v>
      </c>
      <c r="D875" s="2">
        <v>45076</v>
      </c>
      <c r="E875" s="2">
        <v>41436</v>
      </c>
      <c r="F875" t="s">
        <v>375</v>
      </c>
      <c r="G875" t="s">
        <v>19</v>
      </c>
      <c r="H875" t="s">
        <v>21</v>
      </c>
      <c r="I875" t="s">
        <v>23</v>
      </c>
      <c r="J875" s="1">
        <v>132625642</v>
      </c>
      <c r="K875" s="1">
        <f t="shared" si="39"/>
        <v>18.703040995603011</v>
      </c>
      <c r="L875" t="s">
        <v>20</v>
      </c>
      <c r="M875" t="s">
        <v>24</v>
      </c>
      <c r="N875" t="s">
        <v>3167</v>
      </c>
      <c r="O875" t="s">
        <v>3167</v>
      </c>
      <c r="P875" t="s">
        <v>3167</v>
      </c>
      <c r="Q875" t="s">
        <v>3167</v>
      </c>
      <c r="R875" t="s">
        <v>3167</v>
      </c>
      <c r="S875" s="10">
        <f>C875-VLOOKUP(E875, 'OFZ Yield'!$B$2:$N$2354, MATCH(V875, 'OFZ Yield'!$B$3:$N$3, 0), FALSE)</f>
        <v>-0.63999999999999968</v>
      </c>
      <c r="T875">
        <f t="shared" si="40"/>
        <v>0</v>
      </c>
      <c r="U875">
        <f t="shared" si="41"/>
        <v>120</v>
      </c>
      <c r="V875">
        <v>10</v>
      </c>
      <c r="W875">
        <v>0</v>
      </c>
    </row>
    <row r="876" spans="1:26" hidden="1" x14ac:dyDescent="0.15">
      <c r="A876" t="s">
        <v>319</v>
      </c>
      <c r="B876" t="s">
        <v>320</v>
      </c>
      <c r="C876" s="1">
        <v>7</v>
      </c>
      <c r="D876" s="2">
        <v>45076</v>
      </c>
      <c r="E876" s="2">
        <v>41436</v>
      </c>
      <c r="F876" t="s">
        <v>376</v>
      </c>
      <c r="G876" t="s">
        <v>19</v>
      </c>
      <c r="H876" t="s">
        <v>21</v>
      </c>
      <c r="I876" t="s">
        <v>23</v>
      </c>
      <c r="J876" s="1">
        <v>198938464</v>
      </c>
      <c r="K876" s="1">
        <f t="shared" si="39"/>
        <v>19.108506108737856</v>
      </c>
      <c r="L876" t="s">
        <v>20</v>
      </c>
      <c r="M876" t="s">
        <v>24</v>
      </c>
      <c r="N876" t="s">
        <v>3167</v>
      </c>
      <c r="O876" t="s">
        <v>3167</v>
      </c>
      <c r="P876" t="s">
        <v>3167</v>
      </c>
      <c r="Q876" t="s">
        <v>3167</v>
      </c>
      <c r="R876" t="s">
        <v>3167</v>
      </c>
      <c r="S876" s="10">
        <f>C876-VLOOKUP(E876, 'OFZ Yield'!$B$2:$N$2354, MATCH(V876, 'OFZ Yield'!$B$3:$N$3, 0), FALSE)</f>
        <v>-0.63999999999999968</v>
      </c>
      <c r="T876">
        <f t="shared" si="40"/>
        <v>0</v>
      </c>
      <c r="U876">
        <f t="shared" si="41"/>
        <v>120</v>
      </c>
      <c r="V876">
        <v>10</v>
      </c>
      <c r="W876">
        <v>0</v>
      </c>
    </row>
    <row r="877" spans="1:26" hidden="1" x14ac:dyDescent="0.15">
      <c r="A877" t="s">
        <v>319</v>
      </c>
      <c r="B877" t="s">
        <v>320</v>
      </c>
      <c r="C877" s="1">
        <v>7</v>
      </c>
      <c r="D877" s="2">
        <v>45076</v>
      </c>
      <c r="E877" s="2">
        <v>41436</v>
      </c>
      <c r="F877" t="s">
        <v>377</v>
      </c>
      <c r="G877" t="s">
        <v>19</v>
      </c>
      <c r="H877" t="s">
        <v>21</v>
      </c>
      <c r="I877" t="s">
        <v>23</v>
      </c>
      <c r="J877" s="1">
        <v>198938464</v>
      </c>
      <c r="K877" s="1">
        <f t="shared" si="39"/>
        <v>19.108506108737856</v>
      </c>
      <c r="L877" t="s">
        <v>20</v>
      </c>
      <c r="M877" t="s">
        <v>24</v>
      </c>
      <c r="N877" t="s">
        <v>3167</v>
      </c>
      <c r="O877" t="s">
        <v>3167</v>
      </c>
      <c r="P877" t="s">
        <v>3167</v>
      </c>
      <c r="Q877" t="s">
        <v>3167</v>
      </c>
      <c r="R877" t="s">
        <v>3167</v>
      </c>
      <c r="S877" s="10">
        <f>C877-VLOOKUP(E877, 'OFZ Yield'!$B$2:$N$2354, MATCH(V877, 'OFZ Yield'!$B$3:$N$3, 0), FALSE)</f>
        <v>-0.63999999999999968</v>
      </c>
      <c r="T877">
        <f t="shared" si="40"/>
        <v>0</v>
      </c>
      <c r="U877">
        <f t="shared" si="41"/>
        <v>120</v>
      </c>
      <c r="V877">
        <v>10</v>
      </c>
      <c r="W877">
        <v>0</v>
      </c>
    </row>
    <row r="878" spans="1:26" hidden="1" x14ac:dyDescent="0.15">
      <c r="A878" t="s">
        <v>504</v>
      </c>
      <c r="B878" t="s">
        <v>505</v>
      </c>
      <c r="C878" s="1">
        <v>10.5</v>
      </c>
      <c r="D878" s="2">
        <v>43258</v>
      </c>
      <c r="E878" s="2">
        <v>41438</v>
      </c>
      <c r="F878" t="s">
        <v>2380</v>
      </c>
      <c r="G878" t="s">
        <v>19</v>
      </c>
      <c r="H878" t="s">
        <v>21</v>
      </c>
      <c r="I878" t="s">
        <v>23</v>
      </c>
      <c r="J878" s="1">
        <v>66533599</v>
      </c>
      <c r="K878" s="1">
        <f t="shared" si="39"/>
        <v>18.01321762615153</v>
      </c>
      <c r="L878" t="s">
        <v>20</v>
      </c>
      <c r="M878" t="s">
        <v>947</v>
      </c>
      <c r="N878" t="s">
        <v>3167</v>
      </c>
      <c r="O878" t="s">
        <v>3167</v>
      </c>
      <c r="P878" t="s">
        <v>3167</v>
      </c>
      <c r="Q878" t="s">
        <v>3167</v>
      </c>
      <c r="R878" t="s">
        <v>3167</v>
      </c>
      <c r="S878" s="10">
        <f>C878-VLOOKUP(E878, 'OFZ Yield'!$B$2:$N$2354, MATCH(V878, 'OFZ Yield'!$B$3:$N$3, 0), FALSE)</f>
        <v>3.55</v>
      </c>
      <c r="T878">
        <f t="shared" si="40"/>
        <v>0</v>
      </c>
      <c r="U878">
        <f t="shared" si="41"/>
        <v>60</v>
      </c>
      <c r="V878">
        <v>5</v>
      </c>
      <c r="W878">
        <v>0</v>
      </c>
      <c r="Z878">
        <v>0</v>
      </c>
    </row>
    <row r="879" spans="1:26" x14ac:dyDescent="0.15">
      <c r="A879" t="s">
        <v>2381</v>
      </c>
      <c r="B879" t="s">
        <v>2382</v>
      </c>
      <c r="C879" s="1">
        <v>16</v>
      </c>
      <c r="D879" s="2">
        <v>42530</v>
      </c>
      <c r="E879" s="2">
        <v>41438</v>
      </c>
      <c r="F879" t="s">
        <v>2383</v>
      </c>
      <c r="G879" t="s">
        <v>19</v>
      </c>
      <c r="H879" t="s">
        <v>21</v>
      </c>
      <c r="I879" t="s">
        <v>23</v>
      </c>
      <c r="J879" s="1">
        <v>39552111</v>
      </c>
      <c r="K879" s="1">
        <f t="shared" si="39"/>
        <v>17.493129626227599</v>
      </c>
      <c r="L879" t="s">
        <v>20</v>
      </c>
      <c r="M879" t="s">
        <v>947</v>
      </c>
      <c r="N879" t="s">
        <v>3167</v>
      </c>
      <c r="O879" t="s">
        <v>3167</v>
      </c>
      <c r="P879" t="s">
        <v>3147</v>
      </c>
      <c r="Q879" t="s">
        <v>3167</v>
      </c>
      <c r="R879" t="s">
        <v>3167</v>
      </c>
      <c r="S879" s="10">
        <f>C879-VLOOKUP(E879, 'OFZ Yield'!$B$2:$N$2354, MATCH(V879, 'OFZ Yield'!$B$3:$N$3, 0), FALSE)</f>
        <v>9.5</v>
      </c>
      <c r="T879">
        <f t="shared" si="40"/>
        <v>1</v>
      </c>
      <c r="U879">
        <f t="shared" si="41"/>
        <v>36</v>
      </c>
      <c r="V879">
        <v>3</v>
      </c>
      <c r="W879">
        <f>IF(P879="high risk", 1, 0)</f>
        <v>1</v>
      </c>
      <c r="X879">
        <v>1</v>
      </c>
      <c r="Y879" s="2">
        <f>D879</f>
        <v>42530</v>
      </c>
      <c r="Z879" s="226">
        <f>IF(Y879="", 0, 12*(Y879-E879)/365)</f>
        <v>35.901369863013699</v>
      </c>
    </row>
    <row r="880" spans="1:26" hidden="1" x14ac:dyDescent="0.15">
      <c r="A880" t="s">
        <v>2090</v>
      </c>
      <c r="B880" t="s">
        <v>2091</v>
      </c>
      <c r="C880" s="1">
        <v>15</v>
      </c>
      <c r="D880" s="2">
        <v>43259</v>
      </c>
      <c r="E880" s="2">
        <v>41439</v>
      </c>
      <c r="F880" t="s">
        <v>2384</v>
      </c>
      <c r="G880" t="s">
        <v>19</v>
      </c>
      <c r="H880" t="s">
        <v>21</v>
      </c>
      <c r="I880" t="s">
        <v>23</v>
      </c>
      <c r="J880" s="1">
        <v>26525128</v>
      </c>
      <c r="K880" s="1">
        <f t="shared" si="39"/>
        <v>17.093603068088871</v>
      </c>
      <c r="L880" t="s">
        <v>20</v>
      </c>
      <c r="M880" t="s">
        <v>1011</v>
      </c>
      <c r="N880" t="s">
        <v>3167</v>
      </c>
      <c r="O880" t="s">
        <v>3167</v>
      </c>
      <c r="P880" t="s">
        <v>3148</v>
      </c>
      <c r="Q880" t="s">
        <v>3167</v>
      </c>
      <c r="R880" t="s">
        <v>3167</v>
      </c>
      <c r="S880" s="10">
        <f>C880-VLOOKUP(E880, 'OFZ Yield'!$B$2:$N$2354, MATCH(V880, 'OFZ Yield'!$B$3:$N$3, 0), FALSE)</f>
        <v>8.4400000000000013</v>
      </c>
      <c r="T880">
        <f t="shared" si="40"/>
        <v>1</v>
      </c>
      <c r="U880">
        <f t="shared" si="41"/>
        <v>60</v>
      </c>
      <c r="V880">
        <v>3</v>
      </c>
      <c r="W880">
        <f>IF(P880="high risk", 1, 0)</f>
        <v>0</v>
      </c>
      <c r="X880">
        <v>0</v>
      </c>
      <c r="Y880" s="2">
        <v>42353</v>
      </c>
      <c r="Z880" s="10">
        <f>(Y880-E880)/365</f>
        <v>2.504109589041096</v>
      </c>
    </row>
    <row r="881" spans="1:26" x14ac:dyDescent="0.15">
      <c r="A881" t="s">
        <v>2386</v>
      </c>
      <c r="B881" t="s">
        <v>2387</v>
      </c>
      <c r="C881" s="1">
        <v>13.25</v>
      </c>
      <c r="D881" s="2">
        <v>42535</v>
      </c>
      <c r="E881" s="2">
        <v>41443</v>
      </c>
      <c r="F881" t="s">
        <v>3181</v>
      </c>
      <c r="G881" t="s">
        <v>19</v>
      </c>
      <c r="H881" t="s">
        <v>21</v>
      </c>
      <c r="I881" t="s">
        <v>25</v>
      </c>
      <c r="J881" s="1">
        <v>2757623</v>
      </c>
      <c r="K881" s="1">
        <f t="shared" si="39"/>
        <v>14.829879634736027</v>
      </c>
      <c r="L881" t="s">
        <v>20</v>
      </c>
      <c r="M881" t="s">
        <v>1011</v>
      </c>
      <c r="N881" t="s">
        <v>3167</v>
      </c>
      <c r="O881" t="s">
        <v>3167</v>
      </c>
      <c r="P881" t="s">
        <v>3147</v>
      </c>
      <c r="Q881" t="s">
        <v>3167</v>
      </c>
      <c r="R881" t="s">
        <v>3167</v>
      </c>
      <c r="S881" s="10">
        <f>C881-VLOOKUP(E881, 'OFZ Yield'!$B$2:$N$2354, MATCH(V881, 'OFZ Yield'!$B$3:$N$3, 0), FALSE)</f>
        <v>6.49</v>
      </c>
      <c r="T881">
        <f t="shared" si="40"/>
        <v>1</v>
      </c>
      <c r="U881">
        <f t="shared" si="41"/>
        <v>36</v>
      </c>
      <c r="V881">
        <v>5</v>
      </c>
      <c r="W881">
        <f>IF(P881="high risk", 1, 0)</f>
        <v>1</v>
      </c>
      <c r="X881">
        <v>1</v>
      </c>
      <c r="Y881" s="2">
        <v>42262</v>
      </c>
      <c r="Z881" s="226">
        <f>IF(Y881="", 0, 12*(Y881-E881)/365)</f>
        <v>26.926027397260274</v>
      </c>
    </row>
    <row r="882" spans="1:26" hidden="1" x14ac:dyDescent="0.15">
      <c r="A882" t="s">
        <v>2390</v>
      </c>
      <c r="B882" t="s">
        <v>2391</v>
      </c>
      <c r="C882" s="1">
        <v>13</v>
      </c>
      <c r="D882" s="2">
        <v>43269</v>
      </c>
      <c r="E882" s="2">
        <v>41443</v>
      </c>
      <c r="F882" t="s">
        <v>2392</v>
      </c>
      <c r="G882" t="s">
        <v>19</v>
      </c>
      <c r="H882" t="s">
        <v>21</v>
      </c>
      <c r="I882" t="s">
        <v>25</v>
      </c>
      <c r="J882" s="1">
        <v>3315641</v>
      </c>
      <c r="K882" s="1">
        <f t="shared" si="39"/>
        <v>15.014161526409033</v>
      </c>
      <c r="L882" t="s">
        <v>20</v>
      </c>
      <c r="M882" t="s">
        <v>1011</v>
      </c>
      <c r="N882" t="s">
        <v>3167</v>
      </c>
      <c r="O882" t="s">
        <v>3167</v>
      </c>
      <c r="P882" t="s">
        <v>3167</v>
      </c>
      <c r="Q882" t="s">
        <v>3167</v>
      </c>
      <c r="R882" t="s">
        <v>3167</v>
      </c>
      <c r="S882" s="10">
        <f>C882-VLOOKUP(E882, 'OFZ Yield'!$B$2:$N$2354, MATCH(V882, 'OFZ Yield'!$B$3:$N$3, 0), FALSE)</f>
        <v>6.24</v>
      </c>
      <c r="T882">
        <f t="shared" si="40"/>
        <v>1</v>
      </c>
      <c r="U882">
        <f t="shared" si="41"/>
        <v>61</v>
      </c>
      <c r="V882">
        <v>5</v>
      </c>
      <c r="W882">
        <v>0</v>
      </c>
      <c r="X882">
        <v>0</v>
      </c>
      <c r="Y882" s="2">
        <v>41806</v>
      </c>
      <c r="Z882" s="10">
        <f>(Y882-E882)/365</f>
        <v>0.9945205479452055</v>
      </c>
    </row>
    <row r="883" spans="1:26" hidden="1" x14ac:dyDescent="0.15">
      <c r="A883" t="s">
        <v>2393</v>
      </c>
      <c r="B883" t="s">
        <v>2394</v>
      </c>
      <c r="C883" s="1">
        <v>0.1</v>
      </c>
      <c r="D883" s="2">
        <v>42544</v>
      </c>
      <c r="E883" s="2">
        <v>41445</v>
      </c>
      <c r="F883" t="s">
        <v>2395</v>
      </c>
      <c r="G883" t="s">
        <v>19</v>
      </c>
      <c r="H883" t="s">
        <v>21</v>
      </c>
      <c r="I883" t="s">
        <v>23</v>
      </c>
      <c r="J883" s="1">
        <v>40240369</v>
      </c>
      <c r="K883" s="1">
        <f t="shared" si="39"/>
        <v>17.510381253693833</v>
      </c>
      <c r="L883" t="s">
        <v>20</v>
      </c>
      <c r="M883" t="s">
        <v>947</v>
      </c>
      <c r="N883" t="s">
        <v>3167</v>
      </c>
      <c r="O883" t="s">
        <v>3139</v>
      </c>
      <c r="P883" t="s">
        <v>3167</v>
      </c>
      <c r="Q883" t="s">
        <v>3167</v>
      </c>
      <c r="R883" t="s">
        <v>3167</v>
      </c>
      <c r="S883" s="10">
        <f>C883-VLOOKUP(E883, 'OFZ Yield'!$B$2:$N$2354, MATCH(V883, 'OFZ Yield'!$B$3:$N$3, 0), FALSE)</f>
        <v>-7.74</v>
      </c>
      <c r="T883">
        <f t="shared" si="40"/>
        <v>0</v>
      </c>
      <c r="U883">
        <f t="shared" si="41"/>
        <v>37</v>
      </c>
      <c r="V883">
        <v>10</v>
      </c>
      <c r="W883">
        <v>0</v>
      </c>
      <c r="Z883">
        <v>0</v>
      </c>
    </row>
    <row r="884" spans="1:26" x14ac:dyDescent="0.15">
      <c r="A884" t="s">
        <v>1312</v>
      </c>
      <c r="B884" t="s">
        <v>1313</v>
      </c>
      <c r="C884" s="1">
        <v>12</v>
      </c>
      <c r="D884" s="2">
        <v>42538</v>
      </c>
      <c r="E884" s="2">
        <v>41446</v>
      </c>
      <c r="F884" t="s">
        <v>2396</v>
      </c>
      <c r="G884" t="s">
        <v>19</v>
      </c>
      <c r="H884" t="s">
        <v>21</v>
      </c>
      <c r="I884" t="s">
        <v>23</v>
      </c>
      <c r="J884" s="1">
        <v>19893846</v>
      </c>
      <c r="K884" s="1">
        <f t="shared" si="39"/>
        <v>16.805920995637088</v>
      </c>
      <c r="L884" t="s">
        <v>20</v>
      </c>
      <c r="M884" t="s">
        <v>948</v>
      </c>
      <c r="N884" t="s">
        <v>3167</v>
      </c>
      <c r="O884" t="s">
        <v>3167</v>
      </c>
      <c r="P884" t="s">
        <v>3148</v>
      </c>
      <c r="Q884" t="s">
        <v>3167</v>
      </c>
      <c r="R884" t="s">
        <v>3167</v>
      </c>
      <c r="S884" s="10">
        <f>C884-VLOOKUP(E884, 'OFZ Yield'!$B$2:$N$2354, MATCH(V884, 'OFZ Yield'!$B$3:$N$3, 0), FALSE)</f>
        <v>5.19</v>
      </c>
      <c r="T884">
        <f t="shared" si="40"/>
        <v>1</v>
      </c>
      <c r="U884">
        <f t="shared" si="41"/>
        <v>36</v>
      </c>
      <c r="V884">
        <v>5</v>
      </c>
      <c r="W884">
        <f>IF(P884="high risk", 1, 0)</f>
        <v>0</v>
      </c>
      <c r="X884">
        <v>1</v>
      </c>
      <c r="Y884" s="2">
        <v>42412</v>
      </c>
      <c r="Z884" s="226">
        <f>IF(Y884="", 0, 12*(Y884-E884)/365)</f>
        <v>31.758904109589039</v>
      </c>
    </row>
    <row r="885" spans="1:26" x14ac:dyDescent="0.15">
      <c r="A885" t="s">
        <v>1312</v>
      </c>
      <c r="B885" t="s">
        <v>1313</v>
      </c>
      <c r="C885" s="1">
        <v>12</v>
      </c>
      <c r="D885" s="2">
        <v>42538</v>
      </c>
      <c r="E885" s="2">
        <v>41446</v>
      </c>
      <c r="F885" t="s">
        <v>2397</v>
      </c>
      <c r="G885" t="s">
        <v>19</v>
      </c>
      <c r="H885" t="s">
        <v>21</v>
      </c>
      <c r="I885" t="s">
        <v>23</v>
      </c>
      <c r="J885" s="1">
        <v>198938464</v>
      </c>
      <c r="K885" s="1">
        <f t="shared" si="39"/>
        <v>19.108506108737856</v>
      </c>
      <c r="L885" t="s">
        <v>20</v>
      </c>
      <c r="M885" t="s">
        <v>948</v>
      </c>
      <c r="N885" t="s">
        <v>3167</v>
      </c>
      <c r="O885" t="s">
        <v>3167</v>
      </c>
      <c r="P885" t="s">
        <v>3148</v>
      </c>
      <c r="Q885" t="s">
        <v>3167</v>
      </c>
      <c r="R885" t="s">
        <v>3167</v>
      </c>
      <c r="S885" s="10">
        <f>C885-VLOOKUP(E885, 'OFZ Yield'!$B$2:$N$2354, MATCH(V885, 'OFZ Yield'!$B$3:$N$3, 0), FALSE)</f>
        <v>5.19</v>
      </c>
      <c r="T885">
        <f t="shared" si="40"/>
        <v>1</v>
      </c>
      <c r="U885">
        <f t="shared" si="41"/>
        <v>36</v>
      </c>
      <c r="V885">
        <v>5</v>
      </c>
      <c r="W885">
        <f>IF(P885="high risk", 1, 0)</f>
        <v>0</v>
      </c>
      <c r="X885">
        <v>1</v>
      </c>
      <c r="Y885" s="2">
        <v>42418</v>
      </c>
      <c r="Z885" s="226">
        <f>IF(Y885="", 0, 12*(Y885-E885)/365)</f>
        <v>31.956164383561642</v>
      </c>
    </row>
    <row r="886" spans="1:26" x14ac:dyDescent="0.15">
      <c r="A886" t="s">
        <v>1312</v>
      </c>
      <c r="B886" t="s">
        <v>1313</v>
      </c>
      <c r="C886" s="1">
        <v>12</v>
      </c>
      <c r="D886" s="2">
        <v>42538</v>
      </c>
      <c r="E886" s="2">
        <v>41446</v>
      </c>
      <c r="F886" t="s">
        <v>2398</v>
      </c>
      <c r="G886" t="s">
        <v>19</v>
      </c>
      <c r="H886" t="s">
        <v>21</v>
      </c>
      <c r="I886" t="s">
        <v>23</v>
      </c>
      <c r="J886" s="1">
        <v>198938464</v>
      </c>
      <c r="K886" s="1">
        <f t="shared" si="39"/>
        <v>19.108506108737856</v>
      </c>
      <c r="L886" t="s">
        <v>20</v>
      </c>
      <c r="M886" t="s">
        <v>948</v>
      </c>
      <c r="N886" t="s">
        <v>3167</v>
      </c>
      <c r="O886" t="s">
        <v>3167</v>
      </c>
      <c r="P886" t="s">
        <v>3148</v>
      </c>
      <c r="Q886" t="s">
        <v>3167</v>
      </c>
      <c r="R886" t="s">
        <v>3167</v>
      </c>
      <c r="S886" s="10">
        <f>C886-VLOOKUP(E886, 'OFZ Yield'!$B$2:$N$2354, MATCH(V886, 'OFZ Yield'!$B$3:$N$3, 0), FALSE)</f>
        <v>5.19</v>
      </c>
      <c r="T886">
        <f t="shared" si="40"/>
        <v>1</v>
      </c>
      <c r="U886">
        <f t="shared" si="41"/>
        <v>36</v>
      </c>
      <c r="V886">
        <v>5</v>
      </c>
      <c r="W886">
        <f>IF(P886="high risk", 1, 0)</f>
        <v>0</v>
      </c>
      <c r="X886">
        <v>1</v>
      </c>
      <c r="Y886" s="2">
        <v>42412</v>
      </c>
      <c r="Z886" s="226">
        <f>IF(Y886="", 0, 12*(Y886-E886)/365)</f>
        <v>31.758904109589039</v>
      </c>
    </row>
    <row r="887" spans="1:26" x14ac:dyDescent="0.15">
      <c r="A887" t="s">
        <v>1026</v>
      </c>
      <c r="B887" t="s">
        <v>1027</v>
      </c>
      <c r="C887" s="1">
        <v>15</v>
      </c>
      <c r="D887" s="2">
        <v>42542</v>
      </c>
      <c r="E887" s="2">
        <v>41450</v>
      </c>
      <c r="F887" t="s">
        <v>2399</v>
      </c>
      <c r="G887" t="s">
        <v>19</v>
      </c>
      <c r="H887" t="s">
        <v>21</v>
      </c>
      <c r="I887" t="s">
        <v>23</v>
      </c>
      <c r="J887" s="1">
        <v>13262564</v>
      </c>
      <c r="K887" s="1">
        <f t="shared" si="39"/>
        <v>16.400455887528924</v>
      </c>
      <c r="L887" t="s">
        <v>20</v>
      </c>
      <c r="M887" t="s">
        <v>947</v>
      </c>
      <c r="N887" t="s">
        <v>3167</v>
      </c>
      <c r="O887" t="s">
        <v>3167</v>
      </c>
      <c r="P887" t="s">
        <v>3147</v>
      </c>
      <c r="Q887" t="s">
        <v>3167</v>
      </c>
      <c r="R887" t="s">
        <v>3167</v>
      </c>
      <c r="S887" s="10">
        <f>C887-VLOOKUP(E887, 'OFZ Yield'!$B$2:$N$2354, MATCH(V887, 'OFZ Yield'!$B$3:$N$3, 0), FALSE)</f>
        <v>7.85</v>
      </c>
      <c r="T887">
        <f t="shared" si="40"/>
        <v>1</v>
      </c>
      <c r="U887">
        <f t="shared" si="41"/>
        <v>36</v>
      </c>
      <c r="V887">
        <v>5</v>
      </c>
      <c r="W887">
        <f>IF(P887="high risk", 1, 0)</f>
        <v>1</v>
      </c>
      <c r="X887">
        <v>1</v>
      </c>
      <c r="Y887" s="2">
        <f>D887</f>
        <v>42542</v>
      </c>
      <c r="Z887" s="226">
        <f>IF(Y887="", 0, 12*(Y887-E887)/365)</f>
        <v>35.901369863013699</v>
      </c>
    </row>
    <row r="888" spans="1:26" hidden="1" x14ac:dyDescent="0.15">
      <c r="A888" t="s">
        <v>2400</v>
      </c>
      <c r="B888" t="s">
        <v>2401</v>
      </c>
      <c r="C888" s="1">
        <v>8</v>
      </c>
      <c r="D888" s="2">
        <v>43658</v>
      </c>
      <c r="E888" s="2">
        <v>41450</v>
      </c>
      <c r="F888" t="s">
        <v>2402</v>
      </c>
      <c r="G888" t="s">
        <v>19</v>
      </c>
      <c r="H888" t="s">
        <v>21</v>
      </c>
      <c r="I888" t="s">
        <v>23</v>
      </c>
      <c r="J888" s="1">
        <v>20120184</v>
      </c>
      <c r="K888" s="1">
        <f t="shared" si="39"/>
        <v>16.817234048283222</v>
      </c>
      <c r="L888" t="s">
        <v>20</v>
      </c>
      <c r="M888" t="s">
        <v>947</v>
      </c>
      <c r="N888" t="s">
        <v>3167</v>
      </c>
      <c r="O888" t="s">
        <v>3139</v>
      </c>
      <c r="P888" t="s">
        <v>3167</v>
      </c>
      <c r="Q888" t="s">
        <v>3139</v>
      </c>
      <c r="R888" t="s">
        <v>3139</v>
      </c>
      <c r="S888" s="10">
        <f>C888-VLOOKUP(E888, 'OFZ Yield'!$B$2:$N$2354, MATCH(V888, 'OFZ Yield'!$B$3:$N$3, 0), FALSE)</f>
        <v>0.84999999999999964</v>
      </c>
      <c r="T888">
        <f t="shared" si="40"/>
        <v>0</v>
      </c>
      <c r="U888">
        <f t="shared" si="41"/>
        <v>73</v>
      </c>
      <c r="V888">
        <v>5</v>
      </c>
      <c r="W888">
        <v>0</v>
      </c>
      <c r="Z888">
        <v>0</v>
      </c>
    </row>
    <row r="889" spans="1:26" x14ac:dyDescent="0.15">
      <c r="A889" t="s">
        <v>1203</v>
      </c>
      <c r="B889" t="s">
        <v>1204</v>
      </c>
      <c r="C889" s="1">
        <v>14</v>
      </c>
      <c r="D889" s="2">
        <v>43273</v>
      </c>
      <c r="E889" s="2">
        <v>41453</v>
      </c>
      <c r="F889" t="s">
        <v>2403</v>
      </c>
      <c r="G889" t="s">
        <v>19</v>
      </c>
      <c r="H889" t="s">
        <v>21</v>
      </c>
      <c r="I889" t="s">
        <v>23</v>
      </c>
      <c r="J889" s="1">
        <v>119363078</v>
      </c>
      <c r="K889" s="1">
        <f t="shared" si="39"/>
        <v>18.597680481620745</v>
      </c>
      <c r="L889" t="s">
        <v>20</v>
      </c>
      <c r="M889" t="s">
        <v>1011</v>
      </c>
      <c r="N889" t="s">
        <v>3133</v>
      </c>
      <c r="O889" t="s">
        <v>3167</v>
      </c>
      <c r="P889" t="s">
        <v>3167</v>
      </c>
      <c r="Q889" t="s">
        <v>3167</v>
      </c>
      <c r="R889" t="s">
        <v>3167</v>
      </c>
      <c r="S889" s="10">
        <f>C889-VLOOKUP(E889, 'OFZ Yield'!$B$2:$N$2354, MATCH(V889, 'OFZ Yield'!$B$3:$N$3, 0), FALSE)</f>
        <v>6.78</v>
      </c>
      <c r="T889">
        <f t="shared" si="40"/>
        <v>1</v>
      </c>
      <c r="U889">
        <f t="shared" si="41"/>
        <v>60</v>
      </c>
      <c r="V889">
        <v>5</v>
      </c>
      <c r="W889">
        <v>0</v>
      </c>
      <c r="X889">
        <v>1</v>
      </c>
      <c r="Y889" s="2">
        <v>42363</v>
      </c>
      <c r="Z889" s="226">
        <f>IF(Y889="", 0, 12*(Y889-E889)/365)</f>
        <v>29.917808219178081</v>
      </c>
    </row>
    <row r="890" spans="1:26" x14ac:dyDescent="0.15">
      <c r="A890" t="s">
        <v>46</v>
      </c>
      <c r="B890" t="s">
        <v>47</v>
      </c>
      <c r="C890" s="1">
        <v>11.95</v>
      </c>
      <c r="D890" s="2">
        <v>42553</v>
      </c>
      <c r="E890" s="2">
        <v>41457</v>
      </c>
      <c r="F890" t="s">
        <v>2405</v>
      </c>
      <c r="G890" t="s">
        <v>19</v>
      </c>
      <c r="H890" t="s">
        <v>21</v>
      </c>
      <c r="I890" t="s">
        <v>23</v>
      </c>
      <c r="J890" s="1">
        <v>160961476</v>
      </c>
      <c r="K890" s="1">
        <f t="shared" si="39"/>
        <v>18.896675614813724</v>
      </c>
      <c r="L890" t="s">
        <v>20</v>
      </c>
      <c r="M890" t="s">
        <v>947</v>
      </c>
      <c r="N890" t="s">
        <v>3133</v>
      </c>
      <c r="O890" t="s">
        <v>3139</v>
      </c>
      <c r="P890" t="s">
        <v>3167</v>
      </c>
      <c r="Q890" t="s">
        <v>3167</v>
      </c>
      <c r="R890" t="s">
        <v>3167</v>
      </c>
      <c r="S890" s="10">
        <f>C890-VLOOKUP(E890, 'OFZ Yield'!$B$2:$N$2354, MATCH(V890, 'OFZ Yield'!$B$3:$N$3, 0), FALSE)</f>
        <v>5.4799999999999995</v>
      </c>
      <c r="T890">
        <f t="shared" si="40"/>
        <v>1</v>
      </c>
      <c r="U890">
        <f t="shared" si="41"/>
        <v>37</v>
      </c>
      <c r="V890">
        <v>3</v>
      </c>
      <c r="W890">
        <v>0</v>
      </c>
      <c r="X890">
        <v>1</v>
      </c>
      <c r="Y890" s="2">
        <f>D890</f>
        <v>42553</v>
      </c>
      <c r="Z890" s="226">
        <f>IF(Y890="", 0, 12*(Y890-E890)/365)</f>
        <v>36.032876712328765</v>
      </c>
    </row>
    <row r="891" spans="1:26" hidden="1" x14ac:dyDescent="0.15">
      <c r="A891" t="s">
        <v>123</v>
      </c>
      <c r="B891" t="s">
        <v>124</v>
      </c>
      <c r="C891" s="1">
        <v>10.5</v>
      </c>
      <c r="D891" s="2">
        <v>42564</v>
      </c>
      <c r="E891" s="2">
        <v>41472</v>
      </c>
      <c r="F891" t="s">
        <v>2407</v>
      </c>
      <c r="G891" t="s">
        <v>19</v>
      </c>
      <c r="H891" t="s">
        <v>21</v>
      </c>
      <c r="I891" t="s">
        <v>25</v>
      </c>
      <c r="J891" s="1">
        <v>13191741</v>
      </c>
      <c r="K891" s="1">
        <f t="shared" si="39"/>
        <v>16.395101509917865</v>
      </c>
      <c r="L891" t="s">
        <v>20</v>
      </c>
      <c r="M891" t="s">
        <v>948</v>
      </c>
      <c r="N891" t="s">
        <v>3167</v>
      </c>
      <c r="O891" t="s">
        <v>3167</v>
      </c>
      <c r="P891" t="s">
        <v>3167</v>
      </c>
      <c r="Q891" t="s">
        <v>3167</v>
      </c>
      <c r="R891" t="s">
        <v>3167</v>
      </c>
      <c r="S891" s="10">
        <f>C891-VLOOKUP(E891, 'OFZ Yield'!$B$2:$N$2354, MATCH(V891, 'OFZ Yield'!$B$3:$N$3, 0), FALSE)</f>
        <v>3.9800000000000004</v>
      </c>
      <c r="T891">
        <f t="shared" si="40"/>
        <v>0</v>
      </c>
      <c r="U891">
        <f t="shared" si="41"/>
        <v>36</v>
      </c>
      <c r="V891">
        <v>5</v>
      </c>
      <c r="W891">
        <v>0</v>
      </c>
      <c r="Z891">
        <v>0</v>
      </c>
    </row>
    <row r="892" spans="1:26" x14ac:dyDescent="0.15">
      <c r="A892" t="s">
        <v>123</v>
      </c>
      <c r="B892" t="s">
        <v>124</v>
      </c>
      <c r="C892" s="1">
        <v>10.5</v>
      </c>
      <c r="D892" s="2">
        <v>42564</v>
      </c>
      <c r="E892" s="2">
        <v>41472</v>
      </c>
      <c r="F892" t="s">
        <v>2408</v>
      </c>
      <c r="G892" t="s">
        <v>19</v>
      </c>
      <c r="H892" t="s">
        <v>21</v>
      </c>
      <c r="I892" t="s">
        <v>25</v>
      </c>
      <c r="J892" s="1">
        <v>13191741</v>
      </c>
      <c r="K892" s="1">
        <f t="shared" si="39"/>
        <v>16.395101509917865</v>
      </c>
      <c r="L892" t="s">
        <v>20</v>
      </c>
      <c r="M892" t="s">
        <v>947</v>
      </c>
      <c r="N892" t="s">
        <v>3167</v>
      </c>
      <c r="O892" t="s">
        <v>3167</v>
      </c>
      <c r="P892" t="s">
        <v>3167</v>
      </c>
      <c r="Q892" t="s">
        <v>3167</v>
      </c>
      <c r="R892" t="s">
        <v>3167</v>
      </c>
      <c r="S892" s="10">
        <f>C892-VLOOKUP(E892, 'OFZ Yield'!$B$2:$N$2354, MATCH(V892, 'OFZ Yield'!$B$3:$N$3, 0), FALSE)</f>
        <v>4.3</v>
      </c>
      <c r="T892">
        <f t="shared" si="40"/>
        <v>1</v>
      </c>
      <c r="U892">
        <f t="shared" si="41"/>
        <v>36</v>
      </c>
      <c r="V892">
        <v>3</v>
      </c>
      <c r="W892">
        <v>0</v>
      </c>
      <c r="X892">
        <v>1</v>
      </c>
      <c r="Y892" s="2">
        <f>D892</f>
        <v>42564</v>
      </c>
      <c r="Z892" s="226">
        <f>IF(Y892="", 0, 12*(Y892-E892)/365)</f>
        <v>35.901369863013699</v>
      </c>
    </row>
    <row r="893" spans="1:26" hidden="1" x14ac:dyDescent="0.15">
      <c r="A893" t="s">
        <v>123</v>
      </c>
      <c r="B893" t="s">
        <v>124</v>
      </c>
      <c r="C893" s="1">
        <v>10.5</v>
      </c>
      <c r="D893" s="2">
        <v>42564</v>
      </c>
      <c r="E893" s="2">
        <v>41472</v>
      </c>
      <c r="F893" t="s">
        <v>2409</v>
      </c>
      <c r="G893" t="s">
        <v>19</v>
      </c>
      <c r="H893" t="s">
        <v>21</v>
      </c>
      <c r="I893" t="s">
        <v>25</v>
      </c>
      <c r="J893" s="1">
        <v>13191741</v>
      </c>
      <c r="K893" s="1">
        <f t="shared" si="39"/>
        <v>16.395101509917865</v>
      </c>
      <c r="L893" t="s">
        <v>20</v>
      </c>
      <c r="M893" t="s">
        <v>948</v>
      </c>
      <c r="N893" t="s">
        <v>3167</v>
      </c>
      <c r="O893" t="s">
        <v>3167</v>
      </c>
      <c r="P893" t="s">
        <v>3167</v>
      </c>
      <c r="Q893" t="s">
        <v>3167</v>
      </c>
      <c r="R893" t="s">
        <v>3167</v>
      </c>
      <c r="S893" s="10">
        <f>C893-VLOOKUP(E893, 'OFZ Yield'!$B$2:$N$2354, MATCH(V893, 'OFZ Yield'!$B$3:$N$3, 0), FALSE)</f>
        <v>3.9800000000000004</v>
      </c>
      <c r="T893">
        <f t="shared" si="40"/>
        <v>0</v>
      </c>
      <c r="U893">
        <f t="shared" si="41"/>
        <v>36</v>
      </c>
      <c r="V893">
        <v>5</v>
      </c>
      <c r="W893">
        <v>0</v>
      </c>
      <c r="Z893">
        <v>0</v>
      </c>
    </row>
    <row r="894" spans="1:26" hidden="1" x14ac:dyDescent="0.15">
      <c r="A894" t="s">
        <v>1574</v>
      </c>
      <c r="B894" t="s">
        <v>1575</v>
      </c>
      <c r="C894" s="1">
        <v>9.35</v>
      </c>
      <c r="D894" s="2">
        <v>44021</v>
      </c>
      <c r="E894" s="2">
        <v>41473</v>
      </c>
      <c r="F894" t="s">
        <v>2410</v>
      </c>
      <c r="G894" t="s">
        <v>19</v>
      </c>
      <c r="H894" t="s">
        <v>21</v>
      </c>
      <c r="I894" t="s">
        <v>23</v>
      </c>
      <c r="J894" s="1">
        <v>81311830</v>
      </c>
      <c r="K894" s="1">
        <f t="shared" si="39"/>
        <v>18.213802074387523</v>
      </c>
      <c r="L894" t="s">
        <v>20</v>
      </c>
      <c r="M894" t="s">
        <v>947</v>
      </c>
      <c r="N894" t="s">
        <v>3167</v>
      </c>
      <c r="O894" t="s">
        <v>3167</v>
      </c>
      <c r="P894" t="s">
        <v>3167</v>
      </c>
      <c r="Q894" t="s">
        <v>3167</v>
      </c>
      <c r="R894" t="s">
        <v>3167</v>
      </c>
      <c r="S894" s="10">
        <f>C894-VLOOKUP(E894, 'OFZ Yield'!$B$2:$N$2354, MATCH(V894, 'OFZ Yield'!$B$3:$N$3, 0), FALSE)</f>
        <v>3.1899999999999995</v>
      </c>
      <c r="T894">
        <f t="shared" si="40"/>
        <v>0</v>
      </c>
      <c r="U894">
        <f t="shared" si="41"/>
        <v>84</v>
      </c>
      <c r="V894">
        <v>3</v>
      </c>
      <c r="W894">
        <v>0</v>
      </c>
      <c r="Z894">
        <v>0</v>
      </c>
    </row>
    <row r="895" spans="1:26" hidden="1" x14ac:dyDescent="0.15">
      <c r="A895" t="s">
        <v>1574</v>
      </c>
      <c r="B895" t="s">
        <v>1575</v>
      </c>
      <c r="C895" s="1">
        <v>9.35</v>
      </c>
      <c r="D895" s="2">
        <v>44021</v>
      </c>
      <c r="E895" s="2">
        <v>41473</v>
      </c>
      <c r="F895" t="s">
        <v>2411</v>
      </c>
      <c r="G895" t="s">
        <v>19</v>
      </c>
      <c r="H895" t="s">
        <v>21</v>
      </c>
      <c r="I895" t="s">
        <v>23</v>
      </c>
      <c r="J895" s="1">
        <v>67759859</v>
      </c>
      <c r="K895" s="1">
        <f t="shared" si="39"/>
        <v>18.031480527432237</v>
      </c>
      <c r="L895" t="s">
        <v>20</v>
      </c>
      <c r="M895" t="s">
        <v>947</v>
      </c>
      <c r="N895" t="s">
        <v>3167</v>
      </c>
      <c r="O895" t="s">
        <v>3167</v>
      </c>
      <c r="P895" t="s">
        <v>3167</v>
      </c>
      <c r="Q895" t="s">
        <v>3167</v>
      </c>
      <c r="R895" t="s">
        <v>3167</v>
      </c>
      <c r="S895" s="10">
        <f>C895-VLOOKUP(E895, 'OFZ Yield'!$B$2:$N$2354, MATCH(V895, 'OFZ Yield'!$B$3:$N$3, 0), FALSE)</f>
        <v>3.1899999999999995</v>
      </c>
      <c r="T895">
        <f t="shared" si="40"/>
        <v>0</v>
      </c>
      <c r="U895">
        <f t="shared" si="41"/>
        <v>84</v>
      </c>
      <c r="V895">
        <v>3</v>
      </c>
      <c r="W895">
        <v>0</v>
      </c>
      <c r="Z895">
        <v>0</v>
      </c>
    </row>
    <row r="896" spans="1:26" hidden="1" x14ac:dyDescent="0.15">
      <c r="A896" t="s">
        <v>2413</v>
      </c>
      <c r="B896" t="s">
        <v>2414</v>
      </c>
      <c r="C896" s="1">
        <v>9.1999999999999993</v>
      </c>
      <c r="D896" s="2">
        <v>53199</v>
      </c>
      <c r="E896" s="2">
        <v>41474</v>
      </c>
      <c r="F896" t="s">
        <v>2415</v>
      </c>
      <c r="G896" t="s">
        <v>19</v>
      </c>
      <c r="H896" t="s">
        <v>21</v>
      </c>
      <c r="I896" t="s">
        <v>25</v>
      </c>
      <c r="J896" s="1">
        <v>65256923</v>
      </c>
      <c r="K896" s="1">
        <f t="shared" si="39"/>
        <v>17.99384269815577</v>
      </c>
      <c r="L896" t="s">
        <v>20</v>
      </c>
      <c r="M896" t="s">
        <v>948</v>
      </c>
      <c r="N896" t="s">
        <v>3133</v>
      </c>
      <c r="O896" t="s">
        <v>3167</v>
      </c>
      <c r="P896" t="s">
        <v>3167</v>
      </c>
      <c r="Q896" t="s">
        <v>3167</v>
      </c>
      <c r="R896" t="s">
        <v>3167</v>
      </c>
      <c r="S896" s="10">
        <f>C896-VLOOKUP(E896, 'OFZ Yield'!$B$2:$N$2354, MATCH(V896, 'OFZ Yield'!$B$3:$N$3, 0), FALSE)</f>
        <v>3.0699999999999994</v>
      </c>
      <c r="T896">
        <f t="shared" si="40"/>
        <v>0</v>
      </c>
      <c r="U896">
        <f t="shared" si="41"/>
        <v>386</v>
      </c>
      <c r="V896">
        <v>3</v>
      </c>
      <c r="W896">
        <v>0</v>
      </c>
      <c r="Z896">
        <v>0</v>
      </c>
    </row>
    <row r="897" spans="1:26" x14ac:dyDescent="0.15">
      <c r="A897" t="s">
        <v>2413</v>
      </c>
      <c r="B897" t="s">
        <v>2414</v>
      </c>
      <c r="C897" s="1">
        <v>15.076090000000001</v>
      </c>
      <c r="D897" s="2">
        <v>53199</v>
      </c>
      <c r="E897" s="2">
        <v>41474</v>
      </c>
      <c r="F897" t="s">
        <v>2416</v>
      </c>
      <c r="G897" t="s">
        <v>19</v>
      </c>
      <c r="H897" t="s">
        <v>21</v>
      </c>
      <c r="I897" t="s">
        <v>23</v>
      </c>
      <c r="J897" s="1">
        <v>20607454</v>
      </c>
      <c r="K897" s="1">
        <f t="shared" si="39"/>
        <v>16.841163412970012</v>
      </c>
      <c r="L897" t="s">
        <v>20</v>
      </c>
      <c r="M897" t="s">
        <v>948</v>
      </c>
      <c r="N897" t="s">
        <v>3133</v>
      </c>
      <c r="O897" t="s">
        <v>3167</v>
      </c>
      <c r="P897" t="s">
        <v>3167</v>
      </c>
      <c r="Q897" t="s">
        <v>3167</v>
      </c>
      <c r="R897" t="s">
        <v>3167</v>
      </c>
      <c r="S897" s="10">
        <f>C897-VLOOKUP(E897, 'OFZ Yield'!$B$2:$N$2354, MATCH(V897, 'OFZ Yield'!$B$3:$N$3, 0), FALSE)</f>
        <v>8.9460900000000017</v>
      </c>
      <c r="T897">
        <f t="shared" si="40"/>
        <v>1</v>
      </c>
      <c r="U897">
        <f t="shared" si="41"/>
        <v>386</v>
      </c>
      <c r="V897">
        <v>3</v>
      </c>
      <c r="W897">
        <v>0</v>
      </c>
      <c r="X897">
        <v>1</v>
      </c>
      <c r="Y897" s="2">
        <v>43245</v>
      </c>
      <c r="Z897" s="226">
        <f>IF(Y897="", 0, 12*(Y897-E897)/365)</f>
        <v>58.224657534246575</v>
      </c>
    </row>
    <row r="898" spans="1:26" x14ac:dyDescent="0.15">
      <c r="A898" t="s">
        <v>2419</v>
      </c>
      <c r="B898" t="s">
        <v>2420</v>
      </c>
      <c r="C898" s="1">
        <v>10.59</v>
      </c>
      <c r="D898" s="2">
        <v>44390</v>
      </c>
      <c r="E898" s="2">
        <v>41478</v>
      </c>
      <c r="F898" t="s">
        <v>2421</v>
      </c>
      <c r="G898" t="s">
        <v>19</v>
      </c>
      <c r="H898" t="s">
        <v>21</v>
      </c>
      <c r="I898" t="s">
        <v>189</v>
      </c>
      <c r="J898" s="1">
        <v>155115511</v>
      </c>
      <c r="K898" s="1">
        <f t="shared" ref="K898:K961" si="44">LN(J898)</f>
        <v>18.85968062959391</v>
      </c>
      <c r="L898" t="s">
        <v>20</v>
      </c>
      <c r="M898" t="s">
        <v>1011</v>
      </c>
      <c r="N898" t="s">
        <v>3167</v>
      </c>
      <c r="O898" t="s">
        <v>3167</v>
      </c>
      <c r="P898" t="s">
        <v>3167</v>
      </c>
      <c r="Q898" t="s">
        <v>3167</v>
      </c>
      <c r="R898" t="s">
        <v>3167</v>
      </c>
      <c r="S898" s="10">
        <f>C898-VLOOKUP(E898, 'OFZ Yield'!$B$2:$N$2354, MATCH(V898, 'OFZ Yield'!$B$3:$N$3, 0), FALSE)</f>
        <v>4.4799999999999995</v>
      </c>
      <c r="T898">
        <f t="shared" ref="T898:T961" si="45">IF(S898&gt;4, 1, 0)</f>
        <v>1</v>
      </c>
      <c r="U898">
        <f t="shared" ref="U898:U961" si="46">ROUNDUP(12*((D898-E898)/365), 0)</f>
        <v>96</v>
      </c>
      <c r="V898">
        <v>3</v>
      </c>
      <c r="W898">
        <v>0</v>
      </c>
      <c r="X898">
        <v>1</v>
      </c>
      <c r="Y898" s="2">
        <v>43116</v>
      </c>
      <c r="Z898" s="226">
        <f>IF(Y898="", 0, 12*(Y898-E898)/365)</f>
        <v>53.852054794520548</v>
      </c>
    </row>
    <row r="899" spans="1:26" hidden="1" x14ac:dyDescent="0.15">
      <c r="A899" t="s">
        <v>540</v>
      </c>
      <c r="B899" t="s">
        <v>541</v>
      </c>
      <c r="C899" s="1">
        <v>9</v>
      </c>
      <c r="D899" s="2">
        <v>45118</v>
      </c>
      <c r="E899" s="2">
        <v>41478</v>
      </c>
      <c r="F899" t="s">
        <v>2412</v>
      </c>
      <c r="G899" t="s">
        <v>19</v>
      </c>
      <c r="H899" t="s">
        <v>21</v>
      </c>
      <c r="I899" t="s">
        <v>23</v>
      </c>
      <c r="J899" s="1">
        <v>53653825</v>
      </c>
      <c r="K899" s="1">
        <f t="shared" si="44"/>
        <v>17.798063319932947</v>
      </c>
      <c r="L899" t="s">
        <v>20</v>
      </c>
      <c r="M899" t="s">
        <v>948</v>
      </c>
      <c r="N899" t="s">
        <v>3167</v>
      </c>
      <c r="O899" t="s">
        <v>3167</v>
      </c>
      <c r="P899" t="s">
        <v>3167</v>
      </c>
      <c r="Q899" t="s">
        <v>3167</v>
      </c>
      <c r="R899" t="s">
        <v>3167</v>
      </c>
      <c r="S899" s="10">
        <f>C899-VLOOKUP(E899, 'OFZ Yield'!$B$2:$N$2354, MATCH(V899, 'OFZ Yield'!$B$3:$N$3, 0), FALSE)</f>
        <v>2.8899999999999997</v>
      </c>
      <c r="T899">
        <f t="shared" si="45"/>
        <v>0</v>
      </c>
      <c r="U899">
        <f t="shared" si="46"/>
        <v>120</v>
      </c>
      <c r="V899">
        <v>3</v>
      </c>
      <c r="W899">
        <v>0</v>
      </c>
      <c r="Z899">
        <v>0</v>
      </c>
    </row>
    <row r="900" spans="1:26" x14ac:dyDescent="0.15">
      <c r="A900" t="s">
        <v>1296</v>
      </c>
      <c r="B900" t="s">
        <v>1297</v>
      </c>
      <c r="C900" s="1">
        <v>11.7</v>
      </c>
      <c r="D900" s="2">
        <v>43298</v>
      </c>
      <c r="E900" s="2">
        <v>41478</v>
      </c>
      <c r="F900" t="s">
        <v>2417</v>
      </c>
      <c r="G900" t="s">
        <v>19</v>
      </c>
      <c r="H900" t="s">
        <v>21</v>
      </c>
      <c r="I900" t="s">
        <v>23</v>
      </c>
      <c r="J900" s="1">
        <v>67067281</v>
      </c>
      <c r="K900" s="1">
        <f t="shared" si="44"/>
        <v>18.021206867519556</v>
      </c>
      <c r="L900" t="s">
        <v>20</v>
      </c>
      <c r="M900" t="s">
        <v>947</v>
      </c>
      <c r="N900" t="s">
        <v>3133</v>
      </c>
      <c r="O900" t="s">
        <v>3139</v>
      </c>
      <c r="P900" t="s">
        <v>3167</v>
      </c>
      <c r="Q900" t="s">
        <v>3151</v>
      </c>
      <c r="R900" t="s">
        <v>3151</v>
      </c>
      <c r="S900" s="10">
        <f>C900-VLOOKUP(E900, 'OFZ Yield'!$B$2:$N$2354, MATCH(V900, 'OFZ Yield'!$B$3:$N$3, 0), FALSE)</f>
        <v>4.8499999999999996</v>
      </c>
      <c r="T900">
        <f t="shared" si="45"/>
        <v>1</v>
      </c>
      <c r="U900">
        <f t="shared" si="46"/>
        <v>60</v>
      </c>
      <c r="V900">
        <v>7</v>
      </c>
      <c r="W900">
        <v>2</v>
      </c>
      <c r="X900">
        <v>1</v>
      </c>
      <c r="Y900" s="2">
        <f>D900</f>
        <v>43298</v>
      </c>
      <c r="Z900" s="226">
        <f>IF(Y900="", 0, 12*(Y900-E900)/365)</f>
        <v>59.835616438356162</v>
      </c>
    </row>
    <row r="901" spans="1:26" x14ac:dyDescent="0.15">
      <c r="A901" t="s">
        <v>2422</v>
      </c>
      <c r="B901" t="s">
        <v>2423</v>
      </c>
      <c r="C901" s="1">
        <v>13</v>
      </c>
      <c r="D901" s="2">
        <v>43299</v>
      </c>
      <c r="E901" s="2">
        <v>41479</v>
      </c>
      <c r="F901" t="s">
        <v>2424</v>
      </c>
      <c r="G901" t="s">
        <v>19</v>
      </c>
      <c r="H901" t="s">
        <v>21</v>
      </c>
      <c r="I901" t="s">
        <v>25</v>
      </c>
      <c r="J901" s="1">
        <v>66006600</v>
      </c>
      <c r="K901" s="1">
        <f t="shared" si="44"/>
        <v>18.005265294991034</v>
      </c>
      <c r="L901" t="s">
        <v>20</v>
      </c>
      <c r="M901" t="s">
        <v>1011</v>
      </c>
      <c r="N901" t="s">
        <v>3167</v>
      </c>
      <c r="O901" t="s">
        <v>3167</v>
      </c>
      <c r="P901" t="s">
        <v>3167</v>
      </c>
      <c r="Q901" t="s">
        <v>3167</v>
      </c>
      <c r="R901" t="s">
        <v>3167</v>
      </c>
      <c r="S901" s="10">
        <f>C901-VLOOKUP(E901, 'OFZ Yield'!$B$2:$N$2354, MATCH(V901, 'OFZ Yield'!$B$3:$N$3, 0), FALSE)</f>
        <v>6.92</v>
      </c>
      <c r="T901">
        <f t="shared" si="45"/>
        <v>1</v>
      </c>
      <c r="U901">
        <f t="shared" si="46"/>
        <v>60</v>
      </c>
      <c r="V901">
        <v>3</v>
      </c>
      <c r="W901">
        <v>0</v>
      </c>
      <c r="X901">
        <v>1</v>
      </c>
      <c r="Y901" s="2">
        <v>43117</v>
      </c>
      <c r="Z901" s="226">
        <f>IF(Y901="", 0, 12*(Y901-E901)/365)</f>
        <v>53.852054794520548</v>
      </c>
    </row>
    <row r="902" spans="1:26" hidden="1" x14ac:dyDescent="0.15">
      <c r="A902" t="s">
        <v>1479</v>
      </c>
      <c r="B902" t="s">
        <v>1480</v>
      </c>
      <c r="C902" s="1">
        <v>9.9</v>
      </c>
      <c r="D902" s="2">
        <v>43299</v>
      </c>
      <c r="E902" s="2">
        <v>41479</v>
      </c>
      <c r="F902" t="s">
        <v>2418</v>
      </c>
      <c r="G902" t="s">
        <v>19</v>
      </c>
      <c r="H902" t="s">
        <v>21</v>
      </c>
      <c r="I902" t="s">
        <v>23</v>
      </c>
      <c r="J902" s="1">
        <v>53653825</v>
      </c>
      <c r="K902" s="1">
        <f t="shared" si="44"/>
        <v>17.798063319932947</v>
      </c>
      <c r="L902" t="s">
        <v>20</v>
      </c>
      <c r="M902" t="s">
        <v>947</v>
      </c>
      <c r="N902" t="s">
        <v>3133</v>
      </c>
      <c r="O902" t="s">
        <v>3139</v>
      </c>
      <c r="P902" t="s">
        <v>3167</v>
      </c>
      <c r="Q902" t="s">
        <v>3167</v>
      </c>
      <c r="R902" t="s">
        <v>3167</v>
      </c>
      <c r="S902" s="10">
        <f>C902-VLOOKUP(E902, 'OFZ Yield'!$B$2:$N$2354, MATCH(V902, 'OFZ Yield'!$B$3:$N$3, 0), FALSE)</f>
        <v>3.42</v>
      </c>
      <c r="T902">
        <f t="shared" si="45"/>
        <v>0</v>
      </c>
      <c r="U902">
        <f t="shared" si="46"/>
        <v>60</v>
      </c>
      <c r="V902">
        <v>5</v>
      </c>
      <c r="W902">
        <v>0</v>
      </c>
      <c r="Z902">
        <v>0</v>
      </c>
    </row>
    <row r="903" spans="1:26" hidden="1" x14ac:dyDescent="0.15">
      <c r="A903" t="s">
        <v>1206</v>
      </c>
      <c r="B903" t="s">
        <v>1207</v>
      </c>
      <c r="C903" s="1">
        <v>8.5</v>
      </c>
      <c r="D903" s="2">
        <v>45120</v>
      </c>
      <c r="E903" s="2">
        <v>41480</v>
      </c>
      <c r="F903" t="s">
        <v>2374</v>
      </c>
      <c r="G903" t="s">
        <v>19</v>
      </c>
      <c r="H903" t="s">
        <v>21</v>
      </c>
      <c r="I903" t="s">
        <v>23</v>
      </c>
      <c r="J903" s="1">
        <v>67691058</v>
      </c>
      <c r="K903" s="1">
        <f t="shared" si="44"/>
        <v>18.03046464644094</v>
      </c>
      <c r="L903" t="s">
        <v>20</v>
      </c>
      <c r="M903" t="s">
        <v>951</v>
      </c>
      <c r="N903" t="s">
        <v>3167</v>
      </c>
      <c r="O903" t="s">
        <v>3167</v>
      </c>
      <c r="P903" t="s">
        <v>3167</v>
      </c>
      <c r="Q903" t="s">
        <v>3167</v>
      </c>
      <c r="R903" t="s">
        <v>3167</v>
      </c>
      <c r="S903" s="10">
        <f>C903-VLOOKUP(E903, 'OFZ Yield'!$B$2:$N$2354, MATCH(V903, 'OFZ Yield'!$B$3:$N$3, 0), FALSE)</f>
        <v>2.37</v>
      </c>
      <c r="T903">
        <f t="shared" si="45"/>
        <v>0</v>
      </c>
      <c r="U903">
        <f t="shared" si="46"/>
        <v>120</v>
      </c>
      <c r="V903">
        <v>3</v>
      </c>
      <c r="W903">
        <v>0</v>
      </c>
      <c r="Z903">
        <v>0</v>
      </c>
    </row>
    <row r="904" spans="1:26" hidden="1" x14ac:dyDescent="0.15">
      <c r="A904" t="s">
        <v>16</v>
      </c>
      <c r="B904" t="s">
        <v>17</v>
      </c>
      <c r="C904" s="1">
        <v>5.5</v>
      </c>
      <c r="D904" s="2">
        <v>45125</v>
      </c>
      <c r="E904" s="2">
        <v>41485</v>
      </c>
      <c r="F904" t="s">
        <v>383</v>
      </c>
      <c r="G904" t="s">
        <v>19</v>
      </c>
      <c r="H904" t="s">
        <v>21</v>
      </c>
      <c r="I904" t="s">
        <v>23</v>
      </c>
      <c r="J904" s="1">
        <v>134134563</v>
      </c>
      <c r="K904" s="1">
        <f t="shared" si="44"/>
        <v>18.714354055534702</v>
      </c>
      <c r="L904" t="s">
        <v>20</v>
      </c>
      <c r="M904" t="s">
        <v>24</v>
      </c>
      <c r="N904" t="s">
        <v>3131</v>
      </c>
      <c r="O904" t="s">
        <v>3167</v>
      </c>
      <c r="P904" t="s">
        <v>3167</v>
      </c>
      <c r="Q904" t="s">
        <v>3167</v>
      </c>
      <c r="R904" t="s">
        <v>3167</v>
      </c>
      <c r="S904" s="10">
        <f>C904-VLOOKUP(E904, 'OFZ Yield'!$B$2:$N$2354, MATCH(V904, 'OFZ Yield'!$B$3:$N$3, 0), FALSE)</f>
        <v>-1.5499999999999998</v>
      </c>
      <c r="T904">
        <f t="shared" si="45"/>
        <v>0</v>
      </c>
      <c r="U904">
        <f t="shared" si="46"/>
        <v>120</v>
      </c>
      <c r="V904">
        <v>7</v>
      </c>
      <c r="W904">
        <v>2</v>
      </c>
    </row>
    <row r="905" spans="1:26" x14ac:dyDescent="0.15">
      <c r="A905" t="s">
        <v>1789</v>
      </c>
      <c r="B905" t="s">
        <v>1790</v>
      </c>
      <c r="C905" s="1">
        <v>10.85</v>
      </c>
      <c r="D905" s="2">
        <v>43311</v>
      </c>
      <c r="E905" s="2">
        <v>41485</v>
      </c>
      <c r="F905" t="s">
        <v>2427</v>
      </c>
      <c r="G905" t="s">
        <v>19</v>
      </c>
      <c r="H905" t="s">
        <v>21</v>
      </c>
      <c r="I905" t="s">
        <v>23</v>
      </c>
      <c r="J905" s="1">
        <v>39787692</v>
      </c>
      <c r="K905" s="1">
        <f t="shared" si="44"/>
        <v>17.499068176197035</v>
      </c>
      <c r="L905" t="s">
        <v>20</v>
      </c>
      <c r="M905" t="s">
        <v>947</v>
      </c>
      <c r="N905" t="s">
        <v>3133</v>
      </c>
      <c r="O905" t="s">
        <v>3139</v>
      </c>
      <c r="P905" t="s">
        <v>3147</v>
      </c>
      <c r="Q905" t="s">
        <v>3167</v>
      </c>
      <c r="R905" t="s">
        <v>3167</v>
      </c>
      <c r="S905" s="10">
        <f>C905-VLOOKUP(E905, 'OFZ Yield'!$B$2:$N$2354, MATCH(V905, 'OFZ Yield'!$B$3:$N$3, 0), FALSE)</f>
        <v>4.6199999999999992</v>
      </c>
      <c r="T905">
        <f t="shared" si="45"/>
        <v>1</v>
      </c>
      <c r="U905">
        <f t="shared" si="46"/>
        <v>61</v>
      </c>
      <c r="V905">
        <v>3</v>
      </c>
      <c r="W905">
        <f>IF(P905="high risk", 1, 0)</f>
        <v>1</v>
      </c>
      <c r="X905">
        <v>1</v>
      </c>
      <c r="Y905" s="2">
        <f>D905</f>
        <v>43311</v>
      </c>
      <c r="Z905" s="226">
        <f>IF(Y905="", 0, 12*(Y905-E905)/365)</f>
        <v>60.032876712328765</v>
      </c>
    </row>
    <row r="906" spans="1:26" hidden="1" x14ac:dyDescent="0.15">
      <c r="A906" t="s">
        <v>1585</v>
      </c>
      <c r="B906" t="s">
        <v>1586</v>
      </c>
      <c r="C906" s="1">
        <v>9.5</v>
      </c>
      <c r="D906" s="2">
        <v>43306</v>
      </c>
      <c r="E906" s="2">
        <v>41486</v>
      </c>
      <c r="F906" t="s">
        <v>2428</v>
      </c>
      <c r="G906" t="s">
        <v>19</v>
      </c>
      <c r="H906" t="s">
        <v>21</v>
      </c>
      <c r="I906" t="s">
        <v>25</v>
      </c>
      <c r="J906" s="1">
        <v>67759859</v>
      </c>
      <c r="K906" s="1">
        <f t="shared" si="44"/>
        <v>18.031480527432237</v>
      </c>
      <c r="L906" t="s">
        <v>20</v>
      </c>
      <c r="M906" t="s">
        <v>947</v>
      </c>
      <c r="N906" t="s">
        <v>3167</v>
      </c>
      <c r="O906" t="s">
        <v>3167</v>
      </c>
      <c r="P906" t="s">
        <v>3167</v>
      </c>
      <c r="Q906" t="s">
        <v>3167</v>
      </c>
      <c r="R906" t="s">
        <v>3167</v>
      </c>
      <c r="S906" s="10">
        <f>C906-VLOOKUP(E906, 'OFZ Yield'!$B$2:$N$2354, MATCH(V906, 'OFZ Yield'!$B$3:$N$3, 0), FALSE)</f>
        <v>3.17</v>
      </c>
      <c r="T906">
        <f t="shared" si="45"/>
        <v>0</v>
      </c>
      <c r="U906">
        <f t="shared" si="46"/>
        <v>60</v>
      </c>
      <c r="V906">
        <v>3</v>
      </c>
      <c r="W906">
        <v>0</v>
      </c>
      <c r="Z906">
        <v>0</v>
      </c>
    </row>
    <row r="907" spans="1:26" hidden="1" x14ac:dyDescent="0.15">
      <c r="A907" t="s">
        <v>29</v>
      </c>
      <c r="B907" t="s">
        <v>30</v>
      </c>
      <c r="C907" s="1">
        <v>11</v>
      </c>
      <c r="D907" s="2">
        <v>42583</v>
      </c>
      <c r="E907" s="2">
        <v>41487</v>
      </c>
      <c r="F907" t="s">
        <v>2429</v>
      </c>
      <c r="G907" t="s">
        <v>19</v>
      </c>
      <c r="H907" t="s">
        <v>21</v>
      </c>
      <c r="I907" t="s">
        <v>23</v>
      </c>
      <c r="J907" s="1">
        <v>134134563</v>
      </c>
      <c r="K907" s="1">
        <f t="shared" si="44"/>
        <v>18.714354055534702</v>
      </c>
      <c r="L907" t="s">
        <v>20</v>
      </c>
      <c r="M907" t="s">
        <v>947</v>
      </c>
      <c r="N907" t="s">
        <v>3133</v>
      </c>
      <c r="O907" t="s">
        <v>3167</v>
      </c>
      <c r="P907" t="s">
        <v>3167</v>
      </c>
      <c r="Q907" t="s">
        <v>3167</v>
      </c>
      <c r="R907" t="s">
        <v>3167</v>
      </c>
      <c r="S907" s="10">
        <f>C907-VLOOKUP(E907, 'OFZ Yield'!$B$2:$N$2354, MATCH(V907, 'OFZ Yield'!$B$3:$N$3, 0), FALSE)</f>
        <v>3.9699999999999998</v>
      </c>
      <c r="T907">
        <f t="shared" si="45"/>
        <v>0</v>
      </c>
      <c r="U907">
        <f t="shared" si="46"/>
        <v>37</v>
      </c>
      <c r="V907">
        <v>7</v>
      </c>
      <c r="W907">
        <v>0</v>
      </c>
      <c r="Z907">
        <v>0</v>
      </c>
    </row>
    <row r="908" spans="1:26" hidden="1" x14ac:dyDescent="0.15">
      <c r="A908" t="s">
        <v>1190</v>
      </c>
      <c r="B908" t="s">
        <v>1191</v>
      </c>
      <c r="C908" s="1">
        <v>8</v>
      </c>
      <c r="D908" s="2">
        <v>45127</v>
      </c>
      <c r="E908" s="2">
        <v>41487</v>
      </c>
      <c r="F908" t="s">
        <v>2430</v>
      </c>
      <c r="G908" t="s">
        <v>19</v>
      </c>
      <c r="H908" t="s">
        <v>21</v>
      </c>
      <c r="I908" t="s">
        <v>23</v>
      </c>
      <c r="J908" s="1">
        <v>65931747</v>
      </c>
      <c r="K908" s="1">
        <f t="shared" si="44"/>
        <v>18.004130628539119</v>
      </c>
      <c r="L908" t="s">
        <v>20</v>
      </c>
      <c r="M908" t="s">
        <v>948</v>
      </c>
      <c r="N908" t="s">
        <v>3167</v>
      </c>
      <c r="O908" t="s">
        <v>3167</v>
      </c>
      <c r="P908" t="s">
        <v>3167</v>
      </c>
      <c r="Q908" t="s">
        <v>3167</v>
      </c>
      <c r="R908" t="s">
        <v>3167</v>
      </c>
      <c r="S908" s="10">
        <f>C908-VLOOKUP(E908, 'OFZ Yield'!$B$2:$N$2354, MATCH(V908, 'OFZ Yield'!$B$3:$N$3, 0), FALSE)</f>
        <v>0.96999999999999975</v>
      </c>
      <c r="T908">
        <f t="shared" si="45"/>
        <v>0</v>
      </c>
      <c r="U908">
        <f t="shared" si="46"/>
        <v>120</v>
      </c>
      <c r="V908">
        <v>7</v>
      </c>
      <c r="W908">
        <v>0</v>
      </c>
      <c r="Z908">
        <v>0</v>
      </c>
    </row>
    <row r="909" spans="1:26" hidden="1" x14ac:dyDescent="0.15">
      <c r="A909" t="s">
        <v>2431</v>
      </c>
      <c r="B909" t="s">
        <v>2432</v>
      </c>
      <c r="C909" s="1">
        <v>12.25</v>
      </c>
      <c r="D909" s="2">
        <v>43311</v>
      </c>
      <c r="E909" s="2">
        <v>41491</v>
      </c>
      <c r="F909" t="s">
        <v>2433</v>
      </c>
      <c r="G909" t="s">
        <v>19</v>
      </c>
      <c r="H909" t="s">
        <v>21</v>
      </c>
      <c r="I909" t="s">
        <v>23</v>
      </c>
      <c r="J909" s="1">
        <v>20120184</v>
      </c>
      <c r="K909" s="1">
        <f t="shared" si="44"/>
        <v>16.817234048283222</v>
      </c>
      <c r="L909" t="s">
        <v>20</v>
      </c>
      <c r="M909" t="s">
        <v>1011</v>
      </c>
      <c r="N909" t="s">
        <v>3133</v>
      </c>
      <c r="O909" t="s">
        <v>3167</v>
      </c>
      <c r="P909" t="s">
        <v>3167</v>
      </c>
      <c r="Q909" t="s">
        <v>3167</v>
      </c>
      <c r="R909" t="s">
        <v>3167</v>
      </c>
      <c r="S909" s="10">
        <f>C909-VLOOKUP(E909, 'OFZ Yield'!$B$2:$N$2354, MATCH(V909, 'OFZ Yield'!$B$3:$N$3, 0), FALSE)</f>
        <v>4.7</v>
      </c>
      <c r="T909">
        <f t="shared" si="45"/>
        <v>1</v>
      </c>
      <c r="U909">
        <f t="shared" si="46"/>
        <v>60</v>
      </c>
      <c r="V909">
        <v>10</v>
      </c>
      <c r="W909">
        <v>0</v>
      </c>
      <c r="X909">
        <v>0</v>
      </c>
      <c r="Y909" s="2">
        <v>42318</v>
      </c>
      <c r="Z909" s="10">
        <f>(Y909-E909)/365</f>
        <v>2.2657534246575342</v>
      </c>
    </row>
    <row r="910" spans="1:26" hidden="1" x14ac:dyDescent="0.15">
      <c r="A910" t="s">
        <v>1335</v>
      </c>
      <c r="B910" t="s">
        <v>1336</v>
      </c>
      <c r="C910" s="1">
        <v>0.1</v>
      </c>
      <c r="D910" s="2">
        <v>46952</v>
      </c>
      <c r="E910" s="2">
        <v>41492</v>
      </c>
      <c r="F910" t="s">
        <v>2435</v>
      </c>
      <c r="G910" t="s">
        <v>19</v>
      </c>
      <c r="H910" t="s">
        <v>21</v>
      </c>
      <c r="I910" t="s">
        <v>23</v>
      </c>
      <c r="J910" s="1">
        <v>264026402</v>
      </c>
      <c r="K910" s="1">
        <f t="shared" si="44"/>
        <v>19.391559663685925</v>
      </c>
      <c r="L910" t="s">
        <v>20</v>
      </c>
      <c r="M910" t="s">
        <v>1011</v>
      </c>
      <c r="N910" t="s">
        <v>3167</v>
      </c>
      <c r="O910" t="s">
        <v>3167</v>
      </c>
      <c r="P910" t="s">
        <v>3147</v>
      </c>
      <c r="Q910" t="s">
        <v>3167</v>
      </c>
      <c r="R910" t="s">
        <v>3167</v>
      </c>
      <c r="S910" s="10">
        <f>C910-VLOOKUP(E910, 'OFZ Yield'!$B$2:$N$2354, MATCH(V910, 'OFZ Yield'!$B$3:$N$3, 0), FALSE)</f>
        <v>-9.32</v>
      </c>
      <c r="T910">
        <f t="shared" si="45"/>
        <v>0</v>
      </c>
      <c r="U910">
        <f t="shared" si="46"/>
        <v>180</v>
      </c>
      <c r="V910">
        <v>30</v>
      </c>
      <c r="W910">
        <f>IF(P910="high risk", 1, 0)</f>
        <v>1</v>
      </c>
      <c r="X910">
        <v>1</v>
      </c>
      <c r="Y910" s="2">
        <v>43314</v>
      </c>
      <c r="Z910" s="10">
        <f>(Y910-E910)/365</f>
        <v>4.9917808219178079</v>
      </c>
    </row>
    <row r="911" spans="1:26" hidden="1" x14ac:dyDescent="0.15">
      <c r="A911" t="s">
        <v>1190</v>
      </c>
      <c r="B911" t="s">
        <v>1191</v>
      </c>
      <c r="C911" s="1">
        <v>8</v>
      </c>
      <c r="D911" s="2">
        <v>45132</v>
      </c>
      <c r="E911" s="2">
        <v>41492</v>
      </c>
      <c r="F911" t="s">
        <v>2440</v>
      </c>
      <c r="G911" t="s">
        <v>19</v>
      </c>
      <c r="H911" t="s">
        <v>21</v>
      </c>
      <c r="I911" t="s">
        <v>23</v>
      </c>
      <c r="J911" s="1">
        <v>65931747</v>
      </c>
      <c r="K911" s="1">
        <f t="shared" si="44"/>
        <v>18.004130628539119</v>
      </c>
      <c r="L911" t="s">
        <v>20</v>
      </c>
      <c r="M911" t="s">
        <v>951</v>
      </c>
      <c r="N911" t="s">
        <v>3167</v>
      </c>
      <c r="O911" t="s">
        <v>3167</v>
      </c>
      <c r="P911" t="s">
        <v>3167</v>
      </c>
      <c r="Q911" t="s">
        <v>3167</v>
      </c>
      <c r="R911" t="s">
        <v>3167</v>
      </c>
      <c r="S911" s="10">
        <f>C911-VLOOKUP(E911, 'OFZ Yield'!$B$2:$N$2354, MATCH(V911, 'OFZ Yield'!$B$3:$N$3, 0), FALSE)</f>
        <v>1.4100000000000001</v>
      </c>
      <c r="T911">
        <f t="shared" si="45"/>
        <v>0</v>
      </c>
      <c r="U911">
        <f t="shared" si="46"/>
        <v>120</v>
      </c>
      <c r="V911">
        <v>5</v>
      </c>
      <c r="W911">
        <v>0</v>
      </c>
      <c r="Z911">
        <v>0</v>
      </c>
    </row>
    <row r="912" spans="1:26" hidden="1" x14ac:dyDescent="0.15">
      <c r="A912" t="s">
        <v>2437</v>
      </c>
      <c r="B912" t="s">
        <v>2438</v>
      </c>
      <c r="C912" s="1">
        <v>12</v>
      </c>
      <c r="D912" s="2">
        <v>43314</v>
      </c>
      <c r="E912" s="2">
        <v>41494</v>
      </c>
      <c r="F912" t="s">
        <v>2439</v>
      </c>
      <c r="G912" t="s">
        <v>19</v>
      </c>
      <c r="H912" t="s">
        <v>21</v>
      </c>
      <c r="I912" t="s">
        <v>25</v>
      </c>
      <c r="J912" s="1">
        <v>79994667</v>
      </c>
      <c r="K912" s="1">
        <f t="shared" si="44"/>
        <v>18.197470527916114</v>
      </c>
      <c r="L912" t="s">
        <v>20</v>
      </c>
      <c r="M912" t="s">
        <v>947</v>
      </c>
      <c r="N912" t="s">
        <v>3133</v>
      </c>
      <c r="O912" t="s">
        <v>3167</v>
      </c>
      <c r="P912" t="s">
        <v>3167</v>
      </c>
      <c r="Q912" t="s">
        <v>3167</v>
      </c>
      <c r="R912" t="s">
        <v>3167</v>
      </c>
      <c r="S912" s="10">
        <f>C912-VLOOKUP(E912, 'OFZ Yield'!$B$2:$N$2354, MATCH(V912, 'OFZ Yield'!$B$3:$N$3, 0), FALSE)</f>
        <v>2.67</v>
      </c>
      <c r="T912">
        <f t="shared" si="45"/>
        <v>0</v>
      </c>
      <c r="U912">
        <f t="shared" si="46"/>
        <v>60</v>
      </c>
      <c r="V912">
        <v>30</v>
      </c>
      <c r="W912">
        <v>0</v>
      </c>
      <c r="Z912">
        <v>0</v>
      </c>
    </row>
    <row r="913" spans="1:26" hidden="1" x14ac:dyDescent="0.15">
      <c r="A913" t="s">
        <v>2441</v>
      </c>
      <c r="B913" t="s">
        <v>2442</v>
      </c>
      <c r="C913" s="1">
        <v>9</v>
      </c>
      <c r="D913" s="2">
        <v>43318</v>
      </c>
      <c r="E913" s="2">
        <v>41498</v>
      </c>
      <c r="F913" t="s">
        <v>2443</v>
      </c>
      <c r="G913" t="s">
        <v>19</v>
      </c>
      <c r="H913" t="s">
        <v>21</v>
      </c>
      <c r="I913" t="s">
        <v>23</v>
      </c>
      <c r="J913" s="1">
        <v>5273614</v>
      </c>
      <c r="K913" s="1">
        <f t="shared" si="44"/>
        <v>15.478226453986721</v>
      </c>
      <c r="L913" t="s">
        <v>20</v>
      </c>
      <c r="M913" t="s">
        <v>948</v>
      </c>
      <c r="N913" t="s">
        <v>3167</v>
      </c>
      <c r="O913" t="s">
        <v>3167</v>
      </c>
      <c r="P913" t="s">
        <v>3167</v>
      </c>
      <c r="Q913" t="s">
        <v>3167</v>
      </c>
      <c r="R913" t="s">
        <v>3167</v>
      </c>
      <c r="S913" s="10">
        <f>C913-VLOOKUP(E913, 'OFZ Yield'!$B$2:$N$2354, MATCH(V913, 'OFZ Yield'!$B$3:$N$3, 0), FALSE)</f>
        <v>2.4900000000000002</v>
      </c>
      <c r="T913">
        <f t="shared" si="45"/>
        <v>0</v>
      </c>
      <c r="U913">
        <f t="shared" si="46"/>
        <v>60</v>
      </c>
      <c r="V913">
        <v>5</v>
      </c>
      <c r="W913">
        <v>0</v>
      </c>
      <c r="Z913">
        <v>0</v>
      </c>
    </row>
    <row r="914" spans="1:26" hidden="1" x14ac:dyDescent="0.15">
      <c r="A914" t="s">
        <v>711</v>
      </c>
      <c r="B914" t="s">
        <v>712</v>
      </c>
      <c r="C914" s="1">
        <v>0.02</v>
      </c>
      <c r="D914" s="2">
        <v>46961</v>
      </c>
      <c r="E914" s="2">
        <v>41501</v>
      </c>
      <c r="F914" t="s">
        <v>2444</v>
      </c>
      <c r="G914" t="s">
        <v>19</v>
      </c>
      <c r="H914" t="s">
        <v>21</v>
      </c>
      <c r="I914" t="s">
        <v>23</v>
      </c>
      <c r="J914" s="1">
        <v>66312821</v>
      </c>
      <c r="K914" s="1">
        <f t="shared" si="44"/>
        <v>18.009893815043064</v>
      </c>
      <c r="L914" t="s">
        <v>20</v>
      </c>
      <c r="M914" t="s">
        <v>1011</v>
      </c>
      <c r="N914" t="s">
        <v>3167</v>
      </c>
      <c r="O914" t="s">
        <v>3167</v>
      </c>
      <c r="P914" t="s">
        <v>3167</v>
      </c>
      <c r="Q914" t="s">
        <v>3167</v>
      </c>
      <c r="R914" t="s">
        <v>3167</v>
      </c>
      <c r="S914" s="10">
        <f>C914-VLOOKUP(E914, 'OFZ Yield'!$B$2:$N$2354, MATCH(V914, 'OFZ Yield'!$B$3:$N$3, 0), FALSE)</f>
        <v>-7.57</v>
      </c>
      <c r="T914">
        <f t="shared" si="45"/>
        <v>0</v>
      </c>
      <c r="U914">
        <f t="shared" si="46"/>
        <v>180</v>
      </c>
      <c r="V914">
        <v>10</v>
      </c>
      <c r="W914">
        <v>0</v>
      </c>
      <c r="X914">
        <v>0</v>
      </c>
      <c r="Y914" s="2">
        <v>44231</v>
      </c>
      <c r="Z914" s="10">
        <f>(Y914-E914)/365</f>
        <v>7.4794520547945202</v>
      </c>
    </row>
    <row r="915" spans="1:26" hidden="1" x14ac:dyDescent="0.15">
      <c r="A915" t="s">
        <v>230</v>
      </c>
      <c r="B915" t="s">
        <v>231</v>
      </c>
      <c r="C915" s="1">
        <v>10</v>
      </c>
      <c r="D915" s="2">
        <v>42601</v>
      </c>
      <c r="E915" s="2">
        <v>41505</v>
      </c>
      <c r="F915" t="s">
        <v>2425</v>
      </c>
      <c r="G915" t="s">
        <v>19</v>
      </c>
      <c r="H915" t="s">
        <v>21</v>
      </c>
      <c r="I915" t="s">
        <v>23</v>
      </c>
      <c r="J915" s="1">
        <v>40240369</v>
      </c>
      <c r="K915" s="1">
        <f t="shared" si="44"/>
        <v>17.510381253693833</v>
      </c>
      <c r="L915" t="s">
        <v>20</v>
      </c>
      <c r="M915" t="s">
        <v>947</v>
      </c>
      <c r="N915" t="s">
        <v>3133</v>
      </c>
      <c r="O915" t="s">
        <v>3167</v>
      </c>
      <c r="P915" t="s">
        <v>3167</v>
      </c>
      <c r="Q915" t="s">
        <v>3167</v>
      </c>
      <c r="R915" t="s">
        <v>3167</v>
      </c>
      <c r="S915" s="10">
        <f>C915-VLOOKUP(E915, 'OFZ Yield'!$B$2:$N$2354, MATCH(V915, 'OFZ Yield'!$B$3:$N$3, 0), FALSE)</f>
        <v>3.42</v>
      </c>
      <c r="T915">
        <f t="shared" si="45"/>
        <v>0</v>
      </c>
      <c r="U915">
        <f t="shared" si="46"/>
        <v>37</v>
      </c>
      <c r="V915">
        <v>5</v>
      </c>
      <c r="W915">
        <v>0</v>
      </c>
      <c r="Z915">
        <v>0</v>
      </c>
    </row>
    <row r="916" spans="1:26" hidden="1" x14ac:dyDescent="0.15">
      <c r="A916" t="s">
        <v>230</v>
      </c>
      <c r="B916" t="s">
        <v>231</v>
      </c>
      <c r="C916" s="1">
        <v>10</v>
      </c>
      <c r="D916" s="2">
        <v>42601</v>
      </c>
      <c r="E916" s="2">
        <v>41505</v>
      </c>
      <c r="F916" t="s">
        <v>2426</v>
      </c>
      <c r="G916" t="s">
        <v>19</v>
      </c>
      <c r="H916" t="s">
        <v>21</v>
      </c>
      <c r="I916" t="s">
        <v>23</v>
      </c>
      <c r="J916" s="1">
        <v>40240369</v>
      </c>
      <c r="K916" s="1">
        <f t="shared" si="44"/>
        <v>17.510381253693833</v>
      </c>
      <c r="L916" t="s">
        <v>20</v>
      </c>
      <c r="M916" t="s">
        <v>947</v>
      </c>
      <c r="N916" t="s">
        <v>3133</v>
      </c>
      <c r="O916" t="s">
        <v>3167</v>
      </c>
      <c r="P916" t="s">
        <v>3167</v>
      </c>
      <c r="Q916" t="s">
        <v>3167</v>
      </c>
      <c r="R916" t="s">
        <v>3167</v>
      </c>
      <c r="S916" s="10">
        <f>C916-VLOOKUP(E916, 'OFZ Yield'!$B$2:$N$2354, MATCH(V916, 'OFZ Yield'!$B$3:$N$3, 0), FALSE)</f>
        <v>3.87</v>
      </c>
      <c r="T916">
        <f t="shared" si="45"/>
        <v>0</v>
      </c>
      <c r="U916">
        <f t="shared" si="46"/>
        <v>37</v>
      </c>
      <c r="V916">
        <v>3</v>
      </c>
      <c r="W916">
        <v>0</v>
      </c>
      <c r="Z916">
        <v>0</v>
      </c>
    </row>
    <row r="917" spans="1:26" hidden="1" x14ac:dyDescent="0.15">
      <c r="A917" t="s">
        <v>332</v>
      </c>
      <c r="B917" t="s">
        <v>333</v>
      </c>
      <c r="C917" s="1">
        <v>8.35</v>
      </c>
      <c r="D917" s="2">
        <v>42602</v>
      </c>
      <c r="E917" s="2">
        <v>41506</v>
      </c>
      <c r="F917" t="s">
        <v>2445</v>
      </c>
      <c r="G917" t="s">
        <v>19</v>
      </c>
      <c r="H917" t="s">
        <v>21</v>
      </c>
      <c r="I917" t="s">
        <v>25</v>
      </c>
      <c r="J917" s="1">
        <v>67067281</v>
      </c>
      <c r="K917" s="1">
        <f t="shared" si="44"/>
        <v>18.021206867519556</v>
      </c>
      <c r="L917" t="s">
        <v>20</v>
      </c>
      <c r="M917" t="s">
        <v>947</v>
      </c>
      <c r="N917" t="s">
        <v>3133</v>
      </c>
      <c r="O917" t="s">
        <v>3167</v>
      </c>
      <c r="P917" t="s">
        <v>3167</v>
      </c>
      <c r="Q917" t="s">
        <v>3167</v>
      </c>
      <c r="R917" t="s">
        <v>3167</v>
      </c>
      <c r="S917" s="10">
        <f>C917-VLOOKUP(E917, 'OFZ Yield'!$B$2:$N$2354, MATCH(V917, 'OFZ Yield'!$B$3:$N$3, 0), FALSE)</f>
        <v>1.7199999999999998</v>
      </c>
      <c r="T917">
        <f t="shared" si="45"/>
        <v>0</v>
      </c>
      <c r="U917">
        <f t="shared" si="46"/>
        <v>37</v>
      </c>
      <c r="V917">
        <v>5</v>
      </c>
      <c r="W917">
        <v>0</v>
      </c>
      <c r="Z917">
        <v>0</v>
      </c>
    </row>
    <row r="918" spans="1:26" hidden="1" x14ac:dyDescent="0.15">
      <c r="A918" t="s">
        <v>388</v>
      </c>
      <c r="B918" t="s">
        <v>389</v>
      </c>
      <c r="C918" s="1">
        <v>8.25</v>
      </c>
      <c r="D918" s="2">
        <v>45148</v>
      </c>
      <c r="E918" s="2">
        <v>41508</v>
      </c>
      <c r="F918" t="s">
        <v>390</v>
      </c>
      <c r="G918" t="s">
        <v>19</v>
      </c>
      <c r="H918" t="s">
        <v>21</v>
      </c>
      <c r="I918" t="s">
        <v>23</v>
      </c>
      <c r="J918" s="1">
        <v>135937533</v>
      </c>
      <c r="K918" s="1">
        <f t="shared" si="44"/>
        <v>18.727706022005869</v>
      </c>
      <c r="L918" t="s">
        <v>20</v>
      </c>
      <c r="M918" t="s">
        <v>24</v>
      </c>
      <c r="N918" t="s">
        <v>3133</v>
      </c>
      <c r="O918" t="s">
        <v>3167</v>
      </c>
      <c r="P918" t="s">
        <v>3167</v>
      </c>
      <c r="Q918" t="s">
        <v>3167</v>
      </c>
      <c r="R918" t="s">
        <v>3167</v>
      </c>
      <c r="S918" s="10">
        <f>C918-VLOOKUP(E918, 'OFZ Yield'!$B$2:$N$2354, MATCH(V918, 'OFZ Yield'!$B$3:$N$3, 0), FALSE)</f>
        <v>0.91999999999999993</v>
      </c>
      <c r="T918">
        <f t="shared" si="45"/>
        <v>0</v>
      </c>
      <c r="U918">
        <f t="shared" si="46"/>
        <v>120</v>
      </c>
      <c r="V918">
        <v>7</v>
      </c>
      <c r="W918">
        <v>0</v>
      </c>
    </row>
    <row r="919" spans="1:26" x14ac:dyDescent="0.15">
      <c r="A919" t="s">
        <v>2150</v>
      </c>
      <c r="B919" t="s">
        <v>2151</v>
      </c>
      <c r="C919" s="1">
        <v>12</v>
      </c>
      <c r="D919" s="2">
        <v>42600</v>
      </c>
      <c r="E919" s="2">
        <v>41508</v>
      </c>
      <c r="F919" t="s">
        <v>2447</v>
      </c>
      <c r="G919" t="s">
        <v>19</v>
      </c>
      <c r="H919" t="s">
        <v>21</v>
      </c>
      <c r="I919" t="s">
        <v>23</v>
      </c>
      <c r="J919" s="1">
        <v>67067281</v>
      </c>
      <c r="K919" s="1">
        <f t="shared" si="44"/>
        <v>18.021206867519556</v>
      </c>
      <c r="L919" t="s">
        <v>20</v>
      </c>
      <c r="M919" t="s">
        <v>947</v>
      </c>
      <c r="N919" t="s">
        <v>3133</v>
      </c>
      <c r="O919" t="s">
        <v>3167</v>
      </c>
      <c r="P919" t="s">
        <v>3167</v>
      </c>
      <c r="Q919" t="s">
        <v>3167</v>
      </c>
      <c r="R919" t="s">
        <v>3167</v>
      </c>
      <c r="S919" s="10">
        <f>C919-VLOOKUP(E919, 'OFZ Yield'!$B$2:$N$2354, MATCH(V919, 'OFZ Yield'!$B$3:$N$3, 0), FALSE)</f>
        <v>5.56</v>
      </c>
      <c r="T919">
        <f t="shared" si="45"/>
        <v>1</v>
      </c>
      <c r="U919">
        <f t="shared" si="46"/>
        <v>36</v>
      </c>
      <c r="V919">
        <v>3</v>
      </c>
      <c r="W919">
        <v>0</v>
      </c>
      <c r="X919">
        <v>1</v>
      </c>
      <c r="Y919" s="2">
        <f>D919</f>
        <v>42600</v>
      </c>
      <c r="Z919" s="226">
        <f>IF(Y919="", 0, 12*(Y919-E919)/365)</f>
        <v>35.901369863013699</v>
      </c>
    </row>
    <row r="920" spans="1:26" hidden="1" x14ac:dyDescent="0.15">
      <c r="A920" t="s">
        <v>182</v>
      </c>
      <c r="B920" t="s">
        <v>183</v>
      </c>
      <c r="C920" s="1">
        <v>0</v>
      </c>
      <c r="D920" s="2">
        <v>45149</v>
      </c>
      <c r="E920" s="2">
        <v>41509</v>
      </c>
      <c r="F920" t="s">
        <v>392</v>
      </c>
      <c r="G920" t="s">
        <v>19</v>
      </c>
      <c r="H920" t="s">
        <v>21</v>
      </c>
      <c r="I920" t="s">
        <v>23</v>
      </c>
      <c r="J920" s="1">
        <v>165782053</v>
      </c>
      <c r="K920" s="1">
        <f t="shared" si="44"/>
        <v>18.926184549933229</v>
      </c>
      <c r="L920" t="s">
        <v>185</v>
      </c>
      <c r="M920" t="s">
        <v>24</v>
      </c>
      <c r="N920" t="s">
        <v>3167</v>
      </c>
      <c r="O920" t="s">
        <v>3139</v>
      </c>
      <c r="P920" t="s">
        <v>3167</v>
      </c>
      <c r="Q920" t="s">
        <v>3167</v>
      </c>
      <c r="R920" t="s">
        <v>3167</v>
      </c>
      <c r="S920" s="10">
        <f>C920-VLOOKUP(E920, 'OFZ Yield'!$B$2:$N$2354, MATCH(V920, 'OFZ Yield'!$B$3:$N$3, 0), FALSE)</f>
        <v>-7.84</v>
      </c>
      <c r="T920">
        <f t="shared" si="45"/>
        <v>0</v>
      </c>
      <c r="U920">
        <f t="shared" si="46"/>
        <v>120</v>
      </c>
      <c r="V920">
        <v>10</v>
      </c>
      <c r="W920">
        <v>0</v>
      </c>
    </row>
    <row r="921" spans="1:26" hidden="1" x14ac:dyDescent="0.15">
      <c r="A921" t="s">
        <v>2448</v>
      </c>
      <c r="B921" t="s">
        <v>2449</v>
      </c>
      <c r="C921" s="1">
        <v>13.5</v>
      </c>
      <c r="D921" s="2">
        <v>42613</v>
      </c>
      <c r="E921" s="2">
        <v>41515</v>
      </c>
      <c r="F921" t="s">
        <v>2450</v>
      </c>
      <c r="G921" t="s">
        <v>19</v>
      </c>
      <c r="H921" t="s">
        <v>21</v>
      </c>
      <c r="I921" t="s">
        <v>23</v>
      </c>
      <c r="J921" s="1">
        <v>20120184</v>
      </c>
      <c r="K921" s="1">
        <f t="shared" si="44"/>
        <v>16.817234048283222</v>
      </c>
      <c r="L921" t="s">
        <v>20</v>
      </c>
      <c r="M921" t="s">
        <v>947</v>
      </c>
      <c r="N921" t="s">
        <v>3167</v>
      </c>
      <c r="O921" t="s">
        <v>3167</v>
      </c>
      <c r="P921" t="s">
        <v>3167</v>
      </c>
      <c r="Q921" t="s">
        <v>3167</v>
      </c>
      <c r="R921" t="s">
        <v>3167</v>
      </c>
      <c r="S921" s="10">
        <f>C921-VLOOKUP(E921, 'OFZ Yield'!$B$2:$N$2354, MATCH(V921, 'OFZ Yield'!$B$3:$N$3, 0), FALSE)</f>
        <v>6.48</v>
      </c>
      <c r="T921">
        <f t="shared" si="45"/>
        <v>1</v>
      </c>
      <c r="U921">
        <f t="shared" si="46"/>
        <v>37</v>
      </c>
      <c r="V921">
        <v>5</v>
      </c>
      <c r="W921">
        <v>0</v>
      </c>
      <c r="X921">
        <v>0</v>
      </c>
      <c r="Z921">
        <v>0</v>
      </c>
    </row>
    <row r="922" spans="1:26" hidden="1" x14ac:dyDescent="0.15">
      <c r="A922" t="s">
        <v>1421</v>
      </c>
      <c r="B922" t="s">
        <v>1422</v>
      </c>
      <c r="C922" s="1">
        <v>0.01</v>
      </c>
      <c r="D922" s="2">
        <v>43335</v>
      </c>
      <c r="E922" s="2">
        <v>41515</v>
      </c>
      <c r="F922" t="s">
        <v>2451</v>
      </c>
      <c r="G922" t="s">
        <v>19</v>
      </c>
      <c r="H922" t="s">
        <v>21</v>
      </c>
      <c r="I922" t="s">
        <v>23</v>
      </c>
      <c r="J922" s="1">
        <v>19893846</v>
      </c>
      <c r="K922" s="1">
        <f t="shared" si="44"/>
        <v>16.805920995637088</v>
      </c>
      <c r="L922" t="s">
        <v>20</v>
      </c>
      <c r="M922" t="s">
        <v>948</v>
      </c>
      <c r="N922" t="s">
        <v>3167</v>
      </c>
      <c r="O922" t="s">
        <v>3167</v>
      </c>
      <c r="P922" t="s">
        <v>3167</v>
      </c>
      <c r="Q922" t="s">
        <v>3167</v>
      </c>
      <c r="R922" t="s">
        <v>3167</v>
      </c>
      <c r="S922" s="10">
        <f>C922-VLOOKUP(E922, 'OFZ Yield'!$B$2:$N$2354, MATCH(V922, 'OFZ Yield'!$B$3:$N$3, 0), FALSE)</f>
        <v>-7.01</v>
      </c>
      <c r="T922">
        <f t="shared" si="45"/>
        <v>0</v>
      </c>
      <c r="U922">
        <f t="shared" si="46"/>
        <v>60</v>
      </c>
      <c r="V922">
        <v>5</v>
      </c>
      <c r="W922">
        <v>0</v>
      </c>
      <c r="Z922">
        <v>0</v>
      </c>
    </row>
    <row r="923" spans="1:26" hidden="1" x14ac:dyDescent="0.15">
      <c r="A923" t="s">
        <v>1421</v>
      </c>
      <c r="B923" t="s">
        <v>1422</v>
      </c>
      <c r="C923" s="1">
        <v>0.01</v>
      </c>
      <c r="D923" s="2">
        <v>43335</v>
      </c>
      <c r="E923" s="2">
        <v>41515</v>
      </c>
      <c r="F923" t="s">
        <v>2452</v>
      </c>
      <c r="G923" t="s">
        <v>19</v>
      </c>
      <c r="H923" t="s">
        <v>21</v>
      </c>
      <c r="I923" t="s">
        <v>23</v>
      </c>
      <c r="J923" s="1">
        <v>13262564</v>
      </c>
      <c r="K923" s="1">
        <f t="shared" si="44"/>
        <v>16.400455887528924</v>
      </c>
      <c r="L923" t="s">
        <v>20</v>
      </c>
      <c r="M923" t="s">
        <v>948</v>
      </c>
      <c r="N923" t="s">
        <v>3167</v>
      </c>
      <c r="O923" t="s">
        <v>3167</v>
      </c>
      <c r="P923" t="s">
        <v>3167</v>
      </c>
      <c r="Q923" t="s">
        <v>3167</v>
      </c>
      <c r="R923" t="s">
        <v>3167</v>
      </c>
      <c r="S923" s="10">
        <f>C923-VLOOKUP(E923, 'OFZ Yield'!$B$2:$N$2354, MATCH(V923, 'OFZ Yield'!$B$3:$N$3, 0), FALSE)</f>
        <v>-6.57</v>
      </c>
      <c r="T923">
        <f t="shared" si="45"/>
        <v>0</v>
      </c>
      <c r="U923">
        <f t="shared" si="46"/>
        <v>60</v>
      </c>
      <c r="V923">
        <v>3</v>
      </c>
      <c r="W923">
        <v>0</v>
      </c>
      <c r="Z923">
        <v>0</v>
      </c>
    </row>
    <row r="924" spans="1:26" x14ac:dyDescent="0.15">
      <c r="A924" t="s">
        <v>1613</v>
      </c>
      <c r="B924" t="s">
        <v>1614</v>
      </c>
      <c r="C924" s="1">
        <v>13.75</v>
      </c>
      <c r="D924" s="2">
        <v>42618</v>
      </c>
      <c r="E924" s="2">
        <v>41522</v>
      </c>
      <c r="F924" t="s">
        <v>2453</v>
      </c>
      <c r="G924" t="s">
        <v>19</v>
      </c>
      <c r="H924" t="s">
        <v>21</v>
      </c>
      <c r="I924" t="s">
        <v>23</v>
      </c>
      <c r="J924" s="1">
        <v>79575385</v>
      </c>
      <c r="K924" s="1">
        <f t="shared" si="44"/>
        <v>18.19221536932368</v>
      </c>
      <c r="L924" t="s">
        <v>20</v>
      </c>
      <c r="M924" t="s">
        <v>947</v>
      </c>
      <c r="N924" t="s">
        <v>3133</v>
      </c>
      <c r="O924" t="s">
        <v>3167</v>
      </c>
      <c r="P924" t="s">
        <v>3167</v>
      </c>
      <c r="Q924" t="s">
        <v>3167</v>
      </c>
      <c r="R924" t="s">
        <v>3167</v>
      </c>
      <c r="S924" s="10">
        <f>C924-VLOOKUP(E924, 'OFZ Yield'!$B$2:$N$2354, MATCH(V924, 'OFZ Yield'!$B$3:$N$3, 0), FALSE)</f>
        <v>5.93</v>
      </c>
      <c r="T924">
        <f t="shared" si="45"/>
        <v>1</v>
      </c>
      <c r="U924">
        <f t="shared" si="46"/>
        <v>37</v>
      </c>
      <c r="V924">
        <v>10</v>
      </c>
      <c r="W924">
        <v>0</v>
      </c>
      <c r="X924">
        <v>1</v>
      </c>
      <c r="Y924" s="2">
        <f>D924</f>
        <v>42618</v>
      </c>
      <c r="Z924" s="226">
        <f>IF(Y924="", 0, 12*(Y924-E924)/365)</f>
        <v>36.032876712328765</v>
      </c>
    </row>
    <row r="925" spans="1:26" hidden="1" x14ac:dyDescent="0.15">
      <c r="A925" t="s">
        <v>2163</v>
      </c>
      <c r="B925" t="s">
        <v>2164</v>
      </c>
      <c r="C925" s="1">
        <v>9</v>
      </c>
      <c r="D925" s="2">
        <v>42619</v>
      </c>
      <c r="E925" s="2">
        <v>41527</v>
      </c>
      <c r="F925" t="s">
        <v>2455</v>
      </c>
      <c r="G925" t="s">
        <v>19</v>
      </c>
      <c r="H925" t="s">
        <v>21</v>
      </c>
      <c r="I925" t="s">
        <v>23</v>
      </c>
      <c r="J925" s="1">
        <v>107307651</v>
      </c>
      <c r="K925" s="1">
        <f t="shared" si="44"/>
        <v>18.491210509811893</v>
      </c>
      <c r="L925" t="s">
        <v>20</v>
      </c>
      <c r="M925" t="s">
        <v>947</v>
      </c>
      <c r="N925" t="s">
        <v>3167</v>
      </c>
      <c r="O925" t="s">
        <v>3167</v>
      </c>
      <c r="P925" t="s">
        <v>3167</v>
      </c>
      <c r="Q925" t="s">
        <v>3167</v>
      </c>
      <c r="R925" t="s">
        <v>3167</v>
      </c>
      <c r="S925" s="10">
        <f>C925-VLOOKUP(E925, 'OFZ Yield'!$B$2:$N$2354, MATCH(V925, 'OFZ Yield'!$B$3:$N$3, 0), FALSE)</f>
        <v>1.9400000000000004</v>
      </c>
      <c r="T925">
        <f t="shared" si="45"/>
        <v>0</v>
      </c>
      <c r="U925">
        <f t="shared" si="46"/>
        <v>36</v>
      </c>
      <c r="V925">
        <v>5</v>
      </c>
      <c r="W925">
        <v>0</v>
      </c>
      <c r="Z925">
        <v>0</v>
      </c>
    </row>
    <row r="926" spans="1:26" x14ac:dyDescent="0.15">
      <c r="A926" t="s">
        <v>2422</v>
      </c>
      <c r="B926" t="s">
        <v>2423</v>
      </c>
      <c r="C926" s="1">
        <v>12.75</v>
      </c>
      <c r="D926" s="2">
        <v>43349</v>
      </c>
      <c r="E926" s="2">
        <v>41529</v>
      </c>
      <c r="F926" t="s">
        <v>2463</v>
      </c>
      <c r="G926" t="s">
        <v>19</v>
      </c>
      <c r="H926" t="s">
        <v>21</v>
      </c>
      <c r="I926" t="s">
        <v>25</v>
      </c>
      <c r="J926" s="1">
        <v>66006600</v>
      </c>
      <c r="K926" s="1">
        <f t="shared" si="44"/>
        <v>18.005265294991034</v>
      </c>
      <c r="L926" t="s">
        <v>20</v>
      </c>
      <c r="M926" t="s">
        <v>1011</v>
      </c>
      <c r="N926" t="s">
        <v>3167</v>
      </c>
      <c r="O926" t="s">
        <v>3167</v>
      </c>
      <c r="P926" t="s">
        <v>3147</v>
      </c>
      <c r="Q926" t="s">
        <v>3167</v>
      </c>
      <c r="R926" t="s">
        <v>3167</v>
      </c>
      <c r="S926" s="10">
        <f>C926-VLOOKUP(E926, 'OFZ Yield'!$B$2:$N$2354, MATCH(V926, 'OFZ Yield'!$B$3:$N$3, 0), FALSE)</f>
        <v>6.24</v>
      </c>
      <c r="T926">
        <f t="shared" si="45"/>
        <v>1</v>
      </c>
      <c r="U926">
        <f t="shared" si="46"/>
        <v>60</v>
      </c>
      <c r="V926">
        <v>3</v>
      </c>
      <c r="W926">
        <f>IF(P926="high risk", 1, 0)</f>
        <v>1</v>
      </c>
      <c r="X926">
        <v>1</v>
      </c>
      <c r="Y926" s="2">
        <v>43167</v>
      </c>
      <c r="Z926" s="226">
        <f>IF(Y926="", 0, 12*(Y926-E926)/365)</f>
        <v>53.852054794520548</v>
      </c>
    </row>
    <row r="927" spans="1:26" hidden="1" x14ac:dyDescent="0.15">
      <c r="A927" t="s">
        <v>1555</v>
      </c>
      <c r="B927" t="s">
        <v>1556</v>
      </c>
      <c r="C927" s="1">
        <v>11</v>
      </c>
      <c r="D927" s="2">
        <v>42621</v>
      </c>
      <c r="E927" s="2">
        <v>41529</v>
      </c>
      <c r="F927" t="s">
        <v>2456</v>
      </c>
      <c r="G927" t="s">
        <v>19</v>
      </c>
      <c r="H927" t="s">
        <v>21</v>
      </c>
      <c r="I927" t="s">
        <v>23</v>
      </c>
      <c r="J927" s="1">
        <v>19893846</v>
      </c>
      <c r="K927" s="1">
        <f t="shared" si="44"/>
        <v>16.805920995637088</v>
      </c>
      <c r="L927" t="s">
        <v>20</v>
      </c>
      <c r="M927" t="s">
        <v>947</v>
      </c>
      <c r="N927" t="s">
        <v>3167</v>
      </c>
      <c r="O927" t="s">
        <v>3167</v>
      </c>
      <c r="P927" t="s">
        <v>3167</v>
      </c>
      <c r="Q927" t="s">
        <v>3167</v>
      </c>
      <c r="R927" t="s">
        <v>3167</v>
      </c>
      <c r="S927" s="10">
        <f>C927-VLOOKUP(E927, 'OFZ Yield'!$B$2:$N$2354, MATCH(V927, 'OFZ Yield'!$B$3:$N$3, 0), FALSE)</f>
        <v>2.9299999999999997</v>
      </c>
      <c r="T927">
        <f t="shared" si="45"/>
        <v>0</v>
      </c>
      <c r="U927">
        <f t="shared" si="46"/>
        <v>36</v>
      </c>
      <c r="V927">
        <v>15</v>
      </c>
      <c r="W927">
        <v>0</v>
      </c>
      <c r="Z927">
        <v>0</v>
      </c>
    </row>
    <row r="928" spans="1:26" x14ac:dyDescent="0.15">
      <c r="A928" t="s">
        <v>1326</v>
      </c>
      <c r="B928" t="s">
        <v>1327</v>
      </c>
      <c r="C928" s="1">
        <v>10.7</v>
      </c>
      <c r="D928" s="2">
        <v>42621</v>
      </c>
      <c r="E928" s="2">
        <v>41529</v>
      </c>
      <c r="F928" t="s">
        <v>2466</v>
      </c>
      <c r="G928" t="s">
        <v>19</v>
      </c>
      <c r="H928" t="s">
        <v>21</v>
      </c>
      <c r="I928" t="s">
        <v>23</v>
      </c>
      <c r="J928" s="1">
        <v>66312821</v>
      </c>
      <c r="K928" s="1">
        <f t="shared" si="44"/>
        <v>18.009893815043064</v>
      </c>
      <c r="L928" t="s">
        <v>20</v>
      </c>
      <c r="M928" t="s">
        <v>947</v>
      </c>
      <c r="N928" t="s">
        <v>3167</v>
      </c>
      <c r="O928" t="s">
        <v>3167</v>
      </c>
      <c r="P928" t="s">
        <v>3167</v>
      </c>
      <c r="Q928" t="s">
        <v>3167</v>
      </c>
      <c r="R928" t="s">
        <v>3167</v>
      </c>
      <c r="S928" s="10">
        <f>C928-VLOOKUP(E928, 'OFZ Yield'!$B$2:$N$2354, MATCH(V928, 'OFZ Yield'!$B$3:$N$3, 0), FALSE)</f>
        <v>4.1899999999999995</v>
      </c>
      <c r="T928">
        <f t="shared" si="45"/>
        <v>1</v>
      </c>
      <c r="U928">
        <f t="shared" si="46"/>
        <v>36</v>
      </c>
      <c r="V928">
        <v>3</v>
      </c>
      <c r="W928">
        <v>0</v>
      </c>
      <c r="X928">
        <v>1</v>
      </c>
      <c r="Y928" s="2">
        <f>D928</f>
        <v>42621</v>
      </c>
      <c r="Z928" s="226">
        <f>IF(Y928="", 0, 12*(Y928-E928)/365)</f>
        <v>35.901369863013699</v>
      </c>
    </row>
    <row r="929" spans="1:26" hidden="1" x14ac:dyDescent="0.15">
      <c r="A929" t="s">
        <v>2457</v>
      </c>
      <c r="B929" t="s">
        <v>2458</v>
      </c>
      <c r="C929" s="1">
        <v>9.1</v>
      </c>
      <c r="D929" s="2">
        <v>53018</v>
      </c>
      <c r="E929" s="2">
        <v>41530</v>
      </c>
      <c r="F929" t="s">
        <v>2459</v>
      </c>
      <c r="G929" t="s">
        <v>19</v>
      </c>
      <c r="H929" t="s">
        <v>21</v>
      </c>
      <c r="I929" t="s">
        <v>25</v>
      </c>
      <c r="J929" s="1">
        <v>45458560</v>
      </c>
      <c r="K929" s="1">
        <f t="shared" si="44"/>
        <v>17.632311699688113</v>
      </c>
      <c r="L929" t="s">
        <v>20</v>
      </c>
      <c r="M929" t="s">
        <v>948</v>
      </c>
      <c r="N929" t="s">
        <v>3133</v>
      </c>
      <c r="O929" t="s">
        <v>3167</v>
      </c>
      <c r="P929" t="s">
        <v>3167</v>
      </c>
      <c r="Q929" t="s">
        <v>3167</v>
      </c>
      <c r="R929" t="s">
        <v>3167</v>
      </c>
      <c r="S929" s="10">
        <f>C929-VLOOKUP(E929, 'OFZ Yield'!$B$2:$N$2354, MATCH(V929, 'OFZ Yield'!$B$3:$N$3, 0), FALSE)</f>
        <v>2.2299999999999995</v>
      </c>
      <c r="T929">
        <f t="shared" si="45"/>
        <v>0</v>
      </c>
      <c r="U929">
        <f t="shared" si="46"/>
        <v>378</v>
      </c>
      <c r="V929">
        <v>5</v>
      </c>
      <c r="W929">
        <v>0</v>
      </c>
      <c r="Z929">
        <v>0</v>
      </c>
    </row>
    <row r="930" spans="1:26" hidden="1" x14ac:dyDescent="0.15">
      <c r="A930" t="s">
        <v>1702</v>
      </c>
      <c r="B930" t="s">
        <v>1703</v>
      </c>
      <c r="C930" s="1">
        <v>0.1</v>
      </c>
      <c r="D930" s="2">
        <v>42626</v>
      </c>
      <c r="E930" s="2">
        <v>41530</v>
      </c>
      <c r="F930" t="s">
        <v>2460</v>
      </c>
      <c r="G930" t="s">
        <v>19</v>
      </c>
      <c r="H930" t="s">
        <v>21</v>
      </c>
      <c r="I930" t="s">
        <v>23</v>
      </c>
      <c r="J930" s="1">
        <v>26525128</v>
      </c>
      <c r="K930" s="1">
        <f t="shared" si="44"/>
        <v>17.093603068088871</v>
      </c>
      <c r="L930" t="s">
        <v>20</v>
      </c>
      <c r="M930" t="s">
        <v>947</v>
      </c>
      <c r="N930" t="s">
        <v>3167</v>
      </c>
      <c r="O930" t="s">
        <v>3139</v>
      </c>
      <c r="P930" t="s">
        <v>3167</v>
      </c>
      <c r="Q930" t="s">
        <v>3167</v>
      </c>
      <c r="R930" t="s">
        <v>3167</v>
      </c>
      <c r="S930" s="10">
        <f>C930-VLOOKUP(E930, 'OFZ Yield'!$B$2:$N$2354, MATCH(V930, 'OFZ Yield'!$B$3:$N$3, 0), FALSE)</f>
        <v>-7.48</v>
      </c>
      <c r="T930">
        <f t="shared" si="45"/>
        <v>0</v>
      </c>
      <c r="U930">
        <f t="shared" si="46"/>
        <v>37</v>
      </c>
      <c r="V930">
        <v>10</v>
      </c>
      <c r="W930">
        <v>0</v>
      </c>
      <c r="Z930">
        <v>0</v>
      </c>
    </row>
    <row r="931" spans="1:26" x14ac:dyDescent="0.15">
      <c r="A931" t="s">
        <v>2457</v>
      </c>
      <c r="B931" t="s">
        <v>2458</v>
      </c>
      <c r="C931" s="1">
        <v>56.960509999999999</v>
      </c>
      <c r="D931" s="2">
        <v>53018</v>
      </c>
      <c r="E931" s="2">
        <v>41530</v>
      </c>
      <c r="F931" t="s">
        <v>2462</v>
      </c>
      <c r="G931" t="s">
        <v>19</v>
      </c>
      <c r="H931" t="s">
        <v>21</v>
      </c>
      <c r="I931" t="s">
        <v>23</v>
      </c>
      <c r="J931" s="1">
        <v>12083921</v>
      </c>
      <c r="K931" s="1">
        <f t="shared" si="44"/>
        <v>16.307386283896989</v>
      </c>
      <c r="L931" t="s">
        <v>20</v>
      </c>
      <c r="M931" t="s">
        <v>948</v>
      </c>
      <c r="N931" t="s">
        <v>3167</v>
      </c>
      <c r="O931" t="s">
        <v>3167</v>
      </c>
      <c r="P931" t="s">
        <v>3167</v>
      </c>
      <c r="Q931" t="s">
        <v>3167</v>
      </c>
      <c r="R931" t="s">
        <v>3167</v>
      </c>
      <c r="S931" s="10">
        <f>C931-VLOOKUP(E931, 'OFZ Yield'!$B$2:$N$2354, MATCH(V931, 'OFZ Yield'!$B$3:$N$3, 0), FALSE)</f>
        <v>48.910510000000002</v>
      </c>
      <c r="T931">
        <f t="shared" si="45"/>
        <v>1</v>
      </c>
      <c r="U931">
        <f t="shared" si="46"/>
        <v>378</v>
      </c>
      <c r="V931">
        <v>15</v>
      </c>
      <c r="W931">
        <v>0</v>
      </c>
      <c r="X931">
        <v>1</v>
      </c>
      <c r="Y931" s="2">
        <v>42972</v>
      </c>
      <c r="Z931" s="226">
        <f>IF(Y931="", 0, 12*(Y931-E931)/365)</f>
        <v>47.408219178082192</v>
      </c>
    </row>
    <row r="932" spans="1:26" x14ac:dyDescent="0.15">
      <c r="A932" t="s">
        <v>985</v>
      </c>
      <c r="B932" t="s">
        <v>986</v>
      </c>
      <c r="C932" s="1">
        <v>13</v>
      </c>
      <c r="D932" s="2">
        <v>44446</v>
      </c>
      <c r="E932" s="2">
        <v>41534</v>
      </c>
      <c r="F932" t="s">
        <v>2467</v>
      </c>
      <c r="G932" t="s">
        <v>19</v>
      </c>
      <c r="H932" t="s">
        <v>21</v>
      </c>
      <c r="I932" t="s">
        <v>23</v>
      </c>
      <c r="J932" s="1">
        <v>41313445</v>
      </c>
      <c r="K932" s="1">
        <f t="shared" si="44"/>
        <v>17.536698549747243</v>
      </c>
      <c r="L932" t="s">
        <v>20</v>
      </c>
      <c r="M932" t="s">
        <v>1011</v>
      </c>
      <c r="N932" t="s">
        <v>3133</v>
      </c>
      <c r="O932" t="s">
        <v>3167</v>
      </c>
      <c r="P932" t="s">
        <v>3167</v>
      </c>
      <c r="Q932" t="s">
        <v>3167</v>
      </c>
      <c r="R932" t="s">
        <v>3167</v>
      </c>
      <c r="S932" s="10">
        <f>C932-VLOOKUP(E932, 'OFZ Yield'!$B$2:$N$2354, MATCH(V932, 'OFZ Yield'!$B$3:$N$3, 0), FALSE)</f>
        <v>6.59</v>
      </c>
      <c r="T932">
        <f t="shared" si="45"/>
        <v>1</v>
      </c>
      <c r="U932">
        <f t="shared" si="46"/>
        <v>96</v>
      </c>
      <c r="V932">
        <v>3</v>
      </c>
      <c r="W932">
        <v>0</v>
      </c>
      <c r="X932">
        <v>1</v>
      </c>
      <c r="Y932" s="2">
        <v>42808</v>
      </c>
      <c r="Z932" s="226">
        <f>IF(Y932="", 0, 12*(Y932-E932)/365)</f>
        <v>41.884931506849313</v>
      </c>
    </row>
    <row r="933" spans="1:26" x14ac:dyDescent="0.15">
      <c r="A933" t="s">
        <v>2469</v>
      </c>
      <c r="B933" t="s">
        <v>2470</v>
      </c>
      <c r="C933" s="1">
        <v>12.75</v>
      </c>
      <c r="D933" s="2">
        <v>43356</v>
      </c>
      <c r="E933" s="2">
        <v>41536</v>
      </c>
      <c r="F933" t="s">
        <v>2471</v>
      </c>
      <c r="G933" t="s">
        <v>19</v>
      </c>
      <c r="H933" t="s">
        <v>21</v>
      </c>
      <c r="I933" t="s">
        <v>25</v>
      </c>
      <c r="J933" s="1">
        <v>66006600</v>
      </c>
      <c r="K933" s="1">
        <f t="shared" si="44"/>
        <v>18.005265294991034</v>
      </c>
      <c r="L933" t="s">
        <v>20</v>
      </c>
      <c r="M933" t="s">
        <v>1011</v>
      </c>
      <c r="N933" t="s">
        <v>3167</v>
      </c>
      <c r="O933" t="s">
        <v>3167</v>
      </c>
      <c r="P933" t="s">
        <v>3147</v>
      </c>
      <c r="Q933" t="s">
        <v>3167</v>
      </c>
      <c r="R933" t="s">
        <v>3167</v>
      </c>
      <c r="S933" s="10">
        <f>C933-VLOOKUP(E933, 'OFZ Yield'!$B$2:$N$2354, MATCH(V933, 'OFZ Yield'!$B$3:$N$3, 0), FALSE)</f>
        <v>5.9</v>
      </c>
      <c r="T933">
        <f t="shared" si="45"/>
        <v>1</v>
      </c>
      <c r="U933">
        <f t="shared" si="46"/>
        <v>60</v>
      </c>
      <c r="V933">
        <v>5</v>
      </c>
      <c r="W933">
        <f>IF(P933="high risk", 1, 0)</f>
        <v>1</v>
      </c>
      <c r="X933">
        <v>1</v>
      </c>
      <c r="Y933" s="2">
        <v>42992</v>
      </c>
      <c r="Z933" s="226">
        <f>IF(Y933="", 0, 12*(Y933-E933)/365)</f>
        <v>47.868493150684934</v>
      </c>
    </row>
    <row r="934" spans="1:26" x14ac:dyDescent="0.15">
      <c r="A934" t="s">
        <v>1715</v>
      </c>
      <c r="B934" t="s">
        <v>1716</v>
      </c>
      <c r="C934" s="1">
        <v>13</v>
      </c>
      <c r="D934" s="2">
        <v>42632</v>
      </c>
      <c r="E934" s="2">
        <v>41536</v>
      </c>
      <c r="F934" t="s">
        <v>2465</v>
      </c>
      <c r="G934" t="s">
        <v>19</v>
      </c>
      <c r="H934" t="s">
        <v>21</v>
      </c>
      <c r="I934" t="s">
        <v>23</v>
      </c>
      <c r="J934" s="1">
        <v>39787692</v>
      </c>
      <c r="K934" s="1">
        <f t="shared" si="44"/>
        <v>17.499068176197035</v>
      </c>
      <c r="L934" t="s">
        <v>20</v>
      </c>
      <c r="M934" t="s">
        <v>947</v>
      </c>
      <c r="N934" t="s">
        <v>3167</v>
      </c>
      <c r="O934" t="s">
        <v>3167</v>
      </c>
      <c r="P934" t="s">
        <v>3167</v>
      </c>
      <c r="Q934" t="s">
        <v>3167</v>
      </c>
      <c r="R934" t="s">
        <v>3167</v>
      </c>
      <c r="S934" s="10">
        <f>C934-VLOOKUP(E934, 'OFZ Yield'!$B$2:$N$2354, MATCH(V934, 'OFZ Yield'!$B$3:$N$3, 0), FALSE)</f>
        <v>4.42</v>
      </c>
      <c r="T934">
        <f t="shared" si="45"/>
        <v>1</v>
      </c>
      <c r="U934">
        <f t="shared" si="46"/>
        <v>37</v>
      </c>
      <c r="V934">
        <v>30</v>
      </c>
      <c r="W934">
        <v>0</v>
      </c>
      <c r="X934">
        <v>1</v>
      </c>
      <c r="Y934" s="2">
        <f>D934</f>
        <v>42632</v>
      </c>
      <c r="Z934" s="226">
        <f>IF(Y934="", 0, 12*(Y934-E934)/365)</f>
        <v>36.032876712328765</v>
      </c>
    </row>
    <row r="935" spans="1:26" hidden="1" x14ac:dyDescent="0.15">
      <c r="A935" t="s">
        <v>452</v>
      </c>
      <c r="B935" t="s">
        <v>453</v>
      </c>
      <c r="C935" s="1">
        <v>9.5</v>
      </c>
      <c r="D935" s="2">
        <v>43361</v>
      </c>
      <c r="E935" s="2">
        <v>41541</v>
      </c>
      <c r="F935" t="s">
        <v>2474</v>
      </c>
      <c r="G935" t="s">
        <v>19</v>
      </c>
      <c r="H935" t="s">
        <v>21</v>
      </c>
      <c r="I935" t="s">
        <v>25</v>
      </c>
      <c r="J935" s="1">
        <v>152408047</v>
      </c>
      <c r="K935" s="1">
        <f t="shared" si="44"/>
        <v>18.842072001660121</v>
      </c>
      <c r="L935" t="s">
        <v>20</v>
      </c>
      <c r="M935" t="s">
        <v>947</v>
      </c>
      <c r="N935" t="s">
        <v>3167</v>
      </c>
      <c r="O935" t="s">
        <v>3167</v>
      </c>
      <c r="P935" t="s">
        <v>3167</v>
      </c>
      <c r="Q935" t="s">
        <v>3167</v>
      </c>
      <c r="R935" t="s">
        <v>3167</v>
      </c>
      <c r="S935" s="10">
        <f>C935-VLOOKUP(E935, 'OFZ Yield'!$B$2:$N$2354, MATCH(V935, 'OFZ Yield'!$B$3:$N$3, 0), FALSE)</f>
        <v>3.08</v>
      </c>
      <c r="T935">
        <f t="shared" si="45"/>
        <v>0</v>
      </c>
      <c r="U935">
        <f t="shared" si="46"/>
        <v>60</v>
      </c>
      <c r="V935">
        <v>3</v>
      </c>
      <c r="W935">
        <v>0</v>
      </c>
      <c r="Z935">
        <v>0</v>
      </c>
    </row>
    <row r="936" spans="1:26" hidden="1" x14ac:dyDescent="0.15">
      <c r="A936" t="s">
        <v>29</v>
      </c>
      <c r="B936" t="s">
        <v>30</v>
      </c>
      <c r="C936" s="1">
        <v>7.9</v>
      </c>
      <c r="D936" s="2">
        <v>42638</v>
      </c>
      <c r="E936" s="2">
        <v>41542</v>
      </c>
      <c r="F936" t="s">
        <v>2473</v>
      </c>
      <c r="G936" t="s">
        <v>19</v>
      </c>
      <c r="H936" t="s">
        <v>21</v>
      </c>
      <c r="I936" t="s">
        <v>25</v>
      </c>
      <c r="J936" s="1">
        <v>134134563</v>
      </c>
      <c r="K936" s="1">
        <f t="shared" si="44"/>
        <v>18.714354055534702</v>
      </c>
      <c r="L936" t="s">
        <v>20</v>
      </c>
      <c r="M936" t="s">
        <v>947</v>
      </c>
      <c r="N936" t="s">
        <v>3133</v>
      </c>
      <c r="O936" t="s">
        <v>3167</v>
      </c>
      <c r="P936" t="s">
        <v>3167</v>
      </c>
      <c r="Q936" t="s">
        <v>3167</v>
      </c>
      <c r="R936" t="s">
        <v>3167</v>
      </c>
      <c r="S936" s="10">
        <f>C936-VLOOKUP(E936, 'OFZ Yield'!$B$2:$N$2354, MATCH(V936, 'OFZ Yield'!$B$3:$N$3, 0), FALSE)</f>
        <v>1.1300000000000008</v>
      </c>
      <c r="T936">
        <f t="shared" si="45"/>
        <v>0</v>
      </c>
      <c r="U936">
        <f t="shared" si="46"/>
        <v>37</v>
      </c>
      <c r="V936">
        <v>5</v>
      </c>
      <c r="W936">
        <v>0</v>
      </c>
      <c r="Z936">
        <v>0</v>
      </c>
    </row>
    <row r="937" spans="1:26" hidden="1" x14ac:dyDescent="0.15">
      <c r="A937" t="s">
        <v>452</v>
      </c>
      <c r="B937" t="s">
        <v>453</v>
      </c>
      <c r="C937" s="1">
        <v>9.5</v>
      </c>
      <c r="D937" s="2">
        <v>43363</v>
      </c>
      <c r="E937" s="2">
        <v>41543</v>
      </c>
      <c r="F937" t="s">
        <v>2476</v>
      </c>
      <c r="G937" t="s">
        <v>19</v>
      </c>
      <c r="H937" t="s">
        <v>21</v>
      </c>
      <c r="I937" t="s">
        <v>25</v>
      </c>
      <c r="J937" s="1">
        <v>174083858</v>
      </c>
      <c r="K937" s="1">
        <f t="shared" si="44"/>
        <v>18.975047683610537</v>
      </c>
      <c r="L937" t="s">
        <v>20</v>
      </c>
      <c r="M937" t="s">
        <v>947</v>
      </c>
      <c r="N937" t="s">
        <v>3167</v>
      </c>
      <c r="O937" t="s">
        <v>3167</v>
      </c>
      <c r="P937" t="s">
        <v>3167</v>
      </c>
      <c r="Q937" t="s">
        <v>3167</v>
      </c>
      <c r="R937" t="s">
        <v>3167</v>
      </c>
      <c r="S937" s="10">
        <f>C937-VLOOKUP(E937, 'OFZ Yield'!$B$2:$N$2354, MATCH(V937, 'OFZ Yield'!$B$3:$N$3, 0), FALSE)</f>
        <v>3.0599999999999996</v>
      </c>
      <c r="T937">
        <f t="shared" si="45"/>
        <v>0</v>
      </c>
      <c r="U937">
        <f t="shared" si="46"/>
        <v>60</v>
      </c>
      <c r="V937">
        <v>3</v>
      </c>
      <c r="W937">
        <v>0</v>
      </c>
      <c r="Z937">
        <v>0</v>
      </c>
    </row>
    <row r="938" spans="1:26" hidden="1" x14ac:dyDescent="0.15">
      <c r="A938" t="s">
        <v>312</v>
      </c>
      <c r="B938" t="s">
        <v>313</v>
      </c>
      <c r="C938" s="1">
        <v>9.1</v>
      </c>
      <c r="D938" s="2">
        <v>42636</v>
      </c>
      <c r="E938" s="2">
        <v>41544</v>
      </c>
      <c r="F938" t="s">
        <v>2475</v>
      </c>
      <c r="G938" t="s">
        <v>19</v>
      </c>
      <c r="H938" t="s">
        <v>21</v>
      </c>
      <c r="I938" t="s">
        <v>25</v>
      </c>
      <c r="J938" s="1">
        <v>64807973</v>
      </c>
      <c r="K938" s="1">
        <f t="shared" si="44"/>
        <v>17.986939193877145</v>
      </c>
      <c r="L938" t="s">
        <v>20</v>
      </c>
      <c r="M938" t="s">
        <v>947</v>
      </c>
      <c r="N938" t="s">
        <v>3167</v>
      </c>
      <c r="O938" t="s">
        <v>3167</v>
      </c>
      <c r="P938" t="s">
        <v>3167</v>
      </c>
      <c r="Q938" t="s">
        <v>3167</v>
      </c>
      <c r="R938" t="s">
        <v>3167</v>
      </c>
      <c r="S938" s="10">
        <f>C938-VLOOKUP(E938, 'OFZ Yield'!$B$2:$N$2354, MATCH(V938, 'OFZ Yield'!$B$3:$N$3, 0), FALSE)</f>
        <v>2.33</v>
      </c>
      <c r="T938">
        <f t="shared" si="45"/>
        <v>0</v>
      </c>
      <c r="U938">
        <f t="shared" si="46"/>
        <v>36</v>
      </c>
      <c r="V938">
        <v>5</v>
      </c>
      <c r="W938">
        <v>0</v>
      </c>
      <c r="Z938">
        <v>0</v>
      </c>
    </row>
    <row r="939" spans="1:26" hidden="1" x14ac:dyDescent="0.15">
      <c r="A939" t="s">
        <v>16</v>
      </c>
      <c r="B939" t="s">
        <v>17</v>
      </c>
      <c r="C939" s="1">
        <v>6.25</v>
      </c>
      <c r="D939" s="2">
        <v>45187</v>
      </c>
      <c r="E939" s="2">
        <v>41547</v>
      </c>
      <c r="F939" t="s">
        <v>401</v>
      </c>
      <c r="G939" t="s">
        <v>19</v>
      </c>
      <c r="H939" t="s">
        <v>21</v>
      </c>
      <c r="I939" t="s">
        <v>23</v>
      </c>
      <c r="J939" s="1">
        <v>67067281</v>
      </c>
      <c r="K939" s="1">
        <f t="shared" si="44"/>
        <v>18.021206867519556</v>
      </c>
      <c r="L939" t="s">
        <v>20</v>
      </c>
      <c r="M939" t="s">
        <v>24</v>
      </c>
      <c r="N939" t="s">
        <v>3131</v>
      </c>
      <c r="O939" t="s">
        <v>3167</v>
      </c>
      <c r="P939" t="s">
        <v>3167</v>
      </c>
      <c r="Q939" t="s">
        <v>3167</v>
      </c>
      <c r="R939" t="s">
        <v>3167</v>
      </c>
      <c r="S939" s="10">
        <f>C939-VLOOKUP(E939, 'OFZ Yield'!$B$2:$N$2354, MATCH(V939, 'OFZ Yield'!$B$3:$N$3, 0), FALSE)</f>
        <v>-0.88999999999999968</v>
      </c>
      <c r="T939">
        <f t="shared" si="45"/>
        <v>0</v>
      </c>
      <c r="U939">
        <f t="shared" si="46"/>
        <v>120</v>
      </c>
      <c r="V939">
        <v>7</v>
      </c>
      <c r="W939">
        <v>2</v>
      </c>
    </row>
    <row r="940" spans="1:26" x14ac:dyDescent="0.15">
      <c r="A940" t="s">
        <v>2477</v>
      </c>
      <c r="B940" t="s">
        <v>2478</v>
      </c>
      <c r="C940" s="1">
        <v>12.5</v>
      </c>
      <c r="D940" s="2">
        <v>42640</v>
      </c>
      <c r="E940" s="2">
        <v>41548</v>
      </c>
      <c r="F940" t="s">
        <v>2479</v>
      </c>
      <c r="G940" t="s">
        <v>19</v>
      </c>
      <c r="H940" t="s">
        <v>21</v>
      </c>
      <c r="I940" t="s">
        <v>23</v>
      </c>
      <c r="J940" s="1">
        <v>20120184</v>
      </c>
      <c r="K940" s="1">
        <f t="shared" si="44"/>
        <v>16.817234048283222</v>
      </c>
      <c r="L940" t="s">
        <v>20</v>
      </c>
      <c r="M940" t="s">
        <v>947</v>
      </c>
      <c r="N940" t="s">
        <v>3167</v>
      </c>
      <c r="O940" t="s">
        <v>3167</v>
      </c>
      <c r="P940" t="s">
        <v>3167</v>
      </c>
      <c r="Q940" t="s">
        <v>3167</v>
      </c>
      <c r="R940" t="s">
        <v>3167</v>
      </c>
      <c r="S940" s="10">
        <f>C940-VLOOKUP(E940, 'OFZ Yield'!$B$2:$N$2354, MATCH(V940, 'OFZ Yield'!$B$3:$N$3, 0), FALSE)</f>
        <v>5.94</v>
      </c>
      <c r="T940">
        <f t="shared" si="45"/>
        <v>1</v>
      </c>
      <c r="U940">
        <f t="shared" si="46"/>
        <v>36</v>
      </c>
      <c r="V940">
        <v>3</v>
      </c>
      <c r="W940">
        <v>0</v>
      </c>
      <c r="X940">
        <v>1</v>
      </c>
      <c r="Y940" s="2">
        <f>D940</f>
        <v>42640</v>
      </c>
      <c r="Z940" s="226">
        <f>IF(Y940="", 0, 12*(Y940-E940)/365)</f>
        <v>35.901369863013699</v>
      </c>
    </row>
    <row r="941" spans="1:26" hidden="1" x14ac:dyDescent="0.15">
      <c r="A941" t="s">
        <v>154</v>
      </c>
      <c r="B941" t="s">
        <v>155</v>
      </c>
      <c r="C941" s="1">
        <v>12.5</v>
      </c>
      <c r="D941" s="2">
        <v>43733</v>
      </c>
      <c r="E941" s="2">
        <v>41549</v>
      </c>
      <c r="F941" t="s">
        <v>2480</v>
      </c>
      <c r="G941" t="s">
        <v>19</v>
      </c>
      <c r="H941" t="s">
        <v>21</v>
      </c>
      <c r="I941" t="s">
        <v>23</v>
      </c>
      <c r="J941" s="1">
        <v>26383483</v>
      </c>
      <c r="K941" s="1">
        <f t="shared" si="44"/>
        <v>17.088248728380311</v>
      </c>
      <c r="L941" t="s">
        <v>20</v>
      </c>
      <c r="M941" t="s">
        <v>947</v>
      </c>
      <c r="N941" t="s">
        <v>3167</v>
      </c>
      <c r="O941" t="s">
        <v>3167</v>
      </c>
      <c r="P941" t="s">
        <v>3167</v>
      </c>
      <c r="Q941" t="s">
        <v>3167</v>
      </c>
      <c r="R941" t="s">
        <v>3167</v>
      </c>
      <c r="S941" s="10">
        <f>C941-VLOOKUP(E941, 'OFZ Yield'!$B$2:$N$2354, MATCH(V941, 'OFZ Yield'!$B$3:$N$3, 0), FALSE)</f>
        <v>3.58</v>
      </c>
      <c r="T941">
        <f t="shared" si="45"/>
        <v>0</v>
      </c>
      <c r="U941">
        <f t="shared" si="46"/>
        <v>72</v>
      </c>
      <c r="V941">
        <v>30</v>
      </c>
      <c r="W941">
        <v>0</v>
      </c>
      <c r="Z941">
        <v>0</v>
      </c>
    </row>
    <row r="942" spans="1:26" hidden="1" x14ac:dyDescent="0.15">
      <c r="A942" t="s">
        <v>403</v>
      </c>
      <c r="B942" t="s">
        <v>404</v>
      </c>
      <c r="C942" s="1">
        <v>9.6</v>
      </c>
      <c r="D942" s="2">
        <v>45190</v>
      </c>
      <c r="E942" s="2">
        <v>41550</v>
      </c>
      <c r="F942" t="s">
        <v>405</v>
      </c>
      <c r="G942" t="s">
        <v>19</v>
      </c>
      <c r="H942" t="s">
        <v>21</v>
      </c>
      <c r="I942" t="s">
        <v>23</v>
      </c>
      <c r="J942" s="1">
        <v>32965873</v>
      </c>
      <c r="K942" s="1">
        <f t="shared" si="44"/>
        <v>17.310983432811973</v>
      </c>
      <c r="L942" t="s">
        <v>20</v>
      </c>
      <c r="M942" t="s">
        <v>24</v>
      </c>
      <c r="N942" t="s">
        <v>3167</v>
      </c>
      <c r="O942" t="s">
        <v>3167</v>
      </c>
      <c r="P942" t="s">
        <v>3167</v>
      </c>
      <c r="Q942" t="s">
        <v>3167</v>
      </c>
      <c r="R942" t="s">
        <v>3167</v>
      </c>
      <c r="S942" s="10">
        <f>C942-VLOOKUP(E942, 'OFZ Yield'!$B$2:$N$2354, MATCH(V942, 'OFZ Yield'!$B$3:$N$3, 0), FALSE)</f>
        <v>2.08</v>
      </c>
      <c r="T942">
        <f t="shared" si="45"/>
        <v>0</v>
      </c>
      <c r="U942">
        <f t="shared" si="46"/>
        <v>120</v>
      </c>
      <c r="V942">
        <v>10</v>
      </c>
      <c r="W942">
        <v>0</v>
      </c>
    </row>
    <row r="943" spans="1:26" x14ac:dyDescent="0.15">
      <c r="A943" t="s">
        <v>2483</v>
      </c>
      <c r="B943" t="s">
        <v>2484</v>
      </c>
      <c r="C943" s="1">
        <v>14</v>
      </c>
      <c r="D943" s="2">
        <v>43375</v>
      </c>
      <c r="E943" s="2">
        <v>41555</v>
      </c>
      <c r="F943" t="s">
        <v>2485</v>
      </c>
      <c r="G943" t="s">
        <v>19</v>
      </c>
      <c r="H943" t="s">
        <v>21</v>
      </c>
      <c r="I943" t="s">
        <v>23</v>
      </c>
      <c r="J943" s="1">
        <v>19893846</v>
      </c>
      <c r="K943" s="1">
        <f t="shared" si="44"/>
        <v>16.805920995637088</v>
      </c>
      <c r="L943" t="s">
        <v>20</v>
      </c>
      <c r="M943" t="s">
        <v>1011</v>
      </c>
      <c r="N943" t="s">
        <v>3167</v>
      </c>
      <c r="O943" t="s">
        <v>3167</v>
      </c>
      <c r="P943" t="s">
        <v>3147</v>
      </c>
      <c r="Q943" t="s">
        <v>3167</v>
      </c>
      <c r="R943" t="s">
        <v>3167</v>
      </c>
      <c r="S943" s="10">
        <f>C943-VLOOKUP(E943, 'OFZ Yield'!$B$2:$N$2354, MATCH(V943, 'OFZ Yield'!$B$3:$N$3, 0), FALSE)</f>
        <v>5.0600000000000005</v>
      </c>
      <c r="T943">
        <f t="shared" si="45"/>
        <v>1</v>
      </c>
      <c r="U943">
        <f t="shared" si="46"/>
        <v>60</v>
      </c>
      <c r="V943">
        <v>30</v>
      </c>
      <c r="W943">
        <f>IF(P943="high risk", 1, 0)</f>
        <v>1</v>
      </c>
      <c r="X943">
        <v>1</v>
      </c>
      <c r="Y943" s="2">
        <v>42639</v>
      </c>
      <c r="Z943" s="226">
        <f>IF(Y943="", 0, 12*(Y943-E943)/365)</f>
        <v>35.638356164383559</v>
      </c>
    </row>
    <row r="944" spans="1:26" x14ac:dyDescent="0.15">
      <c r="A944" t="s">
        <v>46</v>
      </c>
      <c r="B944" t="s">
        <v>47</v>
      </c>
      <c r="C944" s="1">
        <v>12.3</v>
      </c>
      <c r="D944" s="2">
        <v>42651</v>
      </c>
      <c r="E944" s="2">
        <v>41555</v>
      </c>
      <c r="F944" t="s">
        <v>2481</v>
      </c>
      <c r="G944" t="s">
        <v>19</v>
      </c>
      <c r="H944" t="s">
        <v>21</v>
      </c>
      <c r="I944" t="s">
        <v>23</v>
      </c>
      <c r="J944" s="1">
        <v>160961476</v>
      </c>
      <c r="K944" s="1">
        <f t="shared" si="44"/>
        <v>18.896675614813724</v>
      </c>
      <c r="L944" t="s">
        <v>20</v>
      </c>
      <c r="M944" t="s">
        <v>947</v>
      </c>
      <c r="N944" t="s">
        <v>3133</v>
      </c>
      <c r="O944" t="s">
        <v>3139</v>
      </c>
      <c r="P944" t="s">
        <v>3167</v>
      </c>
      <c r="Q944" t="s">
        <v>3167</v>
      </c>
      <c r="R944" t="s">
        <v>3167</v>
      </c>
      <c r="S944" s="10">
        <f>C944-VLOOKUP(E944, 'OFZ Yield'!$B$2:$N$2354, MATCH(V944, 'OFZ Yield'!$B$3:$N$3, 0), FALSE)</f>
        <v>5.7500000000000009</v>
      </c>
      <c r="T944">
        <f t="shared" si="45"/>
        <v>1</v>
      </c>
      <c r="U944">
        <f t="shared" si="46"/>
        <v>37</v>
      </c>
      <c r="V944">
        <v>3</v>
      </c>
      <c r="W944">
        <v>0</v>
      </c>
      <c r="X944">
        <v>1</v>
      </c>
      <c r="Y944" s="2">
        <f>D944</f>
        <v>42651</v>
      </c>
      <c r="Z944" s="226">
        <f>IF(Y944="", 0, 12*(Y944-E944)/365)</f>
        <v>36.032876712328765</v>
      </c>
    </row>
    <row r="945" spans="1:26" hidden="1" x14ac:dyDescent="0.15">
      <c r="A945" t="s">
        <v>1479</v>
      </c>
      <c r="B945" t="s">
        <v>1480</v>
      </c>
      <c r="C945" s="1">
        <v>8.0500000000000007</v>
      </c>
      <c r="D945" s="2">
        <v>43375</v>
      </c>
      <c r="E945" s="2">
        <v>41555</v>
      </c>
      <c r="F945" t="s">
        <v>2482</v>
      </c>
      <c r="G945" t="s">
        <v>19</v>
      </c>
      <c r="H945" t="s">
        <v>21</v>
      </c>
      <c r="I945" t="s">
        <v>23</v>
      </c>
      <c r="J945" s="1">
        <v>67067281</v>
      </c>
      <c r="K945" s="1">
        <f t="shared" si="44"/>
        <v>18.021206867519556</v>
      </c>
      <c r="L945" t="s">
        <v>20</v>
      </c>
      <c r="M945" t="s">
        <v>947</v>
      </c>
      <c r="N945" t="s">
        <v>3133</v>
      </c>
      <c r="O945" t="s">
        <v>3139</v>
      </c>
      <c r="P945" t="s">
        <v>3167</v>
      </c>
      <c r="Q945" t="s">
        <v>3167</v>
      </c>
      <c r="R945" t="s">
        <v>3167</v>
      </c>
      <c r="S945" s="10">
        <f>C945-VLOOKUP(E945, 'OFZ Yield'!$B$2:$N$2354, MATCH(V945, 'OFZ Yield'!$B$3:$N$3, 0), FALSE)</f>
        <v>1.5000000000000009</v>
      </c>
      <c r="T945">
        <f t="shared" si="45"/>
        <v>0</v>
      </c>
      <c r="U945">
        <f t="shared" si="46"/>
        <v>60</v>
      </c>
      <c r="V945">
        <v>3</v>
      </c>
      <c r="W945">
        <v>0</v>
      </c>
      <c r="Z945">
        <v>0</v>
      </c>
    </row>
    <row r="946" spans="1:26" hidden="1" x14ac:dyDescent="0.15">
      <c r="A946" t="s">
        <v>2487</v>
      </c>
      <c r="B946" t="s">
        <v>2488</v>
      </c>
      <c r="C946" s="1">
        <v>0</v>
      </c>
      <c r="D946" s="2">
        <v>43376</v>
      </c>
      <c r="E946" s="2">
        <v>41556</v>
      </c>
      <c r="F946" t="s">
        <v>2489</v>
      </c>
      <c r="G946" t="s">
        <v>19</v>
      </c>
      <c r="H946" t="s">
        <v>21</v>
      </c>
      <c r="I946" t="s">
        <v>23</v>
      </c>
      <c r="J946" s="1">
        <v>26525128</v>
      </c>
      <c r="K946" s="1">
        <f t="shared" si="44"/>
        <v>17.093603068088871</v>
      </c>
      <c r="L946" t="s">
        <v>20</v>
      </c>
      <c r="M946" t="s">
        <v>948</v>
      </c>
      <c r="N946" t="s">
        <v>3167</v>
      </c>
      <c r="O946" t="s">
        <v>3167</v>
      </c>
      <c r="P946" t="s">
        <v>3167</v>
      </c>
      <c r="Q946" t="s">
        <v>3167</v>
      </c>
      <c r="R946" t="s">
        <v>3167</v>
      </c>
      <c r="S946" s="10">
        <f>C946-VLOOKUP(E946, 'OFZ Yield'!$B$2:$N$2354, MATCH(V946, 'OFZ Yield'!$B$3:$N$3, 0), FALSE)</f>
        <v>-6.96</v>
      </c>
      <c r="T946">
        <f t="shared" si="45"/>
        <v>0</v>
      </c>
      <c r="U946">
        <f t="shared" si="46"/>
        <v>60</v>
      </c>
      <c r="V946">
        <v>5</v>
      </c>
      <c r="W946">
        <v>0</v>
      </c>
      <c r="Z946">
        <v>0</v>
      </c>
    </row>
    <row r="947" spans="1:26" hidden="1" x14ac:dyDescent="0.15">
      <c r="A947" t="s">
        <v>406</v>
      </c>
      <c r="B947" t="s">
        <v>407</v>
      </c>
      <c r="C947" s="1">
        <v>9.3000000000000007</v>
      </c>
      <c r="D947" s="2">
        <v>45197</v>
      </c>
      <c r="E947" s="2">
        <v>41557</v>
      </c>
      <c r="F947" t="s">
        <v>408</v>
      </c>
      <c r="G947" t="s">
        <v>19</v>
      </c>
      <c r="H947" t="s">
        <v>21</v>
      </c>
      <c r="I947" t="s">
        <v>23</v>
      </c>
      <c r="J947" s="1">
        <v>132625642</v>
      </c>
      <c r="K947" s="1">
        <f t="shared" si="44"/>
        <v>18.703040995603011</v>
      </c>
      <c r="L947" t="s">
        <v>20</v>
      </c>
      <c r="M947" t="s">
        <v>24</v>
      </c>
      <c r="N947" t="s">
        <v>3167</v>
      </c>
      <c r="O947" t="s">
        <v>3167</v>
      </c>
      <c r="P947" t="s">
        <v>3167</v>
      </c>
      <c r="Q947" t="s">
        <v>3167</v>
      </c>
      <c r="R947" t="s">
        <v>3167</v>
      </c>
      <c r="S947" s="10">
        <f>C947-VLOOKUP(E947, 'OFZ Yield'!$B$2:$N$2354, MATCH(V947, 'OFZ Yield'!$B$3:$N$3, 0), FALSE)</f>
        <v>1.6800000000000006</v>
      </c>
      <c r="T947">
        <f t="shared" si="45"/>
        <v>0</v>
      </c>
      <c r="U947">
        <f t="shared" si="46"/>
        <v>120</v>
      </c>
      <c r="V947">
        <v>10</v>
      </c>
      <c r="W947">
        <v>0</v>
      </c>
    </row>
    <row r="948" spans="1:26" x14ac:dyDescent="0.15">
      <c r="A948" t="s">
        <v>985</v>
      </c>
      <c r="B948" t="s">
        <v>986</v>
      </c>
      <c r="C948" s="1">
        <v>17</v>
      </c>
      <c r="D948" s="2">
        <v>42649</v>
      </c>
      <c r="E948" s="2">
        <v>41557</v>
      </c>
      <c r="F948" t="s">
        <v>2461</v>
      </c>
      <c r="G948" t="s">
        <v>19</v>
      </c>
      <c r="H948" t="s">
        <v>21</v>
      </c>
      <c r="I948" t="s">
        <v>23</v>
      </c>
      <c r="J948" s="1">
        <v>40240369</v>
      </c>
      <c r="K948" s="1">
        <f t="shared" si="44"/>
        <v>17.510381253693833</v>
      </c>
      <c r="L948" t="s">
        <v>20</v>
      </c>
      <c r="M948" t="s">
        <v>947</v>
      </c>
      <c r="N948" t="s">
        <v>3133</v>
      </c>
      <c r="O948" t="s">
        <v>3167</v>
      </c>
      <c r="P948" t="s">
        <v>3167</v>
      </c>
      <c r="Q948" t="s">
        <v>3167</v>
      </c>
      <c r="R948" t="s">
        <v>3167</v>
      </c>
      <c r="S948" s="10">
        <f>C948-VLOOKUP(E948, 'OFZ Yield'!$B$2:$N$2354, MATCH(V948, 'OFZ Yield'!$B$3:$N$3, 0), FALSE)</f>
        <v>10.11</v>
      </c>
      <c r="T948">
        <f t="shared" si="45"/>
        <v>1</v>
      </c>
      <c r="U948">
        <f t="shared" si="46"/>
        <v>36</v>
      </c>
      <c r="V948">
        <v>5</v>
      </c>
      <c r="W948">
        <v>0</v>
      </c>
      <c r="X948">
        <v>1</v>
      </c>
      <c r="Y948" s="2">
        <f>D948</f>
        <v>42649</v>
      </c>
      <c r="Z948" s="226">
        <f>IF(Y948="", 0, 12*(Y948-E948)/365)</f>
        <v>35.901369863013699</v>
      </c>
    </row>
    <row r="949" spans="1:26" hidden="1" x14ac:dyDescent="0.15">
      <c r="A949" t="s">
        <v>1190</v>
      </c>
      <c r="B949" t="s">
        <v>1191</v>
      </c>
      <c r="C949" s="1">
        <v>8.0500000000000007</v>
      </c>
      <c r="D949" s="2">
        <v>45201</v>
      </c>
      <c r="E949" s="2">
        <v>41561</v>
      </c>
      <c r="F949" t="s">
        <v>2491</v>
      </c>
      <c r="G949" t="s">
        <v>19</v>
      </c>
      <c r="H949" t="s">
        <v>21</v>
      </c>
      <c r="I949" t="s">
        <v>23</v>
      </c>
      <c r="J949" s="1">
        <v>65931747</v>
      </c>
      <c r="K949" s="1">
        <f t="shared" si="44"/>
        <v>18.004130628539119</v>
      </c>
      <c r="L949" t="s">
        <v>20</v>
      </c>
      <c r="M949" t="s">
        <v>951</v>
      </c>
      <c r="N949" t="s">
        <v>3167</v>
      </c>
      <c r="O949" t="s">
        <v>3167</v>
      </c>
      <c r="P949" t="s">
        <v>3167</v>
      </c>
      <c r="Q949" t="s">
        <v>3167</v>
      </c>
      <c r="R949" t="s">
        <v>3167</v>
      </c>
      <c r="S949" s="10">
        <f>C949-VLOOKUP(E949, 'OFZ Yield'!$B$2:$N$2354, MATCH(V949, 'OFZ Yield'!$B$3:$N$3, 0), FALSE)</f>
        <v>1.5300000000000011</v>
      </c>
      <c r="T949">
        <f t="shared" si="45"/>
        <v>0</v>
      </c>
      <c r="U949">
        <f t="shared" si="46"/>
        <v>120</v>
      </c>
      <c r="V949">
        <v>3</v>
      </c>
      <c r="W949">
        <v>0</v>
      </c>
      <c r="Z949">
        <v>0</v>
      </c>
    </row>
    <row r="950" spans="1:26" x14ac:dyDescent="0.15">
      <c r="A950" t="s">
        <v>1136</v>
      </c>
      <c r="B950" t="s">
        <v>1137</v>
      </c>
      <c r="C950" s="1">
        <v>13.5</v>
      </c>
      <c r="D950" s="2">
        <v>42658</v>
      </c>
      <c r="E950" s="2">
        <v>41562</v>
      </c>
      <c r="F950" t="s">
        <v>2494</v>
      </c>
      <c r="G950" t="s">
        <v>19</v>
      </c>
      <c r="H950" t="s">
        <v>21</v>
      </c>
      <c r="I950" t="s">
        <v>23</v>
      </c>
      <c r="J950" s="1">
        <v>26826912</v>
      </c>
      <c r="K950" s="1">
        <f t="shared" si="44"/>
        <v>17.104916120735002</v>
      </c>
      <c r="L950" t="s">
        <v>20</v>
      </c>
      <c r="M950" t="s">
        <v>1011</v>
      </c>
      <c r="N950" t="s">
        <v>3167</v>
      </c>
      <c r="O950" t="s">
        <v>3167</v>
      </c>
      <c r="P950" t="s">
        <v>3147</v>
      </c>
      <c r="Q950" t="s">
        <v>3167</v>
      </c>
      <c r="R950" t="s">
        <v>3167</v>
      </c>
      <c r="S950" s="10">
        <f>C950-VLOOKUP(E950, 'OFZ Yield'!$B$2:$N$2354, MATCH(V950, 'OFZ Yield'!$B$3:$N$3, 0), FALSE)</f>
        <v>6.6</v>
      </c>
      <c r="T950">
        <f t="shared" si="45"/>
        <v>1</v>
      </c>
      <c r="U950">
        <f t="shared" si="46"/>
        <v>37</v>
      </c>
      <c r="V950">
        <v>5</v>
      </c>
      <c r="W950">
        <f>IF(P950="high risk", 1, 0)</f>
        <v>1</v>
      </c>
      <c r="X950">
        <v>1</v>
      </c>
      <c r="Y950" s="2">
        <v>42109</v>
      </c>
      <c r="Z950" s="226">
        <f>IF(Y950="", 0, 12*(Y950-E950)/365)</f>
        <v>17.983561643835618</v>
      </c>
    </row>
    <row r="951" spans="1:26" hidden="1" x14ac:dyDescent="0.15">
      <c r="A951" t="s">
        <v>60</v>
      </c>
      <c r="B951" t="s">
        <v>61</v>
      </c>
      <c r="C951" s="1">
        <v>8.9</v>
      </c>
      <c r="D951" s="2">
        <v>43382</v>
      </c>
      <c r="E951" s="2">
        <v>41562</v>
      </c>
      <c r="F951" t="s">
        <v>2493</v>
      </c>
      <c r="G951" t="s">
        <v>19</v>
      </c>
      <c r="H951" t="s">
        <v>21</v>
      </c>
      <c r="I951" t="s">
        <v>25</v>
      </c>
      <c r="J951" s="1">
        <v>66139578</v>
      </c>
      <c r="K951" s="1">
        <f t="shared" si="44"/>
        <v>18.007277885092364</v>
      </c>
      <c r="L951" t="s">
        <v>20</v>
      </c>
      <c r="M951" t="s">
        <v>947</v>
      </c>
      <c r="N951" t="s">
        <v>3167</v>
      </c>
      <c r="O951" t="s">
        <v>3167</v>
      </c>
      <c r="P951" t="s">
        <v>3167</v>
      </c>
      <c r="Q951" t="s">
        <v>3167</v>
      </c>
      <c r="R951" t="s">
        <v>3167</v>
      </c>
      <c r="S951" s="10">
        <f>C951-VLOOKUP(E951, 'OFZ Yield'!$B$2:$N$2354, MATCH(V951, 'OFZ Yield'!$B$3:$N$3, 0), FALSE)</f>
        <v>1.2400000000000002</v>
      </c>
      <c r="T951">
        <f t="shared" si="45"/>
        <v>0</v>
      </c>
      <c r="U951">
        <f t="shared" si="46"/>
        <v>60</v>
      </c>
      <c r="V951">
        <v>10</v>
      </c>
      <c r="W951">
        <v>0</v>
      </c>
      <c r="Z951">
        <v>0</v>
      </c>
    </row>
    <row r="952" spans="1:26" x14ac:dyDescent="0.15">
      <c r="A952" t="s">
        <v>1486</v>
      </c>
      <c r="B952" t="s">
        <v>1487</v>
      </c>
      <c r="C952" s="1">
        <v>12</v>
      </c>
      <c r="D952" s="2">
        <v>43581</v>
      </c>
      <c r="E952" s="2">
        <v>41563</v>
      </c>
      <c r="F952" t="s">
        <v>2496</v>
      </c>
      <c r="G952" t="s">
        <v>19</v>
      </c>
      <c r="H952" t="s">
        <v>21</v>
      </c>
      <c r="I952" t="s">
        <v>929</v>
      </c>
      <c r="J952" s="1">
        <v>51711971</v>
      </c>
      <c r="K952" s="1">
        <f t="shared" si="44"/>
        <v>17.76119986006448</v>
      </c>
      <c r="L952" t="s">
        <v>20</v>
      </c>
      <c r="M952" t="s">
        <v>947</v>
      </c>
      <c r="N952" t="s">
        <v>3167</v>
      </c>
      <c r="O952" t="s">
        <v>3167</v>
      </c>
      <c r="P952" t="s">
        <v>3148</v>
      </c>
      <c r="Q952" t="s">
        <v>3167</v>
      </c>
      <c r="R952" t="s">
        <v>3167</v>
      </c>
      <c r="S952" s="10">
        <f>C952-VLOOKUP(E952, 'OFZ Yield'!$B$2:$N$2354, MATCH(V952, 'OFZ Yield'!$B$3:$N$3, 0), FALSE)</f>
        <v>5.47</v>
      </c>
      <c r="T952">
        <f t="shared" si="45"/>
        <v>1</v>
      </c>
      <c r="U952">
        <f t="shared" si="46"/>
        <v>67</v>
      </c>
      <c r="V952">
        <v>3</v>
      </c>
      <c r="W952">
        <f>IF(P952="high risk", 1, 0)</f>
        <v>0</v>
      </c>
      <c r="X952">
        <v>1</v>
      </c>
      <c r="Y952" s="2">
        <f>D952</f>
        <v>43581</v>
      </c>
      <c r="Z952" s="226">
        <f>IF(Y952="", 0, 12*(Y952-E952)/365)</f>
        <v>66.345205479452048</v>
      </c>
    </row>
    <row r="953" spans="1:26" x14ac:dyDescent="0.15">
      <c r="A953" t="s">
        <v>1696</v>
      </c>
      <c r="B953" t="s">
        <v>1697</v>
      </c>
      <c r="C953" s="1">
        <v>14</v>
      </c>
      <c r="D953" s="2">
        <v>42660</v>
      </c>
      <c r="E953" s="2">
        <v>41564</v>
      </c>
      <c r="F953" t="s">
        <v>2490</v>
      </c>
      <c r="G953" t="s">
        <v>19</v>
      </c>
      <c r="H953" t="s">
        <v>21</v>
      </c>
      <c r="I953" t="s">
        <v>23</v>
      </c>
      <c r="J953" s="1">
        <v>26525128</v>
      </c>
      <c r="K953" s="1">
        <f t="shared" si="44"/>
        <v>17.093603068088871</v>
      </c>
      <c r="L953" t="s">
        <v>20</v>
      </c>
      <c r="M953" t="s">
        <v>947</v>
      </c>
      <c r="N953" t="s">
        <v>3133</v>
      </c>
      <c r="O953" t="s">
        <v>3167</v>
      </c>
      <c r="P953" t="s">
        <v>3167</v>
      </c>
      <c r="Q953" t="s">
        <v>3167</v>
      </c>
      <c r="R953" t="s">
        <v>3167</v>
      </c>
      <c r="S953" s="10">
        <f>C953-VLOOKUP(E953, 'OFZ Yield'!$B$2:$N$2354, MATCH(V953, 'OFZ Yield'!$B$3:$N$3, 0), FALSE)</f>
        <v>7.54</v>
      </c>
      <c r="T953">
        <f t="shared" si="45"/>
        <v>1</v>
      </c>
      <c r="U953">
        <f t="shared" si="46"/>
        <v>37</v>
      </c>
      <c r="V953">
        <v>3</v>
      </c>
      <c r="W953">
        <v>0</v>
      </c>
      <c r="X953">
        <v>1</v>
      </c>
      <c r="Y953" s="2">
        <f>D953</f>
        <v>42660</v>
      </c>
      <c r="Z953" s="226">
        <f>IF(Y953="", 0, 12*(Y953-E953)/365)</f>
        <v>36.032876712328765</v>
      </c>
    </row>
    <row r="954" spans="1:26" hidden="1" x14ac:dyDescent="0.15">
      <c r="A954" t="s">
        <v>1888</v>
      </c>
      <c r="B954" t="s">
        <v>1889</v>
      </c>
      <c r="C954" s="1">
        <v>13.5</v>
      </c>
      <c r="D954" s="2">
        <v>42656</v>
      </c>
      <c r="E954" s="2">
        <v>41564</v>
      </c>
      <c r="F954" t="s">
        <v>2497</v>
      </c>
      <c r="G954" t="s">
        <v>19</v>
      </c>
      <c r="H954" t="s">
        <v>21</v>
      </c>
      <c r="I954" t="s">
        <v>23</v>
      </c>
      <c r="J954" s="1">
        <v>20120184</v>
      </c>
      <c r="K954" s="1">
        <f t="shared" si="44"/>
        <v>16.817234048283222</v>
      </c>
      <c r="L954" t="s">
        <v>20</v>
      </c>
      <c r="M954" t="s">
        <v>1011</v>
      </c>
      <c r="N954" t="s">
        <v>3133</v>
      </c>
      <c r="O954" t="s">
        <v>3167</v>
      </c>
      <c r="P954" t="s">
        <v>3167</v>
      </c>
      <c r="Q954" t="s">
        <v>3167</v>
      </c>
      <c r="R954" t="s">
        <v>3167</v>
      </c>
      <c r="S954" s="10">
        <f>C954-VLOOKUP(E954, 'OFZ Yield'!$B$2:$N$2354, MATCH(V954, 'OFZ Yield'!$B$3:$N$3, 0), FALSE)</f>
        <v>6.66</v>
      </c>
      <c r="T954">
        <f t="shared" si="45"/>
        <v>1</v>
      </c>
      <c r="U954">
        <f t="shared" si="46"/>
        <v>36</v>
      </c>
      <c r="V954">
        <v>5</v>
      </c>
      <c r="W954">
        <v>0</v>
      </c>
      <c r="X954">
        <v>0</v>
      </c>
      <c r="Y954" s="2">
        <v>42296</v>
      </c>
      <c r="Z954" s="10">
        <f>(Y954-E954)/365</f>
        <v>2.0054794520547947</v>
      </c>
    </row>
    <row r="955" spans="1:26" hidden="1" x14ac:dyDescent="0.15">
      <c r="A955" t="s">
        <v>2499</v>
      </c>
      <c r="B955" t="s">
        <v>2500</v>
      </c>
      <c r="C955" s="1">
        <v>7.4</v>
      </c>
      <c r="D955" s="2">
        <v>43384</v>
      </c>
      <c r="E955" s="2">
        <v>41564</v>
      </c>
      <c r="F955" t="s">
        <v>2501</v>
      </c>
      <c r="G955" t="s">
        <v>19</v>
      </c>
      <c r="H955" t="s">
        <v>21</v>
      </c>
      <c r="I955" t="s">
        <v>23</v>
      </c>
      <c r="J955" s="1">
        <v>26525128</v>
      </c>
      <c r="K955" s="1">
        <f t="shared" si="44"/>
        <v>17.093603068088871</v>
      </c>
      <c r="L955" t="s">
        <v>20</v>
      </c>
      <c r="M955" t="s">
        <v>947</v>
      </c>
      <c r="N955" t="s">
        <v>3167</v>
      </c>
      <c r="O955" t="s">
        <v>3167</v>
      </c>
      <c r="P955" t="s">
        <v>3167</v>
      </c>
      <c r="Q955" t="s">
        <v>3167</v>
      </c>
      <c r="R955" t="s">
        <v>3167</v>
      </c>
      <c r="S955" s="10">
        <f>C955-VLOOKUP(E955, 'OFZ Yield'!$B$2:$N$2354, MATCH(V955, 'OFZ Yield'!$B$3:$N$3, 0), FALSE)</f>
        <v>0.94000000000000039</v>
      </c>
      <c r="T955">
        <f t="shared" si="45"/>
        <v>0</v>
      </c>
      <c r="U955">
        <f t="shared" si="46"/>
        <v>60</v>
      </c>
      <c r="V955">
        <v>3</v>
      </c>
      <c r="W955">
        <v>0</v>
      </c>
      <c r="Z955">
        <v>0</v>
      </c>
    </row>
    <row r="956" spans="1:26" hidden="1" x14ac:dyDescent="0.15">
      <c r="A956" t="s">
        <v>29</v>
      </c>
      <c r="B956" t="s">
        <v>30</v>
      </c>
      <c r="C956" s="1">
        <v>4.51</v>
      </c>
      <c r="D956" s="2">
        <v>45221</v>
      </c>
      <c r="E956" s="2">
        <v>41569</v>
      </c>
      <c r="F956" t="s">
        <v>409</v>
      </c>
      <c r="G956" t="s">
        <v>19</v>
      </c>
      <c r="H956" t="s">
        <v>21</v>
      </c>
      <c r="I956" t="s">
        <v>68</v>
      </c>
      <c r="J956" s="1">
        <v>134134563</v>
      </c>
      <c r="K956" s="1">
        <f t="shared" si="44"/>
        <v>18.714354055534702</v>
      </c>
      <c r="L956" t="s">
        <v>20</v>
      </c>
      <c r="M956" t="s">
        <v>24</v>
      </c>
      <c r="N956" t="s">
        <v>3131</v>
      </c>
      <c r="O956" t="s">
        <v>3167</v>
      </c>
      <c r="P956" t="s">
        <v>3167</v>
      </c>
      <c r="Q956" t="s">
        <v>3167</v>
      </c>
      <c r="R956" t="s">
        <v>3167</v>
      </c>
      <c r="S956" s="10">
        <f>C956-VLOOKUP(E956, 'OFZ Yield'!$B$2:$N$2354, MATCH(V956, 'OFZ Yield'!$B$3:$N$3, 0), FALSE)</f>
        <v>-2.96</v>
      </c>
      <c r="T956">
        <f t="shared" si="45"/>
        <v>0</v>
      </c>
      <c r="U956">
        <f t="shared" si="46"/>
        <v>121</v>
      </c>
      <c r="V956">
        <v>10</v>
      </c>
      <c r="W956">
        <v>2</v>
      </c>
    </row>
    <row r="957" spans="1:26" x14ac:dyDescent="0.15">
      <c r="A957" t="s">
        <v>2422</v>
      </c>
      <c r="B957" t="s">
        <v>2423</v>
      </c>
      <c r="C957" s="1">
        <v>11.5</v>
      </c>
      <c r="D957" s="2">
        <v>44117</v>
      </c>
      <c r="E957" s="2">
        <v>41569</v>
      </c>
      <c r="F957" t="s">
        <v>2504</v>
      </c>
      <c r="G957" t="s">
        <v>19</v>
      </c>
      <c r="H957" t="s">
        <v>21</v>
      </c>
      <c r="I957" t="s">
        <v>23</v>
      </c>
      <c r="J957" s="1">
        <v>66006600</v>
      </c>
      <c r="K957" s="1">
        <f t="shared" si="44"/>
        <v>18.005265294991034</v>
      </c>
      <c r="L957" t="s">
        <v>20</v>
      </c>
      <c r="M957" t="s">
        <v>1011</v>
      </c>
      <c r="N957" t="s">
        <v>3167</v>
      </c>
      <c r="O957" t="s">
        <v>3167</v>
      </c>
      <c r="P957" t="s">
        <v>3167</v>
      </c>
      <c r="Q957" t="s">
        <v>3167</v>
      </c>
      <c r="R957" t="s">
        <v>3167</v>
      </c>
      <c r="S957" s="10">
        <f>C957-VLOOKUP(E957, 'OFZ Yield'!$B$2:$N$2354, MATCH(V957, 'OFZ Yield'!$B$3:$N$3, 0), FALSE)</f>
        <v>5.08</v>
      </c>
      <c r="T957">
        <f t="shared" si="45"/>
        <v>1</v>
      </c>
      <c r="U957">
        <f t="shared" si="46"/>
        <v>84</v>
      </c>
      <c r="V957">
        <v>3</v>
      </c>
      <c r="W957">
        <v>0</v>
      </c>
      <c r="X957">
        <v>1</v>
      </c>
      <c r="Y957" s="2">
        <v>43025</v>
      </c>
      <c r="Z957" s="226">
        <f>IF(Y957="", 0, 12*(Y957-E957)/365)</f>
        <v>47.868493150684934</v>
      </c>
    </row>
    <row r="958" spans="1:26" hidden="1" x14ac:dyDescent="0.15">
      <c r="A958" t="s">
        <v>2242</v>
      </c>
      <c r="B958" t="s">
        <v>2243</v>
      </c>
      <c r="C958" s="1">
        <v>9.75</v>
      </c>
      <c r="D958" s="2">
        <v>42661</v>
      </c>
      <c r="E958" s="2">
        <v>41569</v>
      </c>
      <c r="F958" t="s">
        <v>2502</v>
      </c>
      <c r="G958" t="s">
        <v>19</v>
      </c>
      <c r="H958" t="s">
        <v>21</v>
      </c>
      <c r="I958" t="s">
        <v>23</v>
      </c>
      <c r="J958" s="1">
        <v>134134563</v>
      </c>
      <c r="K958" s="1">
        <f t="shared" si="44"/>
        <v>18.714354055534702</v>
      </c>
      <c r="L958" t="s">
        <v>20</v>
      </c>
      <c r="M958" t="s">
        <v>948</v>
      </c>
      <c r="N958" t="s">
        <v>3133</v>
      </c>
      <c r="O958" t="s">
        <v>3139</v>
      </c>
      <c r="P958" t="s">
        <v>3167</v>
      </c>
      <c r="Q958" t="s">
        <v>3167</v>
      </c>
      <c r="R958" t="s">
        <v>3167</v>
      </c>
      <c r="S958" s="10">
        <f>C958-VLOOKUP(E958, 'OFZ Yield'!$B$2:$N$2354, MATCH(V958, 'OFZ Yield'!$B$3:$N$3, 0), FALSE)</f>
        <v>2.2800000000000002</v>
      </c>
      <c r="T958">
        <f t="shared" si="45"/>
        <v>0</v>
      </c>
      <c r="U958">
        <f t="shared" si="46"/>
        <v>36</v>
      </c>
      <c r="V958">
        <v>10</v>
      </c>
      <c r="W958">
        <v>0</v>
      </c>
      <c r="Z958">
        <v>0</v>
      </c>
    </row>
    <row r="959" spans="1:26" hidden="1" x14ac:dyDescent="0.15">
      <c r="A959" t="s">
        <v>1061</v>
      </c>
      <c r="B959" t="s">
        <v>1062</v>
      </c>
      <c r="C959" s="1">
        <v>8.5</v>
      </c>
      <c r="D959" s="2">
        <v>43389</v>
      </c>
      <c r="E959" s="2">
        <v>41569</v>
      </c>
      <c r="F959" t="s">
        <v>2503</v>
      </c>
      <c r="G959" t="s">
        <v>19</v>
      </c>
      <c r="H959" t="s">
        <v>21</v>
      </c>
      <c r="I959" t="s">
        <v>23</v>
      </c>
      <c r="J959" s="1">
        <v>67067281</v>
      </c>
      <c r="K959" s="1">
        <f t="shared" si="44"/>
        <v>18.021206867519556</v>
      </c>
      <c r="L959" t="s">
        <v>20</v>
      </c>
      <c r="M959" t="s">
        <v>947</v>
      </c>
      <c r="N959" t="s">
        <v>3133</v>
      </c>
      <c r="O959" t="s">
        <v>3167</v>
      </c>
      <c r="P959" t="s">
        <v>3167</v>
      </c>
      <c r="Q959" t="s">
        <v>3167</v>
      </c>
      <c r="R959" t="s">
        <v>3167</v>
      </c>
      <c r="S959" s="10">
        <f>C959-VLOOKUP(E959, 'OFZ Yield'!$B$2:$N$2354, MATCH(V959, 'OFZ Yield'!$B$3:$N$3, 0), FALSE)</f>
        <v>1.7199999999999998</v>
      </c>
      <c r="T959">
        <f t="shared" si="45"/>
        <v>0</v>
      </c>
      <c r="U959">
        <f t="shared" si="46"/>
        <v>60</v>
      </c>
      <c r="V959">
        <v>5</v>
      </c>
      <c r="W959">
        <v>0</v>
      </c>
      <c r="Z959">
        <v>0</v>
      </c>
    </row>
    <row r="960" spans="1:26" x14ac:dyDescent="0.15">
      <c r="A960" t="s">
        <v>2487</v>
      </c>
      <c r="B960" t="s">
        <v>2488</v>
      </c>
      <c r="C960" s="1">
        <v>11.3</v>
      </c>
      <c r="D960" s="2">
        <v>43390</v>
      </c>
      <c r="E960" s="2">
        <v>41570</v>
      </c>
      <c r="F960" t="s">
        <v>2506</v>
      </c>
      <c r="G960" t="s">
        <v>19</v>
      </c>
      <c r="H960" t="s">
        <v>21</v>
      </c>
      <c r="I960" t="s">
        <v>23</v>
      </c>
      <c r="J960" s="1">
        <v>26525128</v>
      </c>
      <c r="K960" s="1">
        <f t="shared" si="44"/>
        <v>17.093603068088871</v>
      </c>
      <c r="L960" t="s">
        <v>20</v>
      </c>
      <c r="M960" t="s">
        <v>948</v>
      </c>
      <c r="N960" t="s">
        <v>3167</v>
      </c>
      <c r="O960" t="s">
        <v>3167</v>
      </c>
      <c r="P960" t="s">
        <v>3167</v>
      </c>
      <c r="Q960" t="s">
        <v>3167</v>
      </c>
      <c r="R960" t="s">
        <v>3167</v>
      </c>
      <c r="S960" s="10">
        <f>C960-VLOOKUP(E960, 'OFZ Yield'!$B$2:$N$2354, MATCH(V960, 'OFZ Yield'!$B$3:$N$3, 0), FALSE)</f>
        <v>4.9500000000000011</v>
      </c>
      <c r="T960">
        <f t="shared" si="45"/>
        <v>1</v>
      </c>
      <c r="U960">
        <f t="shared" si="46"/>
        <v>60</v>
      </c>
      <c r="V960">
        <v>3</v>
      </c>
      <c r="W960">
        <v>0</v>
      </c>
      <c r="X960">
        <v>1</v>
      </c>
      <c r="Y960" s="2">
        <v>42304</v>
      </c>
      <c r="Z960" s="226">
        <f>IF(Y960="", 0, 12*(Y960-E960)/365)</f>
        <v>24.13150684931507</v>
      </c>
    </row>
    <row r="961" spans="1:26" hidden="1" x14ac:dyDescent="0.15">
      <c r="A961" t="s">
        <v>46</v>
      </c>
      <c r="B961" t="s">
        <v>47</v>
      </c>
      <c r="C961" s="1">
        <v>1</v>
      </c>
      <c r="D961" s="2">
        <v>45241</v>
      </c>
      <c r="E961" s="2">
        <v>41571</v>
      </c>
      <c r="F961" t="s">
        <v>416</v>
      </c>
      <c r="G961" t="s">
        <v>19</v>
      </c>
      <c r="H961" t="s">
        <v>21</v>
      </c>
      <c r="I961" t="s">
        <v>23</v>
      </c>
      <c r="J961" s="1">
        <v>67067281</v>
      </c>
      <c r="K961" s="1">
        <f t="shared" si="44"/>
        <v>18.021206867519556</v>
      </c>
      <c r="L961" t="s">
        <v>20</v>
      </c>
      <c r="M961" t="s">
        <v>24</v>
      </c>
      <c r="N961" t="s">
        <v>3167</v>
      </c>
      <c r="O961" t="s">
        <v>3167</v>
      </c>
      <c r="P961" t="s">
        <v>3167</v>
      </c>
      <c r="Q961" t="s">
        <v>3167</v>
      </c>
      <c r="R961" t="s">
        <v>3167</v>
      </c>
      <c r="S961" s="10">
        <f>C961-VLOOKUP(E961, 'OFZ Yield'!$B$2:$N$2354, MATCH(V961, 'OFZ Yield'!$B$3:$N$3, 0), FALSE)</f>
        <v>-6.52</v>
      </c>
      <c r="T961">
        <f t="shared" si="45"/>
        <v>0</v>
      </c>
      <c r="U961">
        <f t="shared" si="46"/>
        <v>121</v>
      </c>
      <c r="V961">
        <v>10</v>
      </c>
      <c r="W961">
        <v>0</v>
      </c>
    </row>
    <row r="962" spans="1:26" hidden="1" x14ac:dyDescent="0.15">
      <c r="A962" t="s">
        <v>332</v>
      </c>
      <c r="B962" t="s">
        <v>333</v>
      </c>
      <c r="C962" s="1">
        <v>8.25</v>
      </c>
      <c r="D962" s="2">
        <v>42667</v>
      </c>
      <c r="E962" s="2">
        <v>41571</v>
      </c>
      <c r="F962" t="s">
        <v>2505</v>
      </c>
      <c r="G962" t="s">
        <v>19</v>
      </c>
      <c r="H962" t="s">
        <v>21</v>
      </c>
      <c r="I962" t="s">
        <v>25</v>
      </c>
      <c r="J962" s="1">
        <v>134134563</v>
      </c>
      <c r="K962" s="1">
        <f t="shared" ref="K962:K1025" si="47">LN(J962)</f>
        <v>18.714354055534702</v>
      </c>
      <c r="L962" t="s">
        <v>20</v>
      </c>
      <c r="M962" t="s">
        <v>947</v>
      </c>
      <c r="N962" t="s">
        <v>3133</v>
      </c>
      <c r="O962" t="s">
        <v>3167</v>
      </c>
      <c r="P962" t="s">
        <v>3167</v>
      </c>
      <c r="Q962" t="s">
        <v>3167</v>
      </c>
      <c r="R962" t="s">
        <v>3167</v>
      </c>
      <c r="S962" s="10">
        <f>C962-VLOOKUP(E962, 'OFZ Yield'!$B$2:$N$2354, MATCH(V962, 'OFZ Yield'!$B$3:$N$3, 0), FALSE)</f>
        <v>1.1399999999999997</v>
      </c>
      <c r="T962">
        <f t="shared" ref="T962:T1025" si="48">IF(S962&gt;4, 1, 0)</f>
        <v>0</v>
      </c>
      <c r="U962">
        <f t="shared" ref="U962:U1025" si="49">ROUNDUP(12*((D962-E962)/365), 0)</f>
        <v>37</v>
      </c>
      <c r="V962">
        <v>7</v>
      </c>
      <c r="W962">
        <v>0</v>
      </c>
      <c r="Z962">
        <v>0</v>
      </c>
    </row>
    <row r="963" spans="1:26" hidden="1" x14ac:dyDescent="0.15">
      <c r="A963" t="s">
        <v>1002</v>
      </c>
      <c r="B963" t="s">
        <v>1003</v>
      </c>
      <c r="C963" s="1">
        <v>10.15</v>
      </c>
      <c r="D963" s="2">
        <v>43397</v>
      </c>
      <c r="E963" s="2">
        <v>41571</v>
      </c>
      <c r="F963" t="s">
        <v>2508</v>
      </c>
      <c r="G963" t="s">
        <v>19</v>
      </c>
      <c r="H963" t="s">
        <v>21</v>
      </c>
      <c r="I963" t="s">
        <v>23</v>
      </c>
      <c r="J963" s="1">
        <v>67067281</v>
      </c>
      <c r="K963" s="1">
        <f t="shared" si="47"/>
        <v>18.021206867519556</v>
      </c>
      <c r="L963" t="s">
        <v>20</v>
      </c>
      <c r="M963" t="s">
        <v>947</v>
      </c>
      <c r="N963" t="s">
        <v>3133</v>
      </c>
      <c r="O963" t="s">
        <v>3167</v>
      </c>
      <c r="P963" t="s">
        <v>3167</v>
      </c>
      <c r="Q963" t="s">
        <v>3167</v>
      </c>
      <c r="R963" t="s">
        <v>3167</v>
      </c>
      <c r="S963" s="10">
        <f>C963-VLOOKUP(E963, 'OFZ Yield'!$B$2:$N$2354, MATCH(V963, 'OFZ Yield'!$B$3:$N$3, 0), FALSE)</f>
        <v>3.3900000000000006</v>
      </c>
      <c r="T963">
        <f t="shared" si="48"/>
        <v>0</v>
      </c>
      <c r="U963">
        <f t="shared" si="49"/>
        <v>61</v>
      </c>
      <c r="V963">
        <v>5</v>
      </c>
      <c r="W963">
        <v>0</v>
      </c>
      <c r="Z963">
        <v>0</v>
      </c>
    </row>
    <row r="964" spans="1:26" hidden="1" x14ac:dyDescent="0.15">
      <c r="A964" t="s">
        <v>2509</v>
      </c>
      <c r="B964" t="s">
        <v>2510</v>
      </c>
      <c r="C964" s="1">
        <v>12.5</v>
      </c>
      <c r="D964" s="2">
        <v>42664</v>
      </c>
      <c r="E964" s="2">
        <v>41572</v>
      </c>
      <c r="F964" t="s">
        <v>2511</v>
      </c>
      <c r="G964" t="s">
        <v>19</v>
      </c>
      <c r="H964" t="s">
        <v>21</v>
      </c>
      <c r="I964" t="s">
        <v>25</v>
      </c>
      <c r="J964" s="1">
        <v>3300330</v>
      </c>
      <c r="K964" s="1">
        <f t="shared" si="47"/>
        <v>15.009533021437042</v>
      </c>
      <c r="L964" t="s">
        <v>20</v>
      </c>
      <c r="M964" t="s">
        <v>1011</v>
      </c>
      <c r="N964" t="s">
        <v>3167</v>
      </c>
      <c r="O964" t="s">
        <v>3167</v>
      </c>
      <c r="P964" t="s">
        <v>3148</v>
      </c>
      <c r="Q964" t="s">
        <v>3167</v>
      </c>
      <c r="R964" t="s">
        <v>3167</v>
      </c>
      <c r="S964" s="10">
        <f>C964-VLOOKUP(E964, 'OFZ Yield'!$B$2:$N$2354, MATCH(V964, 'OFZ Yield'!$B$3:$N$3, 0), FALSE)</f>
        <v>5.71</v>
      </c>
      <c r="T964">
        <f t="shared" si="48"/>
        <v>1</v>
      </c>
      <c r="U964">
        <f t="shared" si="49"/>
        <v>36</v>
      </c>
      <c r="V964">
        <v>5</v>
      </c>
      <c r="W964">
        <f>IF(P964="high risk", 1, 0)</f>
        <v>0</v>
      </c>
      <c r="X964">
        <v>0</v>
      </c>
      <c r="Y964" s="2">
        <v>41940</v>
      </c>
      <c r="Z964" s="10">
        <f>(Y964-E964)/365</f>
        <v>1.0082191780821919</v>
      </c>
    </row>
    <row r="965" spans="1:26" hidden="1" x14ac:dyDescent="0.15">
      <c r="A965" t="s">
        <v>1558</v>
      </c>
      <c r="B965" t="s">
        <v>1559</v>
      </c>
      <c r="C965" s="1">
        <v>0.01</v>
      </c>
      <c r="D965" s="2">
        <v>43402</v>
      </c>
      <c r="E965" s="2">
        <v>41576</v>
      </c>
      <c r="F965" t="s">
        <v>2513</v>
      </c>
      <c r="G965" t="s">
        <v>19</v>
      </c>
      <c r="H965" t="s">
        <v>21</v>
      </c>
      <c r="I965" t="s">
        <v>23</v>
      </c>
      <c r="J965" s="1">
        <v>132625642</v>
      </c>
      <c r="K965" s="1">
        <f t="shared" si="47"/>
        <v>18.703040995603011</v>
      </c>
      <c r="L965" t="s">
        <v>20</v>
      </c>
      <c r="M965" t="s">
        <v>947</v>
      </c>
      <c r="N965" t="s">
        <v>3133</v>
      </c>
      <c r="O965" t="s">
        <v>3167</v>
      </c>
      <c r="P965" t="s">
        <v>3167</v>
      </c>
      <c r="Q965" t="s">
        <v>3167</v>
      </c>
      <c r="R965" t="s">
        <v>3167</v>
      </c>
      <c r="S965" s="10">
        <f>C965-VLOOKUP(E965, 'OFZ Yield'!$B$2:$N$2354, MATCH(V965, 'OFZ Yield'!$B$3:$N$3, 0), FALSE)</f>
        <v>-6.44</v>
      </c>
      <c r="T965">
        <f t="shared" si="48"/>
        <v>0</v>
      </c>
      <c r="U965">
        <f t="shared" si="49"/>
        <v>61</v>
      </c>
      <c r="V965">
        <v>3</v>
      </c>
      <c r="W965">
        <v>0</v>
      </c>
      <c r="Z965">
        <v>0</v>
      </c>
    </row>
    <row r="966" spans="1:26" hidden="1" x14ac:dyDescent="0.15">
      <c r="A966" t="s">
        <v>1002</v>
      </c>
      <c r="B966" t="s">
        <v>1003</v>
      </c>
      <c r="C966" s="1">
        <v>10.3</v>
      </c>
      <c r="D966" s="2">
        <v>43403</v>
      </c>
      <c r="E966" s="2">
        <v>41577</v>
      </c>
      <c r="F966" t="s">
        <v>2514</v>
      </c>
      <c r="G966" t="s">
        <v>19</v>
      </c>
      <c r="H966" t="s">
        <v>21</v>
      </c>
      <c r="I966" t="s">
        <v>23</v>
      </c>
      <c r="J966" s="1">
        <v>93894194</v>
      </c>
      <c r="K966" s="1">
        <f t="shared" si="47"/>
        <v>18.357679110530942</v>
      </c>
      <c r="L966" t="s">
        <v>20</v>
      </c>
      <c r="M966" t="s">
        <v>947</v>
      </c>
      <c r="N966" t="s">
        <v>3133</v>
      </c>
      <c r="O966" t="s">
        <v>3167</v>
      </c>
      <c r="P966" t="s">
        <v>3167</v>
      </c>
      <c r="Q966" t="s">
        <v>3167</v>
      </c>
      <c r="R966" t="s">
        <v>3167</v>
      </c>
      <c r="S966" s="10">
        <f>C966-VLOOKUP(E966, 'OFZ Yield'!$B$2:$N$2354, MATCH(V966, 'OFZ Yield'!$B$3:$N$3, 0), FALSE)</f>
        <v>2.8600000000000003</v>
      </c>
      <c r="T966">
        <f t="shared" si="48"/>
        <v>0</v>
      </c>
      <c r="U966">
        <f t="shared" si="49"/>
        <v>61</v>
      </c>
      <c r="V966">
        <v>10</v>
      </c>
      <c r="W966">
        <v>0</v>
      </c>
      <c r="Z966">
        <v>0</v>
      </c>
    </row>
    <row r="967" spans="1:26" hidden="1" x14ac:dyDescent="0.15">
      <c r="A967" t="s">
        <v>123</v>
      </c>
      <c r="B967" t="s">
        <v>124</v>
      </c>
      <c r="C967" s="1">
        <v>10.5</v>
      </c>
      <c r="D967" s="2">
        <v>42669</v>
      </c>
      <c r="E967" s="2">
        <v>41577</v>
      </c>
      <c r="F967" t="s">
        <v>2515</v>
      </c>
      <c r="G967" t="s">
        <v>19</v>
      </c>
      <c r="H967" t="s">
        <v>21</v>
      </c>
      <c r="I967" t="s">
        <v>23</v>
      </c>
      <c r="J967" s="1">
        <v>13191741</v>
      </c>
      <c r="K967" s="1">
        <f t="shared" si="47"/>
        <v>16.395101509917865</v>
      </c>
      <c r="L967" t="s">
        <v>20</v>
      </c>
      <c r="M967" t="s">
        <v>948</v>
      </c>
      <c r="N967" t="s">
        <v>3167</v>
      </c>
      <c r="O967" t="s">
        <v>3167</v>
      </c>
      <c r="P967" t="s">
        <v>3167</v>
      </c>
      <c r="Q967" t="s">
        <v>3167</v>
      </c>
      <c r="R967" t="s">
        <v>3167</v>
      </c>
      <c r="S967" s="10">
        <f>C967-VLOOKUP(E967, 'OFZ Yield'!$B$2:$N$2354, MATCH(V967, 'OFZ Yield'!$B$3:$N$3, 0), FALSE)</f>
        <v>3.0599999999999996</v>
      </c>
      <c r="T967">
        <f t="shared" si="48"/>
        <v>0</v>
      </c>
      <c r="U967">
        <f t="shared" si="49"/>
        <v>36</v>
      </c>
      <c r="V967">
        <v>10</v>
      </c>
      <c r="W967">
        <v>0</v>
      </c>
      <c r="Z967">
        <v>0</v>
      </c>
    </row>
    <row r="968" spans="1:26" hidden="1" x14ac:dyDescent="0.15">
      <c r="A968" t="s">
        <v>312</v>
      </c>
      <c r="B968" t="s">
        <v>313</v>
      </c>
      <c r="C968" s="1">
        <v>8.85</v>
      </c>
      <c r="D968" s="2">
        <v>42669</v>
      </c>
      <c r="E968" s="2">
        <v>41577</v>
      </c>
      <c r="F968" t="s">
        <v>2516</v>
      </c>
      <c r="G968" t="s">
        <v>19</v>
      </c>
      <c r="H968" t="s">
        <v>21</v>
      </c>
      <c r="I968" t="s">
        <v>25</v>
      </c>
      <c r="J968" s="1">
        <v>64807973</v>
      </c>
      <c r="K968" s="1">
        <f t="shared" si="47"/>
        <v>17.986939193877145</v>
      </c>
      <c r="L968" t="s">
        <v>20</v>
      </c>
      <c r="M968" t="s">
        <v>947</v>
      </c>
      <c r="N968" t="s">
        <v>3167</v>
      </c>
      <c r="O968" t="s">
        <v>3167</v>
      </c>
      <c r="P968" t="s">
        <v>3167</v>
      </c>
      <c r="Q968" t="s">
        <v>3167</v>
      </c>
      <c r="R968" t="s">
        <v>3167</v>
      </c>
      <c r="S968" s="10">
        <f>C968-VLOOKUP(E968, 'OFZ Yield'!$B$2:$N$2354, MATCH(V968, 'OFZ Yield'!$B$3:$N$3, 0), FALSE)</f>
        <v>2.0299999999999994</v>
      </c>
      <c r="T968">
        <f t="shared" si="48"/>
        <v>0</v>
      </c>
      <c r="U968">
        <f t="shared" si="49"/>
        <v>36</v>
      </c>
      <c r="V968">
        <v>5</v>
      </c>
      <c r="W968">
        <v>0</v>
      </c>
      <c r="Z968">
        <v>0</v>
      </c>
    </row>
    <row r="969" spans="1:26" x14ac:dyDescent="0.15">
      <c r="A969" t="s">
        <v>111</v>
      </c>
      <c r="B969" t="s">
        <v>112</v>
      </c>
      <c r="C969" s="1">
        <v>18</v>
      </c>
      <c r="D969" s="2">
        <v>42669</v>
      </c>
      <c r="E969" s="2">
        <v>41577</v>
      </c>
      <c r="F969" t="s">
        <v>2517</v>
      </c>
      <c r="G969" t="s">
        <v>19</v>
      </c>
      <c r="H969" t="s">
        <v>21</v>
      </c>
      <c r="I969" t="s">
        <v>23</v>
      </c>
      <c r="J969" s="1">
        <v>26383483</v>
      </c>
      <c r="K969" s="1">
        <f t="shared" si="47"/>
        <v>17.088248728380311</v>
      </c>
      <c r="L969" t="s">
        <v>20</v>
      </c>
      <c r="M969" t="s">
        <v>947</v>
      </c>
      <c r="N969" t="s">
        <v>3167</v>
      </c>
      <c r="O969" t="s">
        <v>3167</v>
      </c>
      <c r="P969" t="s">
        <v>3147</v>
      </c>
      <c r="Q969" t="s">
        <v>3167</v>
      </c>
      <c r="R969" t="s">
        <v>3167</v>
      </c>
      <c r="S969" s="10">
        <f>C969-VLOOKUP(E969, 'OFZ Yield'!$B$2:$N$2354, MATCH(V969, 'OFZ Yield'!$B$3:$N$3, 0), FALSE)</f>
        <v>11.52</v>
      </c>
      <c r="T969">
        <f t="shared" si="48"/>
        <v>1</v>
      </c>
      <c r="U969">
        <f t="shared" si="49"/>
        <v>36</v>
      </c>
      <c r="V969">
        <v>3</v>
      </c>
      <c r="W969">
        <f>IF(P969="high risk", 1, 0)</f>
        <v>1</v>
      </c>
      <c r="X969">
        <v>1</v>
      </c>
      <c r="Y969" s="2">
        <f>D969</f>
        <v>42669</v>
      </c>
      <c r="Z969" s="226">
        <f>IF(Y969="", 0, 12*(Y969-E969)/365)</f>
        <v>35.901369863013699</v>
      </c>
    </row>
    <row r="970" spans="1:26" hidden="1" x14ac:dyDescent="0.15">
      <c r="A970" t="s">
        <v>671</v>
      </c>
      <c r="B970" t="s">
        <v>672</v>
      </c>
      <c r="C970" s="1">
        <v>10</v>
      </c>
      <c r="D970" s="2">
        <v>42669</v>
      </c>
      <c r="E970" s="2">
        <v>41577</v>
      </c>
      <c r="F970" t="s">
        <v>2518</v>
      </c>
      <c r="G970" t="s">
        <v>19</v>
      </c>
      <c r="H970" t="s">
        <v>21</v>
      </c>
      <c r="I970" t="s">
        <v>25</v>
      </c>
      <c r="J970" s="1">
        <v>13191741</v>
      </c>
      <c r="K970" s="1">
        <f t="shared" si="47"/>
        <v>16.395101509917865</v>
      </c>
      <c r="L970" t="s">
        <v>20</v>
      </c>
      <c r="M970" t="s">
        <v>947</v>
      </c>
      <c r="N970" t="s">
        <v>3167</v>
      </c>
      <c r="O970" t="s">
        <v>3167</v>
      </c>
      <c r="P970" t="s">
        <v>3167</v>
      </c>
      <c r="Q970" t="s">
        <v>3167</v>
      </c>
      <c r="R970" t="s">
        <v>3167</v>
      </c>
      <c r="S970" s="10">
        <f>C970-VLOOKUP(E970, 'OFZ Yield'!$B$2:$N$2354, MATCH(V970, 'OFZ Yield'!$B$3:$N$3, 0), FALSE)</f>
        <v>2.91</v>
      </c>
      <c r="T970">
        <f t="shared" si="48"/>
        <v>0</v>
      </c>
      <c r="U970">
        <f t="shared" si="49"/>
        <v>36</v>
      </c>
      <c r="V970">
        <v>7</v>
      </c>
      <c r="W970">
        <v>0</v>
      </c>
      <c r="Z970">
        <v>0</v>
      </c>
    </row>
    <row r="971" spans="1:26" x14ac:dyDescent="0.15">
      <c r="A971" t="s">
        <v>1180</v>
      </c>
      <c r="B971" t="s">
        <v>1181</v>
      </c>
      <c r="C971" s="1">
        <v>16</v>
      </c>
      <c r="D971" s="2">
        <v>43398</v>
      </c>
      <c r="E971" s="2">
        <v>41578</v>
      </c>
      <c r="F971" t="s">
        <v>2519</v>
      </c>
      <c r="G971" t="s">
        <v>19</v>
      </c>
      <c r="H971" t="s">
        <v>21</v>
      </c>
      <c r="I971" t="s">
        <v>23</v>
      </c>
      <c r="J971" s="1">
        <v>39603960</v>
      </c>
      <c r="K971" s="1">
        <f t="shared" si="47"/>
        <v>17.494439671225042</v>
      </c>
      <c r="L971" t="s">
        <v>20</v>
      </c>
      <c r="M971" t="s">
        <v>1011</v>
      </c>
      <c r="N971" t="s">
        <v>3167</v>
      </c>
      <c r="O971" t="s">
        <v>3167</v>
      </c>
      <c r="P971" t="s">
        <v>3148</v>
      </c>
      <c r="Q971" t="s">
        <v>3167</v>
      </c>
      <c r="R971" t="s">
        <v>3167</v>
      </c>
      <c r="S971" s="10">
        <f>C971-VLOOKUP(E971, 'OFZ Yield'!$B$2:$N$2354, MATCH(V971, 'OFZ Yield'!$B$3:$N$3, 0), FALSE)</f>
        <v>9.5399999999999991</v>
      </c>
      <c r="T971">
        <f t="shared" si="48"/>
        <v>1</v>
      </c>
      <c r="U971">
        <f t="shared" si="49"/>
        <v>60</v>
      </c>
      <c r="V971">
        <v>3</v>
      </c>
      <c r="W971">
        <f>IF(P971="high risk", 1, 0)</f>
        <v>0</v>
      </c>
      <c r="X971">
        <v>1</v>
      </c>
      <c r="Y971" s="2">
        <v>42306</v>
      </c>
      <c r="Z971" s="226">
        <f>IF(Y971="", 0, 12*(Y971-E971)/365)</f>
        <v>23.934246575342467</v>
      </c>
    </row>
    <row r="972" spans="1:26" hidden="1" x14ac:dyDescent="0.15">
      <c r="A972" t="s">
        <v>2521</v>
      </c>
      <c r="B972" t="s">
        <v>2522</v>
      </c>
      <c r="C972" s="1">
        <v>0.1</v>
      </c>
      <c r="D972" s="2">
        <v>42670</v>
      </c>
      <c r="E972" s="2">
        <v>41578</v>
      </c>
      <c r="F972" t="s">
        <v>2523</v>
      </c>
      <c r="G972" t="s">
        <v>19</v>
      </c>
      <c r="H972" t="s">
        <v>21</v>
      </c>
      <c r="I972" t="s">
        <v>23</v>
      </c>
      <c r="J972" s="1">
        <v>20120184</v>
      </c>
      <c r="K972" s="1">
        <f t="shared" si="47"/>
        <v>16.817234048283222</v>
      </c>
      <c r="L972" t="s">
        <v>20</v>
      </c>
      <c r="M972" t="s">
        <v>947</v>
      </c>
      <c r="N972" t="s">
        <v>3167</v>
      </c>
      <c r="O972" t="s">
        <v>3167</v>
      </c>
      <c r="P972" t="s">
        <v>3167</v>
      </c>
      <c r="Q972" t="s">
        <v>3167</v>
      </c>
      <c r="R972" t="s">
        <v>3167</v>
      </c>
      <c r="S972" s="10">
        <f>C972-VLOOKUP(E972, 'OFZ Yield'!$B$2:$N$2354, MATCH(V972, 'OFZ Yield'!$B$3:$N$3, 0), FALSE)</f>
        <v>-6.71</v>
      </c>
      <c r="T972">
        <f t="shared" si="48"/>
        <v>0</v>
      </c>
      <c r="U972">
        <f t="shared" si="49"/>
        <v>36</v>
      </c>
      <c r="V972">
        <v>5</v>
      </c>
      <c r="W972">
        <v>0</v>
      </c>
      <c r="Z972">
        <v>0</v>
      </c>
    </row>
    <row r="973" spans="1:26" x14ac:dyDescent="0.15">
      <c r="A973" t="s">
        <v>2524</v>
      </c>
      <c r="B973" t="s">
        <v>2525</v>
      </c>
      <c r="C973" s="1">
        <v>11.75</v>
      </c>
      <c r="D973" s="2">
        <v>42680</v>
      </c>
      <c r="E973" s="2">
        <v>41584</v>
      </c>
      <c r="F973" t="s">
        <v>2526</v>
      </c>
      <c r="G973" t="s">
        <v>19</v>
      </c>
      <c r="H973" t="s">
        <v>21</v>
      </c>
      <c r="I973" t="s">
        <v>23</v>
      </c>
      <c r="J973" s="1">
        <v>19893846</v>
      </c>
      <c r="K973" s="1">
        <f t="shared" si="47"/>
        <v>16.805920995637088</v>
      </c>
      <c r="L973" t="s">
        <v>20</v>
      </c>
      <c r="M973" t="s">
        <v>947</v>
      </c>
      <c r="N973" t="s">
        <v>3167</v>
      </c>
      <c r="O973" t="s">
        <v>3167</v>
      </c>
      <c r="P973" t="s">
        <v>3167</v>
      </c>
      <c r="Q973" t="s">
        <v>3167</v>
      </c>
      <c r="R973" t="s">
        <v>3167</v>
      </c>
      <c r="S973" s="10">
        <f>C973-VLOOKUP(E973, 'OFZ Yield'!$B$2:$N$2354, MATCH(V973, 'OFZ Yield'!$B$3:$N$3, 0), FALSE)</f>
        <v>5.24</v>
      </c>
      <c r="T973">
        <f t="shared" si="48"/>
        <v>1</v>
      </c>
      <c r="U973">
        <f t="shared" si="49"/>
        <v>37</v>
      </c>
      <c r="V973">
        <v>3</v>
      </c>
      <c r="W973">
        <v>0</v>
      </c>
      <c r="X973">
        <v>1</v>
      </c>
      <c r="Y973" s="2">
        <f>D973</f>
        <v>42680</v>
      </c>
      <c r="Z973" s="226">
        <f>IF(Y973="", 0, 12*(Y973-E973)/365)</f>
        <v>36.032876712328765</v>
      </c>
    </row>
    <row r="974" spans="1:26" hidden="1" x14ac:dyDescent="0.15">
      <c r="A974" t="s">
        <v>123</v>
      </c>
      <c r="B974" t="s">
        <v>124</v>
      </c>
      <c r="C974" s="1">
        <v>10.5</v>
      </c>
      <c r="D974" s="2">
        <v>42676</v>
      </c>
      <c r="E974" s="2">
        <v>41584</v>
      </c>
      <c r="F974" t="s">
        <v>2527</v>
      </c>
      <c r="G974" t="s">
        <v>19</v>
      </c>
      <c r="H974" t="s">
        <v>21</v>
      </c>
      <c r="I974" t="s">
        <v>23</v>
      </c>
      <c r="J974" s="1">
        <v>13191741</v>
      </c>
      <c r="K974" s="1">
        <f t="shared" si="47"/>
        <v>16.395101509917865</v>
      </c>
      <c r="L974" t="s">
        <v>20</v>
      </c>
      <c r="M974" t="s">
        <v>948</v>
      </c>
      <c r="N974" t="s">
        <v>3167</v>
      </c>
      <c r="O974" t="s">
        <v>3167</v>
      </c>
      <c r="P974" t="s">
        <v>3167</v>
      </c>
      <c r="Q974" t="s">
        <v>3167</v>
      </c>
      <c r="R974" t="s">
        <v>3167</v>
      </c>
      <c r="S974" s="10">
        <f>C974-VLOOKUP(E974, 'OFZ Yield'!$B$2:$N$2354, MATCH(V974, 'OFZ Yield'!$B$3:$N$3, 0), FALSE)</f>
        <v>3.62</v>
      </c>
      <c r="T974">
        <f t="shared" si="48"/>
        <v>0</v>
      </c>
      <c r="U974">
        <f t="shared" si="49"/>
        <v>36</v>
      </c>
      <c r="V974">
        <v>5</v>
      </c>
      <c r="W974">
        <v>0</v>
      </c>
      <c r="Z974">
        <v>0</v>
      </c>
    </row>
    <row r="975" spans="1:26" hidden="1" x14ac:dyDescent="0.15">
      <c r="A975" t="s">
        <v>123</v>
      </c>
      <c r="B975" t="s">
        <v>124</v>
      </c>
      <c r="C975" s="1">
        <v>10.5</v>
      </c>
      <c r="D975" s="2">
        <v>42676</v>
      </c>
      <c r="E975" s="2">
        <v>41584</v>
      </c>
      <c r="F975" t="s">
        <v>2528</v>
      </c>
      <c r="G975" t="s">
        <v>19</v>
      </c>
      <c r="H975" t="s">
        <v>21</v>
      </c>
      <c r="I975" t="s">
        <v>23</v>
      </c>
      <c r="J975" s="1">
        <v>13191741</v>
      </c>
      <c r="K975" s="1">
        <f t="shared" si="47"/>
        <v>16.395101509917865</v>
      </c>
      <c r="L975" t="s">
        <v>20</v>
      </c>
      <c r="M975" t="s">
        <v>948</v>
      </c>
      <c r="N975" t="s">
        <v>3167</v>
      </c>
      <c r="O975" t="s">
        <v>3167</v>
      </c>
      <c r="P975" t="s">
        <v>3167</v>
      </c>
      <c r="Q975" t="s">
        <v>3167</v>
      </c>
      <c r="R975" t="s">
        <v>3167</v>
      </c>
      <c r="S975" s="10">
        <f>C975-VLOOKUP(E975, 'OFZ Yield'!$B$2:$N$2354, MATCH(V975, 'OFZ Yield'!$B$3:$N$3, 0), FALSE)</f>
        <v>3.3099999999999996</v>
      </c>
      <c r="T975">
        <f t="shared" si="48"/>
        <v>0</v>
      </c>
      <c r="U975">
        <f t="shared" si="49"/>
        <v>36</v>
      </c>
      <c r="V975">
        <v>7</v>
      </c>
      <c r="W975">
        <v>0</v>
      </c>
      <c r="Z975">
        <v>0</v>
      </c>
    </row>
    <row r="976" spans="1:26" hidden="1" x14ac:dyDescent="0.15">
      <c r="A976" t="s">
        <v>436</v>
      </c>
      <c r="B976" t="s">
        <v>437</v>
      </c>
      <c r="C976" s="1">
        <v>8.75</v>
      </c>
      <c r="D976" s="2">
        <v>45419</v>
      </c>
      <c r="E976" s="2">
        <v>41585</v>
      </c>
      <c r="F976" t="s">
        <v>438</v>
      </c>
      <c r="G976" t="s">
        <v>19</v>
      </c>
      <c r="H976" t="s">
        <v>21</v>
      </c>
      <c r="I976" t="s">
        <v>189</v>
      </c>
      <c r="J976" s="1">
        <v>37135180</v>
      </c>
      <c r="K976" s="1">
        <f t="shared" si="47"/>
        <v>17.430075326252997</v>
      </c>
      <c r="L976" t="s">
        <v>20</v>
      </c>
      <c r="M976" t="s">
        <v>24</v>
      </c>
      <c r="N976" t="s">
        <v>3167</v>
      </c>
      <c r="O976" t="s">
        <v>3167</v>
      </c>
      <c r="P976" t="s">
        <v>3167</v>
      </c>
      <c r="Q976" t="s">
        <v>3167</v>
      </c>
      <c r="R976" t="s">
        <v>3167</v>
      </c>
      <c r="S976" s="10">
        <f>C976-VLOOKUP(E976, 'OFZ Yield'!$B$2:$N$2354, MATCH(V976, 'OFZ Yield'!$B$3:$N$3, 0), FALSE)</f>
        <v>1.58</v>
      </c>
      <c r="T976">
        <f t="shared" si="48"/>
        <v>0</v>
      </c>
      <c r="U976">
        <f t="shared" si="49"/>
        <v>127</v>
      </c>
      <c r="V976">
        <v>7</v>
      </c>
      <c r="W976">
        <v>0</v>
      </c>
    </row>
    <row r="977" spans="1:26" hidden="1" x14ac:dyDescent="0.15">
      <c r="A977" t="s">
        <v>488</v>
      </c>
      <c r="B977" t="s">
        <v>489</v>
      </c>
      <c r="C977" s="1">
        <v>8.25</v>
      </c>
      <c r="D977" s="2">
        <v>43410</v>
      </c>
      <c r="E977" s="2">
        <v>41590</v>
      </c>
      <c r="F977" t="s">
        <v>2529</v>
      </c>
      <c r="G977" t="s">
        <v>19</v>
      </c>
      <c r="H977" t="s">
        <v>21</v>
      </c>
      <c r="I977" t="s">
        <v>25</v>
      </c>
      <c r="J977" s="1">
        <v>67759859</v>
      </c>
      <c r="K977" s="1">
        <f t="shared" si="47"/>
        <v>18.031480527432237</v>
      </c>
      <c r="L977" t="s">
        <v>20</v>
      </c>
      <c r="M977" t="s">
        <v>947</v>
      </c>
      <c r="N977" t="s">
        <v>3167</v>
      </c>
      <c r="O977" t="s">
        <v>3167</v>
      </c>
      <c r="P977" t="s">
        <v>3167</v>
      </c>
      <c r="Q977" t="s">
        <v>3167</v>
      </c>
      <c r="R977" t="s">
        <v>3167</v>
      </c>
      <c r="S977" s="10">
        <f>C977-VLOOKUP(E977, 'OFZ Yield'!$B$2:$N$2354, MATCH(V977, 'OFZ Yield'!$B$3:$N$3, 0), FALSE)</f>
        <v>1.5999999999999996</v>
      </c>
      <c r="T977">
        <f t="shared" si="48"/>
        <v>0</v>
      </c>
      <c r="U977">
        <f t="shared" si="49"/>
        <v>60</v>
      </c>
      <c r="V977">
        <v>3</v>
      </c>
      <c r="W977">
        <v>0</v>
      </c>
      <c r="Z977">
        <v>0</v>
      </c>
    </row>
    <row r="978" spans="1:26" hidden="1" x14ac:dyDescent="0.15">
      <c r="A978" t="s">
        <v>488</v>
      </c>
      <c r="B978" t="s">
        <v>489</v>
      </c>
      <c r="C978" s="1">
        <v>8.25</v>
      </c>
      <c r="D978" s="2">
        <v>43410</v>
      </c>
      <c r="E978" s="2">
        <v>41590</v>
      </c>
      <c r="F978" t="s">
        <v>2530</v>
      </c>
      <c r="G978" t="s">
        <v>19</v>
      </c>
      <c r="H978" t="s">
        <v>21</v>
      </c>
      <c r="I978" t="s">
        <v>25</v>
      </c>
      <c r="J978" s="1">
        <v>67759859</v>
      </c>
      <c r="K978" s="1">
        <f t="shared" si="47"/>
        <v>18.031480527432237</v>
      </c>
      <c r="L978" t="s">
        <v>20</v>
      </c>
      <c r="M978" t="s">
        <v>947</v>
      </c>
      <c r="N978" t="s">
        <v>3167</v>
      </c>
      <c r="O978" t="s">
        <v>3167</v>
      </c>
      <c r="P978" t="s">
        <v>3167</v>
      </c>
      <c r="Q978" t="s">
        <v>3167</v>
      </c>
      <c r="R978" t="s">
        <v>3167</v>
      </c>
      <c r="S978" s="10">
        <f>C978-VLOOKUP(E978, 'OFZ Yield'!$B$2:$N$2354, MATCH(V978, 'OFZ Yield'!$B$3:$N$3, 0), FALSE)</f>
        <v>1.2000000000000002</v>
      </c>
      <c r="T978">
        <f t="shared" si="48"/>
        <v>0</v>
      </c>
      <c r="U978">
        <f t="shared" si="49"/>
        <v>60</v>
      </c>
      <c r="V978">
        <v>5</v>
      </c>
      <c r="W978">
        <v>0</v>
      </c>
      <c r="Z978">
        <v>0</v>
      </c>
    </row>
    <row r="979" spans="1:26" x14ac:dyDescent="0.15">
      <c r="A979" t="s">
        <v>1483</v>
      </c>
      <c r="B979" t="s">
        <v>1484</v>
      </c>
      <c r="C979" s="1">
        <v>12</v>
      </c>
      <c r="D979" s="2">
        <v>44514</v>
      </c>
      <c r="E979" s="2">
        <v>41592</v>
      </c>
      <c r="F979" t="s">
        <v>2531</v>
      </c>
      <c r="G979" t="s">
        <v>19</v>
      </c>
      <c r="H979" t="s">
        <v>21</v>
      </c>
      <c r="I979" t="s">
        <v>23</v>
      </c>
      <c r="J979" s="1">
        <v>30850949</v>
      </c>
      <c r="K979" s="1">
        <f t="shared" si="47"/>
        <v>17.244678069592943</v>
      </c>
      <c r="L979" t="s">
        <v>20</v>
      </c>
      <c r="M979" t="s">
        <v>1011</v>
      </c>
      <c r="N979" t="s">
        <v>3133</v>
      </c>
      <c r="O979" t="s">
        <v>3167</v>
      </c>
      <c r="P979" t="s">
        <v>3167</v>
      </c>
      <c r="Q979" t="s">
        <v>3167</v>
      </c>
      <c r="R979" t="s">
        <v>3167</v>
      </c>
      <c r="S979" s="10">
        <f>C979-VLOOKUP(E979, 'OFZ Yield'!$B$2:$N$2354, MATCH(V979, 'OFZ Yield'!$B$3:$N$3, 0), FALSE)</f>
        <v>4.9400000000000004</v>
      </c>
      <c r="T979">
        <f t="shared" si="48"/>
        <v>1</v>
      </c>
      <c r="U979">
        <f t="shared" si="49"/>
        <v>97</v>
      </c>
      <c r="V979">
        <v>5</v>
      </c>
      <c r="W979">
        <v>0</v>
      </c>
      <c r="X979">
        <v>1</v>
      </c>
      <c r="Y979" s="2">
        <v>43234</v>
      </c>
      <c r="Z979" s="226">
        <f>IF(Y979="", 0, 12*(Y979-E979)/365)</f>
        <v>53.983561643835614</v>
      </c>
    </row>
    <row r="980" spans="1:26" hidden="1" x14ac:dyDescent="0.15">
      <c r="A980" t="s">
        <v>411</v>
      </c>
      <c r="B980" t="s">
        <v>412</v>
      </c>
      <c r="C980" s="1">
        <v>9</v>
      </c>
      <c r="D980" s="2">
        <v>45236</v>
      </c>
      <c r="E980" s="2">
        <v>41596</v>
      </c>
      <c r="F980" t="s">
        <v>413</v>
      </c>
      <c r="G980" t="s">
        <v>19</v>
      </c>
      <c r="H980" t="s">
        <v>21</v>
      </c>
      <c r="I980" t="s">
        <v>23</v>
      </c>
      <c r="J980" s="1">
        <v>66312821</v>
      </c>
      <c r="K980" s="1">
        <f t="shared" si="47"/>
        <v>18.009893815043064</v>
      </c>
      <c r="L980" t="s">
        <v>20</v>
      </c>
      <c r="M980" t="s">
        <v>24</v>
      </c>
      <c r="N980" t="s">
        <v>3167</v>
      </c>
      <c r="O980" t="s">
        <v>3167</v>
      </c>
      <c r="P980" t="s">
        <v>3167</v>
      </c>
      <c r="Q980" t="s">
        <v>3167</v>
      </c>
      <c r="R980" t="s">
        <v>3167</v>
      </c>
      <c r="S980" s="10">
        <f>C980-VLOOKUP(E980, 'OFZ Yield'!$B$2:$N$2354, MATCH(V980, 'OFZ Yield'!$B$3:$N$3, 0), FALSE)</f>
        <v>1.2400000000000002</v>
      </c>
      <c r="T980">
        <f t="shared" si="48"/>
        <v>0</v>
      </c>
      <c r="U980">
        <f t="shared" si="49"/>
        <v>120</v>
      </c>
      <c r="V980">
        <v>10</v>
      </c>
      <c r="W980">
        <v>0</v>
      </c>
    </row>
    <row r="981" spans="1:26" x14ac:dyDescent="0.15">
      <c r="A981" t="s">
        <v>968</v>
      </c>
      <c r="B981" t="s">
        <v>969</v>
      </c>
      <c r="C981" s="1">
        <v>11.5</v>
      </c>
      <c r="D981" s="2">
        <v>42689</v>
      </c>
      <c r="E981" s="2">
        <v>41597</v>
      </c>
      <c r="F981" t="s">
        <v>2533</v>
      </c>
      <c r="G981" t="s">
        <v>19</v>
      </c>
      <c r="H981" t="s">
        <v>21</v>
      </c>
      <c r="I981" t="s">
        <v>25</v>
      </c>
      <c r="J981" s="1">
        <v>26300216</v>
      </c>
      <c r="K981" s="1">
        <f t="shared" si="47"/>
        <v>17.085087710042025</v>
      </c>
      <c r="L981" t="s">
        <v>20</v>
      </c>
      <c r="M981" t="s">
        <v>947</v>
      </c>
      <c r="N981" t="s">
        <v>3167</v>
      </c>
      <c r="O981" t="s">
        <v>3167</v>
      </c>
      <c r="P981" t="s">
        <v>3167</v>
      </c>
      <c r="Q981" t="s">
        <v>3167</v>
      </c>
      <c r="R981" t="s">
        <v>3167</v>
      </c>
      <c r="S981" s="10">
        <f>C981-VLOOKUP(E981, 'OFZ Yield'!$B$2:$N$2354, MATCH(V981, 'OFZ Yield'!$B$3:$N$3, 0), FALSE)</f>
        <v>4.4800000000000004</v>
      </c>
      <c r="T981">
        <f t="shared" si="48"/>
        <v>1</v>
      </c>
      <c r="U981">
        <f t="shared" si="49"/>
        <v>36</v>
      </c>
      <c r="V981">
        <v>5</v>
      </c>
      <c r="W981">
        <v>0</v>
      </c>
      <c r="X981">
        <v>1</v>
      </c>
      <c r="Y981" s="2">
        <f>D981</f>
        <v>42689</v>
      </c>
      <c r="Z981" s="226">
        <f>IF(Y981="", 0, 12*(Y981-E981)/365)</f>
        <v>35.901369863013699</v>
      </c>
    </row>
    <row r="982" spans="1:26" hidden="1" x14ac:dyDescent="0.15">
      <c r="A982" t="s">
        <v>1058</v>
      </c>
      <c r="B982" t="s">
        <v>1059</v>
      </c>
      <c r="C982" s="1">
        <v>8.5</v>
      </c>
      <c r="D982" s="2">
        <v>43417</v>
      </c>
      <c r="E982" s="2">
        <v>41597</v>
      </c>
      <c r="F982" t="s">
        <v>2534</v>
      </c>
      <c r="G982" t="s">
        <v>19</v>
      </c>
      <c r="H982" t="s">
        <v>21</v>
      </c>
      <c r="I982" t="s">
        <v>23</v>
      </c>
      <c r="J982" s="1">
        <v>43302272</v>
      </c>
      <c r="K982" s="1">
        <f t="shared" si="47"/>
        <v>17.583715662727798</v>
      </c>
      <c r="L982" t="s">
        <v>20</v>
      </c>
      <c r="M982" t="s">
        <v>947</v>
      </c>
      <c r="N982" t="s">
        <v>3167</v>
      </c>
      <c r="O982" t="s">
        <v>3167</v>
      </c>
      <c r="P982" t="s">
        <v>3167</v>
      </c>
      <c r="Q982" t="s">
        <v>3167</v>
      </c>
      <c r="R982" t="s">
        <v>3167</v>
      </c>
      <c r="S982" s="10">
        <f>C982-VLOOKUP(E982, 'OFZ Yield'!$B$2:$N$2354, MATCH(V982, 'OFZ Yield'!$B$3:$N$3, 0), FALSE)</f>
        <v>1.8499999999999996</v>
      </c>
      <c r="T982">
        <f t="shared" si="48"/>
        <v>0</v>
      </c>
      <c r="U982">
        <f t="shared" si="49"/>
        <v>60</v>
      </c>
      <c r="V982">
        <v>3</v>
      </c>
      <c r="W982">
        <v>0</v>
      </c>
      <c r="Z982">
        <v>0</v>
      </c>
    </row>
    <row r="983" spans="1:26" hidden="1" x14ac:dyDescent="0.15">
      <c r="A983" t="s">
        <v>16</v>
      </c>
      <c r="B983" t="s">
        <v>17</v>
      </c>
      <c r="C983" s="1">
        <v>8.85</v>
      </c>
      <c r="D983" s="2">
        <v>45240</v>
      </c>
      <c r="E983" s="2">
        <v>41600</v>
      </c>
      <c r="F983" t="s">
        <v>414</v>
      </c>
      <c r="G983" t="s">
        <v>19</v>
      </c>
      <c r="H983" t="s">
        <v>21</v>
      </c>
      <c r="I983" t="s">
        <v>23</v>
      </c>
      <c r="J983" s="1">
        <v>67067281</v>
      </c>
      <c r="K983" s="1">
        <f t="shared" si="47"/>
        <v>18.021206867519556</v>
      </c>
      <c r="L983" t="s">
        <v>20</v>
      </c>
      <c r="M983" t="s">
        <v>24</v>
      </c>
      <c r="N983" t="s">
        <v>3131</v>
      </c>
      <c r="O983" t="s">
        <v>3167</v>
      </c>
      <c r="P983" t="s">
        <v>3167</v>
      </c>
      <c r="Q983" t="s">
        <v>3167</v>
      </c>
      <c r="R983" t="s">
        <v>3167</v>
      </c>
      <c r="S983" s="10">
        <f>C983-VLOOKUP(E983, 'OFZ Yield'!$B$2:$N$2354, MATCH(V983, 'OFZ Yield'!$B$3:$N$3, 0), FALSE)</f>
        <v>1.0199999999999996</v>
      </c>
      <c r="T983">
        <f t="shared" si="48"/>
        <v>0</v>
      </c>
      <c r="U983">
        <f t="shared" si="49"/>
        <v>120</v>
      </c>
      <c r="V983">
        <v>10</v>
      </c>
      <c r="W983">
        <v>2</v>
      </c>
    </row>
    <row r="984" spans="1:26" hidden="1" x14ac:dyDescent="0.15">
      <c r="A984" t="s">
        <v>119</v>
      </c>
      <c r="B984" t="s">
        <v>120</v>
      </c>
      <c r="C984" s="1">
        <v>11.5</v>
      </c>
      <c r="D984" s="2">
        <v>45972</v>
      </c>
      <c r="E984" s="2">
        <v>41604</v>
      </c>
      <c r="F984" t="s">
        <v>572</v>
      </c>
      <c r="G984" t="s">
        <v>19</v>
      </c>
      <c r="H984" t="s">
        <v>21</v>
      </c>
      <c r="I984" t="s">
        <v>23</v>
      </c>
      <c r="J984" s="1">
        <v>39787692</v>
      </c>
      <c r="K984" s="1">
        <f t="shared" si="47"/>
        <v>17.499068176197035</v>
      </c>
      <c r="L984" t="s">
        <v>20</v>
      </c>
      <c r="M984" t="s">
        <v>24</v>
      </c>
      <c r="N984" t="s">
        <v>3167</v>
      </c>
      <c r="O984" t="s">
        <v>3167</v>
      </c>
      <c r="P984" t="s">
        <v>3167</v>
      </c>
      <c r="Q984" t="s">
        <v>3167</v>
      </c>
      <c r="R984" t="s">
        <v>3167</v>
      </c>
      <c r="S984" s="10">
        <f>C984-VLOOKUP(E984, 'OFZ Yield'!$B$2:$N$2354, MATCH(V984, 'OFZ Yield'!$B$3:$N$3, 0), FALSE)</f>
        <v>3.66</v>
      </c>
      <c r="T984">
        <f t="shared" si="48"/>
        <v>0</v>
      </c>
      <c r="U984">
        <f t="shared" si="49"/>
        <v>144</v>
      </c>
      <c r="V984">
        <v>10</v>
      </c>
      <c r="W984">
        <v>0</v>
      </c>
    </row>
    <row r="985" spans="1:26" hidden="1" x14ac:dyDescent="0.15">
      <c r="A985" t="s">
        <v>230</v>
      </c>
      <c r="B985" t="s">
        <v>231</v>
      </c>
      <c r="C985" s="1">
        <v>8.25</v>
      </c>
      <c r="D985" s="2">
        <v>42700</v>
      </c>
      <c r="E985" s="2">
        <v>41604</v>
      </c>
      <c r="F985" t="s">
        <v>2535</v>
      </c>
      <c r="G985" t="s">
        <v>19</v>
      </c>
      <c r="H985" t="s">
        <v>21</v>
      </c>
      <c r="I985" t="s">
        <v>25</v>
      </c>
      <c r="J985" s="1">
        <v>53653825</v>
      </c>
      <c r="K985" s="1">
        <f t="shared" si="47"/>
        <v>17.798063319932947</v>
      </c>
      <c r="L985" t="s">
        <v>20</v>
      </c>
      <c r="M985" t="s">
        <v>947</v>
      </c>
      <c r="N985" t="s">
        <v>3133</v>
      </c>
      <c r="O985" t="s">
        <v>3167</v>
      </c>
      <c r="P985" t="s">
        <v>3167</v>
      </c>
      <c r="Q985" t="s">
        <v>3167</v>
      </c>
      <c r="R985" t="s">
        <v>3167</v>
      </c>
      <c r="S985" s="10">
        <f>C985-VLOOKUP(E985, 'OFZ Yield'!$B$2:$N$2354, MATCH(V985, 'OFZ Yield'!$B$3:$N$3, 0), FALSE)</f>
        <v>1.1299999999999999</v>
      </c>
      <c r="T985">
        <f t="shared" si="48"/>
        <v>0</v>
      </c>
      <c r="U985">
        <f t="shared" si="49"/>
        <v>37</v>
      </c>
      <c r="V985">
        <v>5</v>
      </c>
      <c r="W985">
        <v>0</v>
      </c>
      <c r="Z985">
        <v>0</v>
      </c>
    </row>
    <row r="986" spans="1:26" hidden="1" x14ac:dyDescent="0.15">
      <c r="A986" t="s">
        <v>230</v>
      </c>
      <c r="B986" t="s">
        <v>231</v>
      </c>
      <c r="C986" s="1">
        <v>8.25</v>
      </c>
      <c r="D986" s="2">
        <v>42700</v>
      </c>
      <c r="E986" s="2">
        <v>41604</v>
      </c>
      <c r="F986" t="s">
        <v>2536</v>
      </c>
      <c r="G986" t="s">
        <v>19</v>
      </c>
      <c r="H986" t="s">
        <v>21</v>
      </c>
      <c r="I986" t="s">
        <v>25</v>
      </c>
      <c r="J986" s="1">
        <v>67067281</v>
      </c>
      <c r="K986" s="1">
        <f t="shared" si="47"/>
        <v>18.021206867519556</v>
      </c>
      <c r="L986" t="s">
        <v>20</v>
      </c>
      <c r="M986" t="s">
        <v>947</v>
      </c>
      <c r="N986" t="s">
        <v>3133</v>
      </c>
      <c r="O986" t="s">
        <v>3167</v>
      </c>
      <c r="P986" t="s">
        <v>3167</v>
      </c>
      <c r="Q986" t="s">
        <v>3167</v>
      </c>
      <c r="R986" t="s">
        <v>3167</v>
      </c>
      <c r="S986" s="10">
        <f>C986-VLOOKUP(E986, 'OFZ Yield'!$B$2:$N$2354, MATCH(V986, 'OFZ Yield'!$B$3:$N$3, 0), FALSE)</f>
        <v>1.1299999999999999</v>
      </c>
      <c r="T986">
        <f t="shared" si="48"/>
        <v>0</v>
      </c>
      <c r="U986">
        <f t="shared" si="49"/>
        <v>37</v>
      </c>
      <c r="V986">
        <v>5</v>
      </c>
      <c r="W986">
        <v>0</v>
      </c>
      <c r="Z986">
        <v>0</v>
      </c>
    </row>
    <row r="987" spans="1:26" hidden="1" x14ac:dyDescent="0.15">
      <c r="A987" t="s">
        <v>1462</v>
      </c>
      <c r="B987" t="s">
        <v>1463</v>
      </c>
      <c r="C987" s="1">
        <v>9.1999999999999993</v>
      </c>
      <c r="D987" s="2">
        <v>43424</v>
      </c>
      <c r="E987" s="2">
        <v>41604</v>
      </c>
      <c r="F987" t="s">
        <v>2537</v>
      </c>
      <c r="G987" t="s">
        <v>19</v>
      </c>
      <c r="H987" t="s">
        <v>21</v>
      </c>
      <c r="I987" t="s">
        <v>23</v>
      </c>
      <c r="J987" s="1">
        <v>134134563</v>
      </c>
      <c r="K987" s="1">
        <f t="shared" si="47"/>
        <v>18.714354055534702</v>
      </c>
      <c r="L987" t="s">
        <v>20</v>
      </c>
      <c r="M987" t="s">
        <v>947</v>
      </c>
      <c r="N987" t="s">
        <v>3167</v>
      </c>
      <c r="O987" t="s">
        <v>3167</v>
      </c>
      <c r="P987" t="s">
        <v>3167</v>
      </c>
      <c r="Q987" t="s">
        <v>3167</v>
      </c>
      <c r="R987" t="s">
        <v>3167</v>
      </c>
      <c r="S987" s="10">
        <f>C987-VLOOKUP(E987, 'OFZ Yield'!$B$2:$N$2354, MATCH(V987, 'OFZ Yield'!$B$3:$N$3, 0), FALSE)</f>
        <v>2.4599999999999991</v>
      </c>
      <c r="T987">
        <f t="shared" si="48"/>
        <v>0</v>
      </c>
      <c r="U987">
        <f t="shared" si="49"/>
        <v>60</v>
      </c>
      <c r="V987">
        <v>3</v>
      </c>
      <c r="W987">
        <v>0</v>
      </c>
      <c r="Z987">
        <v>0</v>
      </c>
    </row>
    <row r="988" spans="1:26" hidden="1" x14ac:dyDescent="0.15">
      <c r="A988" t="s">
        <v>873</v>
      </c>
      <c r="B988" t="s">
        <v>874</v>
      </c>
      <c r="C988" s="1">
        <v>5.42</v>
      </c>
      <c r="D988" s="2">
        <v>52525</v>
      </c>
      <c r="E988" s="2">
        <v>41605</v>
      </c>
      <c r="F988" t="s">
        <v>875</v>
      </c>
      <c r="G988" t="s">
        <v>19</v>
      </c>
      <c r="H988" t="s">
        <v>21</v>
      </c>
      <c r="I988" t="s">
        <v>189</v>
      </c>
      <c r="J988" s="1">
        <v>203073174</v>
      </c>
      <c r="K988" s="1">
        <f t="shared" si="47"/>
        <v>19.129076935109051</v>
      </c>
      <c r="L988" t="s">
        <v>20</v>
      </c>
      <c r="M988" t="s">
        <v>24</v>
      </c>
      <c r="N988" t="s">
        <v>3167</v>
      </c>
      <c r="O988" t="s">
        <v>3167</v>
      </c>
      <c r="P988" t="s">
        <v>3167</v>
      </c>
      <c r="Q988" t="s">
        <v>3167</v>
      </c>
      <c r="R988" t="s">
        <v>3167</v>
      </c>
      <c r="S988" s="10">
        <f>C988-VLOOKUP(E988, 'OFZ Yield'!$B$2:$N$2354, MATCH(V988, 'OFZ Yield'!$B$3:$N$3, 0), FALSE)</f>
        <v>-3.7100000000000009</v>
      </c>
      <c r="T988">
        <f t="shared" si="48"/>
        <v>0</v>
      </c>
      <c r="U988">
        <f t="shared" si="49"/>
        <v>360</v>
      </c>
      <c r="V988">
        <v>30</v>
      </c>
      <c r="W988">
        <v>0</v>
      </c>
    </row>
    <row r="989" spans="1:26" hidden="1" x14ac:dyDescent="0.15">
      <c r="A989" t="s">
        <v>873</v>
      </c>
      <c r="B989" t="s">
        <v>874</v>
      </c>
      <c r="C989" s="1">
        <v>5.42</v>
      </c>
      <c r="D989" s="2">
        <v>52525</v>
      </c>
      <c r="E989" s="2">
        <v>41605</v>
      </c>
      <c r="F989" t="s">
        <v>876</v>
      </c>
      <c r="G989" t="s">
        <v>19</v>
      </c>
      <c r="H989" t="s">
        <v>21</v>
      </c>
      <c r="I989" t="s">
        <v>189</v>
      </c>
      <c r="J989" s="1">
        <v>203073174</v>
      </c>
      <c r="K989" s="1">
        <f t="shared" si="47"/>
        <v>19.129076935109051</v>
      </c>
      <c r="L989" t="s">
        <v>20</v>
      </c>
      <c r="M989" t="s">
        <v>24</v>
      </c>
      <c r="N989" t="s">
        <v>3167</v>
      </c>
      <c r="O989" t="s">
        <v>3167</v>
      </c>
      <c r="P989" t="s">
        <v>3167</v>
      </c>
      <c r="Q989" t="s">
        <v>3167</v>
      </c>
      <c r="R989" t="s">
        <v>3167</v>
      </c>
      <c r="S989" s="10">
        <f>C989-VLOOKUP(E989, 'OFZ Yield'!$B$2:$N$2354, MATCH(V989, 'OFZ Yield'!$B$3:$N$3, 0), FALSE)</f>
        <v>-3.7100000000000009</v>
      </c>
      <c r="T989">
        <f t="shared" si="48"/>
        <v>0</v>
      </c>
      <c r="U989">
        <f t="shared" si="49"/>
        <v>360</v>
      </c>
      <c r="V989">
        <v>30</v>
      </c>
      <c r="W989">
        <v>0</v>
      </c>
    </row>
    <row r="990" spans="1:26" hidden="1" x14ac:dyDescent="0.15">
      <c r="A990" t="s">
        <v>417</v>
      </c>
      <c r="B990" t="s">
        <v>418</v>
      </c>
      <c r="C990" s="1">
        <v>7.5</v>
      </c>
      <c r="D990" s="2">
        <v>45246</v>
      </c>
      <c r="E990" s="2">
        <v>41606</v>
      </c>
      <c r="F990" t="s">
        <v>419</v>
      </c>
      <c r="G990" t="s">
        <v>19</v>
      </c>
      <c r="H990" t="s">
        <v>21</v>
      </c>
      <c r="I990" t="s">
        <v>23</v>
      </c>
      <c r="J990" s="1">
        <v>66312821</v>
      </c>
      <c r="K990" s="1">
        <f t="shared" si="47"/>
        <v>18.009893815043064</v>
      </c>
      <c r="L990" t="s">
        <v>20</v>
      </c>
      <c r="M990" t="s">
        <v>24</v>
      </c>
      <c r="N990" t="s">
        <v>3167</v>
      </c>
      <c r="O990" t="s">
        <v>3167</v>
      </c>
      <c r="P990" t="s">
        <v>3167</v>
      </c>
      <c r="Q990" t="s">
        <v>3167</v>
      </c>
      <c r="R990" t="s">
        <v>3167</v>
      </c>
      <c r="S990" s="10">
        <f>C990-VLOOKUP(E990, 'OFZ Yield'!$B$2:$N$2354, MATCH(V990, 'OFZ Yield'!$B$3:$N$3, 0), FALSE)</f>
        <v>-0.50999999999999979</v>
      </c>
      <c r="T990">
        <f t="shared" si="48"/>
        <v>0</v>
      </c>
      <c r="U990">
        <f t="shared" si="49"/>
        <v>120</v>
      </c>
      <c r="V990">
        <v>10</v>
      </c>
      <c r="W990">
        <v>0</v>
      </c>
    </row>
    <row r="991" spans="1:26" hidden="1" x14ac:dyDescent="0.15">
      <c r="A991" t="s">
        <v>2540</v>
      </c>
      <c r="B991" t="s">
        <v>2541</v>
      </c>
      <c r="C991" s="1">
        <v>8.25</v>
      </c>
      <c r="D991" s="2">
        <v>44526</v>
      </c>
      <c r="E991" s="2">
        <v>41606</v>
      </c>
      <c r="F991" t="s">
        <v>2542</v>
      </c>
      <c r="G991" t="s">
        <v>19</v>
      </c>
      <c r="H991" t="s">
        <v>21</v>
      </c>
      <c r="I991" t="s">
        <v>189</v>
      </c>
      <c r="J991" s="1">
        <v>65920186</v>
      </c>
      <c r="K991" s="1">
        <f t="shared" si="47"/>
        <v>18.003955265163452</v>
      </c>
      <c r="L991" t="s">
        <v>20</v>
      </c>
      <c r="M991" t="s">
        <v>951</v>
      </c>
      <c r="N991" t="s">
        <v>3133</v>
      </c>
      <c r="O991" t="s">
        <v>3167</v>
      </c>
      <c r="P991" t="s">
        <v>3147</v>
      </c>
      <c r="Q991" t="s">
        <v>3167</v>
      </c>
      <c r="R991" t="s">
        <v>3167</v>
      </c>
      <c r="S991" s="10">
        <f>C991-VLOOKUP(E991, 'OFZ Yield'!$B$2:$N$2354, MATCH(V991, 'OFZ Yield'!$B$3:$N$3, 0), FALSE)</f>
        <v>1.46</v>
      </c>
      <c r="T991">
        <f t="shared" si="48"/>
        <v>0</v>
      </c>
      <c r="U991">
        <f t="shared" si="49"/>
        <v>96</v>
      </c>
      <c r="V991">
        <v>3</v>
      </c>
      <c r="W991">
        <f>IF(P991="high risk", 1, 0)</f>
        <v>1</v>
      </c>
      <c r="Z991">
        <v>0</v>
      </c>
    </row>
    <row r="992" spans="1:26" hidden="1" x14ac:dyDescent="0.15">
      <c r="A992" t="s">
        <v>186</v>
      </c>
      <c r="B992" t="s">
        <v>187</v>
      </c>
      <c r="C992" s="1">
        <v>5.34</v>
      </c>
      <c r="D992" s="2">
        <v>44524</v>
      </c>
      <c r="E992" s="2">
        <v>41612</v>
      </c>
      <c r="F992" t="s">
        <v>188</v>
      </c>
      <c r="G992" t="s">
        <v>19</v>
      </c>
      <c r="H992" t="s">
        <v>21</v>
      </c>
      <c r="I992" t="s">
        <v>189</v>
      </c>
      <c r="J992" s="1">
        <v>198938464</v>
      </c>
      <c r="K992" s="1">
        <f t="shared" si="47"/>
        <v>19.108506108737856</v>
      </c>
      <c r="L992" t="s">
        <v>20</v>
      </c>
      <c r="M992" t="s">
        <v>24</v>
      </c>
      <c r="N992" t="s">
        <v>3167</v>
      </c>
      <c r="O992" t="s">
        <v>3167</v>
      </c>
      <c r="P992" t="s">
        <v>3167</v>
      </c>
      <c r="Q992" t="s">
        <v>3167</v>
      </c>
      <c r="R992" t="s">
        <v>3167</v>
      </c>
      <c r="S992" s="10">
        <f>C992-VLOOKUP(E992, 'OFZ Yield'!$B$2:$N$2354, MATCH(V992, 'OFZ Yield'!$B$3:$N$3, 0), FALSE)</f>
        <v>-2.7900000000000009</v>
      </c>
      <c r="T992">
        <f t="shared" si="48"/>
        <v>0</v>
      </c>
      <c r="U992">
        <f t="shared" si="49"/>
        <v>96</v>
      </c>
      <c r="V992">
        <v>10</v>
      </c>
      <c r="W992">
        <v>0</v>
      </c>
    </row>
    <row r="993" spans="1:26" x14ac:dyDescent="0.15">
      <c r="A993" t="s">
        <v>2543</v>
      </c>
      <c r="B993" t="s">
        <v>2544</v>
      </c>
      <c r="C993" s="1">
        <v>14.5</v>
      </c>
      <c r="D993" s="2">
        <v>44889</v>
      </c>
      <c r="E993" s="2">
        <v>41613</v>
      </c>
      <c r="F993" t="s">
        <v>2545</v>
      </c>
      <c r="G993" t="s">
        <v>19</v>
      </c>
      <c r="H993" t="s">
        <v>21</v>
      </c>
      <c r="I993" t="s">
        <v>189</v>
      </c>
      <c r="J993" s="1">
        <v>2950960</v>
      </c>
      <c r="K993" s="1">
        <f t="shared" si="47"/>
        <v>14.897641099106</v>
      </c>
      <c r="L993" t="s">
        <v>20</v>
      </c>
      <c r="M993" t="s">
        <v>1011</v>
      </c>
      <c r="N993" t="s">
        <v>3167</v>
      </c>
      <c r="O993" t="s">
        <v>3167</v>
      </c>
      <c r="P993" t="s">
        <v>3167</v>
      </c>
      <c r="Q993" t="s">
        <v>3167</v>
      </c>
      <c r="R993" t="s">
        <v>3167</v>
      </c>
      <c r="S993" s="10">
        <f>C993-VLOOKUP(E993, 'OFZ Yield'!$B$2:$N$2354, MATCH(V993, 'OFZ Yield'!$B$3:$N$3, 0), FALSE)</f>
        <v>7.19</v>
      </c>
      <c r="T993">
        <f t="shared" si="48"/>
        <v>1</v>
      </c>
      <c r="U993">
        <f t="shared" si="49"/>
        <v>108</v>
      </c>
      <c r="V993">
        <v>5</v>
      </c>
      <c r="W993">
        <v>0</v>
      </c>
      <c r="X993">
        <v>1</v>
      </c>
      <c r="Y993" s="2">
        <v>43251</v>
      </c>
      <c r="Z993" s="226">
        <f>IF(Y993="", 0, 12*(Y993-E993)/365)</f>
        <v>53.852054794520548</v>
      </c>
    </row>
    <row r="994" spans="1:26" hidden="1" x14ac:dyDescent="0.15">
      <c r="A994" t="s">
        <v>2546</v>
      </c>
      <c r="B994" t="s">
        <v>2547</v>
      </c>
      <c r="C994" s="1">
        <v>7.9</v>
      </c>
      <c r="D994" s="2">
        <v>58503</v>
      </c>
      <c r="E994" s="2">
        <v>41620</v>
      </c>
      <c r="F994" t="s">
        <v>2548</v>
      </c>
      <c r="G994" t="s">
        <v>19</v>
      </c>
      <c r="H994" t="s">
        <v>21</v>
      </c>
      <c r="I994" t="s">
        <v>25</v>
      </c>
      <c r="J994" s="1">
        <v>346740180</v>
      </c>
      <c r="K994" s="1">
        <f t="shared" si="47"/>
        <v>19.664086296642836</v>
      </c>
      <c r="L994" t="s">
        <v>20</v>
      </c>
      <c r="M994" t="s">
        <v>948</v>
      </c>
      <c r="N994" t="s">
        <v>3133</v>
      </c>
      <c r="O994" t="s">
        <v>3167</v>
      </c>
      <c r="P994" t="s">
        <v>3167</v>
      </c>
      <c r="Q994" t="s">
        <v>3167</v>
      </c>
      <c r="R994" t="s">
        <v>3167</v>
      </c>
      <c r="S994" s="10">
        <f>C994-VLOOKUP(E994, 'OFZ Yield'!$B$2:$N$2354, MATCH(V994, 'OFZ Yield'!$B$3:$N$3, 0), FALSE)</f>
        <v>1.0900000000000007</v>
      </c>
      <c r="T994">
        <f t="shared" si="48"/>
        <v>0</v>
      </c>
      <c r="U994">
        <f t="shared" si="49"/>
        <v>556</v>
      </c>
      <c r="V994">
        <v>3</v>
      </c>
      <c r="W994">
        <v>0</v>
      </c>
      <c r="Z994">
        <v>0</v>
      </c>
    </row>
    <row r="995" spans="1:26" hidden="1" x14ac:dyDescent="0.15">
      <c r="A995" t="s">
        <v>2546</v>
      </c>
      <c r="B995" t="s">
        <v>2547</v>
      </c>
      <c r="C995" s="1">
        <v>8.33</v>
      </c>
      <c r="D995" s="2">
        <v>58503</v>
      </c>
      <c r="E995" s="2">
        <v>41621</v>
      </c>
      <c r="F995" t="s">
        <v>2549</v>
      </c>
      <c r="G995" t="s">
        <v>19</v>
      </c>
      <c r="H995" t="s">
        <v>21</v>
      </c>
      <c r="I995" t="s">
        <v>23</v>
      </c>
      <c r="J995" s="1">
        <v>38563309</v>
      </c>
      <c r="K995" s="1">
        <f t="shared" si="47"/>
        <v>17.467811838340133</v>
      </c>
      <c r="L995" t="s">
        <v>20</v>
      </c>
      <c r="M995" t="s">
        <v>948</v>
      </c>
      <c r="N995" t="s">
        <v>3167</v>
      </c>
      <c r="O995" t="s">
        <v>3167</v>
      </c>
      <c r="P995" t="s">
        <v>3167</v>
      </c>
      <c r="Q995" t="s">
        <v>3167</v>
      </c>
      <c r="R995" t="s">
        <v>3167</v>
      </c>
      <c r="S995" s="10">
        <f>C995-VLOOKUP(E995, 'OFZ Yield'!$B$2:$N$2354, MATCH(V995, 'OFZ Yield'!$B$3:$N$3, 0), FALSE)</f>
        <v>1.5600000000000005</v>
      </c>
      <c r="T995">
        <f t="shared" si="48"/>
        <v>0</v>
      </c>
      <c r="U995">
        <f t="shared" si="49"/>
        <v>556</v>
      </c>
      <c r="V995">
        <v>3</v>
      </c>
      <c r="W995">
        <v>0</v>
      </c>
      <c r="Z995">
        <v>0</v>
      </c>
    </row>
    <row r="996" spans="1:26" hidden="1" x14ac:dyDescent="0.15">
      <c r="A996" t="s">
        <v>968</v>
      </c>
      <c r="B996" t="s">
        <v>969</v>
      </c>
      <c r="C996" s="1">
        <v>9</v>
      </c>
      <c r="D996" s="2">
        <v>42716</v>
      </c>
      <c r="E996" s="2">
        <v>41624</v>
      </c>
      <c r="F996" t="s">
        <v>2550</v>
      </c>
      <c r="G996" t="s">
        <v>19</v>
      </c>
      <c r="H996" t="s">
        <v>21</v>
      </c>
      <c r="I996" t="s">
        <v>25</v>
      </c>
      <c r="J996" s="1">
        <v>13150108</v>
      </c>
      <c r="K996" s="1">
        <f t="shared" si="47"/>
        <v>16.391940529482078</v>
      </c>
      <c r="L996" t="s">
        <v>20</v>
      </c>
      <c r="M996" t="s">
        <v>947</v>
      </c>
      <c r="N996" t="s">
        <v>3167</v>
      </c>
      <c r="O996" t="s">
        <v>3167</v>
      </c>
      <c r="P996" t="s">
        <v>3167</v>
      </c>
      <c r="Q996" t="s">
        <v>3167</v>
      </c>
      <c r="R996" t="s">
        <v>3167</v>
      </c>
      <c r="S996" s="10">
        <f>C996-VLOOKUP(E996, 'OFZ Yield'!$B$2:$N$2354, MATCH(V996, 'OFZ Yield'!$B$3:$N$3, 0), FALSE)</f>
        <v>2.1799999999999997</v>
      </c>
      <c r="T996">
        <f t="shared" si="48"/>
        <v>0</v>
      </c>
      <c r="U996">
        <f t="shared" si="49"/>
        <v>36</v>
      </c>
      <c r="V996">
        <v>3</v>
      </c>
      <c r="W996">
        <v>0</v>
      </c>
      <c r="Z996">
        <v>0</v>
      </c>
    </row>
    <row r="997" spans="1:26" hidden="1" x14ac:dyDescent="0.15">
      <c r="A997" t="s">
        <v>319</v>
      </c>
      <c r="B997" t="s">
        <v>320</v>
      </c>
      <c r="C997" s="1">
        <v>6.65</v>
      </c>
      <c r="D997" s="2">
        <v>45271</v>
      </c>
      <c r="E997" s="2">
        <v>41631</v>
      </c>
      <c r="F997" t="s">
        <v>420</v>
      </c>
      <c r="G997" t="s">
        <v>19</v>
      </c>
      <c r="H997" t="s">
        <v>21</v>
      </c>
      <c r="I997" t="s">
        <v>68</v>
      </c>
      <c r="J997" s="1">
        <v>265251285</v>
      </c>
      <c r="K997" s="1">
        <f t="shared" si="47"/>
        <v>19.396188179932967</v>
      </c>
      <c r="L997" t="s">
        <v>20</v>
      </c>
      <c r="M997" t="s">
        <v>24</v>
      </c>
      <c r="N997" t="s">
        <v>3167</v>
      </c>
      <c r="O997" t="s">
        <v>3167</v>
      </c>
      <c r="P997" t="s">
        <v>3167</v>
      </c>
      <c r="Q997" t="s">
        <v>3167</v>
      </c>
      <c r="R997" t="s">
        <v>3167</v>
      </c>
      <c r="S997" s="10">
        <f>C997-VLOOKUP(E997, 'OFZ Yield'!$B$2:$N$2354, MATCH(V997, 'OFZ Yield'!$B$3:$N$3, 0), FALSE)</f>
        <v>-1.29</v>
      </c>
      <c r="T997">
        <f t="shared" si="48"/>
        <v>0</v>
      </c>
      <c r="U997">
        <f t="shared" si="49"/>
        <v>120</v>
      </c>
      <c r="V997">
        <v>10</v>
      </c>
      <c r="W997">
        <v>0</v>
      </c>
    </row>
    <row r="998" spans="1:26" hidden="1" x14ac:dyDescent="0.15">
      <c r="A998" t="s">
        <v>319</v>
      </c>
      <c r="B998" t="s">
        <v>320</v>
      </c>
      <c r="C998" s="1">
        <v>6.65</v>
      </c>
      <c r="D998" s="2">
        <v>45271</v>
      </c>
      <c r="E998" s="2">
        <v>41631</v>
      </c>
      <c r="F998" t="s">
        <v>421</v>
      </c>
      <c r="G998" t="s">
        <v>19</v>
      </c>
      <c r="H998" t="s">
        <v>21</v>
      </c>
      <c r="I998" t="s">
        <v>68</v>
      </c>
      <c r="J998" s="1">
        <v>265251285</v>
      </c>
      <c r="K998" s="1">
        <f t="shared" si="47"/>
        <v>19.396188179932967</v>
      </c>
      <c r="L998" t="s">
        <v>20</v>
      </c>
      <c r="M998" t="s">
        <v>24</v>
      </c>
      <c r="N998" t="s">
        <v>3167</v>
      </c>
      <c r="O998" t="s">
        <v>3167</v>
      </c>
      <c r="P998" t="s">
        <v>3167</v>
      </c>
      <c r="Q998" t="s">
        <v>3167</v>
      </c>
      <c r="R998" t="s">
        <v>3167</v>
      </c>
      <c r="S998" s="10">
        <f>C998-VLOOKUP(E998, 'OFZ Yield'!$B$2:$N$2354, MATCH(V998, 'OFZ Yield'!$B$3:$N$3, 0), FALSE)</f>
        <v>-1.29</v>
      </c>
      <c r="T998">
        <f t="shared" si="48"/>
        <v>0</v>
      </c>
      <c r="U998">
        <f t="shared" si="49"/>
        <v>120</v>
      </c>
      <c r="V998">
        <v>10</v>
      </c>
      <c r="W998">
        <v>0</v>
      </c>
    </row>
    <row r="999" spans="1:26" hidden="1" x14ac:dyDescent="0.15">
      <c r="A999" t="s">
        <v>862</v>
      </c>
      <c r="B999" t="s">
        <v>863</v>
      </c>
      <c r="C999" s="1">
        <v>8.5</v>
      </c>
      <c r="D999" s="2">
        <v>51697</v>
      </c>
      <c r="E999" s="2">
        <v>41632</v>
      </c>
      <c r="F999" t="s">
        <v>864</v>
      </c>
      <c r="G999" t="s">
        <v>19</v>
      </c>
      <c r="H999" t="s">
        <v>21</v>
      </c>
      <c r="I999" t="s">
        <v>25</v>
      </c>
      <c r="J999" s="1">
        <v>24776465</v>
      </c>
      <c r="K999" s="1">
        <f t="shared" si="47"/>
        <v>17.025404768621794</v>
      </c>
      <c r="L999" t="s">
        <v>20</v>
      </c>
      <c r="M999" t="s">
        <v>24</v>
      </c>
      <c r="N999" t="s">
        <v>3167</v>
      </c>
      <c r="O999" t="s">
        <v>3167</v>
      </c>
      <c r="P999" t="s">
        <v>3167</v>
      </c>
      <c r="Q999" t="s">
        <v>3167</v>
      </c>
      <c r="R999" t="s">
        <v>3167</v>
      </c>
      <c r="S999" s="10">
        <f>C999-VLOOKUP(E999, 'OFZ Yield'!$B$2:$N$2354, MATCH(V999, 'OFZ Yield'!$B$3:$N$3, 0), FALSE)</f>
        <v>-0.25999999999999979</v>
      </c>
      <c r="T999">
        <f t="shared" si="48"/>
        <v>0</v>
      </c>
      <c r="U999">
        <f t="shared" si="49"/>
        <v>331</v>
      </c>
      <c r="V999">
        <v>30</v>
      </c>
      <c r="W999">
        <v>0</v>
      </c>
    </row>
    <row r="1000" spans="1:26" hidden="1" x14ac:dyDescent="0.15">
      <c r="A1000" t="s">
        <v>907</v>
      </c>
      <c r="B1000" t="s">
        <v>908</v>
      </c>
      <c r="C1000" s="1">
        <v>8.75</v>
      </c>
      <c r="D1000" s="2">
        <v>53550</v>
      </c>
      <c r="E1000" s="2">
        <v>41632</v>
      </c>
      <c r="F1000" t="s">
        <v>909</v>
      </c>
      <c r="G1000" t="s">
        <v>19</v>
      </c>
      <c r="H1000" t="s">
        <v>21</v>
      </c>
      <c r="I1000" t="s">
        <v>25</v>
      </c>
      <c r="J1000" s="1">
        <v>35543750</v>
      </c>
      <c r="K1000" s="1">
        <f t="shared" si="47"/>
        <v>17.386274890037246</v>
      </c>
      <c r="L1000" t="s">
        <v>20</v>
      </c>
      <c r="M1000" t="s">
        <v>24</v>
      </c>
      <c r="N1000" t="s">
        <v>3167</v>
      </c>
      <c r="O1000" t="s">
        <v>3167</v>
      </c>
      <c r="P1000" t="s">
        <v>3167</v>
      </c>
      <c r="Q1000" t="s">
        <v>3167</v>
      </c>
      <c r="R1000" t="s">
        <v>3167</v>
      </c>
      <c r="S1000" s="10">
        <f>C1000-VLOOKUP(E1000, 'OFZ Yield'!$B$2:$N$2354, MATCH(V1000, 'OFZ Yield'!$B$3:$N$3, 0), FALSE)</f>
        <v>-9.9999999999997868E-3</v>
      </c>
      <c r="T1000">
        <f t="shared" si="48"/>
        <v>0</v>
      </c>
      <c r="U1000">
        <f t="shared" si="49"/>
        <v>392</v>
      </c>
      <c r="V1000">
        <v>30</v>
      </c>
      <c r="W1000">
        <v>0</v>
      </c>
    </row>
    <row r="1001" spans="1:26" hidden="1" x14ac:dyDescent="0.15">
      <c r="A1001" t="s">
        <v>907</v>
      </c>
      <c r="B1001" t="s">
        <v>908</v>
      </c>
      <c r="C1001" s="1">
        <v>11</v>
      </c>
      <c r="D1001" s="2">
        <v>53550</v>
      </c>
      <c r="E1001" s="2">
        <v>41632</v>
      </c>
      <c r="F1001" t="s">
        <v>910</v>
      </c>
      <c r="G1001" t="s">
        <v>19</v>
      </c>
      <c r="H1001" t="s">
        <v>21</v>
      </c>
      <c r="I1001" t="s">
        <v>23</v>
      </c>
      <c r="J1001" s="1">
        <v>1127248</v>
      </c>
      <c r="K1001" s="1">
        <f t="shared" si="47"/>
        <v>13.935289822052438</v>
      </c>
      <c r="L1001" t="s">
        <v>20</v>
      </c>
      <c r="M1001" t="s">
        <v>24</v>
      </c>
      <c r="N1001" t="s">
        <v>3167</v>
      </c>
      <c r="O1001" t="s">
        <v>3167</v>
      </c>
      <c r="P1001" t="s">
        <v>3167</v>
      </c>
      <c r="Q1001" t="s">
        <v>3167</v>
      </c>
      <c r="R1001" t="s">
        <v>3167</v>
      </c>
      <c r="S1001" s="10">
        <f>C1001-VLOOKUP(E1001, 'OFZ Yield'!$B$2:$N$2354, MATCH(V1001, 'OFZ Yield'!$B$3:$N$3, 0), FALSE)</f>
        <v>2.2400000000000002</v>
      </c>
      <c r="T1001">
        <f t="shared" si="48"/>
        <v>0</v>
      </c>
      <c r="U1001">
        <f t="shared" si="49"/>
        <v>392</v>
      </c>
      <c r="V1001">
        <v>30</v>
      </c>
      <c r="W1001">
        <v>0</v>
      </c>
    </row>
    <row r="1002" spans="1:26" x14ac:dyDescent="0.15">
      <c r="A1002" t="s">
        <v>1180</v>
      </c>
      <c r="B1002" t="s">
        <v>1181</v>
      </c>
      <c r="C1002" s="1">
        <v>12.5</v>
      </c>
      <c r="D1002" s="2">
        <v>42724</v>
      </c>
      <c r="E1002" s="2">
        <v>41632</v>
      </c>
      <c r="F1002" t="s">
        <v>2551</v>
      </c>
      <c r="G1002" t="s">
        <v>19</v>
      </c>
      <c r="H1002" t="s">
        <v>21</v>
      </c>
      <c r="I1002" t="s">
        <v>23</v>
      </c>
      <c r="J1002" s="1">
        <v>33003300</v>
      </c>
      <c r="K1002" s="1">
        <f t="shared" si="47"/>
        <v>17.312118114431087</v>
      </c>
      <c r="L1002" t="s">
        <v>20</v>
      </c>
      <c r="M1002" t="s">
        <v>1011</v>
      </c>
      <c r="N1002" t="s">
        <v>3167</v>
      </c>
      <c r="O1002" t="s">
        <v>3167</v>
      </c>
      <c r="P1002" t="s">
        <v>3148</v>
      </c>
      <c r="Q1002" t="s">
        <v>3167</v>
      </c>
      <c r="R1002" t="s">
        <v>3167</v>
      </c>
      <c r="S1002" s="10">
        <f>C1002-VLOOKUP(E1002, 'OFZ Yield'!$B$2:$N$2354, MATCH(V1002, 'OFZ Yield'!$B$3:$N$3, 0), FALSE)</f>
        <v>5.66</v>
      </c>
      <c r="T1002">
        <f t="shared" si="48"/>
        <v>1</v>
      </c>
      <c r="U1002">
        <f t="shared" si="49"/>
        <v>36</v>
      </c>
      <c r="V1002">
        <v>3</v>
      </c>
      <c r="W1002">
        <f>IF(P1002="high risk", 1, 0)</f>
        <v>0</v>
      </c>
      <c r="X1002">
        <v>1</v>
      </c>
      <c r="Y1002" s="2">
        <v>42360</v>
      </c>
      <c r="Z1002" s="226">
        <f>IF(Y1002="", 0, 12*(Y1002-E1002)/365)</f>
        <v>23.934246575342467</v>
      </c>
    </row>
    <row r="1003" spans="1:26" hidden="1" x14ac:dyDescent="0.15">
      <c r="A1003" t="s">
        <v>1922</v>
      </c>
      <c r="B1003" t="s">
        <v>1923</v>
      </c>
      <c r="C1003" s="1">
        <v>10</v>
      </c>
      <c r="D1003" s="2">
        <v>44181</v>
      </c>
      <c r="E1003" s="2">
        <v>41633</v>
      </c>
      <c r="F1003" s="15" t="s">
        <v>2558</v>
      </c>
      <c r="G1003" t="s">
        <v>19</v>
      </c>
      <c r="H1003" t="s">
        <v>21</v>
      </c>
      <c r="I1003" t="s">
        <v>25</v>
      </c>
      <c r="J1003" s="1">
        <v>66006600</v>
      </c>
      <c r="K1003" s="1">
        <f t="shared" si="47"/>
        <v>18.005265294991034</v>
      </c>
      <c r="L1003" t="s">
        <v>20</v>
      </c>
      <c r="M1003" t="s">
        <v>1011</v>
      </c>
      <c r="N1003" t="s">
        <v>3167</v>
      </c>
      <c r="O1003" t="s">
        <v>3167</v>
      </c>
      <c r="P1003" t="s">
        <v>3167</v>
      </c>
      <c r="Q1003" t="s">
        <v>3167</v>
      </c>
      <c r="R1003" t="s">
        <v>3167</v>
      </c>
      <c r="S1003" s="10">
        <f>C1003-VLOOKUP(E1003, 'OFZ Yield'!$B$2:$N$2354, MATCH(V1003, 'OFZ Yield'!$B$3:$N$3, 0), FALSE)</f>
        <v>2.0099999999999998</v>
      </c>
      <c r="T1003">
        <f t="shared" si="48"/>
        <v>0</v>
      </c>
      <c r="U1003">
        <f t="shared" si="49"/>
        <v>84</v>
      </c>
      <c r="V1003">
        <v>10</v>
      </c>
      <c r="W1003">
        <v>0</v>
      </c>
      <c r="X1003">
        <v>0</v>
      </c>
      <c r="Y1003" s="2">
        <v>42543</v>
      </c>
      <c r="Z1003" s="10">
        <f>(Y1003-E1003)/365</f>
        <v>2.493150684931507</v>
      </c>
    </row>
    <row r="1004" spans="1:26" hidden="1" x14ac:dyDescent="0.15">
      <c r="A1004" t="s">
        <v>2175</v>
      </c>
      <c r="B1004" t="s">
        <v>2176</v>
      </c>
      <c r="C1004" s="1">
        <v>6</v>
      </c>
      <c r="D1004" s="2">
        <v>44555</v>
      </c>
      <c r="E1004" s="2">
        <v>41633</v>
      </c>
      <c r="F1004" t="s">
        <v>2562</v>
      </c>
      <c r="G1004" t="s">
        <v>19</v>
      </c>
      <c r="H1004" t="s">
        <v>21</v>
      </c>
      <c r="I1004" t="s">
        <v>23</v>
      </c>
      <c r="J1004" s="1">
        <v>66312821</v>
      </c>
      <c r="K1004" s="1">
        <f t="shared" si="47"/>
        <v>18.009893815043064</v>
      </c>
      <c r="L1004" t="s">
        <v>20</v>
      </c>
      <c r="M1004" t="s">
        <v>948</v>
      </c>
      <c r="N1004" t="s">
        <v>3167</v>
      </c>
      <c r="O1004" t="s">
        <v>3167</v>
      </c>
      <c r="P1004" t="s">
        <v>3167</v>
      </c>
      <c r="Q1004" t="s">
        <v>3167</v>
      </c>
      <c r="R1004" t="s">
        <v>3167</v>
      </c>
      <c r="S1004" s="10">
        <f>C1004-VLOOKUP(E1004, 'OFZ Yield'!$B$2:$N$2354, MATCH(V1004, 'OFZ Yield'!$B$3:$N$3, 0), FALSE)</f>
        <v>-0.75999999999999979</v>
      </c>
      <c r="T1004">
        <f t="shared" si="48"/>
        <v>0</v>
      </c>
      <c r="U1004">
        <f t="shared" si="49"/>
        <v>97</v>
      </c>
      <c r="V1004">
        <v>3</v>
      </c>
      <c r="W1004">
        <v>0</v>
      </c>
      <c r="Z1004">
        <v>0</v>
      </c>
    </row>
    <row r="1005" spans="1:26" hidden="1" x14ac:dyDescent="0.15">
      <c r="A1005" t="s">
        <v>1263</v>
      </c>
      <c r="B1005" t="s">
        <v>1264</v>
      </c>
      <c r="C1005" s="1">
        <v>10</v>
      </c>
      <c r="D1005" s="2">
        <v>44182</v>
      </c>
      <c r="E1005" s="2">
        <v>41634</v>
      </c>
      <c r="F1005" s="15" t="s">
        <v>2559</v>
      </c>
      <c r="G1005" t="s">
        <v>19</v>
      </c>
      <c r="H1005" t="s">
        <v>21</v>
      </c>
      <c r="I1005" t="s">
        <v>25</v>
      </c>
      <c r="J1005" s="1">
        <v>66006600</v>
      </c>
      <c r="K1005" s="1">
        <f t="shared" si="47"/>
        <v>18.005265294991034</v>
      </c>
      <c r="L1005" t="s">
        <v>20</v>
      </c>
      <c r="M1005" t="s">
        <v>1011</v>
      </c>
      <c r="N1005" t="s">
        <v>3167</v>
      </c>
      <c r="O1005" t="s">
        <v>3167</v>
      </c>
      <c r="P1005" t="s">
        <v>3148</v>
      </c>
      <c r="Q1005" t="s">
        <v>3167</v>
      </c>
      <c r="R1005" t="s">
        <v>3167</v>
      </c>
      <c r="S1005" s="10">
        <f>C1005-VLOOKUP(E1005, 'OFZ Yield'!$B$2:$N$2354, MATCH(V1005, 'OFZ Yield'!$B$3:$N$3, 0), FALSE)</f>
        <v>3.21</v>
      </c>
      <c r="T1005">
        <f t="shared" si="48"/>
        <v>0</v>
      </c>
      <c r="U1005">
        <f t="shared" si="49"/>
        <v>84</v>
      </c>
      <c r="V1005">
        <v>3</v>
      </c>
      <c r="W1005">
        <f>IF(P1005="high risk", 1, 0)</f>
        <v>0</v>
      </c>
      <c r="X1005">
        <v>1</v>
      </c>
      <c r="Y1005" s="2">
        <v>42544</v>
      </c>
      <c r="Z1005" s="10">
        <f>(Y1005-E1005)/365</f>
        <v>2.493150684931507</v>
      </c>
    </row>
    <row r="1006" spans="1:26" hidden="1" x14ac:dyDescent="0.15">
      <c r="A1006" t="s">
        <v>671</v>
      </c>
      <c r="B1006" t="s">
        <v>672</v>
      </c>
      <c r="C1006" s="1">
        <v>10</v>
      </c>
      <c r="D1006" s="2">
        <v>42726</v>
      </c>
      <c r="E1006" s="2">
        <v>41634</v>
      </c>
      <c r="F1006" t="s">
        <v>2561</v>
      </c>
      <c r="G1006" t="s">
        <v>19</v>
      </c>
      <c r="H1006" t="s">
        <v>21</v>
      </c>
      <c r="I1006" t="s">
        <v>25</v>
      </c>
      <c r="J1006" s="1">
        <v>26383483</v>
      </c>
      <c r="K1006" s="1">
        <f t="shared" si="47"/>
        <v>17.088248728380311</v>
      </c>
      <c r="L1006" t="s">
        <v>20</v>
      </c>
      <c r="M1006" t="s">
        <v>947</v>
      </c>
      <c r="N1006" t="s">
        <v>3167</v>
      </c>
      <c r="O1006" t="s">
        <v>3167</v>
      </c>
      <c r="P1006" t="s">
        <v>3167</v>
      </c>
      <c r="Q1006" t="s">
        <v>3167</v>
      </c>
      <c r="R1006" t="s">
        <v>3167</v>
      </c>
      <c r="S1006" s="10">
        <f>C1006-VLOOKUP(E1006, 'OFZ Yield'!$B$2:$N$2354, MATCH(V1006, 'OFZ Yield'!$B$3:$N$3, 0), FALSE)</f>
        <v>2.71</v>
      </c>
      <c r="T1006">
        <f t="shared" si="48"/>
        <v>0</v>
      </c>
      <c r="U1006">
        <f t="shared" si="49"/>
        <v>36</v>
      </c>
      <c r="V1006">
        <v>5</v>
      </c>
      <c r="W1006">
        <v>0</v>
      </c>
      <c r="Z1006">
        <v>0</v>
      </c>
    </row>
    <row r="1007" spans="1:26" hidden="1" x14ac:dyDescent="0.15">
      <c r="A1007" t="s">
        <v>2563</v>
      </c>
      <c r="B1007" t="s">
        <v>2564</v>
      </c>
      <c r="C1007" s="1">
        <v>10</v>
      </c>
      <c r="D1007" s="2">
        <v>43454</v>
      </c>
      <c r="E1007" s="2">
        <v>41634</v>
      </c>
      <c r="F1007" s="15" t="s">
        <v>2565</v>
      </c>
      <c r="G1007" t="s">
        <v>19</v>
      </c>
      <c r="H1007" t="s">
        <v>21</v>
      </c>
      <c r="I1007" t="s">
        <v>25</v>
      </c>
      <c r="J1007" s="1">
        <v>52805280</v>
      </c>
      <c r="K1007" s="1">
        <f t="shared" si="47"/>
        <v>17.782121743676822</v>
      </c>
      <c r="L1007" t="s">
        <v>20</v>
      </c>
      <c r="M1007" t="s">
        <v>1011</v>
      </c>
      <c r="N1007" t="s">
        <v>3167</v>
      </c>
      <c r="O1007" t="s">
        <v>3167</v>
      </c>
      <c r="P1007" t="s">
        <v>3148</v>
      </c>
      <c r="Q1007" t="s">
        <v>3167</v>
      </c>
      <c r="R1007" t="s">
        <v>3167</v>
      </c>
      <c r="S1007" s="10">
        <f>C1007-VLOOKUP(E1007, 'OFZ Yield'!$B$2:$N$2354, MATCH(V1007, 'OFZ Yield'!$B$3:$N$3, 0), FALSE)</f>
        <v>3.21</v>
      </c>
      <c r="T1007">
        <f t="shared" si="48"/>
        <v>0</v>
      </c>
      <c r="U1007">
        <f t="shared" si="49"/>
        <v>60</v>
      </c>
      <c r="V1007">
        <v>3</v>
      </c>
      <c r="W1007">
        <f>IF(P1007="high risk", 1, 0)</f>
        <v>0</v>
      </c>
      <c r="X1007">
        <v>0</v>
      </c>
      <c r="Y1007" s="2">
        <v>41816</v>
      </c>
      <c r="Z1007" s="10">
        <f>(Y1007-E1007)/365</f>
        <v>0.49863013698630138</v>
      </c>
    </row>
    <row r="1008" spans="1:26" hidden="1" x14ac:dyDescent="0.15">
      <c r="A1008" t="s">
        <v>2554</v>
      </c>
      <c r="B1008" t="s">
        <v>2555</v>
      </c>
      <c r="C1008" s="1">
        <v>8</v>
      </c>
      <c r="D1008" s="2">
        <v>53249</v>
      </c>
      <c r="E1008" s="2">
        <v>41635</v>
      </c>
      <c r="F1008" t="s">
        <v>2556</v>
      </c>
      <c r="G1008" t="s">
        <v>19</v>
      </c>
      <c r="H1008" t="s">
        <v>21</v>
      </c>
      <c r="I1008" t="s">
        <v>25</v>
      </c>
      <c r="J1008" s="1">
        <v>54291720</v>
      </c>
      <c r="K1008" s="1">
        <f t="shared" si="47"/>
        <v>17.809882287089117</v>
      </c>
      <c r="L1008" t="s">
        <v>20</v>
      </c>
      <c r="M1008" t="s">
        <v>948</v>
      </c>
      <c r="N1008" t="s">
        <v>3133</v>
      </c>
      <c r="O1008" t="s">
        <v>3167</v>
      </c>
      <c r="P1008" t="s">
        <v>3167</v>
      </c>
      <c r="Q1008" t="s">
        <v>3167</v>
      </c>
      <c r="R1008" t="s">
        <v>3167</v>
      </c>
      <c r="S1008" s="10">
        <f>C1008-VLOOKUP(E1008, 'OFZ Yield'!$B$2:$N$2354, MATCH(V1008, 'OFZ Yield'!$B$3:$N$3, 0), FALSE)</f>
        <v>0.69000000000000039</v>
      </c>
      <c r="T1008">
        <f t="shared" si="48"/>
        <v>0</v>
      </c>
      <c r="U1008">
        <f t="shared" si="49"/>
        <v>382</v>
      </c>
      <c r="V1008">
        <v>5</v>
      </c>
      <c r="W1008">
        <v>0</v>
      </c>
      <c r="Z1008">
        <v>0</v>
      </c>
    </row>
    <row r="1009" spans="1:26" x14ac:dyDescent="0.15">
      <c r="A1009" t="s">
        <v>2554</v>
      </c>
      <c r="B1009" t="s">
        <v>2555</v>
      </c>
      <c r="C1009" s="1">
        <v>12.620889999999999</v>
      </c>
      <c r="D1009" s="2">
        <v>53249</v>
      </c>
      <c r="E1009" s="2">
        <v>41635</v>
      </c>
      <c r="F1009" t="s">
        <v>2557</v>
      </c>
      <c r="G1009" t="s">
        <v>19</v>
      </c>
      <c r="H1009" t="s">
        <v>21</v>
      </c>
      <c r="I1009" t="s">
        <v>23</v>
      </c>
      <c r="J1009" s="1">
        <v>6032422</v>
      </c>
      <c r="K1009" s="1">
        <f t="shared" si="47"/>
        <v>15.612659146435028</v>
      </c>
      <c r="L1009" t="s">
        <v>20</v>
      </c>
      <c r="M1009" t="s">
        <v>948</v>
      </c>
      <c r="N1009" t="s">
        <v>3133</v>
      </c>
      <c r="O1009" t="s">
        <v>3167</v>
      </c>
      <c r="P1009" t="s">
        <v>3167</v>
      </c>
      <c r="Q1009" t="s">
        <v>3167</v>
      </c>
      <c r="R1009" t="s">
        <v>3167</v>
      </c>
      <c r="S1009" s="10">
        <f>C1009-VLOOKUP(E1009, 'OFZ Yield'!$B$2:$N$2354, MATCH(V1009, 'OFZ Yield'!$B$3:$N$3, 0), FALSE)</f>
        <v>5.3108899999999997</v>
      </c>
      <c r="T1009">
        <f t="shared" si="48"/>
        <v>1</v>
      </c>
      <c r="U1009">
        <f t="shared" si="49"/>
        <v>382</v>
      </c>
      <c r="V1009">
        <v>5</v>
      </c>
      <c r="W1009">
        <v>0</v>
      </c>
      <c r="X1009">
        <v>1</v>
      </c>
      <c r="Y1009" s="2">
        <v>43297</v>
      </c>
      <c r="Z1009" s="226">
        <f>IF(Y1009="", 0, 12*(Y1009-E1009)/365)</f>
        <v>54.641095890410959</v>
      </c>
    </row>
    <row r="1010" spans="1:26" hidden="1" x14ac:dyDescent="0.15">
      <c r="A1010" t="s">
        <v>425</v>
      </c>
      <c r="B1010" t="s">
        <v>426</v>
      </c>
      <c r="C1010" s="1">
        <v>9.25</v>
      </c>
      <c r="D1010" s="2">
        <v>45295</v>
      </c>
      <c r="E1010" s="2">
        <v>41655</v>
      </c>
      <c r="F1010" t="s">
        <v>427</v>
      </c>
      <c r="G1010" t="s">
        <v>19</v>
      </c>
      <c r="H1010" t="s">
        <v>21</v>
      </c>
      <c r="I1010" t="s">
        <v>25</v>
      </c>
      <c r="J1010" s="1">
        <v>81848184</v>
      </c>
      <c r="K1010" s="1">
        <f t="shared" si="47"/>
        <v>18.22037667460798</v>
      </c>
      <c r="L1010" t="s">
        <v>20</v>
      </c>
      <c r="M1010" t="s">
        <v>24</v>
      </c>
      <c r="N1010" t="s">
        <v>3167</v>
      </c>
      <c r="O1010" t="s">
        <v>3167</v>
      </c>
      <c r="P1010" t="s">
        <v>3167</v>
      </c>
      <c r="Q1010" t="s">
        <v>3167</v>
      </c>
      <c r="R1010" t="s">
        <v>3167</v>
      </c>
      <c r="S1010" s="10">
        <f>C1010-VLOOKUP(E1010, 'OFZ Yield'!$B$2:$N$2354, MATCH(V1010, 'OFZ Yield'!$B$3:$N$3, 0), FALSE)</f>
        <v>1.54</v>
      </c>
      <c r="T1010">
        <f t="shared" si="48"/>
        <v>0</v>
      </c>
      <c r="U1010">
        <f t="shared" si="49"/>
        <v>120</v>
      </c>
      <c r="V1010">
        <v>7</v>
      </c>
      <c r="W1010">
        <v>0</v>
      </c>
    </row>
    <row r="1011" spans="1:26" hidden="1" x14ac:dyDescent="0.15">
      <c r="A1011" t="s">
        <v>2567</v>
      </c>
      <c r="B1011" t="s">
        <v>2568</v>
      </c>
      <c r="C1011" s="1">
        <v>9.25</v>
      </c>
      <c r="D1011" s="2">
        <v>43475</v>
      </c>
      <c r="E1011" s="2">
        <v>41655</v>
      </c>
      <c r="F1011" s="15" t="s">
        <v>2569</v>
      </c>
      <c r="G1011" t="s">
        <v>19</v>
      </c>
      <c r="H1011" t="s">
        <v>21</v>
      </c>
      <c r="I1011" t="s">
        <v>25</v>
      </c>
      <c r="J1011" s="1">
        <v>80528052</v>
      </c>
      <c r="K1011" s="1">
        <f t="shared" si="47"/>
        <v>18.204116153736198</v>
      </c>
      <c r="L1011" t="s">
        <v>20</v>
      </c>
      <c r="M1011" t="s">
        <v>1011</v>
      </c>
      <c r="N1011" t="s">
        <v>3167</v>
      </c>
      <c r="O1011" t="s">
        <v>3167</v>
      </c>
      <c r="P1011" t="s">
        <v>3167</v>
      </c>
      <c r="Q1011" t="s">
        <v>3167</v>
      </c>
      <c r="R1011" t="s">
        <v>3167</v>
      </c>
      <c r="S1011" s="10">
        <f>C1011-VLOOKUP(E1011, 'OFZ Yield'!$B$2:$N$2354, MATCH(V1011, 'OFZ Yield'!$B$3:$N$3, 0), FALSE)</f>
        <v>1.9299999999999997</v>
      </c>
      <c r="T1011">
        <f t="shared" si="48"/>
        <v>0</v>
      </c>
      <c r="U1011">
        <f t="shared" si="49"/>
        <v>60</v>
      </c>
      <c r="V1011">
        <v>5</v>
      </c>
      <c r="W1011">
        <v>0</v>
      </c>
      <c r="X1011">
        <v>1</v>
      </c>
      <c r="Y1011" s="2">
        <v>43111</v>
      </c>
      <c r="Z1011" s="10">
        <f>(Y1011-E1011)/365</f>
        <v>3.989041095890411</v>
      </c>
    </row>
    <row r="1012" spans="1:26" x14ac:dyDescent="0.15">
      <c r="A1012" t="s">
        <v>2570</v>
      </c>
      <c r="B1012" t="s">
        <v>2571</v>
      </c>
      <c r="C1012" s="1">
        <v>10.9</v>
      </c>
      <c r="D1012" s="2">
        <v>52596</v>
      </c>
      <c r="E1012" s="2">
        <v>41660</v>
      </c>
      <c r="F1012" s="15" t="s">
        <v>2572</v>
      </c>
      <c r="G1012" t="s">
        <v>19</v>
      </c>
      <c r="H1012" t="s">
        <v>21</v>
      </c>
      <c r="I1012" t="s">
        <v>25</v>
      </c>
      <c r="J1012" s="1">
        <v>132013201</v>
      </c>
      <c r="K1012" s="1">
        <f t="shared" si="47"/>
        <v>18.698412483125978</v>
      </c>
      <c r="L1012" t="s">
        <v>20</v>
      </c>
      <c r="M1012" t="s">
        <v>1011</v>
      </c>
      <c r="N1012" t="s">
        <v>3167</v>
      </c>
      <c r="O1012" t="s">
        <v>3167</v>
      </c>
      <c r="P1012" t="s">
        <v>3167</v>
      </c>
      <c r="Q1012" t="s">
        <v>3167</v>
      </c>
      <c r="R1012" t="s">
        <v>3167</v>
      </c>
      <c r="S1012" s="10">
        <f>C1012-VLOOKUP(E1012, 'OFZ Yield'!$B$2:$N$2354, MATCH(V1012, 'OFZ Yield'!$B$3:$N$3, 0), FALSE)</f>
        <v>4.07</v>
      </c>
      <c r="T1012">
        <f t="shared" si="48"/>
        <v>1</v>
      </c>
      <c r="U1012">
        <f t="shared" si="49"/>
        <v>360</v>
      </c>
      <c r="V1012">
        <v>3</v>
      </c>
      <c r="W1012">
        <v>0</v>
      </c>
      <c r="X1012">
        <v>1</v>
      </c>
      <c r="Y1012" s="2">
        <v>43087</v>
      </c>
      <c r="Z1012" s="226">
        <f>IF(Y1012="", 0, 12*(Y1012-E1012)/365)</f>
        <v>46.915068493150685</v>
      </c>
    </row>
    <row r="1013" spans="1:26" hidden="1" x14ac:dyDescent="0.15">
      <c r="A1013" t="s">
        <v>2573</v>
      </c>
      <c r="B1013" t="s">
        <v>2574</v>
      </c>
      <c r="C1013" s="1">
        <v>7.9</v>
      </c>
      <c r="D1013" s="2">
        <v>56131</v>
      </c>
      <c r="E1013" s="2">
        <v>41667</v>
      </c>
      <c r="F1013" t="s">
        <v>2575</v>
      </c>
      <c r="G1013" t="s">
        <v>19</v>
      </c>
      <c r="H1013" t="s">
        <v>21</v>
      </c>
      <c r="I1013" t="s">
        <v>25</v>
      </c>
      <c r="J1013" s="1">
        <v>341954375</v>
      </c>
      <c r="K1013" s="1">
        <f t="shared" si="47"/>
        <v>19.650187879694702</v>
      </c>
      <c r="L1013" t="s">
        <v>20</v>
      </c>
      <c r="M1013" t="s">
        <v>948</v>
      </c>
      <c r="N1013" t="s">
        <v>3133</v>
      </c>
      <c r="O1013" t="s">
        <v>3167</v>
      </c>
      <c r="P1013" t="s">
        <v>3167</v>
      </c>
      <c r="Q1013" t="s">
        <v>3167</v>
      </c>
      <c r="R1013" t="s">
        <v>3167</v>
      </c>
      <c r="S1013" s="10">
        <f>C1013-VLOOKUP(E1013, 'OFZ Yield'!$B$2:$N$2354, MATCH(V1013, 'OFZ Yield'!$B$3:$N$3, 0), FALSE)</f>
        <v>0.9300000000000006</v>
      </c>
      <c r="T1013">
        <f t="shared" si="48"/>
        <v>0</v>
      </c>
      <c r="U1013">
        <f t="shared" si="49"/>
        <v>476</v>
      </c>
      <c r="V1013">
        <v>3</v>
      </c>
      <c r="W1013">
        <v>0</v>
      </c>
      <c r="Z1013">
        <v>0</v>
      </c>
    </row>
    <row r="1014" spans="1:26" hidden="1" x14ac:dyDescent="0.15">
      <c r="A1014" t="s">
        <v>1263</v>
      </c>
      <c r="B1014" t="s">
        <v>1264</v>
      </c>
      <c r="C1014" s="1">
        <v>10</v>
      </c>
      <c r="D1014" s="2">
        <v>44215</v>
      </c>
      <c r="E1014" s="2">
        <v>41667</v>
      </c>
      <c r="F1014" s="15" t="s">
        <v>2577</v>
      </c>
      <c r="G1014" t="s">
        <v>19</v>
      </c>
      <c r="H1014" t="s">
        <v>21</v>
      </c>
      <c r="I1014" t="s">
        <v>23</v>
      </c>
      <c r="J1014" s="1">
        <v>66006600</v>
      </c>
      <c r="K1014" s="1">
        <f t="shared" si="47"/>
        <v>18.005265294991034</v>
      </c>
      <c r="L1014" t="s">
        <v>20</v>
      </c>
      <c r="M1014" t="s">
        <v>1011</v>
      </c>
      <c r="N1014" t="s">
        <v>3167</v>
      </c>
      <c r="O1014" t="s">
        <v>3167</v>
      </c>
      <c r="P1014" t="s">
        <v>3148</v>
      </c>
      <c r="Q1014" t="s">
        <v>3167</v>
      </c>
      <c r="R1014" t="s">
        <v>3167</v>
      </c>
      <c r="S1014" s="10">
        <f>C1014-VLOOKUP(E1014, 'OFZ Yield'!$B$2:$N$2354, MATCH(V1014, 'OFZ Yield'!$B$3:$N$3, 0), FALSE)</f>
        <v>1.6600000000000001</v>
      </c>
      <c r="T1014">
        <f t="shared" si="48"/>
        <v>0</v>
      </c>
      <c r="U1014">
        <f t="shared" si="49"/>
        <v>84</v>
      </c>
      <c r="V1014">
        <v>10</v>
      </c>
      <c r="W1014">
        <f>IF(P1014="high risk", 1, 0)</f>
        <v>0</v>
      </c>
      <c r="X1014">
        <v>1</v>
      </c>
      <c r="Y1014" s="2">
        <v>42573</v>
      </c>
      <c r="Z1014" s="10">
        <f>(Y1014-E1014)/365</f>
        <v>2.4821917808219176</v>
      </c>
    </row>
    <row r="1015" spans="1:26" hidden="1" x14ac:dyDescent="0.15">
      <c r="A1015" t="s">
        <v>2573</v>
      </c>
      <c r="B1015" t="s">
        <v>2574</v>
      </c>
      <c r="C1015" s="1">
        <v>8.3315219999999997</v>
      </c>
      <c r="D1015" s="2">
        <v>56131</v>
      </c>
      <c r="E1015" s="2">
        <v>41668</v>
      </c>
      <c r="F1015" t="s">
        <v>2576</v>
      </c>
      <c r="G1015" t="s">
        <v>19</v>
      </c>
      <c r="H1015" t="s">
        <v>21</v>
      </c>
      <c r="I1015" t="s">
        <v>23</v>
      </c>
      <c r="J1015" s="1">
        <v>38000574</v>
      </c>
      <c r="K1015" s="1">
        <f t="shared" si="47"/>
        <v>17.453111822839734</v>
      </c>
      <c r="L1015" t="s">
        <v>20</v>
      </c>
      <c r="M1015" t="s">
        <v>948</v>
      </c>
      <c r="N1015" t="s">
        <v>3167</v>
      </c>
      <c r="O1015" t="s">
        <v>3167</v>
      </c>
      <c r="P1015" t="s">
        <v>3167</v>
      </c>
      <c r="Q1015" t="s">
        <v>3167</v>
      </c>
      <c r="R1015" t="s">
        <v>3167</v>
      </c>
      <c r="S1015" s="10">
        <f>C1015-VLOOKUP(E1015, 'OFZ Yield'!$B$2:$N$2354, MATCH(V1015, 'OFZ Yield'!$B$3:$N$3, 0), FALSE)</f>
        <v>-0.10847799999999985</v>
      </c>
      <c r="T1015">
        <f t="shared" si="48"/>
        <v>0</v>
      </c>
      <c r="U1015">
        <f t="shared" si="49"/>
        <v>476</v>
      </c>
      <c r="V1015">
        <v>10</v>
      </c>
      <c r="W1015">
        <v>0</v>
      </c>
      <c r="Z1015">
        <v>0</v>
      </c>
    </row>
    <row r="1016" spans="1:26" hidden="1" x14ac:dyDescent="0.15">
      <c r="A1016" t="s">
        <v>2580</v>
      </c>
      <c r="B1016" t="s">
        <v>2581</v>
      </c>
      <c r="C1016" s="1">
        <v>8.69</v>
      </c>
      <c r="D1016" s="2">
        <v>53388</v>
      </c>
      <c r="E1016" s="2">
        <v>41677</v>
      </c>
      <c r="F1016" t="s">
        <v>2582</v>
      </c>
      <c r="G1016" t="s">
        <v>19</v>
      </c>
      <c r="H1016" t="s">
        <v>21</v>
      </c>
      <c r="I1016" t="s">
        <v>25</v>
      </c>
      <c r="J1016" s="1">
        <v>308007667</v>
      </c>
      <c r="K1016" s="1">
        <f t="shared" si="47"/>
        <v>19.545635233485168</v>
      </c>
      <c r="L1016" t="s">
        <v>20</v>
      </c>
      <c r="M1016" t="s">
        <v>948</v>
      </c>
      <c r="N1016" t="s">
        <v>3133</v>
      </c>
      <c r="O1016" t="s">
        <v>3167</v>
      </c>
      <c r="P1016" t="s">
        <v>3167</v>
      </c>
      <c r="Q1016" t="s">
        <v>3167</v>
      </c>
      <c r="R1016" t="s">
        <v>3167</v>
      </c>
      <c r="S1016" s="10">
        <f>C1016-VLOOKUP(E1016, 'OFZ Yield'!$B$2:$N$2354, MATCH(V1016, 'OFZ Yield'!$B$3:$N$3, 0), FALSE)</f>
        <v>-4.0000000000000924E-2</v>
      </c>
      <c r="T1016">
        <f t="shared" si="48"/>
        <v>0</v>
      </c>
      <c r="U1016">
        <f t="shared" si="49"/>
        <v>386</v>
      </c>
      <c r="V1016">
        <v>30</v>
      </c>
      <c r="W1016">
        <v>0</v>
      </c>
      <c r="Z1016">
        <v>0</v>
      </c>
    </row>
    <row r="1017" spans="1:26" hidden="1" x14ac:dyDescent="0.15">
      <c r="A1017" t="s">
        <v>2583</v>
      </c>
      <c r="B1017" t="s">
        <v>2584</v>
      </c>
      <c r="C1017" s="1">
        <v>9</v>
      </c>
      <c r="D1017" s="2">
        <v>43502</v>
      </c>
      <c r="E1017" s="2">
        <v>41682</v>
      </c>
      <c r="F1017" s="15" t="s">
        <v>2585</v>
      </c>
      <c r="G1017" t="s">
        <v>19</v>
      </c>
      <c r="H1017" t="s">
        <v>21</v>
      </c>
      <c r="I1017" t="s">
        <v>25</v>
      </c>
      <c r="J1017" s="1">
        <v>79207920</v>
      </c>
      <c r="K1017" s="1">
        <f t="shared" si="47"/>
        <v>18.187586851784989</v>
      </c>
      <c r="L1017" t="s">
        <v>20</v>
      </c>
      <c r="M1017" t="s">
        <v>1011</v>
      </c>
      <c r="N1017" t="s">
        <v>3167</v>
      </c>
      <c r="O1017" t="s">
        <v>3167</v>
      </c>
      <c r="P1017" t="s">
        <v>3167</v>
      </c>
      <c r="Q1017" t="s">
        <v>3167</v>
      </c>
      <c r="R1017" t="s">
        <v>3167</v>
      </c>
      <c r="S1017" s="10">
        <f>C1017-VLOOKUP(E1017, 'OFZ Yield'!$B$2:$N$2354, MATCH(V1017, 'OFZ Yield'!$B$3:$N$3, 0), FALSE)</f>
        <v>1.92</v>
      </c>
      <c r="T1017">
        <f t="shared" si="48"/>
        <v>0</v>
      </c>
      <c r="U1017">
        <f t="shared" si="49"/>
        <v>60</v>
      </c>
      <c r="V1017">
        <v>3</v>
      </c>
      <c r="W1017">
        <v>0</v>
      </c>
      <c r="X1017">
        <v>1</v>
      </c>
      <c r="Y1017" s="2">
        <v>42410</v>
      </c>
      <c r="Z1017" s="10">
        <f>(Y1017-E1017)/365</f>
        <v>1.9945205479452055</v>
      </c>
    </row>
    <row r="1018" spans="1:26" hidden="1" x14ac:dyDescent="0.15">
      <c r="A1018" t="s">
        <v>150</v>
      </c>
      <c r="B1018" t="s">
        <v>151</v>
      </c>
      <c r="C1018" s="1">
        <v>8.25</v>
      </c>
      <c r="D1018" s="2">
        <v>43503</v>
      </c>
      <c r="E1018" s="2">
        <v>41683</v>
      </c>
      <c r="F1018" t="s">
        <v>2579</v>
      </c>
      <c r="G1018" t="s">
        <v>19</v>
      </c>
      <c r="H1018" t="s">
        <v>21</v>
      </c>
      <c r="I1018" t="s">
        <v>23</v>
      </c>
      <c r="J1018" s="1">
        <v>26826912</v>
      </c>
      <c r="K1018" s="1">
        <f t="shared" si="47"/>
        <v>17.104916120735002</v>
      </c>
      <c r="L1018" t="s">
        <v>20</v>
      </c>
      <c r="M1018" t="s">
        <v>947</v>
      </c>
      <c r="N1018" t="s">
        <v>3167</v>
      </c>
      <c r="O1018" t="s">
        <v>3167</v>
      </c>
      <c r="P1018" t="s">
        <v>3167</v>
      </c>
      <c r="Q1018" t="s">
        <v>3167</v>
      </c>
      <c r="R1018" t="s">
        <v>3167</v>
      </c>
      <c r="S1018" s="10">
        <f>C1018-VLOOKUP(E1018, 'OFZ Yield'!$B$2:$N$2354, MATCH(V1018, 'OFZ Yield'!$B$3:$N$3, 0), FALSE)</f>
        <v>-0.60999999999999943</v>
      </c>
      <c r="T1018">
        <f t="shared" si="48"/>
        <v>0</v>
      </c>
      <c r="U1018">
        <f t="shared" si="49"/>
        <v>60</v>
      </c>
      <c r="V1018">
        <v>30</v>
      </c>
      <c r="W1018">
        <v>0</v>
      </c>
      <c r="Z1018">
        <v>0</v>
      </c>
    </row>
    <row r="1019" spans="1:26" hidden="1" x14ac:dyDescent="0.15">
      <c r="A1019" t="s">
        <v>46</v>
      </c>
      <c r="B1019" t="s">
        <v>47</v>
      </c>
      <c r="C1019" s="1">
        <v>8.5</v>
      </c>
      <c r="D1019" s="2">
        <v>43868</v>
      </c>
      <c r="E1019" s="2">
        <v>41684</v>
      </c>
      <c r="F1019" t="s">
        <v>2586</v>
      </c>
      <c r="G1019" t="s">
        <v>19</v>
      </c>
      <c r="H1019" t="s">
        <v>21</v>
      </c>
      <c r="I1019" t="s">
        <v>23</v>
      </c>
      <c r="J1019" s="1">
        <v>321922953</v>
      </c>
      <c r="K1019" s="1">
        <f t="shared" si="47"/>
        <v>19.589822798480004</v>
      </c>
      <c r="L1019" t="s">
        <v>20</v>
      </c>
      <c r="M1019" t="s">
        <v>947</v>
      </c>
      <c r="N1019" t="s">
        <v>3167</v>
      </c>
      <c r="O1019" t="s">
        <v>3167</v>
      </c>
      <c r="P1019" t="s">
        <v>3167</v>
      </c>
      <c r="Q1019" t="s">
        <v>3167</v>
      </c>
      <c r="R1019" t="s">
        <v>3167</v>
      </c>
      <c r="S1019" s="10">
        <f>C1019-VLOOKUP(E1019, 'OFZ Yield'!$B$2:$N$2354, MATCH(V1019, 'OFZ Yield'!$B$3:$N$3, 0), FALSE)</f>
        <v>1.2999999999999998</v>
      </c>
      <c r="T1019">
        <f t="shared" si="48"/>
        <v>0</v>
      </c>
      <c r="U1019">
        <f t="shared" si="49"/>
        <v>72</v>
      </c>
      <c r="V1019">
        <v>3</v>
      </c>
      <c r="W1019">
        <v>0</v>
      </c>
      <c r="Z1019">
        <v>0</v>
      </c>
    </row>
    <row r="1020" spans="1:26" hidden="1" x14ac:dyDescent="0.15">
      <c r="A1020" t="s">
        <v>319</v>
      </c>
      <c r="B1020" t="s">
        <v>320</v>
      </c>
      <c r="C1020" s="1">
        <v>8.9</v>
      </c>
      <c r="D1020" s="2">
        <v>45328</v>
      </c>
      <c r="E1020" s="2">
        <v>41688</v>
      </c>
      <c r="F1020" t="s">
        <v>430</v>
      </c>
      <c r="G1020" t="s">
        <v>19</v>
      </c>
      <c r="H1020" t="s">
        <v>21</v>
      </c>
      <c r="I1020" t="s">
        <v>23</v>
      </c>
      <c r="J1020" s="1">
        <v>271875067</v>
      </c>
      <c r="K1020" s="1">
        <f t="shared" si="47"/>
        <v>19.420853206243972</v>
      </c>
      <c r="L1020" t="s">
        <v>20</v>
      </c>
      <c r="M1020" t="s">
        <v>24</v>
      </c>
      <c r="N1020" t="s">
        <v>3167</v>
      </c>
      <c r="O1020" t="s">
        <v>3167</v>
      </c>
      <c r="P1020" t="s">
        <v>3167</v>
      </c>
      <c r="Q1020" t="s">
        <v>3167</v>
      </c>
      <c r="R1020" t="s">
        <v>3167</v>
      </c>
      <c r="S1020" s="10">
        <f>C1020-VLOOKUP(E1020, 'OFZ Yield'!$B$2:$N$2354, MATCH(V1020, 'OFZ Yield'!$B$3:$N$3, 0), FALSE)</f>
        <v>0.79000000000000092</v>
      </c>
      <c r="T1020">
        <f t="shared" si="48"/>
        <v>0</v>
      </c>
      <c r="U1020">
        <f t="shared" si="49"/>
        <v>120</v>
      </c>
      <c r="V1020">
        <v>7</v>
      </c>
      <c r="W1020">
        <v>0</v>
      </c>
    </row>
    <row r="1021" spans="1:26" hidden="1" x14ac:dyDescent="0.15">
      <c r="A1021" t="s">
        <v>319</v>
      </c>
      <c r="B1021" t="s">
        <v>320</v>
      </c>
      <c r="C1021" s="1">
        <v>8.9</v>
      </c>
      <c r="D1021" s="2">
        <v>45328</v>
      </c>
      <c r="E1021" s="2">
        <v>41688</v>
      </c>
      <c r="F1021" t="s">
        <v>431</v>
      </c>
      <c r="G1021" t="s">
        <v>19</v>
      </c>
      <c r="H1021" t="s">
        <v>21</v>
      </c>
      <c r="I1021" t="s">
        <v>23</v>
      </c>
      <c r="J1021" s="1">
        <v>203906300</v>
      </c>
      <c r="K1021" s="1">
        <f t="shared" si="47"/>
        <v>19.13317113256614</v>
      </c>
      <c r="L1021" t="s">
        <v>20</v>
      </c>
      <c r="M1021" t="s">
        <v>24</v>
      </c>
      <c r="N1021" t="s">
        <v>3167</v>
      </c>
      <c r="O1021" t="s">
        <v>3167</v>
      </c>
      <c r="P1021" t="s">
        <v>3167</v>
      </c>
      <c r="Q1021" t="s">
        <v>3167</v>
      </c>
      <c r="R1021" t="s">
        <v>3167</v>
      </c>
      <c r="S1021" s="10">
        <f>C1021-VLOOKUP(E1021, 'OFZ Yield'!$B$2:$N$2354, MATCH(V1021, 'OFZ Yield'!$B$3:$N$3, 0), FALSE)</f>
        <v>0.50999999999999979</v>
      </c>
      <c r="T1021">
        <f t="shared" si="48"/>
        <v>0</v>
      </c>
      <c r="U1021">
        <f t="shared" si="49"/>
        <v>120</v>
      </c>
      <c r="V1021">
        <v>10</v>
      </c>
      <c r="W1021">
        <v>0</v>
      </c>
    </row>
    <row r="1022" spans="1:26" x14ac:dyDescent="0.15">
      <c r="A1022" t="s">
        <v>2587</v>
      </c>
      <c r="B1022" t="s">
        <v>2588</v>
      </c>
      <c r="C1022" s="1">
        <v>14.133609999999999</v>
      </c>
      <c r="D1022" s="2">
        <v>53601</v>
      </c>
      <c r="E1022" s="2">
        <v>41689</v>
      </c>
      <c r="F1022" t="s">
        <v>2589</v>
      </c>
      <c r="G1022" t="s">
        <v>19</v>
      </c>
      <c r="H1022" t="s">
        <v>21</v>
      </c>
      <c r="I1022" t="s">
        <v>23</v>
      </c>
      <c r="J1022" s="1">
        <v>6591096</v>
      </c>
      <c r="K1022" s="1">
        <f t="shared" si="47"/>
        <v>15.701230205245125</v>
      </c>
      <c r="L1022" t="s">
        <v>20</v>
      </c>
      <c r="M1022" t="s">
        <v>951</v>
      </c>
      <c r="N1022" t="s">
        <v>3167</v>
      </c>
      <c r="O1022" t="s">
        <v>3167</v>
      </c>
      <c r="P1022" t="s">
        <v>3167</v>
      </c>
      <c r="Q1022" t="s">
        <v>3167</v>
      </c>
      <c r="R1022" t="s">
        <v>3167</v>
      </c>
      <c r="S1022" s="10">
        <f>C1022-VLOOKUP(E1022, 'OFZ Yield'!$B$2:$N$2354, MATCH(V1022, 'OFZ Yield'!$B$3:$N$3, 0), FALSE)</f>
        <v>5.5836099999999984</v>
      </c>
      <c r="T1022">
        <f t="shared" si="48"/>
        <v>1</v>
      </c>
      <c r="U1022">
        <f t="shared" si="49"/>
        <v>392</v>
      </c>
      <c r="V1022">
        <v>10</v>
      </c>
      <c r="W1022">
        <v>0</v>
      </c>
      <c r="X1022">
        <v>1</v>
      </c>
      <c r="Y1022" s="2">
        <v>43766</v>
      </c>
      <c r="Z1022" s="226">
        <f>IF(Y1022="", 0, 12*(Y1022-E1022)/365)</f>
        <v>68.284931506849318</v>
      </c>
    </row>
    <row r="1023" spans="1:26" hidden="1" x14ac:dyDescent="0.15">
      <c r="A1023" t="s">
        <v>2587</v>
      </c>
      <c r="B1023" t="s">
        <v>2588</v>
      </c>
      <c r="C1023" s="1">
        <v>9</v>
      </c>
      <c r="D1023" s="2">
        <v>53601</v>
      </c>
      <c r="E1023" s="2">
        <v>41689</v>
      </c>
      <c r="F1023" t="s">
        <v>2590</v>
      </c>
      <c r="G1023" t="s">
        <v>19</v>
      </c>
      <c r="H1023" t="s">
        <v>21</v>
      </c>
      <c r="I1023" t="s">
        <v>25</v>
      </c>
      <c r="J1023" s="1">
        <v>34603238</v>
      </c>
      <c r="K1023" s="1">
        <f t="shared" si="47"/>
        <v>17.359457819464289</v>
      </c>
      <c r="L1023" t="s">
        <v>20</v>
      </c>
      <c r="M1023" t="s">
        <v>948</v>
      </c>
      <c r="N1023" t="s">
        <v>3133</v>
      </c>
      <c r="O1023" t="s">
        <v>3167</v>
      </c>
      <c r="P1023" t="s">
        <v>3167</v>
      </c>
      <c r="Q1023" t="s">
        <v>3167</v>
      </c>
      <c r="R1023" t="s">
        <v>3167</v>
      </c>
      <c r="S1023" s="10">
        <f>C1023-VLOOKUP(E1023, 'OFZ Yield'!$B$2:$N$2354, MATCH(V1023, 'OFZ Yield'!$B$3:$N$3, 0), FALSE)</f>
        <v>0</v>
      </c>
      <c r="T1023">
        <f t="shared" si="48"/>
        <v>0</v>
      </c>
      <c r="U1023">
        <f t="shared" si="49"/>
        <v>392</v>
      </c>
      <c r="V1023">
        <v>30</v>
      </c>
      <c r="W1023">
        <v>0</v>
      </c>
      <c r="Z1023">
        <v>0</v>
      </c>
    </row>
    <row r="1024" spans="1:26" hidden="1" x14ac:dyDescent="0.15">
      <c r="A1024" t="s">
        <v>123</v>
      </c>
      <c r="B1024" t="s">
        <v>124</v>
      </c>
      <c r="C1024" s="1">
        <v>12.5</v>
      </c>
      <c r="D1024" s="2">
        <v>42787</v>
      </c>
      <c r="E1024" s="2">
        <v>41695</v>
      </c>
      <c r="F1024" t="s">
        <v>2591</v>
      </c>
      <c r="G1024" t="s">
        <v>19</v>
      </c>
      <c r="H1024" t="s">
        <v>21</v>
      </c>
      <c r="I1024" t="s">
        <v>23</v>
      </c>
      <c r="J1024" s="1">
        <v>13191741</v>
      </c>
      <c r="K1024" s="1">
        <f t="shared" si="47"/>
        <v>16.395101509917865</v>
      </c>
      <c r="L1024" t="s">
        <v>20</v>
      </c>
      <c r="M1024" t="s">
        <v>947</v>
      </c>
      <c r="N1024" t="s">
        <v>3167</v>
      </c>
      <c r="O1024" t="s">
        <v>3167</v>
      </c>
      <c r="P1024" t="s">
        <v>3167</v>
      </c>
      <c r="Q1024" t="s">
        <v>3167</v>
      </c>
      <c r="R1024" t="s">
        <v>3167</v>
      </c>
      <c r="S1024" s="10">
        <f>C1024-VLOOKUP(E1024, 'OFZ Yield'!$B$2:$N$2354, MATCH(V1024, 'OFZ Yield'!$B$3:$N$3, 0), FALSE)</f>
        <v>3.67</v>
      </c>
      <c r="T1024">
        <f t="shared" si="48"/>
        <v>0</v>
      </c>
      <c r="U1024">
        <f t="shared" si="49"/>
        <v>36</v>
      </c>
      <c r="V1024">
        <v>30</v>
      </c>
      <c r="W1024">
        <v>0</v>
      </c>
      <c r="Z1024">
        <v>0</v>
      </c>
    </row>
    <row r="1025" spans="1:26" hidden="1" x14ac:dyDescent="0.15">
      <c r="A1025" t="s">
        <v>123</v>
      </c>
      <c r="B1025" t="s">
        <v>124</v>
      </c>
      <c r="C1025" s="1">
        <v>10</v>
      </c>
      <c r="D1025" s="2">
        <v>42787</v>
      </c>
      <c r="E1025" s="2">
        <v>41695</v>
      </c>
      <c r="F1025" t="s">
        <v>2592</v>
      </c>
      <c r="G1025" t="s">
        <v>19</v>
      </c>
      <c r="H1025" t="s">
        <v>21</v>
      </c>
      <c r="I1025" t="s">
        <v>23</v>
      </c>
      <c r="J1025" s="1">
        <v>4672515</v>
      </c>
      <c r="K1025" s="1">
        <f t="shared" si="47"/>
        <v>15.357208028579576</v>
      </c>
      <c r="L1025" t="s">
        <v>20</v>
      </c>
      <c r="M1025" t="s">
        <v>948</v>
      </c>
      <c r="N1025" t="s">
        <v>3167</v>
      </c>
      <c r="O1025" t="s">
        <v>3167</v>
      </c>
      <c r="P1025" t="s">
        <v>3167</v>
      </c>
      <c r="Q1025" t="s">
        <v>3167</v>
      </c>
      <c r="R1025" t="s">
        <v>3167</v>
      </c>
      <c r="S1025" s="10">
        <f>C1025-VLOOKUP(E1025, 'OFZ Yield'!$B$2:$N$2354, MATCH(V1025, 'OFZ Yield'!$B$3:$N$3, 0), FALSE)</f>
        <v>1.7699999999999996</v>
      </c>
      <c r="T1025">
        <f t="shared" si="48"/>
        <v>0</v>
      </c>
      <c r="U1025">
        <f t="shared" si="49"/>
        <v>36</v>
      </c>
      <c r="V1025">
        <v>7</v>
      </c>
      <c r="W1025">
        <v>0</v>
      </c>
      <c r="Z1025">
        <v>0</v>
      </c>
    </row>
    <row r="1026" spans="1:26" hidden="1" x14ac:dyDescent="0.15">
      <c r="A1026" t="s">
        <v>46</v>
      </c>
      <c r="B1026" t="s">
        <v>47</v>
      </c>
      <c r="C1026" s="1">
        <v>12</v>
      </c>
      <c r="D1026" s="2">
        <v>42794</v>
      </c>
      <c r="E1026" s="2">
        <v>41698</v>
      </c>
      <c r="F1026" t="s">
        <v>2594</v>
      </c>
      <c r="G1026" t="s">
        <v>19</v>
      </c>
      <c r="H1026" t="s">
        <v>21</v>
      </c>
      <c r="I1026" t="s">
        <v>23</v>
      </c>
      <c r="J1026" s="1">
        <v>134134563</v>
      </c>
      <c r="K1026" s="1">
        <f t="shared" ref="K1026:K1089" si="50">LN(J1026)</f>
        <v>18.714354055534702</v>
      </c>
      <c r="L1026" t="s">
        <v>20</v>
      </c>
      <c r="M1026" t="s">
        <v>947</v>
      </c>
      <c r="N1026" t="s">
        <v>3133</v>
      </c>
      <c r="O1026" t="s">
        <v>3139</v>
      </c>
      <c r="P1026" t="s">
        <v>3167</v>
      </c>
      <c r="Q1026" t="s">
        <v>3167</v>
      </c>
      <c r="R1026" t="s">
        <v>3167</v>
      </c>
      <c r="S1026" s="10">
        <f>C1026-VLOOKUP(E1026, 'OFZ Yield'!$B$2:$N$2354, MATCH(V1026, 'OFZ Yield'!$B$3:$N$3, 0), FALSE)</f>
        <v>3.7300000000000004</v>
      </c>
      <c r="T1026">
        <f t="shared" ref="T1026:T1089" si="51">IF(S1026&gt;4, 1, 0)</f>
        <v>0</v>
      </c>
      <c r="U1026">
        <f t="shared" ref="U1026:U1089" si="52">ROUNDUP(12*((D1026-E1026)/365), 0)</f>
        <v>37</v>
      </c>
      <c r="V1026">
        <v>7</v>
      </c>
      <c r="W1026">
        <v>0</v>
      </c>
      <c r="Z1026">
        <v>0</v>
      </c>
    </row>
    <row r="1027" spans="1:26" hidden="1" x14ac:dyDescent="0.15">
      <c r="A1027" t="s">
        <v>1061</v>
      </c>
      <c r="B1027" t="s">
        <v>1062</v>
      </c>
      <c r="C1027" s="1">
        <v>7.5</v>
      </c>
      <c r="D1027" s="2">
        <v>43524</v>
      </c>
      <c r="E1027" s="2">
        <v>41704</v>
      </c>
      <c r="F1027" t="s">
        <v>2595</v>
      </c>
      <c r="G1027" t="s">
        <v>19</v>
      </c>
      <c r="H1027" t="s">
        <v>21</v>
      </c>
      <c r="I1027" t="s">
        <v>23</v>
      </c>
      <c r="J1027" s="1">
        <v>107307651</v>
      </c>
      <c r="K1027" s="1">
        <f t="shared" si="50"/>
        <v>18.491210509811893</v>
      </c>
      <c r="L1027" t="s">
        <v>20</v>
      </c>
      <c r="M1027" t="s">
        <v>947</v>
      </c>
      <c r="N1027" t="s">
        <v>3133</v>
      </c>
      <c r="O1027" t="s">
        <v>3167</v>
      </c>
      <c r="P1027" t="s">
        <v>3167</v>
      </c>
      <c r="Q1027" t="s">
        <v>3167</v>
      </c>
      <c r="R1027" t="s">
        <v>3167</v>
      </c>
      <c r="S1027" s="10">
        <f>C1027-VLOOKUP(E1027, 'OFZ Yield'!$B$2:$N$2354, MATCH(V1027, 'OFZ Yield'!$B$3:$N$3, 0), FALSE)</f>
        <v>-0.63000000000000078</v>
      </c>
      <c r="T1027">
        <f t="shared" si="51"/>
        <v>0</v>
      </c>
      <c r="U1027">
        <f t="shared" si="52"/>
        <v>60</v>
      </c>
      <c r="V1027">
        <v>3</v>
      </c>
      <c r="W1027">
        <v>0</v>
      </c>
      <c r="Z1027">
        <v>0</v>
      </c>
    </row>
    <row r="1028" spans="1:26" hidden="1" x14ac:dyDescent="0.15">
      <c r="A1028" t="s">
        <v>2596</v>
      </c>
      <c r="B1028" t="s">
        <v>2597</v>
      </c>
      <c r="C1028" s="1">
        <v>12</v>
      </c>
      <c r="D1028" s="2">
        <v>43530</v>
      </c>
      <c r="E1028" s="2">
        <v>41710</v>
      </c>
      <c r="F1028" t="s">
        <v>2598</v>
      </c>
      <c r="G1028" t="s">
        <v>19</v>
      </c>
      <c r="H1028" t="s">
        <v>21</v>
      </c>
      <c r="I1028" t="s">
        <v>25</v>
      </c>
      <c r="J1028" s="1">
        <v>26383483</v>
      </c>
      <c r="K1028" s="1">
        <f t="shared" si="50"/>
        <v>17.088248728380311</v>
      </c>
      <c r="L1028" t="s">
        <v>20</v>
      </c>
      <c r="M1028" t="s">
        <v>951</v>
      </c>
      <c r="N1028" t="s">
        <v>3167</v>
      </c>
      <c r="O1028" t="s">
        <v>3167</v>
      </c>
      <c r="P1028" t="s">
        <v>3147</v>
      </c>
      <c r="Q1028" t="s">
        <v>3167</v>
      </c>
      <c r="R1028" t="s">
        <v>3167</v>
      </c>
      <c r="S1028" s="10">
        <f>C1028-VLOOKUP(E1028, 'OFZ Yield'!$B$2:$N$2354, MATCH(V1028, 'OFZ Yield'!$B$3:$N$3, 0), FALSE)</f>
        <v>2.5700000000000003</v>
      </c>
      <c r="T1028">
        <f t="shared" si="51"/>
        <v>0</v>
      </c>
      <c r="U1028">
        <f t="shared" si="52"/>
        <v>60</v>
      </c>
      <c r="V1028">
        <v>10</v>
      </c>
      <c r="W1028">
        <f>IF(P1028="high risk", 1, 0)</f>
        <v>1</v>
      </c>
      <c r="Z1028">
        <v>0</v>
      </c>
    </row>
    <row r="1029" spans="1:26" hidden="1" x14ac:dyDescent="0.15">
      <c r="A1029" t="s">
        <v>956</v>
      </c>
      <c r="B1029" t="s">
        <v>957</v>
      </c>
      <c r="C1029" s="1">
        <v>9</v>
      </c>
      <c r="D1029" s="2">
        <v>53626</v>
      </c>
      <c r="E1029" s="2">
        <v>41724</v>
      </c>
      <c r="F1029" t="s">
        <v>2602</v>
      </c>
      <c r="G1029" t="s">
        <v>19</v>
      </c>
      <c r="H1029" t="s">
        <v>21</v>
      </c>
      <c r="I1029" t="s">
        <v>25</v>
      </c>
      <c r="J1029" s="1">
        <v>40701421</v>
      </c>
      <c r="K1029" s="1">
        <f t="shared" si="50"/>
        <v>17.521773563808257</v>
      </c>
      <c r="L1029" t="s">
        <v>20</v>
      </c>
      <c r="M1029" t="s">
        <v>951</v>
      </c>
      <c r="N1029" t="s">
        <v>3133</v>
      </c>
      <c r="O1029" t="s">
        <v>3167</v>
      </c>
      <c r="P1029" t="s">
        <v>3167</v>
      </c>
      <c r="Q1029" t="s">
        <v>3167</v>
      </c>
      <c r="R1029" t="s">
        <v>3167</v>
      </c>
      <c r="S1029" s="10">
        <f>C1029-VLOOKUP(E1029, 'OFZ Yield'!$B$2:$N$2354, MATCH(V1029, 'OFZ Yield'!$B$3:$N$3, 0), FALSE)</f>
        <v>-0.13000000000000078</v>
      </c>
      <c r="T1029">
        <f t="shared" si="51"/>
        <v>0</v>
      </c>
      <c r="U1029">
        <f t="shared" si="52"/>
        <v>392</v>
      </c>
      <c r="V1029">
        <v>10</v>
      </c>
      <c r="W1029">
        <v>0</v>
      </c>
      <c r="Z1029">
        <v>0</v>
      </c>
    </row>
    <row r="1030" spans="1:26" hidden="1" x14ac:dyDescent="0.15">
      <c r="A1030" t="s">
        <v>2599</v>
      </c>
      <c r="B1030" t="s">
        <v>2600</v>
      </c>
      <c r="C1030" s="1">
        <v>10</v>
      </c>
      <c r="D1030" s="2">
        <v>44161</v>
      </c>
      <c r="E1030" s="2">
        <v>41729</v>
      </c>
      <c r="F1030" t="s">
        <v>2601</v>
      </c>
      <c r="G1030" t="s">
        <v>19</v>
      </c>
      <c r="H1030" t="s">
        <v>21</v>
      </c>
      <c r="I1030" t="s">
        <v>23</v>
      </c>
      <c r="J1030" s="1">
        <v>20350710</v>
      </c>
      <c r="K1030" s="1">
        <f t="shared" si="50"/>
        <v>16.828626358679145</v>
      </c>
      <c r="L1030" t="s">
        <v>20</v>
      </c>
      <c r="M1030" t="s">
        <v>947</v>
      </c>
      <c r="N1030" t="s">
        <v>3167</v>
      </c>
      <c r="O1030" t="s">
        <v>3167</v>
      </c>
      <c r="P1030" t="s">
        <v>3167</v>
      </c>
      <c r="Q1030" t="s">
        <v>3167</v>
      </c>
      <c r="R1030" t="s">
        <v>3167</v>
      </c>
      <c r="S1030" s="10">
        <f>C1030-VLOOKUP(E1030, 'OFZ Yield'!$B$2:$N$2354, MATCH(V1030, 'OFZ Yield'!$B$3:$N$3, 0), FALSE)</f>
        <v>1.5500000000000007</v>
      </c>
      <c r="T1030">
        <f t="shared" si="51"/>
        <v>0</v>
      </c>
      <c r="U1030">
        <f t="shared" si="52"/>
        <v>80</v>
      </c>
      <c r="V1030">
        <v>5</v>
      </c>
      <c r="W1030">
        <v>0</v>
      </c>
      <c r="Z1030">
        <v>0</v>
      </c>
    </row>
    <row r="1031" spans="1:26" hidden="1" x14ac:dyDescent="0.15">
      <c r="A1031" t="s">
        <v>686</v>
      </c>
      <c r="B1031" t="s">
        <v>687</v>
      </c>
      <c r="C1031" s="1">
        <v>11.14</v>
      </c>
      <c r="D1031" s="2">
        <v>46469</v>
      </c>
      <c r="E1031" s="2">
        <v>41737</v>
      </c>
      <c r="F1031" t="s">
        <v>688</v>
      </c>
      <c r="G1031" t="s">
        <v>19</v>
      </c>
      <c r="H1031" t="s">
        <v>21</v>
      </c>
      <c r="I1031" t="s">
        <v>23</v>
      </c>
      <c r="J1031" s="1">
        <v>77799461</v>
      </c>
      <c r="K1031" s="1">
        <f t="shared" si="50"/>
        <v>18.169645061104056</v>
      </c>
      <c r="L1031" t="s">
        <v>20</v>
      </c>
      <c r="M1031" t="s">
        <v>24</v>
      </c>
      <c r="N1031" t="s">
        <v>3167</v>
      </c>
      <c r="O1031" t="s">
        <v>3167</v>
      </c>
      <c r="P1031" t="s">
        <v>3167</v>
      </c>
      <c r="Q1031" t="s">
        <v>3167</v>
      </c>
      <c r="R1031" t="s">
        <v>3167</v>
      </c>
      <c r="S1031" s="10">
        <f>C1031-VLOOKUP(E1031, 'OFZ Yield'!$B$2:$N$2354, MATCH(V1031, 'OFZ Yield'!$B$3:$N$3, 0), FALSE)</f>
        <v>2.1799999999999997</v>
      </c>
      <c r="T1031">
        <f t="shared" si="51"/>
        <v>0</v>
      </c>
      <c r="U1031">
        <f t="shared" si="52"/>
        <v>156</v>
      </c>
      <c r="V1031">
        <v>10</v>
      </c>
      <c r="W1031">
        <v>0</v>
      </c>
    </row>
    <row r="1032" spans="1:26" hidden="1" x14ac:dyDescent="0.15">
      <c r="A1032" t="s">
        <v>123</v>
      </c>
      <c r="B1032" t="s">
        <v>124</v>
      </c>
      <c r="C1032" s="1">
        <v>10.5</v>
      </c>
      <c r="D1032" s="2">
        <v>43566</v>
      </c>
      <c r="E1032" s="2">
        <v>41746</v>
      </c>
      <c r="F1032" t="s">
        <v>2603</v>
      </c>
      <c r="G1032" t="s">
        <v>19</v>
      </c>
      <c r="H1032" t="s">
        <v>21</v>
      </c>
      <c r="I1032" t="s">
        <v>25</v>
      </c>
      <c r="J1032" s="1">
        <v>64508937</v>
      </c>
      <c r="K1032" s="1">
        <f t="shared" si="50"/>
        <v>17.982314330307243</v>
      </c>
      <c r="L1032" t="s">
        <v>20</v>
      </c>
      <c r="M1032" t="s">
        <v>947</v>
      </c>
      <c r="N1032" t="s">
        <v>3167</v>
      </c>
      <c r="O1032" t="s">
        <v>3167</v>
      </c>
      <c r="P1032" t="s">
        <v>3167</v>
      </c>
      <c r="Q1032" t="s">
        <v>3167</v>
      </c>
      <c r="R1032" t="s">
        <v>3167</v>
      </c>
      <c r="S1032" s="10">
        <f>C1032-VLOOKUP(E1032, 'OFZ Yield'!$B$2:$N$2354, MATCH(V1032, 'OFZ Yield'!$B$3:$N$3, 0), FALSE)</f>
        <v>1.8000000000000007</v>
      </c>
      <c r="T1032">
        <f t="shared" si="51"/>
        <v>0</v>
      </c>
      <c r="U1032">
        <f t="shared" si="52"/>
        <v>60</v>
      </c>
      <c r="V1032">
        <v>5</v>
      </c>
      <c r="W1032">
        <v>0</v>
      </c>
      <c r="Z1032">
        <v>0</v>
      </c>
    </row>
    <row r="1033" spans="1:26" hidden="1" x14ac:dyDescent="0.15">
      <c r="A1033" t="s">
        <v>2487</v>
      </c>
      <c r="B1033" t="s">
        <v>2488</v>
      </c>
      <c r="C1033" s="1">
        <v>0</v>
      </c>
      <c r="D1033" s="2">
        <v>43571</v>
      </c>
      <c r="E1033" s="2">
        <v>41751</v>
      </c>
      <c r="F1033" s="15" t="s">
        <v>2604</v>
      </c>
      <c r="G1033" t="s">
        <v>19</v>
      </c>
      <c r="H1033" t="s">
        <v>21</v>
      </c>
      <c r="I1033" t="s">
        <v>23</v>
      </c>
      <c r="J1033" s="1">
        <v>13201320</v>
      </c>
      <c r="K1033" s="1">
        <f t="shared" si="50"/>
        <v>16.395827382556934</v>
      </c>
      <c r="L1033" t="s">
        <v>20</v>
      </c>
      <c r="M1033" t="s">
        <v>1011</v>
      </c>
      <c r="N1033" t="s">
        <v>3167</v>
      </c>
      <c r="O1033" t="s">
        <v>3167</v>
      </c>
      <c r="P1033" t="s">
        <v>3167</v>
      </c>
      <c r="Q1033" t="s">
        <v>3167</v>
      </c>
      <c r="R1033" t="s">
        <v>3167</v>
      </c>
      <c r="S1033" s="10">
        <f>C1033-VLOOKUP(E1033, 'OFZ Yield'!$B$2:$N$2354, MATCH(V1033, 'OFZ Yield'!$B$3:$N$3, 0), FALSE)</f>
        <v>-9.39</v>
      </c>
      <c r="T1033">
        <f t="shared" si="51"/>
        <v>0</v>
      </c>
      <c r="U1033">
        <f t="shared" si="52"/>
        <v>60</v>
      </c>
      <c r="V1033">
        <v>30</v>
      </c>
      <c r="W1033">
        <v>0</v>
      </c>
      <c r="X1033">
        <v>1</v>
      </c>
      <c r="Y1033" s="2">
        <v>42297</v>
      </c>
      <c r="Z1033" s="10">
        <f>(Y1033-E1033)/365</f>
        <v>1.4958904109589042</v>
      </c>
    </row>
    <row r="1034" spans="1:26" hidden="1" x14ac:dyDescent="0.15">
      <c r="A1034" t="s">
        <v>1585</v>
      </c>
      <c r="B1034" t="s">
        <v>1586</v>
      </c>
      <c r="C1034" s="1">
        <v>9.25</v>
      </c>
      <c r="D1034" s="2">
        <v>43577</v>
      </c>
      <c r="E1034" s="2">
        <v>41757</v>
      </c>
      <c r="F1034" t="s">
        <v>2605</v>
      </c>
      <c r="G1034" t="s">
        <v>19</v>
      </c>
      <c r="H1034" t="s">
        <v>21</v>
      </c>
      <c r="I1034" t="s">
        <v>25</v>
      </c>
      <c r="J1034" s="1">
        <v>13551971</v>
      </c>
      <c r="K1034" s="1">
        <f t="shared" si="50"/>
        <v>16.422042555966133</v>
      </c>
      <c r="L1034" t="s">
        <v>20</v>
      </c>
      <c r="M1034" t="s">
        <v>947</v>
      </c>
      <c r="N1034" t="s">
        <v>3167</v>
      </c>
      <c r="O1034" t="s">
        <v>3167</v>
      </c>
      <c r="P1034" t="s">
        <v>3167</v>
      </c>
      <c r="Q1034" t="s">
        <v>3167</v>
      </c>
      <c r="R1034" t="s">
        <v>3167</v>
      </c>
      <c r="S1034" s="10">
        <f>C1034-VLOOKUP(E1034, 'OFZ Yield'!$B$2:$N$2354, MATCH(V1034, 'OFZ Yield'!$B$3:$N$3, 0), FALSE)</f>
        <v>-0.69999999999999929</v>
      </c>
      <c r="T1034">
        <f t="shared" si="51"/>
        <v>0</v>
      </c>
      <c r="U1034">
        <f t="shared" si="52"/>
        <v>60</v>
      </c>
      <c r="V1034">
        <v>30</v>
      </c>
      <c r="W1034">
        <v>0</v>
      </c>
      <c r="Z1034">
        <v>0</v>
      </c>
    </row>
    <row r="1035" spans="1:26" hidden="1" x14ac:dyDescent="0.15">
      <c r="A1035" t="s">
        <v>1585</v>
      </c>
      <c r="B1035" t="s">
        <v>1586</v>
      </c>
      <c r="C1035" s="1">
        <v>9.25</v>
      </c>
      <c r="D1035" s="2">
        <v>43577</v>
      </c>
      <c r="E1035" s="2">
        <v>41757</v>
      </c>
      <c r="F1035" t="s">
        <v>2606</v>
      </c>
      <c r="G1035" t="s">
        <v>19</v>
      </c>
      <c r="H1035" t="s">
        <v>21</v>
      </c>
      <c r="I1035" t="s">
        <v>25</v>
      </c>
      <c r="J1035" s="1">
        <v>13551971</v>
      </c>
      <c r="K1035" s="1">
        <f t="shared" si="50"/>
        <v>16.422042555966133</v>
      </c>
      <c r="L1035" t="s">
        <v>20</v>
      </c>
      <c r="M1035" t="s">
        <v>947</v>
      </c>
      <c r="N1035" t="s">
        <v>3167</v>
      </c>
      <c r="O1035" t="s">
        <v>3167</v>
      </c>
      <c r="P1035" t="s">
        <v>3167</v>
      </c>
      <c r="Q1035" t="s">
        <v>3167</v>
      </c>
      <c r="R1035" t="s">
        <v>3167</v>
      </c>
      <c r="S1035" s="10">
        <f>C1035-VLOOKUP(E1035, 'OFZ Yield'!$B$2:$N$2354, MATCH(V1035, 'OFZ Yield'!$B$3:$N$3, 0), FALSE)</f>
        <v>-0.69999999999999929</v>
      </c>
      <c r="T1035">
        <f t="shared" si="51"/>
        <v>0</v>
      </c>
      <c r="U1035">
        <f t="shared" si="52"/>
        <v>60</v>
      </c>
      <c r="V1035">
        <v>30</v>
      </c>
      <c r="W1035">
        <v>0</v>
      </c>
      <c r="Z1035">
        <v>0</v>
      </c>
    </row>
    <row r="1036" spans="1:26" hidden="1" x14ac:dyDescent="0.15">
      <c r="A1036" t="s">
        <v>1831</v>
      </c>
      <c r="B1036" t="s">
        <v>1832</v>
      </c>
      <c r="C1036" s="1">
        <v>8.5</v>
      </c>
      <c r="D1036" s="2">
        <v>43942</v>
      </c>
      <c r="E1036" s="2">
        <v>41758</v>
      </c>
      <c r="F1036" t="s">
        <v>2607</v>
      </c>
      <c r="G1036" t="s">
        <v>19</v>
      </c>
      <c r="H1036" t="s">
        <v>21</v>
      </c>
      <c r="I1036" t="s">
        <v>25</v>
      </c>
      <c r="J1036" s="1">
        <v>3387992</v>
      </c>
      <c r="K1036" s="1">
        <f t="shared" si="50"/>
        <v>15.035747973476205</v>
      </c>
      <c r="L1036" t="s">
        <v>20</v>
      </c>
      <c r="M1036" t="s">
        <v>947</v>
      </c>
      <c r="N1036" t="s">
        <v>3167</v>
      </c>
      <c r="O1036" t="s">
        <v>3167</v>
      </c>
      <c r="P1036" t="s">
        <v>3167</v>
      </c>
      <c r="Q1036" t="s">
        <v>3167</v>
      </c>
      <c r="R1036" t="s">
        <v>3167</v>
      </c>
      <c r="S1036" s="10">
        <f>C1036-VLOOKUP(E1036, 'OFZ Yield'!$B$2:$N$2354, MATCH(V1036, 'OFZ Yield'!$B$3:$N$3, 0), FALSE)</f>
        <v>-0.96000000000000085</v>
      </c>
      <c r="T1036">
        <f t="shared" si="51"/>
        <v>0</v>
      </c>
      <c r="U1036">
        <f t="shared" si="52"/>
        <v>72</v>
      </c>
      <c r="V1036">
        <v>7</v>
      </c>
      <c r="W1036">
        <v>0</v>
      </c>
      <c r="Z1036">
        <v>0</v>
      </c>
    </row>
    <row r="1037" spans="1:26" hidden="1" x14ac:dyDescent="0.15">
      <c r="A1037" t="s">
        <v>1922</v>
      </c>
      <c r="B1037" t="s">
        <v>1923</v>
      </c>
      <c r="C1037" s="1">
        <v>10</v>
      </c>
      <c r="D1037" s="2">
        <v>44306</v>
      </c>
      <c r="E1037" s="2">
        <v>41758</v>
      </c>
      <c r="F1037" s="15" t="s">
        <v>2608</v>
      </c>
      <c r="G1037" t="s">
        <v>19</v>
      </c>
      <c r="H1037" t="s">
        <v>21</v>
      </c>
      <c r="I1037" t="s">
        <v>25</v>
      </c>
      <c r="J1037" s="1">
        <v>66006600</v>
      </c>
      <c r="K1037" s="1">
        <f t="shared" si="50"/>
        <v>18.005265294991034</v>
      </c>
      <c r="L1037" t="s">
        <v>20</v>
      </c>
      <c r="M1037" t="s">
        <v>1011</v>
      </c>
      <c r="N1037" t="s">
        <v>3167</v>
      </c>
      <c r="O1037" t="s">
        <v>3167</v>
      </c>
      <c r="P1037" t="s">
        <v>3167</v>
      </c>
      <c r="Q1037" t="s">
        <v>3167</v>
      </c>
      <c r="R1037" t="s">
        <v>3167</v>
      </c>
      <c r="S1037" s="10">
        <f>C1037-VLOOKUP(E1037, 'OFZ Yield'!$B$2:$N$2354, MATCH(V1037, 'OFZ Yield'!$B$3:$N$3, 0), FALSE)</f>
        <v>0.66000000000000014</v>
      </c>
      <c r="T1037">
        <f t="shared" si="51"/>
        <v>0</v>
      </c>
      <c r="U1037">
        <f t="shared" si="52"/>
        <v>84</v>
      </c>
      <c r="V1037">
        <v>5</v>
      </c>
      <c r="W1037">
        <v>0</v>
      </c>
      <c r="X1037">
        <v>1</v>
      </c>
      <c r="Y1037" s="2">
        <v>42668</v>
      </c>
      <c r="Z1037" s="10">
        <f>(Y1037-E1037)/365</f>
        <v>2.493150684931507</v>
      </c>
    </row>
    <row r="1038" spans="1:26" x14ac:dyDescent="0.15">
      <c r="A1038" t="s">
        <v>1727</v>
      </c>
      <c r="B1038" t="s">
        <v>1728</v>
      </c>
      <c r="C1038" s="1">
        <v>14</v>
      </c>
      <c r="D1038" s="2">
        <v>42857</v>
      </c>
      <c r="E1038" s="2">
        <v>41765</v>
      </c>
      <c r="F1038" t="s">
        <v>2610</v>
      </c>
      <c r="G1038" t="s">
        <v>19</v>
      </c>
      <c r="H1038" t="s">
        <v>21</v>
      </c>
      <c r="I1038" t="s">
        <v>25</v>
      </c>
      <c r="J1038" s="1">
        <v>19801980</v>
      </c>
      <c r="K1038" s="1">
        <f t="shared" si="50"/>
        <v>16.801292490665098</v>
      </c>
      <c r="L1038" t="s">
        <v>20</v>
      </c>
      <c r="M1038" t="s">
        <v>1011</v>
      </c>
      <c r="N1038" t="s">
        <v>3167</v>
      </c>
      <c r="O1038" t="s">
        <v>3167</v>
      </c>
      <c r="P1038" t="s">
        <v>3147</v>
      </c>
      <c r="Q1038" t="s">
        <v>3167</v>
      </c>
      <c r="R1038" t="s">
        <v>3167</v>
      </c>
      <c r="S1038" s="10">
        <f>C1038-VLOOKUP(E1038, 'OFZ Yield'!$B$2:$N$2354, MATCH(V1038, 'OFZ Yield'!$B$3:$N$3, 0), FALSE)</f>
        <v>4.8000000000000007</v>
      </c>
      <c r="T1038">
        <f t="shared" si="51"/>
        <v>1</v>
      </c>
      <c r="U1038">
        <f t="shared" si="52"/>
        <v>36</v>
      </c>
      <c r="V1038">
        <v>5</v>
      </c>
      <c r="W1038">
        <f>IF(P1038="high risk", 1, 0)</f>
        <v>1</v>
      </c>
      <c r="X1038">
        <v>1</v>
      </c>
      <c r="Y1038" s="2">
        <v>42857</v>
      </c>
      <c r="Z1038" s="226">
        <f>IF(Y1038="", 0, 12*(Y1038-E1038)/365)</f>
        <v>35.901369863013699</v>
      </c>
    </row>
    <row r="1039" spans="1:26" hidden="1" x14ac:dyDescent="0.15">
      <c r="A1039" t="s">
        <v>190</v>
      </c>
      <c r="B1039" t="s">
        <v>191</v>
      </c>
      <c r="C1039" s="1">
        <v>10.35</v>
      </c>
      <c r="D1039" s="2">
        <v>45418</v>
      </c>
      <c r="E1039" s="2">
        <v>41765</v>
      </c>
      <c r="F1039" t="s">
        <v>2609</v>
      </c>
      <c r="G1039" t="s">
        <v>19</v>
      </c>
      <c r="H1039" t="s">
        <v>21</v>
      </c>
      <c r="I1039" t="s">
        <v>25</v>
      </c>
      <c r="J1039" s="1">
        <v>66312821</v>
      </c>
      <c r="K1039" s="1">
        <f t="shared" si="50"/>
        <v>18.009893815043064</v>
      </c>
      <c r="L1039" t="s">
        <v>20</v>
      </c>
      <c r="M1039" t="s">
        <v>948</v>
      </c>
      <c r="N1039" t="s">
        <v>3133</v>
      </c>
      <c r="O1039" t="s">
        <v>3139</v>
      </c>
      <c r="P1039" t="s">
        <v>3167</v>
      </c>
      <c r="Q1039" t="s">
        <v>3167</v>
      </c>
      <c r="R1039" t="s">
        <v>3167</v>
      </c>
      <c r="S1039" s="10">
        <f>C1039-VLOOKUP(E1039, 'OFZ Yield'!$B$2:$N$2354, MATCH(V1039, 'OFZ Yield'!$B$3:$N$3, 0), FALSE)</f>
        <v>0.58999999999999986</v>
      </c>
      <c r="T1039">
        <f t="shared" si="51"/>
        <v>0</v>
      </c>
      <c r="U1039">
        <f t="shared" si="52"/>
        <v>121</v>
      </c>
      <c r="V1039">
        <v>30</v>
      </c>
      <c r="W1039">
        <v>0</v>
      </c>
      <c r="Z1039">
        <v>0</v>
      </c>
    </row>
    <row r="1040" spans="1:26" hidden="1" x14ac:dyDescent="0.15">
      <c r="A1040" t="s">
        <v>305</v>
      </c>
      <c r="B1040" t="s">
        <v>306</v>
      </c>
      <c r="C1040" s="1">
        <v>9.4499999999999993</v>
      </c>
      <c r="D1040" s="2">
        <v>45419</v>
      </c>
      <c r="E1040" s="2">
        <v>41779</v>
      </c>
      <c r="F1040" t="s">
        <v>2612</v>
      </c>
      <c r="G1040" t="s">
        <v>19</v>
      </c>
      <c r="H1040" t="s">
        <v>21</v>
      </c>
      <c r="I1040" t="s">
        <v>23</v>
      </c>
      <c r="J1040" s="1">
        <v>203906300</v>
      </c>
      <c r="K1040" s="1">
        <f t="shared" si="50"/>
        <v>19.13317113256614</v>
      </c>
      <c r="L1040" t="s">
        <v>20</v>
      </c>
      <c r="M1040" t="s">
        <v>951</v>
      </c>
      <c r="N1040" t="s">
        <v>3167</v>
      </c>
      <c r="O1040" t="s">
        <v>3139</v>
      </c>
      <c r="P1040" t="s">
        <v>3167</v>
      </c>
      <c r="Q1040" t="s">
        <v>3167</v>
      </c>
      <c r="R1040" t="s">
        <v>3167</v>
      </c>
      <c r="S1040" s="10">
        <f>C1040-VLOOKUP(E1040, 'OFZ Yield'!$B$2:$N$2354, MATCH(V1040, 'OFZ Yield'!$B$3:$N$3, 0), FALSE)</f>
        <v>0.62999999999999901</v>
      </c>
      <c r="T1040">
        <f t="shared" si="51"/>
        <v>0</v>
      </c>
      <c r="U1040">
        <f t="shared" si="52"/>
        <v>120</v>
      </c>
      <c r="V1040">
        <v>7</v>
      </c>
      <c r="W1040">
        <v>0</v>
      </c>
      <c r="Z1040">
        <v>0</v>
      </c>
    </row>
    <row r="1041" spans="1:26" hidden="1" x14ac:dyDescent="0.15">
      <c r="A1041" t="s">
        <v>1462</v>
      </c>
      <c r="B1041" t="s">
        <v>1463</v>
      </c>
      <c r="C1041" s="1">
        <v>9</v>
      </c>
      <c r="D1041" s="2">
        <v>43602</v>
      </c>
      <c r="E1041" s="2">
        <v>41782</v>
      </c>
      <c r="F1041" t="s">
        <v>2613</v>
      </c>
      <c r="G1041" t="s">
        <v>19</v>
      </c>
      <c r="H1041" t="s">
        <v>21</v>
      </c>
      <c r="I1041" t="s">
        <v>23</v>
      </c>
      <c r="J1041" s="1">
        <v>134134563</v>
      </c>
      <c r="K1041" s="1">
        <f t="shared" si="50"/>
        <v>18.714354055534702</v>
      </c>
      <c r="L1041" t="s">
        <v>20</v>
      </c>
      <c r="M1041" t="s">
        <v>947</v>
      </c>
      <c r="N1041" t="s">
        <v>3167</v>
      </c>
      <c r="O1041" t="s">
        <v>3167</v>
      </c>
      <c r="P1041" t="s">
        <v>3167</v>
      </c>
      <c r="Q1041" t="s">
        <v>3167</v>
      </c>
      <c r="R1041" t="s">
        <v>3167</v>
      </c>
      <c r="S1041" s="10">
        <f>C1041-VLOOKUP(E1041, 'OFZ Yield'!$B$2:$N$2354, MATCH(V1041, 'OFZ Yield'!$B$3:$N$3, 0), FALSE)</f>
        <v>0.25</v>
      </c>
      <c r="T1041">
        <f t="shared" si="51"/>
        <v>0</v>
      </c>
      <c r="U1041">
        <f t="shared" si="52"/>
        <v>60</v>
      </c>
      <c r="V1041">
        <v>30</v>
      </c>
      <c r="W1041">
        <v>0</v>
      </c>
      <c r="Z1041">
        <v>0</v>
      </c>
    </row>
    <row r="1042" spans="1:26" hidden="1" x14ac:dyDescent="0.15">
      <c r="A1042" t="s">
        <v>422</v>
      </c>
      <c r="B1042" t="s">
        <v>423</v>
      </c>
      <c r="C1042" s="1">
        <v>4.3499999999999996</v>
      </c>
      <c r="D1042" s="2">
        <v>45425</v>
      </c>
      <c r="E1042" s="2">
        <v>41785</v>
      </c>
      <c r="F1042" t="s">
        <v>439</v>
      </c>
      <c r="G1042" t="s">
        <v>19</v>
      </c>
      <c r="H1042" t="s">
        <v>21</v>
      </c>
      <c r="I1042" t="s">
        <v>189</v>
      </c>
      <c r="J1042" s="1">
        <v>135382116</v>
      </c>
      <c r="K1042" s="1">
        <f t="shared" si="50"/>
        <v>18.723611827000884</v>
      </c>
      <c r="L1042" t="s">
        <v>20</v>
      </c>
      <c r="M1042" t="s">
        <v>24</v>
      </c>
      <c r="N1042" t="s">
        <v>3167</v>
      </c>
      <c r="O1042" t="s">
        <v>3139</v>
      </c>
      <c r="P1042" t="s">
        <v>3167</v>
      </c>
      <c r="Q1042" t="s">
        <v>3167</v>
      </c>
      <c r="R1042" t="s">
        <v>3167</v>
      </c>
      <c r="S1042" s="10">
        <f>C1042-VLOOKUP(E1042, 'OFZ Yield'!$B$2:$N$2354, MATCH(V1042, 'OFZ Yield'!$B$3:$N$3, 0), FALSE)</f>
        <v>-4.32</v>
      </c>
      <c r="T1042">
        <f t="shared" si="51"/>
        <v>0</v>
      </c>
      <c r="U1042">
        <f t="shared" si="52"/>
        <v>120</v>
      </c>
      <c r="V1042">
        <v>10</v>
      </c>
      <c r="W1042">
        <v>0</v>
      </c>
    </row>
    <row r="1043" spans="1:26" hidden="1" x14ac:dyDescent="0.15">
      <c r="A1043" t="s">
        <v>1058</v>
      </c>
      <c r="B1043" t="s">
        <v>1059</v>
      </c>
      <c r="C1043" s="1">
        <v>8.25</v>
      </c>
      <c r="D1043" s="2">
        <v>43607</v>
      </c>
      <c r="E1043" s="2">
        <v>41787</v>
      </c>
      <c r="F1043" t="s">
        <v>2614</v>
      </c>
      <c r="G1043" t="s">
        <v>19</v>
      </c>
      <c r="H1043" t="s">
        <v>21</v>
      </c>
      <c r="I1043" t="s">
        <v>23</v>
      </c>
      <c r="J1043" s="1">
        <v>39787692</v>
      </c>
      <c r="K1043" s="1">
        <f t="shared" si="50"/>
        <v>17.499068176197035</v>
      </c>
      <c r="L1043" t="s">
        <v>20</v>
      </c>
      <c r="M1043" t="s">
        <v>947</v>
      </c>
      <c r="N1043" t="s">
        <v>3167</v>
      </c>
      <c r="O1043" t="s">
        <v>3167</v>
      </c>
      <c r="P1043" t="s">
        <v>3167</v>
      </c>
      <c r="Q1043" t="s">
        <v>3167</v>
      </c>
      <c r="R1043" t="s">
        <v>3167</v>
      </c>
      <c r="S1043" s="10">
        <f>C1043-VLOOKUP(E1043, 'OFZ Yield'!$B$2:$N$2354, MATCH(V1043, 'OFZ Yield'!$B$3:$N$3, 0), FALSE)</f>
        <v>-0.60999999999999943</v>
      </c>
      <c r="T1043">
        <f t="shared" si="51"/>
        <v>0</v>
      </c>
      <c r="U1043">
        <f t="shared" si="52"/>
        <v>60</v>
      </c>
      <c r="V1043">
        <v>30</v>
      </c>
      <c r="W1043">
        <v>0</v>
      </c>
      <c r="Z1043">
        <v>0</v>
      </c>
    </row>
    <row r="1044" spans="1:26" hidden="1" x14ac:dyDescent="0.15">
      <c r="A1044" t="s">
        <v>2650</v>
      </c>
      <c r="B1044" t="s">
        <v>2651</v>
      </c>
      <c r="C1044" s="1">
        <v>8.25</v>
      </c>
      <c r="D1044" s="2">
        <v>45448</v>
      </c>
      <c r="E1044" s="2">
        <v>41788</v>
      </c>
      <c r="F1044" s="16" t="s">
        <v>2652</v>
      </c>
      <c r="G1044" t="s">
        <v>19</v>
      </c>
      <c r="H1044" t="s">
        <v>21</v>
      </c>
      <c r="I1044" t="s">
        <v>25</v>
      </c>
      <c r="J1044" s="19">
        <v>16770015</v>
      </c>
      <c r="K1044" s="19">
        <f t="shared" si="50"/>
        <v>16.635103028253376</v>
      </c>
      <c r="L1044" t="s">
        <v>20</v>
      </c>
      <c r="M1044" s="16" t="s">
        <v>1011</v>
      </c>
      <c r="N1044" s="16" t="s">
        <v>3167</v>
      </c>
      <c r="O1044" s="16" t="s">
        <v>3167</v>
      </c>
      <c r="P1044" s="16" t="s">
        <v>3167</v>
      </c>
      <c r="Q1044" s="16" t="s">
        <v>3167</v>
      </c>
      <c r="R1044" s="16" t="s">
        <v>3167</v>
      </c>
      <c r="S1044" s="17">
        <f>C1044-VLOOKUP(E1044, 'OFZ Yield'!$B$2:$N$2354, MATCH(V1044, 'OFZ Yield'!$B$3:$N$3, 0), FALSE)</f>
        <v>-0.14000000000000057</v>
      </c>
      <c r="T1044">
        <f t="shared" si="51"/>
        <v>0</v>
      </c>
      <c r="U1044" s="16">
        <f t="shared" si="52"/>
        <v>121</v>
      </c>
      <c r="V1044" s="16">
        <v>3</v>
      </c>
      <c r="W1044" s="16">
        <v>0</v>
      </c>
      <c r="X1044" s="16">
        <v>0</v>
      </c>
      <c r="Y1044" s="18">
        <v>42337</v>
      </c>
      <c r="Z1044" s="10">
        <f>(Y1044-E1044)/365</f>
        <v>1.5041095890410958</v>
      </c>
    </row>
    <row r="1045" spans="1:26" hidden="1" x14ac:dyDescent="0.15">
      <c r="A1045" t="s">
        <v>53</v>
      </c>
      <c r="B1045" t="s">
        <v>54</v>
      </c>
      <c r="C1045" s="1">
        <v>0.01</v>
      </c>
      <c r="D1045" s="2">
        <v>43613</v>
      </c>
      <c r="E1045" s="2">
        <v>41793</v>
      </c>
      <c r="F1045" t="s">
        <v>2616</v>
      </c>
      <c r="G1045" t="s">
        <v>19</v>
      </c>
      <c r="H1045" t="s">
        <v>21</v>
      </c>
      <c r="I1045" t="s">
        <v>23</v>
      </c>
      <c r="J1045" s="1">
        <v>27134280</v>
      </c>
      <c r="K1045" s="1">
        <f t="shared" si="50"/>
        <v>17.116308431130925</v>
      </c>
      <c r="L1045" t="s">
        <v>20</v>
      </c>
      <c r="M1045" t="s">
        <v>947</v>
      </c>
      <c r="N1045" t="s">
        <v>3167</v>
      </c>
      <c r="O1045" t="s">
        <v>3167</v>
      </c>
      <c r="P1045" t="s">
        <v>3147</v>
      </c>
      <c r="Q1045" t="s">
        <v>3167</v>
      </c>
      <c r="R1045" t="s">
        <v>3167</v>
      </c>
      <c r="S1045" s="10">
        <f>C1045-VLOOKUP(E1045, 'OFZ Yield'!$B$2:$N$2354, MATCH(V1045, 'OFZ Yield'!$B$3:$N$3, 0), FALSE)</f>
        <v>-8.32</v>
      </c>
      <c r="T1045">
        <f t="shared" si="51"/>
        <v>0</v>
      </c>
      <c r="U1045">
        <f t="shared" si="52"/>
        <v>60</v>
      </c>
      <c r="V1045">
        <v>3</v>
      </c>
      <c r="W1045">
        <f>IF(P1045="high risk", 1, 0)</f>
        <v>1</v>
      </c>
      <c r="Z1045">
        <v>0</v>
      </c>
    </row>
    <row r="1046" spans="1:26" hidden="1" x14ac:dyDescent="0.15">
      <c r="A1046" t="s">
        <v>190</v>
      </c>
      <c r="B1046" t="s">
        <v>191</v>
      </c>
      <c r="C1046" s="1">
        <v>10.55</v>
      </c>
      <c r="D1046" s="2">
        <v>45448</v>
      </c>
      <c r="E1046" s="2">
        <v>41795</v>
      </c>
      <c r="F1046" t="s">
        <v>2618</v>
      </c>
      <c r="G1046" t="s">
        <v>19</v>
      </c>
      <c r="H1046" t="s">
        <v>21</v>
      </c>
      <c r="I1046" t="s">
        <v>23</v>
      </c>
      <c r="J1046" s="1">
        <v>39787692</v>
      </c>
      <c r="K1046" s="1">
        <f t="shared" si="50"/>
        <v>17.499068176197035</v>
      </c>
      <c r="L1046" t="s">
        <v>20</v>
      </c>
      <c r="M1046" t="s">
        <v>948</v>
      </c>
      <c r="N1046" t="s">
        <v>3133</v>
      </c>
      <c r="O1046" t="s">
        <v>3139</v>
      </c>
      <c r="P1046" t="s">
        <v>3167</v>
      </c>
      <c r="Q1046" t="s">
        <v>3167</v>
      </c>
      <c r="R1046" t="s">
        <v>3167</v>
      </c>
      <c r="S1046" s="10">
        <f>C1046-VLOOKUP(E1046, 'OFZ Yield'!$B$2:$N$2354, MATCH(V1046, 'OFZ Yield'!$B$3:$N$3, 0), FALSE)</f>
        <v>2.3000000000000007</v>
      </c>
      <c r="T1046">
        <f t="shared" si="51"/>
        <v>0</v>
      </c>
      <c r="U1046">
        <f t="shared" si="52"/>
        <v>121</v>
      </c>
      <c r="V1046">
        <v>3</v>
      </c>
      <c r="W1046">
        <v>0</v>
      </c>
      <c r="Z1046">
        <v>0</v>
      </c>
    </row>
    <row r="1047" spans="1:26" x14ac:dyDescent="0.15">
      <c r="A1047" t="s">
        <v>2524</v>
      </c>
      <c r="B1047" t="s">
        <v>2525</v>
      </c>
      <c r="C1047" s="1">
        <v>12.25</v>
      </c>
      <c r="D1047" s="2">
        <v>42892</v>
      </c>
      <c r="E1047" s="2">
        <v>41796</v>
      </c>
      <c r="F1047" t="s">
        <v>2615</v>
      </c>
      <c r="G1047" t="s">
        <v>19</v>
      </c>
      <c r="H1047" t="s">
        <v>21</v>
      </c>
      <c r="I1047" t="s">
        <v>23</v>
      </c>
      <c r="J1047" s="1">
        <v>53050257</v>
      </c>
      <c r="K1047" s="1">
        <f t="shared" si="50"/>
        <v>17.786750267498867</v>
      </c>
      <c r="L1047" t="s">
        <v>20</v>
      </c>
      <c r="M1047" t="s">
        <v>947</v>
      </c>
      <c r="N1047" t="s">
        <v>3167</v>
      </c>
      <c r="O1047" t="s">
        <v>3167</v>
      </c>
      <c r="P1047" t="s">
        <v>3167</v>
      </c>
      <c r="Q1047" t="s">
        <v>3167</v>
      </c>
      <c r="R1047" t="s">
        <v>3167</v>
      </c>
      <c r="S1047" s="10">
        <f>C1047-VLOOKUP(E1047, 'OFZ Yield'!$B$2:$N$2354, MATCH(V1047, 'OFZ Yield'!$B$3:$N$3, 0), FALSE)</f>
        <v>4.07</v>
      </c>
      <c r="T1047">
        <f t="shared" si="51"/>
        <v>1</v>
      </c>
      <c r="U1047">
        <f t="shared" si="52"/>
        <v>37</v>
      </c>
      <c r="V1047">
        <v>3</v>
      </c>
      <c r="W1047">
        <v>0</v>
      </c>
      <c r="X1047">
        <v>1</v>
      </c>
      <c r="Y1047" s="2">
        <f>D1047</f>
        <v>42892</v>
      </c>
      <c r="Z1047" s="226">
        <f>IF(Y1047="", 0, 12*(Y1047-E1047)/365)</f>
        <v>36.032876712328765</v>
      </c>
    </row>
    <row r="1048" spans="1:26" x14ac:dyDescent="0.15">
      <c r="A1048" t="s">
        <v>2619</v>
      </c>
      <c r="B1048" t="s">
        <v>2620</v>
      </c>
      <c r="C1048" s="1">
        <v>12.5</v>
      </c>
      <c r="D1048" s="2">
        <v>42888</v>
      </c>
      <c r="E1048" s="2">
        <v>41796</v>
      </c>
      <c r="F1048" t="s">
        <v>2621</v>
      </c>
      <c r="G1048" t="s">
        <v>19</v>
      </c>
      <c r="H1048" t="s">
        <v>21</v>
      </c>
      <c r="I1048" t="s">
        <v>23</v>
      </c>
      <c r="J1048" s="1">
        <v>42188919</v>
      </c>
      <c r="K1048" s="1">
        <f t="shared" si="50"/>
        <v>17.557668161586914</v>
      </c>
      <c r="L1048" t="s">
        <v>20</v>
      </c>
      <c r="M1048" t="s">
        <v>947</v>
      </c>
      <c r="N1048" t="s">
        <v>3167</v>
      </c>
      <c r="O1048" t="s">
        <v>3167</v>
      </c>
      <c r="P1048" t="s">
        <v>3167</v>
      </c>
      <c r="Q1048" t="s">
        <v>3167</v>
      </c>
      <c r="R1048" t="s">
        <v>3167</v>
      </c>
      <c r="S1048" s="10">
        <f>C1048-VLOOKUP(E1048, 'OFZ Yield'!$B$2:$N$2354, MATCH(V1048, 'OFZ Yield'!$B$3:$N$3, 0), FALSE)</f>
        <v>4.1300000000000008</v>
      </c>
      <c r="T1048">
        <f t="shared" si="51"/>
        <v>1</v>
      </c>
      <c r="U1048">
        <f t="shared" si="52"/>
        <v>36</v>
      </c>
      <c r="V1048">
        <v>10</v>
      </c>
      <c r="W1048">
        <v>0</v>
      </c>
      <c r="X1048">
        <v>1</v>
      </c>
      <c r="Y1048" s="2">
        <f>D1048</f>
        <v>42888</v>
      </c>
      <c r="Z1048" s="226">
        <f>IF(Y1048="", 0, 12*(Y1048-E1048)/365)</f>
        <v>35.901369863013699</v>
      </c>
    </row>
    <row r="1049" spans="1:26" hidden="1" x14ac:dyDescent="0.15">
      <c r="A1049" t="s">
        <v>671</v>
      </c>
      <c r="B1049" t="s">
        <v>672</v>
      </c>
      <c r="C1049" s="1">
        <v>8</v>
      </c>
      <c r="D1049" s="2">
        <v>42891</v>
      </c>
      <c r="E1049" s="2">
        <v>41799</v>
      </c>
      <c r="F1049" t="s">
        <v>2617</v>
      </c>
      <c r="G1049" t="s">
        <v>19</v>
      </c>
      <c r="H1049" t="s">
        <v>21</v>
      </c>
      <c r="I1049" t="s">
        <v>25</v>
      </c>
      <c r="J1049" s="1">
        <v>26383483</v>
      </c>
      <c r="K1049" s="1">
        <f t="shared" si="50"/>
        <v>17.088248728380311</v>
      </c>
      <c r="L1049" t="s">
        <v>20</v>
      </c>
      <c r="M1049" t="s">
        <v>947</v>
      </c>
      <c r="N1049" t="s">
        <v>3167</v>
      </c>
      <c r="O1049" t="s">
        <v>3167</v>
      </c>
      <c r="P1049" t="s">
        <v>3167</v>
      </c>
      <c r="Q1049" t="s">
        <v>3167</v>
      </c>
      <c r="R1049" t="s">
        <v>3167</v>
      </c>
      <c r="S1049" s="10">
        <f>C1049-VLOOKUP(E1049, 'OFZ Yield'!$B$2:$N$2354, MATCH(V1049, 'OFZ Yield'!$B$3:$N$3, 0), FALSE)</f>
        <v>-0.4399999999999995</v>
      </c>
      <c r="T1049">
        <f t="shared" si="51"/>
        <v>0</v>
      </c>
      <c r="U1049">
        <f t="shared" si="52"/>
        <v>36</v>
      </c>
      <c r="V1049">
        <v>10</v>
      </c>
      <c r="W1049">
        <v>0</v>
      </c>
      <c r="Z1049">
        <v>0</v>
      </c>
    </row>
    <row r="1050" spans="1:26" hidden="1" x14ac:dyDescent="0.15">
      <c r="A1050" t="s">
        <v>1479</v>
      </c>
      <c r="B1050" t="s">
        <v>1480</v>
      </c>
      <c r="C1050" s="1">
        <v>10.050000000000001</v>
      </c>
      <c r="D1050" s="2">
        <v>43626</v>
      </c>
      <c r="E1050" s="2">
        <v>41800</v>
      </c>
      <c r="F1050" t="s">
        <v>2622</v>
      </c>
      <c r="G1050" t="s">
        <v>19</v>
      </c>
      <c r="H1050" t="s">
        <v>21</v>
      </c>
      <c r="I1050" t="s">
        <v>23</v>
      </c>
      <c r="J1050" s="1">
        <v>53653825</v>
      </c>
      <c r="K1050" s="1">
        <f t="shared" si="50"/>
        <v>17.798063319932947</v>
      </c>
      <c r="L1050" t="s">
        <v>20</v>
      </c>
      <c r="M1050" t="s">
        <v>948</v>
      </c>
      <c r="N1050" t="s">
        <v>3133</v>
      </c>
      <c r="O1050" t="s">
        <v>3139</v>
      </c>
      <c r="P1050" t="s">
        <v>3167</v>
      </c>
      <c r="Q1050" t="s">
        <v>3167</v>
      </c>
      <c r="R1050" t="s">
        <v>3167</v>
      </c>
      <c r="S1050" s="10">
        <f>C1050-VLOOKUP(E1050, 'OFZ Yield'!$B$2:$N$2354, MATCH(V1050, 'OFZ Yield'!$B$3:$N$3, 0), FALSE)</f>
        <v>1.7800000000000011</v>
      </c>
      <c r="T1050">
        <f t="shared" si="51"/>
        <v>0</v>
      </c>
      <c r="U1050">
        <f t="shared" si="52"/>
        <v>61</v>
      </c>
      <c r="V1050">
        <v>5</v>
      </c>
      <c r="W1050">
        <v>0</v>
      </c>
      <c r="Z1050">
        <v>0</v>
      </c>
    </row>
    <row r="1051" spans="1:26" hidden="1" x14ac:dyDescent="0.15">
      <c r="A1051" t="s">
        <v>332</v>
      </c>
      <c r="B1051" t="s">
        <v>333</v>
      </c>
      <c r="C1051" s="1">
        <v>10.25</v>
      </c>
      <c r="D1051" s="2">
        <v>42897</v>
      </c>
      <c r="E1051" s="2">
        <v>41801</v>
      </c>
      <c r="F1051" t="s">
        <v>2625</v>
      </c>
      <c r="G1051" t="s">
        <v>19</v>
      </c>
      <c r="H1051" t="s">
        <v>21</v>
      </c>
      <c r="I1051" t="s">
        <v>23</v>
      </c>
      <c r="J1051" s="1">
        <v>67067281</v>
      </c>
      <c r="K1051" s="1">
        <f t="shared" si="50"/>
        <v>18.021206867519556</v>
      </c>
      <c r="L1051" t="s">
        <v>20</v>
      </c>
      <c r="M1051" t="s">
        <v>947</v>
      </c>
      <c r="N1051" t="s">
        <v>3133</v>
      </c>
      <c r="O1051" t="s">
        <v>3167</v>
      </c>
      <c r="P1051" t="s">
        <v>3167</v>
      </c>
      <c r="Q1051" t="s">
        <v>3167</v>
      </c>
      <c r="R1051" t="s">
        <v>3167</v>
      </c>
      <c r="S1051" s="10">
        <f>C1051-VLOOKUP(E1051, 'OFZ Yield'!$B$2:$N$2354, MATCH(V1051, 'OFZ Yield'!$B$3:$N$3, 0), FALSE)</f>
        <v>1.8399999999999999</v>
      </c>
      <c r="T1051">
        <f t="shared" si="51"/>
        <v>0</v>
      </c>
      <c r="U1051">
        <f t="shared" si="52"/>
        <v>37</v>
      </c>
      <c r="V1051">
        <v>7</v>
      </c>
      <c r="W1051">
        <v>0</v>
      </c>
      <c r="Z1051">
        <v>0</v>
      </c>
    </row>
    <row r="1052" spans="1:26" hidden="1" x14ac:dyDescent="0.15">
      <c r="A1052" t="s">
        <v>123</v>
      </c>
      <c r="B1052" t="s">
        <v>124</v>
      </c>
      <c r="C1052" s="1">
        <v>10.5</v>
      </c>
      <c r="D1052" s="2">
        <v>42898</v>
      </c>
      <c r="E1052" s="2">
        <v>41806</v>
      </c>
      <c r="F1052" t="s">
        <v>2626</v>
      </c>
      <c r="G1052" t="s">
        <v>19</v>
      </c>
      <c r="H1052" t="s">
        <v>21</v>
      </c>
      <c r="I1052" t="s">
        <v>25</v>
      </c>
      <c r="J1052" s="1">
        <v>13191741</v>
      </c>
      <c r="K1052" s="1">
        <f t="shared" si="50"/>
        <v>16.395101509917865</v>
      </c>
      <c r="L1052" t="s">
        <v>20</v>
      </c>
      <c r="M1052" t="s">
        <v>948</v>
      </c>
      <c r="N1052" t="s">
        <v>3167</v>
      </c>
      <c r="O1052" t="s">
        <v>3167</v>
      </c>
      <c r="P1052" t="s">
        <v>3167</v>
      </c>
      <c r="Q1052" t="s">
        <v>3167</v>
      </c>
      <c r="R1052" t="s">
        <v>3167</v>
      </c>
      <c r="S1052" s="10">
        <f>C1052-VLOOKUP(E1052, 'OFZ Yield'!$B$2:$N$2354, MATCH(V1052, 'OFZ Yield'!$B$3:$N$3, 0), FALSE)</f>
        <v>1.67</v>
      </c>
      <c r="T1052">
        <f t="shared" si="51"/>
        <v>0</v>
      </c>
      <c r="U1052">
        <f t="shared" si="52"/>
        <v>36</v>
      </c>
      <c r="V1052">
        <v>30</v>
      </c>
      <c r="W1052">
        <v>0</v>
      </c>
      <c r="Z1052">
        <v>0</v>
      </c>
    </row>
    <row r="1053" spans="1:26" x14ac:dyDescent="0.15">
      <c r="A1053" t="s">
        <v>1753</v>
      </c>
      <c r="B1053" t="s">
        <v>1754</v>
      </c>
      <c r="C1053" s="1">
        <v>14.85</v>
      </c>
      <c r="D1053" s="2">
        <v>43811</v>
      </c>
      <c r="E1053" s="2">
        <v>41809</v>
      </c>
      <c r="F1053" t="s">
        <v>2649</v>
      </c>
      <c r="G1053" t="s">
        <v>19</v>
      </c>
      <c r="H1053" t="s">
        <v>21</v>
      </c>
      <c r="I1053" t="s">
        <v>25</v>
      </c>
      <c r="J1053" s="1">
        <v>6345465</v>
      </c>
      <c r="K1053" s="1">
        <f t="shared" si="50"/>
        <v>15.663250942497344</v>
      </c>
      <c r="L1053" t="s">
        <v>20</v>
      </c>
      <c r="M1053" t="s">
        <v>947</v>
      </c>
      <c r="N1053" t="s">
        <v>3167</v>
      </c>
      <c r="O1053" t="s">
        <v>3167</v>
      </c>
      <c r="P1053" t="s">
        <v>3147</v>
      </c>
      <c r="Q1053" t="s">
        <v>3167</v>
      </c>
      <c r="R1053" t="s">
        <v>3167</v>
      </c>
      <c r="S1053" s="10">
        <f>C1053-VLOOKUP(E1053, 'OFZ Yield'!$B$2:$N$2354, MATCH(V1053, 'OFZ Yield'!$B$3:$N$3, 0), FALSE)</f>
        <v>6.5299999999999994</v>
      </c>
      <c r="T1053">
        <f t="shared" si="51"/>
        <v>1</v>
      </c>
      <c r="U1053">
        <f t="shared" si="52"/>
        <v>66</v>
      </c>
      <c r="V1053">
        <v>5</v>
      </c>
      <c r="W1053">
        <f>IF(P1053="high risk", 1, 0)</f>
        <v>1</v>
      </c>
      <c r="X1053">
        <v>1</v>
      </c>
      <c r="Y1053" s="2">
        <f>D1053</f>
        <v>43811</v>
      </c>
      <c r="Z1053" s="226">
        <f>IF(Y1053="", 0, 12*(Y1053-E1053)/365)</f>
        <v>65.819178082191783</v>
      </c>
    </row>
    <row r="1054" spans="1:26" x14ac:dyDescent="0.15">
      <c r="A1054" t="s">
        <v>823</v>
      </c>
      <c r="B1054" t="s">
        <v>824</v>
      </c>
      <c r="C1054" s="1">
        <v>13.25</v>
      </c>
      <c r="D1054" s="2">
        <v>42908</v>
      </c>
      <c r="E1054" s="2">
        <v>41810</v>
      </c>
      <c r="F1054" s="16" t="s">
        <v>2623</v>
      </c>
      <c r="G1054" t="s">
        <v>19</v>
      </c>
      <c r="H1054" t="s">
        <v>21</v>
      </c>
      <c r="I1054" t="s">
        <v>23</v>
      </c>
      <c r="J1054" s="19">
        <v>26826912</v>
      </c>
      <c r="K1054" s="19">
        <f t="shared" si="50"/>
        <v>17.104916120735002</v>
      </c>
      <c r="L1054" t="s">
        <v>20</v>
      </c>
      <c r="M1054" s="16" t="s">
        <v>1011</v>
      </c>
      <c r="N1054" s="16" t="s">
        <v>3167</v>
      </c>
      <c r="O1054" s="16" t="s">
        <v>3139</v>
      </c>
      <c r="P1054" s="16" t="s">
        <v>3167</v>
      </c>
      <c r="Q1054" s="16" t="s">
        <v>3167</v>
      </c>
      <c r="R1054" s="16" t="s">
        <v>3167</v>
      </c>
      <c r="S1054" s="17">
        <f>C1054-VLOOKUP(E1054, 'OFZ Yield'!$B$2:$N$2354, MATCH(V1054, 'OFZ Yield'!$B$3:$N$3, 0), FALSE)</f>
        <v>4.84</v>
      </c>
      <c r="T1054">
        <f t="shared" si="51"/>
        <v>1</v>
      </c>
      <c r="U1054" s="16">
        <f t="shared" si="52"/>
        <v>37</v>
      </c>
      <c r="V1054" s="16">
        <v>5</v>
      </c>
      <c r="W1054" s="16">
        <v>0</v>
      </c>
      <c r="X1054" s="16">
        <v>1</v>
      </c>
      <c r="Y1054" s="18">
        <v>42725</v>
      </c>
      <c r="Z1054" s="226">
        <f>IF(Y1054="", 0, 12*(Y1054-E1054)/365)</f>
        <v>30.082191780821919</v>
      </c>
    </row>
    <row r="1055" spans="1:26" hidden="1" x14ac:dyDescent="0.15">
      <c r="A1055" t="s">
        <v>2627</v>
      </c>
      <c r="B1055" t="s">
        <v>2628</v>
      </c>
      <c r="C1055" s="1">
        <v>12</v>
      </c>
      <c r="D1055" s="2">
        <v>43630</v>
      </c>
      <c r="E1055" s="2">
        <v>41810</v>
      </c>
      <c r="F1055" s="16" t="s">
        <v>2629</v>
      </c>
      <c r="G1055" t="s">
        <v>19</v>
      </c>
      <c r="H1055" t="s">
        <v>21</v>
      </c>
      <c r="I1055" t="s">
        <v>25</v>
      </c>
      <c r="J1055" s="19">
        <v>15632816</v>
      </c>
      <c r="K1055" s="19">
        <f t="shared" si="50"/>
        <v>16.564882852516423</v>
      </c>
      <c r="L1055" t="s">
        <v>20</v>
      </c>
      <c r="M1055" s="16" t="s">
        <v>1011</v>
      </c>
      <c r="N1055" s="16" t="s">
        <v>3167</v>
      </c>
      <c r="O1055" s="16" t="s">
        <v>3167</v>
      </c>
      <c r="P1055" s="16" t="s">
        <v>3167</v>
      </c>
      <c r="Q1055" s="16" t="s">
        <v>3167</v>
      </c>
      <c r="R1055" s="16" t="s">
        <v>3167</v>
      </c>
      <c r="S1055" s="17">
        <f>C1055-VLOOKUP(E1055, 'OFZ Yield'!$B$2:$N$2354, MATCH(V1055, 'OFZ Yield'!$B$3:$N$3, 0), FALSE)</f>
        <v>3.59</v>
      </c>
      <c r="T1055">
        <f t="shared" si="51"/>
        <v>0</v>
      </c>
      <c r="U1055" s="16">
        <f t="shared" si="52"/>
        <v>60</v>
      </c>
      <c r="V1055" s="16">
        <v>5</v>
      </c>
      <c r="W1055" s="16">
        <v>0</v>
      </c>
      <c r="X1055" s="16">
        <v>1</v>
      </c>
      <c r="Y1055" s="18">
        <v>42902</v>
      </c>
      <c r="Z1055" s="10">
        <f>(Y1055-E1055)/365</f>
        <v>2.9917808219178084</v>
      </c>
    </row>
    <row r="1056" spans="1:26" hidden="1" x14ac:dyDescent="0.15">
      <c r="A1056" t="s">
        <v>897</v>
      </c>
      <c r="B1056" t="s">
        <v>898</v>
      </c>
      <c r="C1056" s="1">
        <v>10</v>
      </c>
      <c r="D1056" s="2">
        <v>53386</v>
      </c>
      <c r="E1056" s="2">
        <v>41813</v>
      </c>
      <c r="F1056" t="s">
        <v>899</v>
      </c>
      <c r="G1056" t="s">
        <v>19</v>
      </c>
      <c r="H1056" t="s">
        <v>21</v>
      </c>
      <c r="I1056" t="s">
        <v>25</v>
      </c>
      <c r="J1056" s="1">
        <v>683438</v>
      </c>
      <c r="K1056" s="1">
        <f t="shared" si="50"/>
        <v>13.434891221448749</v>
      </c>
      <c r="L1056" t="s">
        <v>20</v>
      </c>
      <c r="M1056" t="s">
        <v>24</v>
      </c>
      <c r="N1056" t="s">
        <v>3167</v>
      </c>
      <c r="O1056" t="s">
        <v>3167</v>
      </c>
      <c r="P1056" t="s">
        <v>3167</v>
      </c>
      <c r="Q1056" t="s">
        <v>3167</v>
      </c>
      <c r="R1056" t="s">
        <v>3167</v>
      </c>
      <c r="S1056" s="10">
        <f>C1056-VLOOKUP(E1056, 'OFZ Yield'!$B$2:$N$2354, MATCH(V1056, 'OFZ Yield'!$B$3:$N$3, 0), FALSE)</f>
        <v>1.1500000000000004</v>
      </c>
      <c r="T1056">
        <f t="shared" si="51"/>
        <v>0</v>
      </c>
      <c r="U1056">
        <f t="shared" si="52"/>
        <v>381</v>
      </c>
      <c r="V1056">
        <v>30</v>
      </c>
      <c r="W1056">
        <v>0</v>
      </c>
    </row>
    <row r="1057" spans="1:26" x14ac:dyDescent="0.15">
      <c r="A1057" t="s">
        <v>1613</v>
      </c>
      <c r="B1057" t="s">
        <v>1614</v>
      </c>
      <c r="C1057" s="1">
        <v>13</v>
      </c>
      <c r="D1057" s="2">
        <v>42912</v>
      </c>
      <c r="E1057" s="2">
        <v>41813</v>
      </c>
      <c r="F1057" t="s">
        <v>2630</v>
      </c>
      <c r="G1057" t="s">
        <v>19</v>
      </c>
      <c r="H1057" t="s">
        <v>21</v>
      </c>
      <c r="I1057" t="s">
        <v>23</v>
      </c>
      <c r="J1057" s="1">
        <v>66312821</v>
      </c>
      <c r="K1057" s="1">
        <f t="shared" si="50"/>
        <v>18.009893815043064</v>
      </c>
      <c r="L1057" t="s">
        <v>20</v>
      </c>
      <c r="M1057" t="s">
        <v>947</v>
      </c>
      <c r="N1057" t="s">
        <v>3133</v>
      </c>
      <c r="O1057" t="s">
        <v>3167</v>
      </c>
      <c r="P1057" t="s">
        <v>3167</v>
      </c>
      <c r="Q1057" t="s">
        <v>3167</v>
      </c>
      <c r="R1057" t="s">
        <v>3167</v>
      </c>
      <c r="S1057" s="10">
        <f>C1057-VLOOKUP(E1057, 'OFZ Yield'!$B$2:$N$2354, MATCH(V1057, 'OFZ Yield'!$B$3:$N$3, 0), FALSE)</f>
        <v>4.66</v>
      </c>
      <c r="T1057">
        <f t="shared" si="51"/>
        <v>1</v>
      </c>
      <c r="U1057">
        <f t="shared" si="52"/>
        <v>37</v>
      </c>
      <c r="V1057">
        <v>5</v>
      </c>
      <c r="W1057">
        <v>0</v>
      </c>
      <c r="X1057">
        <v>1</v>
      </c>
      <c r="Y1057" s="2">
        <f>D1057</f>
        <v>42912</v>
      </c>
      <c r="Z1057" s="226">
        <f>IF(Y1057="", 0, 12*(Y1057-E1057)/365)</f>
        <v>36.131506849315066</v>
      </c>
    </row>
    <row r="1058" spans="1:26" hidden="1" x14ac:dyDescent="0.15">
      <c r="A1058" t="s">
        <v>897</v>
      </c>
      <c r="B1058" t="s">
        <v>898</v>
      </c>
      <c r="C1058" s="1">
        <v>9.5</v>
      </c>
      <c r="D1058" s="2">
        <v>53386</v>
      </c>
      <c r="E1058" s="2">
        <v>41813</v>
      </c>
      <c r="F1058" t="s">
        <v>2632</v>
      </c>
      <c r="G1058" t="s">
        <v>19</v>
      </c>
      <c r="H1058" t="s">
        <v>21</v>
      </c>
      <c r="I1058" t="s">
        <v>25</v>
      </c>
      <c r="J1058" s="1">
        <v>13597571</v>
      </c>
      <c r="K1058" s="1">
        <f t="shared" si="50"/>
        <v>16.4254017318137</v>
      </c>
      <c r="L1058" t="s">
        <v>20</v>
      </c>
      <c r="M1058" t="s">
        <v>951</v>
      </c>
      <c r="N1058" t="s">
        <v>3167</v>
      </c>
      <c r="O1058" t="s">
        <v>3167</v>
      </c>
      <c r="P1058" t="s">
        <v>3167</v>
      </c>
      <c r="Q1058" t="s">
        <v>3167</v>
      </c>
      <c r="R1058" t="s">
        <v>3167</v>
      </c>
      <c r="S1058" s="10">
        <f>C1058-VLOOKUP(E1058, 'OFZ Yield'!$B$2:$N$2354, MATCH(V1058, 'OFZ Yield'!$B$3:$N$3, 0), FALSE)</f>
        <v>1.1600000000000001</v>
      </c>
      <c r="T1058">
        <f t="shared" si="51"/>
        <v>0</v>
      </c>
      <c r="U1058">
        <f t="shared" si="52"/>
        <v>381</v>
      </c>
      <c r="V1058">
        <v>5</v>
      </c>
      <c r="W1058">
        <v>0</v>
      </c>
      <c r="Z1058">
        <v>0</v>
      </c>
    </row>
    <row r="1059" spans="1:26" hidden="1" x14ac:dyDescent="0.15">
      <c r="A1059" t="s">
        <v>16</v>
      </c>
      <c r="B1059" t="s">
        <v>17</v>
      </c>
      <c r="C1059" s="1">
        <v>10.25</v>
      </c>
      <c r="D1059" s="2">
        <v>42907</v>
      </c>
      <c r="E1059" s="2">
        <v>41815</v>
      </c>
      <c r="F1059" t="s">
        <v>2631</v>
      </c>
      <c r="G1059" t="s">
        <v>19</v>
      </c>
      <c r="H1059" t="s">
        <v>21</v>
      </c>
      <c r="I1059" t="s">
        <v>23</v>
      </c>
      <c r="J1059" s="1">
        <v>134134563</v>
      </c>
      <c r="K1059" s="1">
        <f t="shared" si="50"/>
        <v>18.714354055534702</v>
      </c>
      <c r="L1059" t="s">
        <v>20</v>
      </c>
      <c r="M1059" t="s">
        <v>947</v>
      </c>
      <c r="N1059" t="s">
        <v>3133</v>
      </c>
      <c r="O1059" t="s">
        <v>3167</v>
      </c>
      <c r="P1059" t="s">
        <v>3167</v>
      </c>
      <c r="Q1059" t="s">
        <v>3167</v>
      </c>
      <c r="R1059" t="s">
        <v>3167</v>
      </c>
      <c r="S1059" s="10">
        <f>C1059-VLOOKUP(E1059, 'OFZ Yield'!$B$2:$N$2354, MATCH(V1059, 'OFZ Yield'!$B$3:$N$3, 0), FALSE)</f>
        <v>1.9700000000000006</v>
      </c>
      <c r="T1059">
        <f t="shared" si="51"/>
        <v>0</v>
      </c>
      <c r="U1059">
        <f t="shared" si="52"/>
        <v>36</v>
      </c>
      <c r="V1059">
        <v>5</v>
      </c>
      <c r="W1059">
        <v>0</v>
      </c>
      <c r="Z1059">
        <v>0</v>
      </c>
    </row>
    <row r="1060" spans="1:26" hidden="1" x14ac:dyDescent="0.15">
      <c r="A1060" t="s">
        <v>2633</v>
      </c>
      <c r="B1060" t="s">
        <v>2634</v>
      </c>
      <c r="C1060" s="1">
        <v>9.35</v>
      </c>
      <c r="D1060" s="2">
        <v>43645</v>
      </c>
      <c r="E1060" s="2">
        <v>41815</v>
      </c>
      <c r="F1060" t="s">
        <v>2635</v>
      </c>
      <c r="G1060" t="s">
        <v>19</v>
      </c>
      <c r="H1060" t="s">
        <v>21</v>
      </c>
      <c r="I1060" t="s">
        <v>23</v>
      </c>
      <c r="J1060" s="1">
        <v>67067281</v>
      </c>
      <c r="K1060" s="1">
        <f t="shared" si="50"/>
        <v>18.021206867519556</v>
      </c>
      <c r="L1060" t="s">
        <v>20</v>
      </c>
      <c r="M1060" t="s">
        <v>951</v>
      </c>
      <c r="N1060" t="s">
        <v>3167</v>
      </c>
      <c r="O1060" t="s">
        <v>3139</v>
      </c>
      <c r="P1060" t="s">
        <v>3167</v>
      </c>
      <c r="Q1060" t="s">
        <v>3167</v>
      </c>
      <c r="R1060" t="s">
        <v>3167</v>
      </c>
      <c r="S1060" s="10">
        <f>C1060-VLOOKUP(E1060, 'OFZ Yield'!$B$2:$N$2354, MATCH(V1060, 'OFZ Yield'!$B$3:$N$3, 0), FALSE)</f>
        <v>1.0299999999999994</v>
      </c>
      <c r="T1060">
        <f t="shared" si="51"/>
        <v>0</v>
      </c>
      <c r="U1060">
        <f t="shared" si="52"/>
        <v>61</v>
      </c>
      <c r="V1060">
        <v>7</v>
      </c>
      <c r="W1060">
        <v>0</v>
      </c>
      <c r="Z1060">
        <v>0</v>
      </c>
    </row>
    <row r="1061" spans="1:26" hidden="1" x14ac:dyDescent="0.15">
      <c r="A1061" t="s">
        <v>882</v>
      </c>
      <c r="B1061" t="s">
        <v>883</v>
      </c>
      <c r="C1061" s="1">
        <v>11.5</v>
      </c>
      <c r="D1061" s="2">
        <v>52806</v>
      </c>
      <c r="E1061" s="2">
        <v>41816</v>
      </c>
      <c r="F1061" t="s">
        <v>884</v>
      </c>
      <c r="G1061" t="s">
        <v>19</v>
      </c>
      <c r="H1061" t="s">
        <v>21</v>
      </c>
      <c r="I1061" t="s">
        <v>25</v>
      </c>
      <c r="J1061" s="1">
        <v>532868871</v>
      </c>
      <c r="K1061" s="1">
        <f t="shared" si="50"/>
        <v>20.093785931224179</v>
      </c>
      <c r="L1061" t="s">
        <v>20</v>
      </c>
      <c r="M1061" t="s">
        <v>24</v>
      </c>
      <c r="N1061" t="s">
        <v>3167</v>
      </c>
      <c r="O1061" t="s">
        <v>3167</v>
      </c>
      <c r="P1061" t="s">
        <v>3167</v>
      </c>
      <c r="Q1061" t="s">
        <v>3167</v>
      </c>
      <c r="R1061" t="s">
        <v>3167</v>
      </c>
      <c r="S1061" s="10">
        <f>C1061-VLOOKUP(E1061, 'OFZ Yield'!$B$2:$N$2354, MATCH(V1061, 'OFZ Yield'!$B$3:$N$3, 0), FALSE)</f>
        <v>2.8100000000000005</v>
      </c>
      <c r="T1061">
        <f t="shared" si="51"/>
        <v>0</v>
      </c>
      <c r="U1061">
        <f t="shared" si="52"/>
        <v>362</v>
      </c>
      <c r="V1061">
        <v>30</v>
      </c>
      <c r="W1061">
        <v>0</v>
      </c>
    </row>
    <row r="1062" spans="1:26" hidden="1" x14ac:dyDescent="0.15">
      <c r="A1062" t="s">
        <v>865</v>
      </c>
      <c r="B1062" t="s">
        <v>866</v>
      </c>
      <c r="C1062" s="1">
        <v>6.9965169999999999</v>
      </c>
      <c r="D1062" s="2">
        <v>51831</v>
      </c>
      <c r="E1062" s="2">
        <v>41817</v>
      </c>
      <c r="F1062" t="s">
        <v>867</v>
      </c>
      <c r="G1062" t="s">
        <v>19</v>
      </c>
      <c r="H1062" t="s">
        <v>21</v>
      </c>
      <c r="I1062" t="s">
        <v>23</v>
      </c>
      <c r="J1062" s="1">
        <v>11381415</v>
      </c>
      <c r="K1062" s="1">
        <f t="shared" si="50"/>
        <v>16.247492319881797</v>
      </c>
      <c r="L1062" t="s">
        <v>20</v>
      </c>
      <c r="M1062" t="s">
        <v>24</v>
      </c>
      <c r="N1062" t="s">
        <v>3167</v>
      </c>
      <c r="O1062" t="s">
        <v>3167</v>
      </c>
      <c r="P1062" t="s">
        <v>3167</v>
      </c>
      <c r="Q1062" t="s">
        <v>3167</v>
      </c>
      <c r="R1062" t="s">
        <v>3167</v>
      </c>
      <c r="S1062" s="10">
        <f>C1062-VLOOKUP(E1062, 'OFZ Yield'!$B$2:$N$2354, MATCH(V1062, 'OFZ Yield'!$B$3:$N$3, 0), FALSE)</f>
        <v>-1.7034829999999994</v>
      </c>
      <c r="T1062">
        <f t="shared" si="51"/>
        <v>0</v>
      </c>
      <c r="U1062">
        <f t="shared" si="52"/>
        <v>330</v>
      </c>
      <c r="V1062">
        <v>30</v>
      </c>
      <c r="W1062">
        <v>0</v>
      </c>
    </row>
    <row r="1063" spans="1:26" hidden="1" x14ac:dyDescent="0.15">
      <c r="A1063" t="s">
        <v>16</v>
      </c>
      <c r="B1063" t="s">
        <v>17</v>
      </c>
      <c r="C1063" s="1">
        <v>10.25</v>
      </c>
      <c r="D1063" s="2">
        <v>42909</v>
      </c>
      <c r="E1063" s="2">
        <v>41817</v>
      </c>
      <c r="F1063" t="s">
        <v>2636</v>
      </c>
      <c r="G1063" t="s">
        <v>19</v>
      </c>
      <c r="H1063" t="s">
        <v>21</v>
      </c>
      <c r="I1063" t="s">
        <v>23</v>
      </c>
      <c r="J1063" s="1">
        <v>67067281</v>
      </c>
      <c r="K1063" s="1">
        <f t="shared" si="50"/>
        <v>18.021206867519556</v>
      </c>
      <c r="L1063" t="s">
        <v>20</v>
      </c>
      <c r="M1063" t="s">
        <v>947</v>
      </c>
      <c r="N1063" t="s">
        <v>3133</v>
      </c>
      <c r="O1063" t="s">
        <v>3167</v>
      </c>
      <c r="P1063" t="s">
        <v>3167</v>
      </c>
      <c r="Q1063" t="s">
        <v>3167</v>
      </c>
      <c r="R1063" t="s">
        <v>3167</v>
      </c>
      <c r="S1063" s="10">
        <f>C1063-VLOOKUP(E1063, 'OFZ Yield'!$B$2:$N$2354, MATCH(V1063, 'OFZ Yield'!$B$3:$N$3, 0), FALSE)</f>
        <v>1.9700000000000006</v>
      </c>
      <c r="T1063">
        <f t="shared" si="51"/>
        <v>0</v>
      </c>
      <c r="U1063">
        <f t="shared" si="52"/>
        <v>36</v>
      </c>
      <c r="V1063">
        <v>7</v>
      </c>
      <c r="W1063">
        <v>0</v>
      </c>
      <c r="Z1063">
        <v>0</v>
      </c>
    </row>
    <row r="1064" spans="1:26" hidden="1" x14ac:dyDescent="0.15">
      <c r="A1064" t="s">
        <v>1616</v>
      </c>
      <c r="B1064" t="s">
        <v>1617</v>
      </c>
      <c r="C1064" s="1">
        <v>11.5</v>
      </c>
      <c r="D1064" s="2">
        <v>45469</v>
      </c>
      <c r="E1064" s="2">
        <v>41817</v>
      </c>
      <c r="F1064" t="s">
        <v>2637</v>
      </c>
      <c r="G1064" t="s">
        <v>19</v>
      </c>
      <c r="H1064" t="s">
        <v>21</v>
      </c>
      <c r="I1064" t="s">
        <v>25</v>
      </c>
      <c r="J1064" s="1">
        <v>38819525</v>
      </c>
      <c r="K1064" s="1">
        <f t="shared" si="50"/>
        <v>17.474433899669432</v>
      </c>
      <c r="L1064" t="s">
        <v>20</v>
      </c>
      <c r="M1064" t="s">
        <v>948</v>
      </c>
      <c r="N1064" t="s">
        <v>3167</v>
      </c>
      <c r="O1064" t="s">
        <v>3167</v>
      </c>
      <c r="P1064" t="s">
        <v>3167</v>
      </c>
      <c r="Q1064" t="s">
        <v>3167</v>
      </c>
      <c r="R1064" t="s">
        <v>3167</v>
      </c>
      <c r="S1064" s="10">
        <f>C1064-VLOOKUP(E1064, 'OFZ Yield'!$B$2:$N$2354, MATCH(V1064, 'OFZ Yield'!$B$3:$N$3, 0), FALSE)</f>
        <v>3.0600000000000005</v>
      </c>
      <c r="T1064">
        <f t="shared" si="51"/>
        <v>0</v>
      </c>
      <c r="U1064">
        <f t="shared" si="52"/>
        <v>121</v>
      </c>
      <c r="V1064">
        <v>10</v>
      </c>
      <c r="W1064">
        <v>0</v>
      </c>
      <c r="Z1064">
        <v>0</v>
      </c>
    </row>
    <row r="1065" spans="1:26" hidden="1" x14ac:dyDescent="0.15">
      <c r="A1065" t="s">
        <v>1061</v>
      </c>
      <c r="B1065" t="s">
        <v>1062</v>
      </c>
      <c r="C1065" s="1">
        <v>7.5</v>
      </c>
      <c r="D1065" s="2">
        <v>45457</v>
      </c>
      <c r="E1065" s="2">
        <v>41817</v>
      </c>
      <c r="F1065" t="s">
        <v>2638</v>
      </c>
      <c r="G1065" t="s">
        <v>19</v>
      </c>
      <c r="H1065" t="s">
        <v>21</v>
      </c>
      <c r="I1065" t="s">
        <v>23</v>
      </c>
      <c r="J1065" s="1">
        <v>23473548</v>
      </c>
      <c r="K1065" s="1">
        <f t="shared" si="50"/>
        <v>16.971384728110479</v>
      </c>
      <c r="L1065" t="s">
        <v>20</v>
      </c>
      <c r="M1065" t="s">
        <v>948</v>
      </c>
      <c r="N1065" t="s">
        <v>3134</v>
      </c>
      <c r="O1065" t="s">
        <v>3139</v>
      </c>
      <c r="P1065" t="s">
        <v>3167</v>
      </c>
      <c r="Q1065" t="s">
        <v>3167</v>
      </c>
      <c r="R1065" t="s">
        <v>3167</v>
      </c>
      <c r="S1065" s="10">
        <f>C1065-VLOOKUP(E1065, 'OFZ Yield'!$B$2:$N$2354, MATCH(V1065, 'OFZ Yield'!$B$3:$N$3, 0), FALSE)</f>
        <v>-0.61999999999999922</v>
      </c>
      <c r="T1065">
        <f t="shared" si="51"/>
        <v>0</v>
      </c>
      <c r="U1065">
        <f t="shared" si="52"/>
        <v>120</v>
      </c>
      <c r="V1065">
        <v>3</v>
      </c>
      <c r="W1065">
        <v>2</v>
      </c>
      <c r="Z1065">
        <v>0</v>
      </c>
    </row>
    <row r="1066" spans="1:26" hidden="1" x14ac:dyDescent="0.15">
      <c r="A1066" t="s">
        <v>138</v>
      </c>
      <c r="B1066" t="s">
        <v>139</v>
      </c>
      <c r="C1066" s="1">
        <v>0.01</v>
      </c>
      <c r="D1066" s="2">
        <v>44001</v>
      </c>
      <c r="E1066" s="2">
        <v>41817</v>
      </c>
      <c r="F1066" t="s">
        <v>2639</v>
      </c>
      <c r="G1066" t="s">
        <v>19</v>
      </c>
      <c r="H1066" t="s">
        <v>21</v>
      </c>
      <c r="I1066" t="s">
        <v>23</v>
      </c>
      <c r="J1066" s="1">
        <v>13593753</v>
      </c>
      <c r="K1066" s="1">
        <f t="shared" si="50"/>
        <v>16.425120906942862</v>
      </c>
      <c r="L1066" t="s">
        <v>20</v>
      </c>
      <c r="M1066" t="s">
        <v>947</v>
      </c>
      <c r="N1066" t="s">
        <v>3167</v>
      </c>
      <c r="O1066" t="s">
        <v>3167</v>
      </c>
      <c r="P1066" t="s">
        <v>3167</v>
      </c>
      <c r="Q1066" t="s">
        <v>3167</v>
      </c>
      <c r="R1066" t="s">
        <v>3167</v>
      </c>
      <c r="S1066" s="10">
        <f>C1066-VLOOKUP(E1066, 'OFZ Yield'!$B$2:$N$2354, MATCH(V1066, 'OFZ Yield'!$B$3:$N$3, 0), FALSE)</f>
        <v>-8.43</v>
      </c>
      <c r="T1066">
        <f t="shared" si="51"/>
        <v>0</v>
      </c>
      <c r="U1066">
        <f t="shared" si="52"/>
        <v>72</v>
      </c>
      <c r="V1066">
        <v>10</v>
      </c>
      <c r="W1066">
        <v>0</v>
      </c>
      <c r="Z1066">
        <v>0</v>
      </c>
    </row>
    <row r="1067" spans="1:26" hidden="1" x14ac:dyDescent="0.15">
      <c r="A1067" t="s">
        <v>138</v>
      </c>
      <c r="B1067" t="s">
        <v>139</v>
      </c>
      <c r="C1067" s="1">
        <v>9.8000000000000007</v>
      </c>
      <c r="D1067" s="2">
        <v>44001</v>
      </c>
      <c r="E1067" s="2">
        <v>41817</v>
      </c>
      <c r="F1067" t="s">
        <v>2640</v>
      </c>
      <c r="G1067" t="s">
        <v>19</v>
      </c>
      <c r="H1067" t="s">
        <v>21</v>
      </c>
      <c r="I1067" t="s">
        <v>23</v>
      </c>
      <c r="J1067" s="1">
        <v>13593753</v>
      </c>
      <c r="K1067" s="1">
        <f t="shared" si="50"/>
        <v>16.425120906942862</v>
      </c>
      <c r="L1067" t="s">
        <v>20</v>
      </c>
      <c r="M1067" t="s">
        <v>948</v>
      </c>
      <c r="N1067" t="s">
        <v>3167</v>
      </c>
      <c r="O1067" t="s">
        <v>3167</v>
      </c>
      <c r="P1067" t="s">
        <v>3167</v>
      </c>
      <c r="Q1067" t="s">
        <v>3167</v>
      </c>
      <c r="R1067" t="s">
        <v>3167</v>
      </c>
      <c r="S1067" s="10">
        <f>C1067-VLOOKUP(E1067, 'OFZ Yield'!$B$2:$N$2354, MATCH(V1067, 'OFZ Yield'!$B$3:$N$3, 0), FALSE)</f>
        <v>1.6000000000000014</v>
      </c>
      <c r="T1067">
        <f t="shared" si="51"/>
        <v>0</v>
      </c>
      <c r="U1067">
        <f t="shared" si="52"/>
        <v>72</v>
      </c>
      <c r="V1067">
        <v>5</v>
      </c>
      <c r="W1067">
        <v>0</v>
      </c>
      <c r="Z1067">
        <v>0</v>
      </c>
    </row>
    <row r="1068" spans="1:26" hidden="1" x14ac:dyDescent="0.15">
      <c r="A1068" t="s">
        <v>123</v>
      </c>
      <c r="B1068" t="s">
        <v>124</v>
      </c>
      <c r="C1068" s="1">
        <v>7.15</v>
      </c>
      <c r="D1068" s="2">
        <v>45460</v>
      </c>
      <c r="E1068" s="2">
        <v>41820</v>
      </c>
      <c r="F1068" t="s">
        <v>441</v>
      </c>
      <c r="G1068" t="s">
        <v>19</v>
      </c>
      <c r="H1068" t="s">
        <v>21</v>
      </c>
      <c r="I1068" t="s">
        <v>23</v>
      </c>
      <c r="J1068" s="1">
        <v>33003300</v>
      </c>
      <c r="K1068" s="1">
        <f t="shared" si="50"/>
        <v>17.312118114431087</v>
      </c>
      <c r="L1068" t="s">
        <v>20</v>
      </c>
      <c r="M1068" t="s">
        <v>24</v>
      </c>
      <c r="N1068" t="s">
        <v>3167</v>
      </c>
      <c r="O1068" t="s">
        <v>3167</v>
      </c>
      <c r="P1068" t="s">
        <v>3167</v>
      </c>
      <c r="Q1068" t="s">
        <v>3167</v>
      </c>
      <c r="R1068" t="s">
        <v>3167</v>
      </c>
      <c r="S1068" s="10">
        <f>C1068-VLOOKUP(E1068, 'OFZ Yield'!$B$2:$N$2354, MATCH(V1068, 'OFZ Yield'!$B$3:$N$3, 0), FALSE)</f>
        <v>-1.33</v>
      </c>
      <c r="T1068">
        <f t="shared" si="51"/>
        <v>0</v>
      </c>
      <c r="U1068">
        <f t="shared" si="52"/>
        <v>120</v>
      </c>
      <c r="V1068">
        <v>10</v>
      </c>
      <c r="W1068">
        <v>0</v>
      </c>
    </row>
    <row r="1069" spans="1:26" hidden="1" x14ac:dyDescent="0.15">
      <c r="A1069" t="s">
        <v>442</v>
      </c>
      <c r="B1069" t="s">
        <v>443</v>
      </c>
      <c r="C1069" s="1">
        <v>5.75</v>
      </c>
      <c r="D1069" s="2">
        <v>45460</v>
      </c>
      <c r="E1069" s="2">
        <v>41820</v>
      </c>
      <c r="F1069" t="s">
        <v>444</v>
      </c>
      <c r="G1069" t="s">
        <v>19</v>
      </c>
      <c r="H1069" t="s">
        <v>21</v>
      </c>
      <c r="I1069" t="s">
        <v>28</v>
      </c>
      <c r="J1069" s="1">
        <v>13262564</v>
      </c>
      <c r="K1069" s="1">
        <f t="shared" si="50"/>
        <v>16.400455887528924</v>
      </c>
      <c r="L1069" t="s">
        <v>20</v>
      </c>
      <c r="M1069" t="s">
        <v>24</v>
      </c>
      <c r="N1069" t="s">
        <v>3167</v>
      </c>
      <c r="O1069" t="s">
        <v>3167</v>
      </c>
      <c r="P1069" t="s">
        <v>3167</v>
      </c>
      <c r="Q1069" t="s">
        <v>3167</v>
      </c>
      <c r="R1069" t="s">
        <v>3167</v>
      </c>
      <c r="S1069" s="10">
        <f>C1069-VLOOKUP(E1069, 'OFZ Yield'!$B$2:$N$2354, MATCH(V1069, 'OFZ Yield'!$B$3:$N$3, 0), FALSE)</f>
        <v>-2.7300000000000004</v>
      </c>
      <c r="T1069">
        <f t="shared" si="51"/>
        <v>0</v>
      </c>
      <c r="U1069">
        <f t="shared" si="52"/>
        <v>120</v>
      </c>
      <c r="V1069">
        <v>10</v>
      </c>
      <c r="W1069">
        <v>0</v>
      </c>
    </row>
    <row r="1070" spans="1:26" hidden="1" x14ac:dyDescent="0.15">
      <c r="A1070" t="s">
        <v>332</v>
      </c>
      <c r="B1070" t="s">
        <v>333</v>
      </c>
      <c r="C1070" s="1">
        <v>10.25</v>
      </c>
      <c r="D1070" s="2">
        <v>42916</v>
      </c>
      <c r="E1070" s="2">
        <v>41820</v>
      </c>
      <c r="F1070" t="s">
        <v>2641</v>
      </c>
      <c r="G1070" t="s">
        <v>19</v>
      </c>
      <c r="H1070" t="s">
        <v>21</v>
      </c>
      <c r="I1070" t="s">
        <v>25</v>
      </c>
      <c r="J1070" s="1">
        <v>67067281</v>
      </c>
      <c r="K1070" s="1">
        <f t="shared" si="50"/>
        <v>18.021206867519556</v>
      </c>
      <c r="L1070" t="s">
        <v>20</v>
      </c>
      <c r="M1070" t="s">
        <v>947</v>
      </c>
      <c r="N1070" t="s">
        <v>3133</v>
      </c>
      <c r="O1070" t="s">
        <v>3167</v>
      </c>
      <c r="P1070" t="s">
        <v>3167</v>
      </c>
      <c r="Q1070" t="s">
        <v>3167</v>
      </c>
      <c r="R1070" t="s">
        <v>3167</v>
      </c>
      <c r="S1070" s="10">
        <f>C1070-VLOOKUP(E1070, 'OFZ Yield'!$B$2:$N$2354, MATCH(V1070, 'OFZ Yield'!$B$3:$N$3, 0), FALSE)</f>
        <v>2.0099999999999998</v>
      </c>
      <c r="T1070">
        <f t="shared" si="51"/>
        <v>0</v>
      </c>
      <c r="U1070">
        <f t="shared" si="52"/>
        <v>37</v>
      </c>
      <c r="V1070">
        <v>5</v>
      </c>
      <c r="W1070">
        <v>0</v>
      </c>
      <c r="Z1070">
        <v>0</v>
      </c>
    </row>
    <row r="1071" spans="1:26" hidden="1" x14ac:dyDescent="0.15">
      <c r="A1071" t="s">
        <v>2698</v>
      </c>
      <c r="B1071" t="s">
        <v>2699</v>
      </c>
      <c r="C1071" s="1">
        <v>7</v>
      </c>
      <c r="D1071" s="2">
        <v>44004</v>
      </c>
      <c r="E1071" s="2">
        <v>41820</v>
      </c>
      <c r="F1071" t="s">
        <v>2700</v>
      </c>
      <c r="G1071" t="s">
        <v>19</v>
      </c>
      <c r="H1071" t="s">
        <v>21</v>
      </c>
      <c r="I1071" t="s">
        <v>28</v>
      </c>
      <c r="J1071" s="1">
        <v>670686</v>
      </c>
      <c r="K1071" s="1">
        <f t="shared" si="50"/>
        <v>13.416056348155939</v>
      </c>
      <c r="L1071" t="s">
        <v>20</v>
      </c>
      <c r="M1071" t="s">
        <v>947</v>
      </c>
      <c r="N1071" t="s">
        <v>3167</v>
      </c>
      <c r="O1071" t="s">
        <v>3167</v>
      </c>
      <c r="P1071" t="s">
        <v>3167</v>
      </c>
      <c r="Q1071" t="s">
        <v>3167</v>
      </c>
      <c r="R1071" t="s">
        <v>3167</v>
      </c>
      <c r="S1071" s="10">
        <f>C1071-VLOOKUP(E1071, 'OFZ Yield'!$B$2:$N$2354, MATCH(V1071, 'OFZ Yield'!$B$3:$N$3, 0), FALSE)</f>
        <v>-1.3200000000000003</v>
      </c>
      <c r="T1071">
        <f t="shared" si="51"/>
        <v>0</v>
      </c>
      <c r="U1071">
        <f t="shared" si="52"/>
        <v>72</v>
      </c>
      <c r="V1071">
        <v>7</v>
      </c>
      <c r="W1071">
        <v>0</v>
      </c>
      <c r="Z1071">
        <v>0</v>
      </c>
    </row>
    <row r="1072" spans="1:26" hidden="1" x14ac:dyDescent="0.15">
      <c r="A1072" t="s">
        <v>962</v>
      </c>
      <c r="B1072" t="s">
        <v>963</v>
      </c>
      <c r="C1072" s="1">
        <v>7.52</v>
      </c>
      <c r="D1072" s="2">
        <v>44005</v>
      </c>
      <c r="E1072" s="2">
        <v>41821</v>
      </c>
      <c r="F1072" t="s">
        <v>2642</v>
      </c>
      <c r="G1072" t="s">
        <v>19</v>
      </c>
      <c r="H1072" t="s">
        <v>21</v>
      </c>
      <c r="I1072" t="s">
        <v>23</v>
      </c>
      <c r="J1072" s="1">
        <v>134134563</v>
      </c>
      <c r="K1072" s="1">
        <f t="shared" si="50"/>
        <v>18.714354055534702</v>
      </c>
      <c r="L1072" t="s">
        <v>20</v>
      </c>
      <c r="M1072" t="s">
        <v>947</v>
      </c>
      <c r="N1072" t="s">
        <v>3133</v>
      </c>
      <c r="O1072" t="s">
        <v>3167</v>
      </c>
      <c r="P1072" t="s">
        <v>3167</v>
      </c>
      <c r="Q1072" t="s">
        <v>3167</v>
      </c>
      <c r="R1072" t="s">
        <v>3167</v>
      </c>
      <c r="S1072" s="10">
        <f>C1072-VLOOKUP(E1072, 'OFZ Yield'!$B$2:$N$2354, MATCH(V1072, 'OFZ Yield'!$B$3:$N$3, 0), FALSE)</f>
        <v>-0.73000000000000043</v>
      </c>
      <c r="T1072">
        <f t="shared" si="51"/>
        <v>0</v>
      </c>
      <c r="U1072">
        <f t="shared" si="52"/>
        <v>72</v>
      </c>
      <c r="V1072">
        <v>3</v>
      </c>
      <c r="W1072">
        <v>0</v>
      </c>
      <c r="Z1072">
        <v>0</v>
      </c>
    </row>
    <row r="1073" spans="1:26" hidden="1" x14ac:dyDescent="0.15">
      <c r="A1073" t="s">
        <v>2645</v>
      </c>
      <c r="B1073" t="s">
        <v>2646</v>
      </c>
      <c r="C1073" s="1">
        <v>11</v>
      </c>
      <c r="D1073" s="2">
        <v>44232</v>
      </c>
      <c r="E1073" s="2">
        <v>41828</v>
      </c>
      <c r="F1073" t="s">
        <v>2647</v>
      </c>
      <c r="G1073" t="s">
        <v>19</v>
      </c>
      <c r="H1073" t="s">
        <v>21</v>
      </c>
      <c r="I1073" t="s">
        <v>23</v>
      </c>
      <c r="J1073" s="1">
        <v>20390630</v>
      </c>
      <c r="K1073" s="1">
        <f t="shared" si="50"/>
        <v>16.830586039572093</v>
      </c>
      <c r="L1073" t="s">
        <v>20</v>
      </c>
      <c r="M1073" t="s">
        <v>947</v>
      </c>
      <c r="N1073" t="s">
        <v>3167</v>
      </c>
      <c r="O1073" t="s">
        <v>3167</v>
      </c>
      <c r="P1073" t="s">
        <v>3167</v>
      </c>
      <c r="Q1073" t="s">
        <v>3167</v>
      </c>
      <c r="R1073" t="s">
        <v>3167</v>
      </c>
      <c r="S1073" s="10">
        <f>C1073-VLOOKUP(E1073, 'OFZ Yield'!$B$2:$N$2354, MATCH(V1073, 'OFZ Yield'!$B$3:$N$3, 0), FALSE)</f>
        <v>2.5</v>
      </c>
      <c r="T1073">
        <f t="shared" si="51"/>
        <v>0</v>
      </c>
      <c r="U1073">
        <f t="shared" si="52"/>
        <v>80</v>
      </c>
      <c r="V1073">
        <v>10</v>
      </c>
      <c r="W1073">
        <v>0</v>
      </c>
      <c r="Z1073">
        <v>0</v>
      </c>
    </row>
    <row r="1074" spans="1:26" hidden="1" x14ac:dyDescent="0.15">
      <c r="A1074" t="s">
        <v>1002</v>
      </c>
      <c r="B1074" t="s">
        <v>1003</v>
      </c>
      <c r="C1074" s="1">
        <v>8.5</v>
      </c>
      <c r="D1074" s="2">
        <v>43656</v>
      </c>
      <c r="E1074" s="2">
        <v>41830</v>
      </c>
      <c r="F1074" t="s">
        <v>2643</v>
      </c>
      <c r="G1074" t="s">
        <v>19</v>
      </c>
      <c r="H1074" t="s">
        <v>21</v>
      </c>
      <c r="I1074" t="s">
        <v>23</v>
      </c>
      <c r="J1074" s="1">
        <v>67067281</v>
      </c>
      <c r="K1074" s="1">
        <f t="shared" si="50"/>
        <v>18.021206867519556</v>
      </c>
      <c r="L1074" t="s">
        <v>20</v>
      </c>
      <c r="M1074" t="s">
        <v>947</v>
      </c>
      <c r="N1074" t="s">
        <v>3133</v>
      </c>
      <c r="O1074" t="s">
        <v>3167</v>
      </c>
      <c r="P1074" t="s">
        <v>3167</v>
      </c>
      <c r="Q1074" t="s">
        <v>3167</v>
      </c>
      <c r="R1074" t="s">
        <v>3167</v>
      </c>
      <c r="S1074" s="10">
        <f>C1074-VLOOKUP(E1074, 'OFZ Yield'!$B$2:$N$2354, MATCH(V1074, 'OFZ Yield'!$B$3:$N$3, 0), FALSE)</f>
        <v>8.0000000000000071E-2</v>
      </c>
      <c r="T1074">
        <f t="shared" si="51"/>
        <v>0</v>
      </c>
      <c r="U1074">
        <f t="shared" si="52"/>
        <v>61</v>
      </c>
      <c r="V1074">
        <v>5</v>
      </c>
      <c r="W1074">
        <v>0</v>
      </c>
      <c r="Z1074">
        <v>0</v>
      </c>
    </row>
    <row r="1075" spans="1:26" hidden="1" x14ac:dyDescent="0.15">
      <c r="A1075" t="s">
        <v>1002</v>
      </c>
      <c r="B1075" t="s">
        <v>1003</v>
      </c>
      <c r="C1075" s="1">
        <v>9.15</v>
      </c>
      <c r="D1075" s="2">
        <v>43656</v>
      </c>
      <c r="E1075" s="2">
        <v>41830</v>
      </c>
      <c r="F1075" t="s">
        <v>2644</v>
      </c>
      <c r="G1075" t="s">
        <v>19</v>
      </c>
      <c r="H1075" t="s">
        <v>21</v>
      </c>
      <c r="I1075" t="s">
        <v>23</v>
      </c>
      <c r="J1075" s="1">
        <v>201201845</v>
      </c>
      <c r="K1075" s="1">
        <f t="shared" si="50"/>
        <v>19.119819166127932</v>
      </c>
      <c r="L1075" t="s">
        <v>20</v>
      </c>
      <c r="M1075" t="s">
        <v>947</v>
      </c>
      <c r="N1075" t="s">
        <v>3133</v>
      </c>
      <c r="O1075" t="s">
        <v>3167</v>
      </c>
      <c r="P1075" t="s">
        <v>3167</v>
      </c>
      <c r="Q1075" t="s">
        <v>3167</v>
      </c>
      <c r="R1075" t="s">
        <v>3167</v>
      </c>
      <c r="S1075" s="10">
        <f>C1075-VLOOKUP(E1075, 'OFZ Yield'!$B$2:$N$2354, MATCH(V1075, 'OFZ Yield'!$B$3:$N$3, 0), FALSE)</f>
        <v>0.86000000000000121</v>
      </c>
      <c r="T1075">
        <f t="shared" si="51"/>
        <v>0</v>
      </c>
      <c r="U1075">
        <f t="shared" si="52"/>
        <v>61</v>
      </c>
      <c r="V1075">
        <v>3</v>
      </c>
      <c r="W1075">
        <v>0</v>
      </c>
      <c r="Z1075">
        <v>0</v>
      </c>
    </row>
    <row r="1076" spans="1:26" hidden="1" x14ac:dyDescent="0.15">
      <c r="A1076" t="s">
        <v>123</v>
      </c>
      <c r="B1076" t="s">
        <v>124</v>
      </c>
      <c r="C1076" s="1">
        <v>6.5</v>
      </c>
      <c r="D1076" s="2">
        <v>45478</v>
      </c>
      <c r="E1076" s="2">
        <v>41838</v>
      </c>
      <c r="F1076" t="s">
        <v>446</v>
      </c>
      <c r="G1076" t="s">
        <v>19</v>
      </c>
      <c r="H1076" t="s">
        <v>21</v>
      </c>
      <c r="I1076" t="s">
        <v>23</v>
      </c>
      <c r="J1076" s="1">
        <v>26430363</v>
      </c>
      <c r="K1076" s="1">
        <f t="shared" si="50"/>
        <v>17.090024020878893</v>
      </c>
      <c r="L1076" t="s">
        <v>20</v>
      </c>
      <c r="M1076" t="s">
        <v>24</v>
      </c>
      <c r="N1076" t="s">
        <v>3167</v>
      </c>
      <c r="O1076" t="s">
        <v>3167</v>
      </c>
      <c r="P1076" t="s">
        <v>3167</v>
      </c>
      <c r="Q1076" t="s">
        <v>3167</v>
      </c>
      <c r="R1076" t="s">
        <v>3167</v>
      </c>
      <c r="S1076" s="10">
        <f>C1076-VLOOKUP(E1076, 'OFZ Yield'!$B$2:$N$2354, MATCH(V1076, 'OFZ Yield'!$B$3:$N$3, 0), FALSE)</f>
        <v>-2.5099999999999998</v>
      </c>
      <c r="T1076">
        <f t="shared" si="51"/>
        <v>0</v>
      </c>
      <c r="U1076">
        <f t="shared" si="52"/>
        <v>120</v>
      </c>
      <c r="V1076">
        <v>10</v>
      </c>
      <c r="W1076">
        <v>0</v>
      </c>
    </row>
    <row r="1077" spans="1:26" hidden="1" x14ac:dyDescent="0.15">
      <c r="A1077" t="s">
        <v>290</v>
      </c>
      <c r="B1077" t="s">
        <v>291</v>
      </c>
      <c r="C1077" s="1">
        <v>8.9499999999999993</v>
      </c>
      <c r="D1077" s="2">
        <v>45490</v>
      </c>
      <c r="E1077" s="2">
        <v>41850</v>
      </c>
      <c r="F1077" t="s">
        <v>447</v>
      </c>
      <c r="G1077" t="s">
        <v>19</v>
      </c>
      <c r="H1077" t="s">
        <v>21</v>
      </c>
      <c r="I1077" t="s">
        <v>23</v>
      </c>
      <c r="J1077" s="1">
        <v>105610561</v>
      </c>
      <c r="K1077" s="1">
        <f t="shared" si="50"/>
        <v>18.475268933705518</v>
      </c>
      <c r="L1077" t="s">
        <v>20</v>
      </c>
      <c r="M1077" t="s">
        <v>24</v>
      </c>
      <c r="N1077" t="s">
        <v>3167</v>
      </c>
      <c r="O1077" t="s">
        <v>3167</v>
      </c>
      <c r="P1077" t="s">
        <v>3167</v>
      </c>
      <c r="Q1077" t="s">
        <v>3167</v>
      </c>
      <c r="R1077" t="s">
        <v>3167</v>
      </c>
      <c r="S1077" s="10">
        <f>C1077-VLOOKUP(E1077, 'OFZ Yield'!$B$2:$N$2354, MATCH(V1077, 'OFZ Yield'!$B$3:$N$3, 0), FALSE)</f>
        <v>-0.44000000000000128</v>
      </c>
      <c r="T1077">
        <f t="shared" si="51"/>
        <v>0</v>
      </c>
      <c r="U1077">
        <f t="shared" si="52"/>
        <v>120</v>
      </c>
      <c r="V1077">
        <v>10</v>
      </c>
      <c r="W1077">
        <v>0</v>
      </c>
    </row>
    <row r="1078" spans="1:26" hidden="1" x14ac:dyDescent="0.15">
      <c r="A1078" t="s">
        <v>711</v>
      </c>
      <c r="B1078" t="s">
        <v>712</v>
      </c>
      <c r="C1078" s="1">
        <v>0.01</v>
      </c>
      <c r="D1078" s="2">
        <v>46582</v>
      </c>
      <c r="E1078" s="2">
        <v>41850</v>
      </c>
      <c r="F1078" s="16" t="s">
        <v>2648</v>
      </c>
      <c r="G1078" t="s">
        <v>19</v>
      </c>
      <c r="H1078" t="s">
        <v>21</v>
      </c>
      <c r="I1078" t="s">
        <v>23</v>
      </c>
      <c r="J1078" s="19">
        <v>553826678</v>
      </c>
      <c r="K1078" s="19">
        <f t="shared" si="50"/>
        <v>20.132362340166367</v>
      </c>
      <c r="L1078" t="s">
        <v>20</v>
      </c>
      <c r="M1078" s="16" t="s">
        <v>1011</v>
      </c>
      <c r="N1078" s="16" t="s">
        <v>3167</v>
      </c>
      <c r="O1078" s="16" t="s">
        <v>3167</v>
      </c>
      <c r="P1078" s="16" t="s">
        <v>3167</v>
      </c>
      <c r="Q1078" s="16" t="s">
        <v>3167</v>
      </c>
      <c r="R1078" s="16" t="s">
        <v>3167</v>
      </c>
      <c r="S1078" s="17">
        <f>C1078-VLOOKUP(E1078, 'OFZ Yield'!$B$2:$N$2354, MATCH(V1078, 'OFZ Yield'!$B$3:$N$3, 0), FALSE)</f>
        <v>-9.370000000000001</v>
      </c>
      <c r="T1078">
        <f t="shared" si="51"/>
        <v>0</v>
      </c>
      <c r="U1078" s="16">
        <f t="shared" si="52"/>
        <v>156</v>
      </c>
      <c r="V1078" s="16">
        <v>3</v>
      </c>
      <c r="W1078" s="16">
        <v>0</v>
      </c>
      <c r="X1078" s="16">
        <v>0</v>
      </c>
      <c r="Y1078" s="18">
        <v>44216</v>
      </c>
      <c r="Z1078" s="10">
        <f>(Y1078-E1078)/365</f>
        <v>6.4821917808219176</v>
      </c>
    </row>
    <row r="1079" spans="1:26" hidden="1" x14ac:dyDescent="0.15">
      <c r="A1079" t="s">
        <v>280</v>
      </c>
      <c r="B1079" t="s">
        <v>281</v>
      </c>
      <c r="C1079" s="1">
        <v>7</v>
      </c>
      <c r="D1079" s="2">
        <v>44771</v>
      </c>
      <c r="E1079" s="2">
        <v>41851</v>
      </c>
      <c r="F1079" t="s">
        <v>282</v>
      </c>
      <c r="G1079" t="s">
        <v>19</v>
      </c>
      <c r="H1079" t="s">
        <v>21</v>
      </c>
      <c r="I1079" t="s">
        <v>25</v>
      </c>
      <c r="J1079" s="1">
        <v>1980198</v>
      </c>
      <c r="K1079" s="1">
        <f t="shared" si="50"/>
        <v>14.498707397671051</v>
      </c>
      <c r="L1079" t="s">
        <v>20</v>
      </c>
      <c r="M1079" t="s">
        <v>24</v>
      </c>
      <c r="N1079" t="s">
        <v>3167</v>
      </c>
      <c r="O1079" t="s">
        <v>3167</v>
      </c>
      <c r="P1079" t="s">
        <v>3167</v>
      </c>
      <c r="Q1079" t="s">
        <v>3167</v>
      </c>
      <c r="R1079" t="s">
        <v>3167</v>
      </c>
      <c r="S1079" s="10">
        <f>C1079-VLOOKUP(E1079, 'OFZ Yield'!$B$2:$N$2354, MATCH(V1079, 'OFZ Yield'!$B$3:$N$3, 0), FALSE)</f>
        <v>-2.5299999999999994</v>
      </c>
      <c r="T1079">
        <f t="shared" si="51"/>
        <v>0</v>
      </c>
      <c r="U1079">
        <f t="shared" si="52"/>
        <v>96</v>
      </c>
      <c r="V1079">
        <v>5</v>
      </c>
      <c r="W1079">
        <v>0</v>
      </c>
    </row>
    <row r="1080" spans="1:26" hidden="1" x14ac:dyDescent="0.15">
      <c r="A1080" t="s">
        <v>283</v>
      </c>
      <c r="B1080" t="s">
        <v>284</v>
      </c>
      <c r="C1080" s="1">
        <v>7</v>
      </c>
      <c r="D1080" s="2">
        <v>44771</v>
      </c>
      <c r="E1080" s="2">
        <v>41851</v>
      </c>
      <c r="F1080" t="s">
        <v>285</v>
      </c>
      <c r="G1080" t="s">
        <v>19</v>
      </c>
      <c r="H1080" t="s">
        <v>21</v>
      </c>
      <c r="I1080" t="s">
        <v>25</v>
      </c>
      <c r="J1080" s="1">
        <v>4092409</v>
      </c>
      <c r="K1080" s="1">
        <f t="shared" si="50"/>
        <v>15.224644352183018</v>
      </c>
      <c r="L1080" t="s">
        <v>20</v>
      </c>
      <c r="M1080" t="s">
        <v>24</v>
      </c>
      <c r="N1080" t="s">
        <v>3167</v>
      </c>
      <c r="O1080" t="s">
        <v>3167</v>
      </c>
      <c r="P1080" t="s">
        <v>3147</v>
      </c>
      <c r="Q1080" t="s">
        <v>3167</v>
      </c>
      <c r="R1080" t="s">
        <v>3167</v>
      </c>
      <c r="S1080" s="10">
        <f>C1080-VLOOKUP(E1080, 'OFZ Yield'!$B$2:$N$2354, MATCH(V1080, 'OFZ Yield'!$B$3:$N$3, 0), FALSE)</f>
        <v>-2.4600000000000009</v>
      </c>
      <c r="T1080">
        <f t="shared" si="51"/>
        <v>0</v>
      </c>
      <c r="U1080">
        <f t="shared" si="52"/>
        <v>96</v>
      </c>
      <c r="V1080">
        <v>10</v>
      </c>
      <c r="W1080">
        <f>IF(P1080="high risk", 1, 0)</f>
        <v>1</v>
      </c>
    </row>
    <row r="1081" spans="1:26" hidden="1" x14ac:dyDescent="0.15">
      <c r="A1081" t="s">
        <v>287</v>
      </c>
      <c r="B1081" t="s">
        <v>288</v>
      </c>
      <c r="C1081" s="1">
        <v>7</v>
      </c>
      <c r="D1081" s="2">
        <v>44771</v>
      </c>
      <c r="E1081" s="2">
        <v>41851</v>
      </c>
      <c r="F1081" t="s">
        <v>289</v>
      </c>
      <c r="G1081" t="s">
        <v>19</v>
      </c>
      <c r="H1081" t="s">
        <v>21</v>
      </c>
      <c r="I1081" t="s">
        <v>25</v>
      </c>
      <c r="J1081" s="1">
        <v>1977952</v>
      </c>
      <c r="K1081" s="1">
        <f t="shared" si="50"/>
        <v>14.497572523934048</v>
      </c>
      <c r="L1081" t="s">
        <v>20</v>
      </c>
      <c r="M1081" t="s">
        <v>24</v>
      </c>
      <c r="N1081" t="s">
        <v>3167</v>
      </c>
      <c r="O1081" t="s">
        <v>3167</v>
      </c>
      <c r="P1081" t="s">
        <v>3167</v>
      </c>
      <c r="Q1081" t="s">
        <v>3167</v>
      </c>
      <c r="R1081" t="s">
        <v>3167</v>
      </c>
      <c r="S1081" s="10">
        <f>C1081-VLOOKUP(E1081, 'OFZ Yield'!$B$2:$N$2354, MATCH(V1081, 'OFZ Yield'!$B$3:$N$3, 0), FALSE)</f>
        <v>-2.4600000000000009</v>
      </c>
      <c r="T1081">
        <f t="shared" si="51"/>
        <v>0</v>
      </c>
      <c r="U1081">
        <f t="shared" si="52"/>
        <v>96</v>
      </c>
      <c r="V1081">
        <v>10</v>
      </c>
      <c r="W1081">
        <v>0</v>
      </c>
    </row>
    <row r="1082" spans="1:26" hidden="1" x14ac:dyDescent="0.15">
      <c r="A1082" t="s">
        <v>2653</v>
      </c>
      <c r="B1082" t="s">
        <v>2654</v>
      </c>
      <c r="C1082" s="1">
        <v>13</v>
      </c>
      <c r="D1082" s="2">
        <v>43676</v>
      </c>
      <c r="E1082" s="2">
        <v>41856</v>
      </c>
      <c r="F1082" s="16" t="s">
        <v>2655</v>
      </c>
      <c r="G1082" t="s">
        <v>19</v>
      </c>
      <c r="H1082" t="s">
        <v>21</v>
      </c>
      <c r="I1082" t="s">
        <v>25</v>
      </c>
      <c r="J1082" s="19">
        <v>66006600</v>
      </c>
      <c r="K1082" s="19">
        <f t="shared" si="50"/>
        <v>18.005265294991034</v>
      </c>
      <c r="L1082" t="s">
        <v>20</v>
      </c>
      <c r="M1082" s="16" t="s">
        <v>1011</v>
      </c>
      <c r="N1082" s="16" t="s">
        <v>3167</v>
      </c>
      <c r="O1082" s="16" t="s">
        <v>3167</v>
      </c>
      <c r="P1082" s="16" t="s">
        <v>3167</v>
      </c>
      <c r="Q1082" s="16" t="s">
        <v>3167</v>
      </c>
      <c r="R1082" s="16" t="s">
        <v>3167</v>
      </c>
      <c r="S1082" s="17">
        <f>C1082-VLOOKUP(E1082, 'OFZ Yield'!$B$2:$N$2354, MATCH(V1082, 'OFZ Yield'!$B$3:$N$3, 0), FALSE)</f>
        <v>3.41</v>
      </c>
      <c r="T1082">
        <f t="shared" si="51"/>
        <v>0</v>
      </c>
      <c r="U1082" s="16">
        <f t="shared" si="52"/>
        <v>60</v>
      </c>
      <c r="V1082" s="16">
        <v>3</v>
      </c>
      <c r="W1082" s="16">
        <v>0</v>
      </c>
      <c r="X1082" s="16">
        <v>1</v>
      </c>
      <c r="Y1082" s="18">
        <v>43494</v>
      </c>
      <c r="Z1082" s="10">
        <f>(Y1082-E1082)/365</f>
        <v>4.4876712328767123</v>
      </c>
    </row>
    <row r="1083" spans="1:26" hidden="1" x14ac:dyDescent="0.15">
      <c r="A1083" t="s">
        <v>1462</v>
      </c>
      <c r="B1083" t="s">
        <v>1463</v>
      </c>
      <c r="C1083" s="1">
        <v>9</v>
      </c>
      <c r="D1083" s="2">
        <v>43683</v>
      </c>
      <c r="E1083" s="2">
        <v>41863</v>
      </c>
      <c r="F1083" t="s">
        <v>2656</v>
      </c>
      <c r="G1083" t="s">
        <v>19</v>
      </c>
      <c r="H1083" t="s">
        <v>21</v>
      </c>
      <c r="I1083" t="s">
        <v>23</v>
      </c>
      <c r="J1083" s="1">
        <v>134134563</v>
      </c>
      <c r="K1083" s="1">
        <f t="shared" si="50"/>
        <v>18.714354055534702</v>
      </c>
      <c r="L1083" t="s">
        <v>20</v>
      </c>
      <c r="M1083" t="s">
        <v>947</v>
      </c>
      <c r="N1083" t="s">
        <v>3167</v>
      </c>
      <c r="O1083" t="s">
        <v>3167</v>
      </c>
      <c r="P1083" t="s">
        <v>3167</v>
      </c>
      <c r="Q1083" t="s">
        <v>3167</v>
      </c>
      <c r="R1083" t="s">
        <v>3167</v>
      </c>
      <c r="S1083" s="10">
        <f>C1083-VLOOKUP(E1083, 'OFZ Yield'!$B$2:$N$2354, MATCH(V1083, 'OFZ Yield'!$B$3:$N$3, 0), FALSE)</f>
        <v>-0.35999999999999943</v>
      </c>
      <c r="T1083">
        <f t="shared" si="51"/>
        <v>0</v>
      </c>
      <c r="U1083">
        <f t="shared" si="52"/>
        <v>60</v>
      </c>
      <c r="V1083">
        <v>3</v>
      </c>
      <c r="W1083">
        <v>0</v>
      </c>
      <c r="Z1083">
        <v>0</v>
      </c>
    </row>
    <row r="1084" spans="1:26" hidden="1" x14ac:dyDescent="0.15">
      <c r="A1084" t="s">
        <v>290</v>
      </c>
      <c r="B1084" t="s">
        <v>291</v>
      </c>
      <c r="C1084" s="1">
        <v>8.75</v>
      </c>
      <c r="D1084" s="2">
        <v>44778</v>
      </c>
      <c r="E1084" s="2">
        <v>41866</v>
      </c>
      <c r="F1084" t="s">
        <v>292</v>
      </c>
      <c r="G1084" t="s">
        <v>19</v>
      </c>
      <c r="H1084" t="s">
        <v>21</v>
      </c>
      <c r="I1084" t="s">
        <v>23</v>
      </c>
      <c r="J1084" s="1">
        <v>94767481</v>
      </c>
      <c r="K1084" s="1">
        <f t="shared" si="50"/>
        <v>18.366936880951723</v>
      </c>
      <c r="L1084" t="s">
        <v>20</v>
      </c>
      <c r="M1084" t="s">
        <v>24</v>
      </c>
      <c r="N1084" t="s">
        <v>3167</v>
      </c>
      <c r="O1084" t="s">
        <v>3167</v>
      </c>
      <c r="P1084" t="s">
        <v>3167</v>
      </c>
      <c r="Q1084" t="s">
        <v>3167</v>
      </c>
      <c r="R1084" t="s">
        <v>3167</v>
      </c>
      <c r="S1084" s="10">
        <f>C1084-VLOOKUP(E1084, 'OFZ Yield'!$B$2:$N$2354, MATCH(V1084, 'OFZ Yield'!$B$3:$N$3, 0), FALSE)</f>
        <v>-0.5</v>
      </c>
      <c r="T1084">
        <f t="shared" si="51"/>
        <v>0</v>
      </c>
      <c r="U1084">
        <f t="shared" si="52"/>
        <v>96</v>
      </c>
      <c r="V1084">
        <v>10</v>
      </c>
      <c r="W1084">
        <v>0</v>
      </c>
    </row>
    <row r="1085" spans="1:26" hidden="1" x14ac:dyDescent="0.15">
      <c r="A1085" t="s">
        <v>2657</v>
      </c>
      <c r="B1085" t="s">
        <v>2658</v>
      </c>
      <c r="C1085" s="1">
        <v>7</v>
      </c>
      <c r="D1085" s="2">
        <v>47013</v>
      </c>
      <c r="E1085" s="2">
        <v>41866</v>
      </c>
      <c r="F1085" s="16" t="s">
        <v>2659</v>
      </c>
      <c r="G1085" t="s">
        <v>19</v>
      </c>
      <c r="H1085" t="s">
        <v>21</v>
      </c>
      <c r="I1085" t="s">
        <v>25</v>
      </c>
      <c r="J1085" s="19">
        <v>158415841</v>
      </c>
      <c r="K1085" s="19">
        <f t="shared" si="50"/>
        <v>18.880734038657433</v>
      </c>
      <c r="L1085" t="s">
        <v>20</v>
      </c>
      <c r="M1085" s="16" t="s">
        <v>1011</v>
      </c>
      <c r="N1085" s="16" t="s">
        <v>3167</v>
      </c>
      <c r="O1085" s="16" t="s">
        <v>3167</v>
      </c>
      <c r="P1085" s="16" t="s">
        <v>3167</v>
      </c>
      <c r="Q1085" s="16" t="s">
        <v>3167</v>
      </c>
      <c r="R1085" s="16" t="s">
        <v>3167</v>
      </c>
      <c r="S1085" s="17">
        <f>C1085-VLOOKUP(E1085, 'OFZ Yield'!$B$2:$N$2354, MATCH(V1085, 'OFZ Yield'!$B$3:$N$3, 0), FALSE)</f>
        <v>-2.2699999999999996</v>
      </c>
      <c r="T1085">
        <f t="shared" si="51"/>
        <v>0</v>
      </c>
      <c r="U1085" s="16">
        <f t="shared" si="52"/>
        <v>170</v>
      </c>
      <c r="V1085" s="16">
        <v>5</v>
      </c>
      <c r="W1085" s="16">
        <v>0</v>
      </c>
      <c r="X1085" s="16">
        <v>1</v>
      </c>
      <c r="Y1085" s="18">
        <v>42995</v>
      </c>
      <c r="Z1085" s="10">
        <f>(Y1085-E1085)/365</f>
        <v>3.0931506849315067</v>
      </c>
    </row>
    <row r="1086" spans="1:26" hidden="1" x14ac:dyDescent="0.15">
      <c r="A1086" t="s">
        <v>1479</v>
      </c>
      <c r="B1086" t="s">
        <v>1480</v>
      </c>
      <c r="C1086" s="1">
        <v>9.9499999999999993</v>
      </c>
      <c r="D1086" s="2">
        <v>43699</v>
      </c>
      <c r="E1086" s="2">
        <v>41879</v>
      </c>
      <c r="F1086" t="s">
        <v>2660</v>
      </c>
      <c r="G1086" t="s">
        <v>19</v>
      </c>
      <c r="H1086" t="s">
        <v>21</v>
      </c>
      <c r="I1086" t="s">
        <v>23</v>
      </c>
      <c r="J1086" s="1">
        <v>40240369</v>
      </c>
      <c r="K1086" s="1">
        <f t="shared" si="50"/>
        <v>17.510381253693833</v>
      </c>
      <c r="L1086" t="s">
        <v>20</v>
      </c>
      <c r="M1086" t="s">
        <v>947</v>
      </c>
      <c r="N1086" t="s">
        <v>3133</v>
      </c>
      <c r="O1086" t="s">
        <v>3139</v>
      </c>
      <c r="P1086" t="s">
        <v>3167</v>
      </c>
      <c r="Q1086" t="s">
        <v>3167</v>
      </c>
      <c r="R1086" t="s">
        <v>3167</v>
      </c>
      <c r="S1086" s="10">
        <f>C1086-VLOOKUP(E1086, 'OFZ Yield'!$B$2:$N$2354, MATCH(V1086, 'OFZ Yield'!$B$3:$N$3, 0), FALSE)</f>
        <v>0.26999999999999957</v>
      </c>
      <c r="T1086">
        <f t="shared" si="51"/>
        <v>0</v>
      </c>
      <c r="U1086">
        <f t="shared" si="52"/>
        <v>60</v>
      </c>
      <c r="V1086">
        <v>3</v>
      </c>
      <c r="W1086">
        <v>0</v>
      </c>
      <c r="Z1086">
        <v>0</v>
      </c>
    </row>
    <row r="1087" spans="1:26" hidden="1" x14ac:dyDescent="0.15">
      <c r="A1087" t="s">
        <v>823</v>
      </c>
      <c r="B1087" t="s">
        <v>824</v>
      </c>
      <c r="C1087" s="1">
        <v>0.51</v>
      </c>
      <c r="D1087" s="2">
        <v>49160</v>
      </c>
      <c r="E1087" s="2">
        <v>41880</v>
      </c>
      <c r="F1087" s="16" t="s">
        <v>2661</v>
      </c>
      <c r="G1087" t="s">
        <v>19</v>
      </c>
      <c r="H1087" t="s">
        <v>21</v>
      </c>
      <c r="I1087" t="s">
        <v>23</v>
      </c>
      <c r="J1087" s="19">
        <v>40240369</v>
      </c>
      <c r="K1087" s="19">
        <f t="shared" si="50"/>
        <v>17.510381253693833</v>
      </c>
      <c r="L1087" t="s">
        <v>20</v>
      </c>
      <c r="M1087" s="16" t="s">
        <v>1011</v>
      </c>
      <c r="N1087" s="16" t="s">
        <v>3167</v>
      </c>
      <c r="O1087" s="16" t="s">
        <v>3139</v>
      </c>
      <c r="P1087" s="16" t="s">
        <v>3167</v>
      </c>
      <c r="Q1087" s="16" t="s">
        <v>3167</v>
      </c>
      <c r="R1087" s="16" t="s">
        <v>3167</v>
      </c>
      <c r="S1087" s="17">
        <f>C1087-VLOOKUP(E1087, 'OFZ Yield'!$B$2:$N$2354, MATCH(V1087, 'OFZ Yield'!$B$3:$N$3, 0), FALSE)</f>
        <v>-9.3000000000000007</v>
      </c>
      <c r="T1087">
        <f t="shared" si="51"/>
        <v>0</v>
      </c>
      <c r="U1087" s="16">
        <f t="shared" si="52"/>
        <v>240</v>
      </c>
      <c r="V1087" s="16">
        <v>3</v>
      </c>
      <c r="W1087" s="16">
        <v>0</v>
      </c>
      <c r="X1087" s="16">
        <v>1</v>
      </c>
      <c r="Y1087" s="18">
        <v>42708</v>
      </c>
      <c r="Z1087" s="10">
        <f>(Y1087-E1087)/365</f>
        <v>2.2684931506849315</v>
      </c>
    </row>
    <row r="1088" spans="1:26" hidden="1" x14ac:dyDescent="0.15">
      <c r="A1088" t="s">
        <v>761</v>
      </c>
      <c r="B1088" t="s">
        <v>762</v>
      </c>
      <c r="C1088" s="1">
        <v>6</v>
      </c>
      <c r="D1088" s="2">
        <v>47528</v>
      </c>
      <c r="E1088" s="2">
        <v>41886</v>
      </c>
      <c r="F1088" t="s">
        <v>763</v>
      </c>
      <c r="G1088" t="s">
        <v>19</v>
      </c>
      <c r="H1088" t="s">
        <v>21</v>
      </c>
      <c r="I1088" t="s">
        <v>189</v>
      </c>
      <c r="J1088" s="1">
        <v>81562520</v>
      </c>
      <c r="K1088" s="1">
        <f t="shared" si="50"/>
        <v>18.216880400691984</v>
      </c>
      <c r="L1088" t="s">
        <v>20</v>
      </c>
      <c r="M1088" t="s">
        <v>24</v>
      </c>
      <c r="N1088" t="s">
        <v>3167</v>
      </c>
      <c r="O1088" t="s">
        <v>3167</v>
      </c>
      <c r="P1088" t="s">
        <v>3167</v>
      </c>
      <c r="Q1088" t="s">
        <v>3167</v>
      </c>
      <c r="R1088" t="s">
        <v>3167</v>
      </c>
      <c r="S1088" s="10">
        <f>C1088-VLOOKUP(E1088, 'OFZ Yield'!$B$2:$N$2354, MATCH(V1088, 'OFZ Yield'!$B$3:$N$3, 0), FALSE)</f>
        <v>-3.5</v>
      </c>
      <c r="T1088">
        <f t="shared" si="51"/>
        <v>0</v>
      </c>
      <c r="U1088">
        <f t="shared" si="52"/>
        <v>186</v>
      </c>
      <c r="V1088">
        <v>20</v>
      </c>
      <c r="W1088">
        <v>0</v>
      </c>
    </row>
    <row r="1089" spans="1:26" hidden="1" x14ac:dyDescent="0.15">
      <c r="A1089" t="s">
        <v>1753</v>
      </c>
      <c r="B1089" t="s">
        <v>1754</v>
      </c>
      <c r="C1089" s="1">
        <v>5</v>
      </c>
      <c r="D1089" s="2">
        <v>42982</v>
      </c>
      <c r="E1089" s="2">
        <v>41890</v>
      </c>
      <c r="F1089" t="s">
        <v>2663</v>
      </c>
      <c r="G1089" t="s">
        <v>19</v>
      </c>
      <c r="H1089" t="s">
        <v>21</v>
      </c>
      <c r="I1089" t="s">
        <v>23</v>
      </c>
      <c r="J1089" s="1">
        <v>26525128</v>
      </c>
      <c r="K1089" s="1">
        <f t="shared" si="50"/>
        <v>17.093603068088871</v>
      </c>
      <c r="L1089" t="s">
        <v>20</v>
      </c>
      <c r="M1089" t="s">
        <v>947</v>
      </c>
      <c r="N1089" t="s">
        <v>3167</v>
      </c>
      <c r="O1089" t="s">
        <v>3167</v>
      </c>
      <c r="P1089" t="s">
        <v>3167</v>
      </c>
      <c r="Q1089" t="s">
        <v>3167</v>
      </c>
      <c r="R1089" t="s">
        <v>3167</v>
      </c>
      <c r="S1089" s="10">
        <f>C1089-VLOOKUP(E1089, 'OFZ Yield'!$B$2:$N$2354, MATCH(V1089, 'OFZ Yield'!$B$3:$N$3, 0), FALSE)</f>
        <v>-4.5399999999999991</v>
      </c>
      <c r="T1089">
        <f t="shared" si="51"/>
        <v>0</v>
      </c>
      <c r="U1089">
        <f t="shared" si="52"/>
        <v>36</v>
      </c>
      <c r="V1089">
        <v>30</v>
      </c>
      <c r="W1089">
        <v>0</v>
      </c>
      <c r="Z1089">
        <v>0</v>
      </c>
    </row>
    <row r="1090" spans="1:26" hidden="1" x14ac:dyDescent="0.15">
      <c r="A1090" t="s">
        <v>671</v>
      </c>
      <c r="B1090" t="s">
        <v>672</v>
      </c>
      <c r="C1090" s="1">
        <v>10.53</v>
      </c>
      <c r="D1090" s="2">
        <v>43712</v>
      </c>
      <c r="E1090" s="2">
        <v>41892</v>
      </c>
      <c r="F1090" t="s">
        <v>2664</v>
      </c>
      <c r="G1090" t="s">
        <v>19</v>
      </c>
      <c r="H1090" t="s">
        <v>21</v>
      </c>
      <c r="I1090" t="s">
        <v>23</v>
      </c>
      <c r="J1090" s="1">
        <v>27702658</v>
      </c>
      <c r="K1090" s="1">
        <f t="shared" ref="K1090:K1153" si="53">LN(J1090)</f>
        <v>17.137038923232719</v>
      </c>
      <c r="L1090" t="s">
        <v>20</v>
      </c>
      <c r="M1090" t="s">
        <v>948</v>
      </c>
      <c r="N1090" t="s">
        <v>3167</v>
      </c>
      <c r="O1090" t="s">
        <v>3167</v>
      </c>
      <c r="P1090" t="s">
        <v>3167</v>
      </c>
      <c r="Q1090" t="s">
        <v>3167</v>
      </c>
      <c r="R1090" t="s">
        <v>3167</v>
      </c>
      <c r="S1090" s="10">
        <f>C1090-VLOOKUP(E1090, 'OFZ Yield'!$B$2:$N$2354, MATCH(V1090, 'OFZ Yield'!$B$3:$N$3, 0), FALSE)</f>
        <v>0.69999999999999929</v>
      </c>
      <c r="T1090">
        <f t="shared" ref="T1090:T1153" si="54">IF(S1090&gt;4, 1, 0)</f>
        <v>0</v>
      </c>
      <c r="U1090">
        <f t="shared" ref="U1090:U1153" si="55">ROUNDUP(12*((D1090-E1090)/365), 0)</f>
        <v>60</v>
      </c>
      <c r="V1090">
        <v>5</v>
      </c>
      <c r="W1090">
        <v>0</v>
      </c>
      <c r="Z1090">
        <v>0</v>
      </c>
    </row>
    <row r="1091" spans="1:26" hidden="1" x14ac:dyDescent="0.15">
      <c r="A1091" t="s">
        <v>1747</v>
      </c>
      <c r="B1091" t="s">
        <v>1748</v>
      </c>
      <c r="C1091" s="1">
        <v>13.5</v>
      </c>
      <c r="D1091" s="2">
        <v>43714</v>
      </c>
      <c r="E1091" s="2">
        <v>41894</v>
      </c>
      <c r="F1091" t="s">
        <v>2666</v>
      </c>
      <c r="G1091" t="s">
        <v>19</v>
      </c>
      <c r="H1091" t="s">
        <v>21</v>
      </c>
      <c r="I1091" t="s">
        <v>23</v>
      </c>
      <c r="J1091" s="1">
        <v>13184037</v>
      </c>
      <c r="K1091" s="1">
        <f t="shared" si="53"/>
        <v>16.394517337559492</v>
      </c>
      <c r="L1091" t="s">
        <v>20</v>
      </c>
      <c r="M1091" t="s">
        <v>948</v>
      </c>
      <c r="N1091" t="s">
        <v>3167</v>
      </c>
      <c r="O1091" t="s">
        <v>3167</v>
      </c>
      <c r="P1091" t="s">
        <v>3167</v>
      </c>
      <c r="Q1091" t="s">
        <v>3167</v>
      </c>
      <c r="R1091" t="s">
        <v>3167</v>
      </c>
      <c r="S1091" s="10">
        <f>C1091-VLOOKUP(E1091, 'OFZ Yield'!$B$2:$N$2354, MATCH(V1091, 'OFZ Yield'!$B$3:$N$3, 0), FALSE)</f>
        <v>3.8000000000000007</v>
      </c>
      <c r="T1091">
        <f t="shared" si="54"/>
        <v>0</v>
      </c>
      <c r="U1091">
        <f t="shared" si="55"/>
        <v>60</v>
      </c>
      <c r="V1091">
        <v>10</v>
      </c>
      <c r="W1091">
        <v>0</v>
      </c>
      <c r="Z1091">
        <v>0</v>
      </c>
    </row>
    <row r="1092" spans="1:26" hidden="1" x14ac:dyDescent="0.15">
      <c r="A1092" t="s">
        <v>186</v>
      </c>
      <c r="B1092" t="s">
        <v>187</v>
      </c>
      <c r="C1092" s="1">
        <v>9.5500000000000007</v>
      </c>
      <c r="D1092" s="2">
        <v>45538</v>
      </c>
      <c r="E1092" s="2">
        <v>41898</v>
      </c>
      <c r="F1092" t="s">
        <v>456</v>
      </c>
      <c r="G1092" t="s">
        <v>19</v>
      </c>
      <c r="H1092" t="s">
        <v>21</v>
      </c>
      <c r="I1092" t="s">
        <v>28</v>
      </c>
      <c r="J1092" s="1">
        <v>198938464</v>
      </c>
      <c r="K1092" s="1">
        <f t="shared" si="53"/>
        <v>19.108506108737856</v>
      </c>
      <c r="L1092" t="s">
        <v>20</v>
      </c>
      <c r="M1092" t="s">
        <v>24</v>
      </c>
      <c r="N1092" t="s">
        <v>3167</v>
      </c>
      <c r="O1092" t="s">
        <v>3167</v>
      </c>
      <c r="P1092" t="s">
        <v>3167</v>
      </c>
      <c r="Q1092" t="s">
        <v>3167</v>
      </c>
      <c r="R1092" t="s">
        <v>3167</v>
      </c>
      <c r="S1092" s="10">
        <f>C1092-VLOOKUP(E1092, 'OFZ Yield'!$B$2:$N$2354, MATCH(V1092, 'OFZ Yield'!$B$3:$N$3, 0), FALSE)</f>
        <v>-0.16000000000000014</v>
      </c>
      <c r="T1092">
        <f t="shared" si="54"/>
        <v>0</v>
      </c>
      <c r="U1092">
        <f t="shared" si="55"/>
        <v>120</v>
      </c>
      <c r="V1092">
        <v>7</v>
      </c>
      <c r="W1092">
        <v>0</v>
      </c>
    </row>
    <row r="1093" spans="1:26" hidden="1" x14ac:dyDescent="0.15">
      <c r="A1093" t="s">
        <v>332</v>
      </c>
      <c r="B1093" t="s">
        <v>333</v>
      </c>
      <c r="C1093" s="1">
        <v>8.25</v>
      </c>
      <c r="D1093" s="2">
        <v>47360</v>
      </c>
      <c r="E1093" s="2">
        <v>41900</v>
      </c>
      <c r="F1093" t="s">
        <v>748</v>
      </c>
      <c r="G1093" t="s">
        <v>19</v>
      </c>
      <c r="H1093" t="s">
        <v>21</v>
      </c>
      <c r="I1093" t="s">
        <v>23</v>
      </c>
      <c r="J1093" s="1">
        <v>67067281</v>
      </c>
      <c r="K1093" s="1">
        <f t="shared" si="53"/>
        <v>18.021206867519556</v>
      </c>
      <c r="L1093" t="s">
        <v>20</v>
      </c>
      <c r="M1093" t="s">
        <v>24</v>
      </c>
      <c r="N1093" t="s">
        <v>3131</v>
      </c>
      <c r="O1093" t="s">
        <v>3140</v>
      </c>
      <c r="P1093" t="s">
        <v>3167</v>
      </c>
      <c r="Q1093" t="s">
        <v>3167</v>
      </c>
      <c r="R1093" t="s">
        <v>3167</v>
      </c>
      <c r="S1093" s="10">
        <f>C1093-VLOOKUP(E1093, 'OFZ Yield'!$B$2:$N$2354, MATCH(V1093, 'OFZ Yield'!$B$3:$N$3, 0), FALSE)</f>
        <v>-1.2799999999999994</v>
      </c>
      <c r="T1093">
        <f t="shared" si="54"/>
        <v>0</v>
      </c>
      <c r="U1093">
        <f t="shared" si="55"/>
        <v>180</v>
      </c>
      <c r="V1093">
        <v>20</v>
      </c>
      <c r="W1093">
        <v>2</v>
      </c>
    </row>
    <row r="1094" spans="1:26" hidden="1" x14ac:dyDescent="0.15">
      <c r="A1094" t="s">
        <v>332</v>
      </c>
      <c r="B1094" t="s">
        <v>333</v>
      </c>
      <c r="C1094" s="1">
        <v>5.3</v>
      </c>
      <c r="D1094" s="2">
        <v>47360</v>
      </c>
      <c r="E1094" s="2">
        <v>41900</v>
      </c>
      <c r="F1094" t="s">
        <v>750</v>
      </c>
      <c r="G1094" t="s">
        <v>19</v>
      </c>
      <c r="H1094" t="s">
        <v>21</v>
      </c>
      <c r="I1094" t="s">
        <v>23</v>
      </c>
      <c r="J1094" s="1">
        <v>67067281</v>
      </c>
      <c r="K1094" s="1">
        <f t="shared" si="53"/>
        <v>18.021206867519556</v>
      </c>
      <c r="L1094" t="s">
        <v>20</v>
      </c>
      <c r="M1094" t="s">
        <v>24</v>
      </c>
      <c r="N1094" t="s">
        <v>3131</v>
      </c>
      <c r="O1094" t="s">
        <v>3140</v>
      </c>
      <c r="P1094" t="s">
        <v>3167</v>
      </c>
      <c r="Q1094" t="s">
        <v>3167</v>
      </c>
      <c r="R1094" t="s">
        <v>3167</v>
      </c>
      <c r="S1094" s="10">
        <f>C1094-VLOOKUP(E1094, 'OFZ Yield'!$B$2:$N$2354, MATCH(V1094, 'OFZ Yield'!$B$3:$N$3, 0), FALSE)</f>
        <v>-4.2600000000000007</v>
      </c>
      <c r="T1094">
        <f t="shared" si="54"/>
        <v>0</v>
      </c>
      <c r="U1094">
        <f t="shared" si="55"/>
        <v>180</v>
      </c>
      <c r="V1094">
        <v>15</v>
      </c>
      <c r="W1094">
        <v>2</v>
      </c>
    </row>
    <row r="1095" spans="1:26" hidden="1" x14ac:dyDescent="0.15">
      <c r="A1095" t="s">
        <v>1558</v>
      </c>
      <c r="B1095" t="s">
        <v>1559</v>
      </c>
      <c r="C1095" s="1">
        <v>0.01</v>
      </c>
      <c r="D1095" s="2">
        <v>43000</v>
      </c>
      <c r="E1095" s="2">
        <v>41904</v>
      </c>
      <c r="F1095" t="s">
        <v>2667</v>
      </c>
      <c r="G1095" t="s">
        <v>19</v>
      </c>
      <c r="H1095" t="s">
        <v>21</v>
      </c>
      <c r="I1095" t="s">
        <v>23</v>
      </c>
      <c r="J1095" s="1">
        <v>132625642</v>
      </c>
      <c r="K1095" s="1">
        <f t="shared" si="53"/>
        <v>18.703040995603011</v>
      </c>
      <c r="L1095" t="s">
        <v>20</v>
      </c>
      <c r="M1095" t="s">
        <v>947</v>
      </c>
      <c r="N1095" t="s">
        <v>3133</v>
      </c>
      <c r="O1095" t="s">
        <v>3167</v>
      </c>
      <c r="P1095" t="s">
        <v>3167</v>
      </c>
      <c r="Q1095" t="s">
        <v>3167</v>
      </c>
      <c r="R1095" t="s">
        <v>3167</v>
      </c>
      <c r="S1095" s="10">
        <f>C1095-VLOOKUP(E1095, 'OFZ Yield'!$B$2:$N$2354, MATCH(V1095, 'OFZ Yield'!$B$3:$N$3, 0), FALSE)</f>
        <v>-9.61</v>
      </c>
      <c r="T1095">
        <f t="shared" si="54"/>
        <v>0</v>
      </c>
      <c r="U1095">
        <f t="shared" si="55"/>
        <v>37</v>
      </c>
      <c r="V1095">
        <v>10</v>
      </c>
      <c r="W1095">
        <v>0</v>
      </c>
      <c r="Z1095">
        <v>0</v>
      </c>
    </row>
    <row r="1096" spans="1:26" hidden="1" x14ac:dyDescent="0.15">
      <c r="A1096" t="s">
        <v>123</v>
      </c>
      <c r="B1096" t="s">
        <v>124</v>
      </c>
      <c r="C1096" s="1">
        <v>10.5</v>
      </c>
      <c r="D1096" s="2">
        <v>43725</v>
      </c>
      <c r="E1096" s="2">
        <v>41905</v>
      </c>
      <c r="F1096" t="s">
        <v>2668</v>
      </c>
      <c r="G1096" t="s">
        <v>19</v>
      </c>
      <c r="H1096" t="s">
        <v>21</v>
      </c>
      <c r="I1096" t="s">
        <v>25</v>
      </c>
      <c r="J1096" s="1">
        <v>55590000</v>
      </c>
      <c r="K1096" s="1">
        <f t="shared" si="53"/>
        <v>17.833513886929651</v>
      </c>
      <c r="L1096" t="s">
        <v>20</v>
      </c>
      <c r="M1096" t="s">
        <v>947</v>
      </c>
      <c r="N1096" t="s">
        <v>3167</v>
      </c>
      <c r="O1096" t="s">
        <v>3167</v>
      </c>
      <c r="P1096" t="s">
        <v>3167</v>
      </c>
      <c r="Q1096" t="s">
        <v>3167</v>
      </c>
      <c r="R1096" t="s">
        <v>3167</v>
      </c>
      <c r="S1096" s="10">
        <f>C1096-VLOOKUP(E1096, 'OFZ Yield'!$B$2:$N$2354, MATCH(V1096, 'OFZ Yield'!$B$3:$N$3, 0), FALSE)</f>
        <v>0.94999999999999929</v>
      </c>
      <c r="T1096">
        <f t="shared" si="54"/>
        <v>0</v>
      </c>
      <c r="U1096">
        <f t="shared" si="55"/>
        <v>60</v>
      </c>
      <c r="V1096">
        <v>7</v>
      </c>
      <c r="W1096">
        <v>0</v>
      </c>
      <c r="Z1096">
        <v>0</v>
      </c>
    </row>
    <row r="1097" spans="1:26" hidden="1" x14ac:dyDescent="0.15">
      <c r="A1097" t="s">
        <v>457</v>
      </c>
      <c r="B1097" t="s">
        <v>458</v>
      </c>
      <c r="C1097" s="1">
        <v>8.3000000000000007</v>
      </c>
      <c r="D1097" s="2">
        <v>45547</v>
      </c>
      <c r="E1097" s="2">
        <v>41907</v>
      </c>
      <c r="F1097" t="s">
        <v>459</v>
      </c>
      <c r="G1097" t="s">
        <v>19</v>
      </c>
      <c r="H1097" t="s">
        <v>21</v>
      </c>
      <c r="I1097" t="s">
        <v>23</v>
      </c>
      <c r="J1097" s="1">
        <v>67968766</v>
      </c>
      <c r="K1097" s="1">
        <f t="shared" si="53"/>
        <v>18.034558834089601</v>
      </c>
      <c r="L1097" t="s">
        <v>20</v>
      </c>
      <c r="M1097" t="s">
        <v>24</v>
      </c>
      <c r="N1097" t="s">
        <v>3167</v>
      </c>
      <c r="O1097" t="s">
        <v>3139</v>
      </c>
      <c r="P1097" t="s">
        <v>3167</v>
      </c>
      <c r="Q1097" t="s">
        <v>3167</v>
      </c>
      <c r="R1097" t="s">
        <v>3167</v>
      </c>
      <c r="S1097" s="10">
        <f>C1097-VLOOKUP(E1097, 'OFZ Yield'!$B$2:$N$2354, MATCH(V1097, 'OFZ Yield'!$B$3:$N$3, 0), FALSE)</f>
        <v>-0.95999999999999908</v>
      </c>
      <c r="T1097">
        <f t="shared" si="54"/>
        <v>0</v>
      </c>
      <c r="U1097">
        <f t="shared" si="55"/>
        <v>120</v>
      </c>
      <c r="V1097">
        <v>10</v>
      </c>
      <c r="W1097">
        <v>0</v>
      </c>
    </row>
    <row r="1098" spans="1:26" hidden="1" x14ac:dyDescent="0.15">
      <c r="A1098" t="s">
        <v>29</v>
      </c>
      <c r="B1098" t="s">
        <v>30</v>
      </c>
      <c r="C1098" s="1">
        <v>4.2880000000000003</v>
      </c>
      <c r="D1098" s="2">
        <v>45561</v>
      </c>
      <c r="E1098" s="2">
        <v>41908</v>
      </c>
      <c r="F1098" t="s">
        <v>461</v>
      </c>
      <c r="G1098" t="s">
        <v>19</v>
      </c>
      <c r="H1098" t="s">
        <v>21</v>
      </c>
      <c r="I1098" t="s">
        <v>68</v>
      </c>
      <c r="J1098" s="1">
        <v>134134563</v>
      </c>
      <c r="K1098" s="1">
        <f t="shared" si="53"/>
        <v>18.714354055534702</v>
      </c>
      <c r="L1098" t="s">
        <v>20</v>
      </c>
      <c r="M1098" t="s">
        <v>24</v>
      </c>
      <c r="N1098" t="s">
        <v>3167</v>
      </c>
      <c r="O1098" t="s">
        <v>3167</v>
      </c>
      <c r="P1098" t="s">
        <v>3167</v>
      </c>
      <c r="Q1098" t="s">
        <v>3167</v>
      </c>
      <c r="R1098" t="s">
        <v>3167</v>
      </c>
      <c r="S1098" s="10">
        <f>C1098-VLOOKUP(E1098, 'OFZ Yield'!$B$2:$N$2354, MATCH(V1098, 'OFZ Yield'!$B$3:$N$3, 0), FALSE)</f>
        <v>-5.032</v>
      </c>
      <c r="T1098">
        <f t="shared" si="54"/>
        <v>0</v>
      </c>
      <c r="U1098">
        <f t="shared" si="55"/>
        <v>121</v>
      </c>
      <c r="V1098">
        <v>10</v>
      </c>
      <c r="W1098">
        <v>0</v>
      </c>
    </row>
    <row r="1099" spans="1:26" hidden="1" x14ac:dyDescent="0.15">
      <c r="A1099" t="s">
        <v>2469</v>
      </c>
      <c r="B1099" t="s">
        <v>2470</v>
      </c>
      <c r="C1099" s="1">
        <v>8.25</v>
      </c>
      <c r="D1099" s="2">
        <v>44456</v>
      </c>
      <c r="E1099" s="2">
        <v>41908</v>
      </c>
      <c r="F1099" s="16" t="s">
        <v>2670</v>
      </c>
      <c r="G1099" t="s">
        <v>19</v>
      </c>
      <c r="H1099" t="s">
        <v>21</v>
      </c>
      <c r="I1099" t="s">
        <v>68</v>
      </c>
      <c r="J1099" s="19">
        <v>66006600</v>
      </c>
      <c r="K1099" s="19">
        <f t="shared" si="53"/>
        <v>18.005265294991034</v>
      </c>
      <c r="L1099" t="s">
        <v>20</v>
      </c>
      <c r="M1099" s="16" t="s">
        <v>1011</v>
      </c>
      <c r="N1099" s="16" t="s">
        <v>3167</v>
      </c>
      <c r="O1099" s="16" t="s">
        <v>3167</v>
      </c>
      <c r="P1099" s="16" t="s">
        <v>3167</v>
      </c>
      <c r="Q1099" s="16" t="s">
        <v>3167</v>
      </c>
      <c r="R1099" s="16" t="s">
        <v>3167</v>
      </c>
      <c r="S1099" s="17">
        <f>C1099-VLOOKUP(E1099, 'OFZ Yield'!$B$2:$N$2354, MATCH(V1099, 'OFZ Yield'!$B$3:$N$3, 0), FALSE)</f>
        <v>-1.0299999999999994</v>
      </c>
      <c r="T1099">
        <f t="shared" si="54"/>
        <v>0</v>
      </c>
      <c r="U1099" s="16">
        <f t="shared" si="55"/>
        <v>84</v>
      </c>
      <c r="V1099" s="16">
        <v>3</v>
      </c>
      <c r="W1099" s="16">
        <v>0</v>
      </c>
      <c r="X1099" s="16">
        <v>1</v>
      </c>
      <c r="Y1099" s="18">
        <v>43000</v>
      </c>
      <c r="Z1099" s="10">
        <f>(Y1099-E1099)/365</f>
        <v>2.9917808219178084</v>
      </c>
    </row>
    <row r="1100" spans="1:26" hidden="1" x14ac:dyDescent="0.15">
      <c r="A1100" t="s">
        <v>2469</v>
      </c>
      <c r="B1100" t="s">
        <v>2470</v>
      </c>
      <c r="C1100" s="1">
        <v>10.83</v>
      </c>
      <c r="D1100" s="2">
        <v>44456</v>
      </c>
      <c r="E1100" s="2">
        <v>41908</v>
      </c>
      <c r="F1100" s="16" t="s">
        <v>2671</v>
      </c>
      <c r="G1100" t="s">
        <v>19</v>
      </c>
      <c r="H1100" t="s">
        <v>21</v>
      </c>
      <c r="I1100" t="s">
        <v>68</v>
      </c>
      <c r="J1100" s="19">
        <v>66006600</v>
      </c>
      <c r="K1100" s="19">
        <f t="shared" si="53"/>
        <v>18.005265294991034</v>
      </c>
      <c r="L1100" t="s">
        <v>20</v>
      </c>
      <c r="M1100" s="16" t="s">
        <v>1011</v>
      </c>
      <c r="N1100" s="16" t="s">
        <v>3167</v>
      </c>
      <c r="O1100" s="16" t="s">
        <v>3167</v>
      </c>
      <c r="P1100" s="16" t="s">
        <v>3167</v>
      </c>
      <c r="Q1100" s="16" t="s">
        <v>3167</v>
      </c>
      <c r="R1100" s="16" t="s">
        <v>3167</v>
      </c>
      <c r="S1100" s="17">
        <f>C1100-VLOOKUP(E1100, 'OFZ Yield'!$B$2:$N$2354, MATCH(V1100, 'OFZ Yield'!$B$3:$N$3, 0), FALSE)</f>
        <v>1.4800000000000004</v>
      </c>
      <c r="T1100">
        <f t="shared" si="54"/>
        <v>0</v>
      </c>
      <c r="U1100" s="16">
        <f t="shared" si="55"/>
        <v>84</v>
      </c>
      <c r="V1100" s="16">
        <v>7</v>
      </c>
      <c r="W1100" s="16">
        <v>0</v>
      </c>
      <c r="X1100" s="16">
        <v>1</v>
      </c>
      <c r="Y1100" s="18">
        <v>43000</v>
      </c>
      <c r="Z1100" s="10">
        <f>(Y1100-E1100)/365</f>
        <v>2.9917808219178084</v>
      </c>
    </row>
    <row r="1101" spans="1:26" hidden="1" x14ac:dyDescent="0.15">
      <c r="A1101" t="s">
        <v>823</v>
      </c>
      <c r="B1101" t="s">
        <v>824</v>
      </c>
      <c r="C1101" s="1">
        <v>13</v>
      </c>
      <c r="D1101" s="2">
        <v>43015</v>
      </c>
      <c r="E1101" s="2">
        <v>41911</v>
      </c>
      <c r="F1101" t="s">
        <v>2669</v>
      </c>
      <c r="G1101" t="s">
        <v>19</v>
      </c>
      <c r="H1101" t="s">
        <v>21</v>
      </c>
      <c r="I1101" t="s">
        <v>23</v>
      </c>
      <c r="J1101" s="1">
        <v>40240369</v>
      </c>
      <c r="K1101" s="1">
        <f t="shared" si="53"/>
        <v>17.510381253693833</v>
      </c>
      <c r="L1101" t="s">
        <v>20</v>
      </c>
      <c r="M1101" t="s">
        <v>947</v>
      </c>
      <c r="N1101" t="s">
        <v>3167</v>
      </c>
      <c r="O1101" t="s">
        <v>3139</v>
      </c>
      <c r="P1101" t="s">
        <v>3167</v>
      </c>
      <c r="Q1101" t="s">
        <v>3167</v>
      </c>
      <c r="R1101" t="s">
        <v>3167</v>
      </c>
      <c r="S1101" s="10">
        <f>C1101-VLOOKUP(E1101, 'OFZ Yield'!$B$2:$N$2354, MATCH(V1101, 'OFZ Yield'!$B$3:$N$3, 0), FALSE)</f>
        <v>3.5500000000000007</v>
      </c>
      <c r="T1101">
        <f t="shared" si="54"/>
        <v>0</v>
      </c>
      <c r="U1101">
        <f t="shared" si="55"/>
        <v>37</v>
      </c>
      <c r="V1101">
        <v>7</v>
      </c>
      <c r="W1101">
        <v>0</v>
      </c>
      <c r="Z1101">
        <v>0</v>
      </c>
    </row>
    <row r="1102" spans="1:26" hidden="1" x14ac:dyDescent="0.15">
      <c r="A1102" t="s">
        <v>337</v>
      </c>
      <c r="B1102" t="s">
        <v>338</v>
      </c>
      <c r="C1102" s="1">
        <v>5</v>
      </c>
      <c r="D1102" s="2">
        <v>45572</v>
      </c>
      <c r="E1102" s="2">
        <v>41912</v>
      </c>
      <c r="F1102" t="s">
        <v>2672</v>
      </c>
      <c r="G1102" t="s">
        <v>19</v>
      </c>
      <c r="H1102" t="s">
        <v>21</v>
      </c>
      <c r="I1102" t="s">
        <v>23</v>
      </c>
      <c r="J1102" s="1">
        <v>134134563</v>
      </c>
      <c r="K1102" s="1">
        <f t="shared" si="53"/>
        <v>18.714354055534702</v>
      </c>
      <c r="L1102" t="s">
        <v>20</v>
      </c>
      <c r="M1102" t="s">
        <v>948</v>
      </c>
      <c r="N1102" t="s">
        <v>3133</v>
      </c>
      <c r="O1102" t="s">
        <v>3139</v>
      </c>
      <c r="P1102" t="s">
        <v>3167</v>
      </c>
      <c r="Q1102" t="s">
        <v>3167</v>
      </c>
      <c r="R1102" t="s">
        <v>3167</v>
      </c>
      <c r="S1102" s="10">
        <f>C1102-VLOOKUP(E1102, 'OFZ Yield'!$B$2:$N$2354, MATCH(V1102, 'OFZ Yield'!$B$3:$N$3, 0), FALSE)</f>
        <v>-4.4800000000000004</v>
      </c>
      <c r="T1102">
        <f t="shared" si="54"/>
        <v>0</v>
      </c>
      <c r="U1102">
        <f t="shared" si="55"/>
        <v>121</v>
      </c>
      <c r="V1102">
        <v>5</v>
      </c>
      <c r="W1102">
        <v>0</v>
      </c>
      <c r="Z1102">
        <v>0</v>
      </c>
    </row>
    <row r="1103" spans="1:26" hidden="1" x14ac:dyDescent="0.15">
      <c r="A1103" t="s">
        <v>50</v>
      </c>
      <c r="B1103" t="s">
        <v>51</v>
      </c>
      <c r="C1103" s="1">
        <v>8.4499999999999993</v>
      </c>
      <c r="D1103" s="2">
        <v>43740</v>
      </c>
      <c r="E1103" s="2">
        <v>41914</v>
      </c>
      <c r="F1103" t="s">
        <v>2673</v>
      </c>
      <c r="G1103" t="s">
        <v>19</v>
      </c>
      <c r="H1103" t="s">
        <v>21</v>
      </c>
      <c r="I1103" t="s">
        <v>23</v>
      </c>
      <c r="J1103" s="1">
        <v>67691058</v>
      </c>
      <c r="K1103" s="1">
        <f t="shared" si="53"/>
        <v>18.03046464644094</v>
      </c>
      <c r="L1103" t="s">
        <v>20</v>
      </c>
      <c r="M1103" t="s">
        <v>947</v>
      </c>
      <c r="N1103" t="s">
        <v>3133</v>
      </c>
      <c r="O1103" t="s">
        <v>3167</v>
      </c>
      <c r="P1103" t="s">
        <v>3167</v>
      </c>
      <c r="Q1103" t="s">
        <v>3167</v>
      </c>
      <c r="R1103" t="s">
        <v>3167</v>
      </c>
      <c r="S1103" s="10">
        <f>C1103-VLOOKUP(E1103, 'OFZ Yield'!$B$2:$N$2354, MATCH(V1103, 'OFZ Yield'!$B$3:$N$3, 0), FALSE)</f>
        <v>-1.0200000000000014</v>
      </c>
      <c r="T1103">
        <f t="shared" si="54"/>
        <v>0</v>
      </c>
      <c r="U1103">
        <f t="shared" si="55"/>
        <v>61</v>
      </c>
      <c r="V1103">
        <v>5</v>
      </c>
      <c r="W1103">
        <v>0</v>
      </c>
      <c r="Z1103">
        <v>0</v>
      </c>
    </row>
    <row r="1104" spans="1:26" hidden="1" x14ac:dyDescent="0.15">
      <c r="A1104" t="s">
        <v>2674</v>
      </c>
      <c r="B1104" t="s">
        <v>2675</v>
      </c>
      <c r="C1104" s="1">
        <v>10</v>
      </c>
      <c r="D1104" s="2">
        <v>44468</v>
      </c>
      <c r="E1104" s="2">
        <v>41920</v>
      </c>
      <c r="F1104" s="16" t="s">
        <v>2676</v>
      </c>
      <c r="G1104" t="s">
        <v>19</v>
      </c>
      <c r="H1104" t="s">
        <v>21</v>
      </c>
      <c r="I1104" t="s">
        <v>25</v>
      </c>
      <c r="J1104" s="19">
        <v>39603960</v>
      </c>
      <c r="K1104" s="19">
        <f t="shared" si="53"/>
        <v>17.494439671225042</v>
      </c>
      <c r="L1104" t="s">
        <v>20</v>
      </c>
      <c r="M1104" s="16" t="s">
        <v>1011</v>
      </c>
      <c r="N1104" s="16" t="s">
        <v>3167</v>
      </c>
      <c r="O1104" s="16" t="s">
        <v>3167</v>
      </c>
      <c r="P1104" s="16" t="s">
        <v>3167</v>
      </c>
      <c r="Q1104" s="16" t="s">
        <v>3167</v>
      </c>
      <c r="R1104" s="16" t="s">
        <v>3167</v>
      </c>
      <c r="S1104" s="17">
        <f>C1104-VLOOKUP(E1104, 'OFZ Yield'!$B$2:$N$2354, MATCH(V1104, 'OFZ Yield'!$B$3:$N$3, 0), FALSE)</f>
        <v>0.22000000000000064</v>
      </c>
      <c r="T1104">
        <f t="shared" si="54"/>
        <v>0</v>
      </c>
      <c r="U1104" s="16">
        <f t="shared" si="55"/>
        <v>84</v>
      </c>
      <c r="V1104" s="16">
        <v>7</v>
      </c>
      <c r="W1104" s="16">
        <v>0</v>
      </c>
      <c r="X1104" s="16">
        <v>1</v>
      </c>
      <c r="Y1104" s="18">
        <v>42466</v>
      </c>
      <c r="Z1104" s="10">
        <f>(Y1104-E1104)/365</f>
        <v>1.4958904109589042</v>
      </c>
    </row>
    <row r="1105" spans="1:26" hidden="1" x14ac:dyDescent="0.15">
      <c r="A1105" t="s">
        <v>1479</v>
      </c>
      <c r="B1105" t="s">
        <v>1480</v>
      </c>
      <c r="C1105" s="1">
        <v>11</v>
      </c>
      <c r="D1105" s="2">
        <v>43740</v>
      </c>
      <c r="E1105" s="2">
        <v>41920</v>
      </c>
      <c r="F1105" t="s">
        <v>2677</v>
      </c>
      <c r="G1105" t="s">
        <v>19</v>
      </c>
      <c r="H1105" t="s">
        <v>21</v>
      </c>
      <c r="I1105" t="s">
        <v>23</v>
      </c>
      <c r="J1105" s="1">
        <v>53653825</v>
      </c>
      <c r="K1105" s="1">
        <f t="shared" si="53"/>
        <v>17.798063319932947</v>
      </c>
      <c r="L1105" t="s">
        <v>20</v>
      </c>
      <c r="M1105" t="s">
        <v>948</v>
      </c>
      <c r="N1105" t="s">
        <v>3133</v>
      </c>
      <c r="O1105" t="s">
        <v>3139</v>
      </c>
      <c r="P1105" t="s">
        <v>3167</v>
      </c>
      <c r="Q1105" t="s">
        <v>3167</v>
      </c>
      <c r="R1105" t="s">
        <v>3167</v>
      </c>
      <c r="S1105" s="10">
        <f>C1105-VLOOKUP(E1105, 'OFZ Yield'!$B$2:$N$2354, MATCH(V1105, 'OFZ Yield'!$B$3:$N$3, 0), FALSE)</f>
        <v>1.3399999999999999</v>
      </c>
      <c r="T1105">
        <f t="shared" si="54"/>
        <v>0</v>
      </c>
      <c r="U1105">
        <f t="shared" si="55"/>
        <v>60</v>
      </c>
      <c r="V1105">
        <v>15</v>
      </c>
      <c r="W1105">
        <v>0</v>
      </c>
      <c r="Z1105">
        <v>0</v>
      </c>
    </row>
    <row r="1106" spans="1:26" hidden="1" x14ac:dyDescent="0.15">
      <c r="A1106" t="s">
        <v>2469</v>
      </c>
      <c r="B1106" t="s">
        <v>2470</v>
      </c>
      <c r="C1106" s="1">
        <v>12</v>
      </c>
      <c r="D1106" s="2">
        <v>44469</v>
      </c>
      <c r="E1106" s="2">
        <v>41921</v>
      </c>
      <c r="F1106" s="16" t="s">
        <v>2678</v>
      </c>
      <c r="G1106" t="s">
        <v>19</v>
      </c>
      <c r="H1106" t="s">
        <v>21</v>
      </c>
      <c r="I1106" t="s">
        <v>189</v>
      </c>
      <c r="J1106" s="19">
        <v>66006600</v>
      </c>
      <c r="K1106" s="19">
        <f t="shared" si="53"/>
        <v>18.005265294991034</v>
      </c>
      <c r="L1106" t="s">
        <v>20</v>
      </c>
      <c r="M1106" s="16" t="s">
        <v>1011</v>
      </c>
      <c r="N1106" s="16" t="s">
        <v>3167</v>
      </c>
      <c r="O1106" s="16" t="s">
        <v>3167</v>
      </c>
      <c r="P1106" s="16" t="s">
        <v>3167</v>
      </c>
      <c r="Q1106" s="16" t="s">
        <v>3167</v>
      </c>
      <c r="R1106" s="16" t="s">
        <v>3167</v>
      </c>
      <c r="S1106" s="17">
        <f>C1106-VLOOKUP(E1106, 'OFZ Yield'!$B$2:$N$2354, MATCH(V1106, 'OFZ Yield'!$B$3:$N$3, 0), FALSE)</f>
        <v>2.2400000000000002</v>
      </c>
      <c r="T1106">
        <f t="shared" si="54"/>
        <v>0</v>
      </c>
      <c r="U1106" s="16">
        <f t="shared" si="55"/>
        <v>84</v>
      </c>
      <c r="V1106" s="16">
        <v>5</v>
      </c>
      <c r="W1106" s="16">
        <v>0</v>
      </c>
      <c r="X1106" s="16">
        <v>1</v>
      </c>
      <c r="Y1106" s="18">
        <v>43013</v>
      </c>
      <c r="Z1106" s="10">
        <f>(Y1106-E1106)/365</f>
        <v>2.9917808219178084</v>
      </c>
    </row>
    <row r="1107" spans="1:26" hidden="1" x14ac:dyDescent="0.15">
      <c r="A1107" t="s">
        <v>16</v>
      </c>
      <c r="B1107" t="s">
        <v>17</v>
      </c>
      <c r="C1107" s="1">
        <v>7.4</v>
      </c>
      <c r="D1107" s="2">
        <v>45562</v>
      </c>
      <c r="E1107" s="2">
        <v>41922</v>
      </c>
      <c r="F1107" t="s">
        <v>462</v>
      </c>
      <c r="G1107" t="s">
        <v>19</v>
      </c>
      <c r="H1107" t="s">
        <v>21</v>
      </c>
      <c r="I1107" t="s">
        <v>23</v>
      </c>
      <c r="J1107" s="1">
        <v>67067281</v>
      </c>
      <c r="K1107" s="1">
        <f t="shared" si="53"/>
        <v>18.021206867519556</v>
      </c>
      <c r="L1107" t="s">
        <v>20</v>
      </c>
      <c r="M1107" t="s">
        <v>24</v>
      </c>
      <c r="N1107" t="s">
        <v>3167</v>
      </c>
      <c r="O1107" t="s">
        <v>3167</v>
      </c>
      <c r="P1107" t="s">
        <v>3167</v>
      </c>
      <c r="Q1107" t="s">
        <v>3167</v>
      </c>
      <c r="R1107" t="s">
        <v>3167</v>
      </c>
      <c r="S1107" s="10">
        <f>C1107-VLOOKUP(E1107, 'OFZ Yield'!$B$2:$N$2354, MATCH(V1107, 'OFZ Yield'!$B$3:$N$3, 0), FALSE)</f>
        <v>-2.5</v>
      </c>
      <c r="T1107">
        <f t="shared" si="54"/>
        <v>0</v>
      </c>
      <c r="U1107">
        <f t="shared" si="55"/>
        <v>120</v>
      </c>
      <c r="V1107">
        <v>10</v>
      </c>
      <c r="W1107">
        <v>0</v>
      </c>
    </row>
    <row r="1108" spans="1:26" hidden="1" x14ac:dyDescent="0.15">
      <c r="A1108" t="s">
        <v>123</v>
      </c>
      <c r="B1108" t="s">
        <v>124</v>
      </c>
      <c r="C1108" s="1">
        <v>6.25</v>
      </c>
      <c r="D1108" s="2">
        <v>45565</v>
      </c>
      <c r="E1108" s="2">
        <v>41925</v>
      </c>
      <c r="F1108" t="s">
        <v>463</v>
      </c>
      <c r="G1108" t="s">
        <v>19</v>
      </c>
      <c r="H1108" t="s">
        <v>21</v>
      </c>
      <c r="I1108" t="s">
        <v>23</v>
      </c>
      <c r="J1108" s="1">
        <v>31749174</v>
      </c>
      <c r="K1108" s="1">
        <f t="shared" si="53"/>
        <v>17.273377267216528</v>
      </c>
      <c r="L1108" t="s">
        <v>20</v>
      </c>
      <c r="M1108" t="s">
        <v>24</v>
      </c>
      <c r="N1108" t="s">
        <v>3167</v>
      </c>
      <c r="O1108" t="s">
        <v>3167</v>
      </c>
      <c r="P1108" t="s">
        <v>3167</v>
      </c>
      <c r="Q1108" t="s">
        <v>3167</v>
      </c>
      <c r="R1108" t="s">
        <v>3167</v>
      </c>
      <c r="S1108" s="10">
        <f>C1108-VLOOKUP(E1108, 'OFZ Yield'!$B$2:$N$2354, MATCH(V1108, 'OFZ Yield'!$B$3:$N$3, 0), FALSE)</f>
        <v>-3.66</v>
      </c>
      <c r="T1108">
        <f t="shared" si="54"/>
        <v>0</v>
      </c>
      <c r="U1108">
        <f t="shared" si="55"/>
        <v>120</v>
      </c>
      <c r="V1108">
        <v>10</v>
      </c>
      <c r="W1108">
        <v>0</v>
      </c>
    </row>
    <row r="1109" spans="1:26" hidden="1" x14ac:dyDescent="0.15">
      <c r="A1109" t="s">
        <v>16</v>
      </c>
      <c r="B1109" t="s">
        <v>17</v>
      </c>
      <c r="C1109" s="1">
        <v>7.4</v>
      </c>
      <c r="D1109" s="2">
        <v>45565</v>
      </c>
      <c r="E1109" s="2">
        <v>41925</v>
      </c>
      <c r="F1109" t="s">
        <v>464</v>
      </c>
      <c r="G1109" t="s">
        <v>19</v>
      </c>
      <c r="H1109" t="s">
        <v>21</v>
      </c>
      <c r="I1109" t="s">
        <v>23</v>
      </c>
      <c r="J1109" s="1">
        <v>67067281</v>
      </c>
      <c r="K1109" s="1">
        <f t="shared" si="53"/>
        <v>18.021206867519556</v>
      </c>
      <c r="L1109" t="s">
        <v>20</v>
      </c>
      <c r="M1109" t="s">
        <v>24</v>
      </c>
      <c r="N1109" t="s">
        <v>3167</v>
      </c>
      <c r="O1109" t="s">
        <v>3167</v>
      </c>
      <c r="P1109" t="s">
        <v>3167</v>
      </c>
      <c r="Q1109" t="s">
        <v>3167</v>
      </c>
      <c r="R1109" t="s">
        <v>3167</v>
      </c>
      <c r="S1109" s="10">
        <f>C1109-VLOOKUP(E1109, 'OFZ Yield'!$B$2:$N$2354, MATCH(V1109, 'OFZ Yield'!$B$3:$N$3, 0), FALSE)</f>
        <v>-2.5099999999999998</v>
      </c>
      <c r="T1109">
        <f t="shared" si="54"/>
        <v>0</v>
      </c>
      <c r="U1109">
        <f t="shared" si="55"/>
        <v>120</v>
      </c>
      <c r="V1109">
        <v>10</v>
      </c>
      <c r="W1109">
        <v>0</v>
      </c>
    </row>
    <row r="1110" spans="1:26" hidden="1" x14ac:dyDescent="0.15">
      <c r="A1110" t="s">
        <v>714</v>
      </c>
      <c r="B1110" t="s">
        <v>715</v>
      </c>
      <c r="C1110" s="1">
        <v>11.5</v>
      </c>
      <c r="D1110" s="2">
        <v>43018</v>
      </c>
      <c r="E1110" s="2">
        <v>41926</v>
      </c>
      <c r="F1110" t="s">
        <v>2682</v>
      </c>
      <c r="G1110" t="s">
        <v>19</v>
      </c>
      <c r="H1110" t="s">
        <v>21</v>
      </c>
      <c r="I1110" t="s">
        <v>23</v>
      </c>
      <c r="J1110" s="1">
        <v>39552111</v>
      </c>
      <c r="K1110" s="1">
        <f t="shared" si="53"/>
        <v>17.493129626227599</v>
      </c>
      <c r="L1110" t="s">
        <v>20</v>
      </c>
      <c r="M1110" t="s">
        <v>947</v>
      </c>
      <c r="N1110" t="s">
        <v>3167</v>
      </c>
      <c r="O1110" t="s">
        <v>3167</v>
      </c>
      <c r="P1110" t="s">
        <v>3167</v>
      </c>
      <c r="Q1110" t="s">
        <v>3167</v>
      </c>
      <c r="R1110" t="s">
        <v>3167</v>
      </c>
      <c r="S1110" s="10">
        <f>C1110-VLOOKUP(E1110, 'OFZ Yield'!$B$2:$N$2354, MATCH(V1110, 'OFZ Yield'!$B$3:$N$3, 0), FALSE)</f>
        <v>1.6199999999999992</v>
      </c>
      <c r="T1110">
        <f t="shared" si="54"/>
        <v>0</v>
      </c>
      <c r="U1110">
        <f t="shared" si="55"/>
        <v>36</v>
      </c>
      <c r="V1110">
        <v>15</v>
      </c>
      <c r="W1110">
        <v>0</v>
      </c>
      <c r="Z1110">
        <v>0</v>
      </c>
    </row>
    <row r="1111" spans="1:26" hidden="1" x14ac:dyDescent="0.15">
      <c r="A1111" t="s">
        <v>2633</v>
      </c>
      <c r="B1111" t="s">
        <v>2634</v>
      </c>
      <c r="C1111" s="1">
        <v>11.3</v>
      </c>
      <c r="D1111" s="2">
        <v>43757</v>
      </c>
      <c r="E1111" s="2">
        <v>41927</v>
      </c>
      <c r="F1111" t="s">
        <v>2679</v>
      </c>
      <c r="G1111" t="s">
        <v>19</v>
      </c>
      <c r="H1111" t="s">
        <v>21</v>
      </c>
      <c r="I1111" t="s">
        <v>23</v>
      </c>
      <c r="J1111" s="1">
        <v>67067281</v>
      </c>
      <c r="K1111" s="1">
        <f t="shared" si="53"/>
        <v>18.021206867519556</v>
      </c>
      <c r="L1111" t="s">
        <v>20</v>
      </c>
      <c r="M1111" t="s">
        <v>951</v>
      </c>
      <c r="N1111" t="s">
        <v>3167</v>
      </c>
      <c r="O1111" t="s">
        <v>3139</v>
      </c>
      <c r="P1111" t="s">
        <v>3167</v>
      </c>
      <c r="Q1111" t="s">
        <v>3167</v>
      </c>
      <c r="R1111" t="s">
        <v>3167</v>
      </c>
      <c r="S1111" s="10">
        <f>C1111-VLOOKUP(E1111, 'OFZ Yield'!$B$2:$N$2354, MATCH(V1111, 'OFZ Yield'!$B$3:$N$3, 0), FALSE)</f>
        <v>1.4700000000000006</v>
      </c>
      <c r="T1111">
        <f t="shared" si="54"/>
        <v>0</v>
      </c>
      <c r="U1111">
        <f t="shared" si="55"/>
        <v>61</v>
      </c>
      <c r="V1111">
        <v>10</v>
      </c>
      <c r="W1111">
        <v>0</v>
      </c>
      <c r="Z1111">
        <v>0</v>
      </c>
    </row>
    <row r="1112" spans="1:26" hidden="1" x14ac:dyDescent="0.15">
      <c r="A1112" t="s">
        <v>123</v>
      </c>
      <c r="B1112" t="s">
        <v>124</v>
      </c>
      <c r="C1112" s="1">
        <v>12</v>
      </c>
      <c r="D1112" s="2">
        <v>43019</v>
      </c>
      <c r="E1112" s="2">
        <v>41927</v>
      </c>
      <c r="F1112" t="s">
        <v>2681</v>
      </c>
      <c r="G1112" t="s">
        <v>19</v>
      </c>
      <c r="H1112" t="s">
        <v>21</v>
      </c>
      <c r="I1112" t="s">
        <v>23</v>
      </c>
      <c r="J1112" s="1">
        <v>5304399</v>
      </c>
      <c r="K1112" s="1">
        <f t="shared" si="53"/>
        <v>15.484047034262828</v>
      </c>
      <c r="L1112" t="s">
        <v>20</v>
      </c>
      <c r="M1112" t="s">
        <v>947</v>
      </c>
      <c r="N1112" t="s">
        <v>3167</v>
      </c>
      <c r="O1112" t="s">
        <v>3167</v>
      </c>
      <c r="P1112" t="s">
        <v>3167</v>
      </c>
      <c r="Q1112" t="s">
        <v>3167</v>
      </c>
      <c r="R1112" t="s">
        <v>3167</v>
      </c>
      <c r="S1112" s="10">
        <f>C1112-VLOOKUP(E1112, 'OFZ Yield'!$B$2:$N$2354, MATCH(V1112, 'OFZ Yield'!$B$3:$N$3, 0), FALSE)</f>
        <v>2</v>
      </c>
      <c r="T1112">
        <f t="shared" si="54"/>
        <v>0</v>
      </c>
      <c r="U1112">
        <f t="shared" si="55"/>
        <v>36</v>
      </c>
      <c r="V1112">
        <v>5</v>
      </c>
      <c r="W1112">
        <v>0</v>
      </c>
      <c r="Z1112">
        <v>0</v>
      </c>
    </row>
    <row r="1113" spans="1:26" hidden="1" x14ac:dyDescent="0.15">
      <c r="A1113" t="s">
        <v>123</v>
      </c>
      <c r="B1113" t="s">
        <v>124</v>
      </c>
      <c r="C1113" s="1">
        <v>0</v>
      </c>
      <c r="D1113" s="2">
        <v>45568</v>
      </c>
      <c r="E1113" s="2">
        <v>41928</v>
      </c>
      <c r="F1113" t="s">
        <v>467</v>
      </c>
      <c r="G1113" t="s">
        <v>19</v>
      </c>
      <c r="H1113" t="s">
        <v>21</v>
      </c>
      <c r="I1113" t="s">
        <v>23</v>
      </c>
      <c r="J1113" s="1">
        <v>32396039</v>
      </c>
      <c r="K1113" s="1">
        <f t="shared" si="53"/>
        <v>17.29354672020262</v>
      </c>
      <c r="L1113" t="s">
        <v>20</v>
      </c>
      <c r="M1113" t="s">
        <v>24</v>
      </c>
      <c r="N1113" t="s">
        <v>3167</v>
      </c>
      <c r="O1113" t="s">
        <v>3167</v>
      </c>
      <c r="P1113" t="s">
        <v>3167</v>
      </c>
      <c r="Q1113" t="s">
        <v>3167</v>
      </c>
      <c r="R1113" t="s">
        <v>3167</v>
      </c>
      <c r="S1113" s="10">
        <f>C1113-VLOOKUP(E1113, 'OFZ Yield'!$B$2:$N$2354, MATCH(V1113, 'OFZ Yield'!$B$3:$N$3, 0), FALSE)</f>
        <v>-9.92</v>
      </c>
      <c r="T1113">
        <f t="shared" si="54"/>
        <v>0</v>
      </c>
      <c r="U1113">
        <f t="shared" si="55"/>
        <v>120</v>
      </c>
      <c r="V1113">
        <v>10</v>
      </c>
      <c r="W1113">
        <v>0</v>
      </c>
    </row>
    <row r="1114" spans="1:26" hidden="1" x14ac:dyDescent="0.15">
      <c r="A1114" t="s">
        <v>2633</v>
      </c>
      <c r="B1114" t="s">
        <v>2634</v>
      </c>
      <c r="C1114" s="1">
        <v>11.3</v>
      </c>
      <c r="D1114" s="2">
        <v>43758</v>
      </c>
      <c r="E1114" s="2">
        <v>41928</v>
      </c>
      <c r="F1114" t="s">
        <v>2680</v>
      </c>
      <c r="G1114" t="s">
        <v>19</v>
      </c>
      <c r="H1114" t="s">
        <v>21</v>
      </c>
      <c r="I1114" t="s">
        <v>23</v>
      </c>
      <c r="J1114" s="1">
        <v>67067281</v>
      </c>
      <c r="K1114" s="1">
        <f t="shared" si="53"/>
        <v>18.021206867519556</v>
      </c>
      <c r="L1114" t="s">
        <v>20</v>
      </c>
      <c r="M1114" t="s">
        <v>951</v>
      </c>
      <c r="N1114" t="s">
        <v>3167</v>
      </c>
      <c r="O1114" t="s">
        <v>3139</v>
      </c>
      <c r="P1114" t="s">
        <v>3167</v>
      </c>
      <c r="Q1114" t="s">
        <v>3167</v>
      </c>
      <c r="R1114" t="s">
        <v>3167</v>
      </c>
      <c r="S1114" s="10">
        <f>C1114-VLOOKUP(E1114, 'OFZ Yield'!$B$2:$N$2354, MATCH(V1114, 'OFZ Yield'!$B$3:$N$3, 0), FALSE)</f>
        <v>1.2100000000000009</v>
      </c>
      <c r="T1114">
        <f t="shared" si="54"/>
        <v>0</v>
      </c>
      <c r="U1114">
        <f t="shared" si="55"/>
        <v>61</v>
      </c>
      <c r="V1114">
        <v>5</v>
      </c>
      <c r="W1114">
        <v>0</v>
      </c>
      <c r="Z1114">
        <v>0</v>
      </c>
    </row>
    <row r="1115" spans="1:26" hidden="1" x14ac:dyDescent="0.15">
      <c r="A1115" t="s">
        <v>123</v>
      </c>
      <c r="B1115" t="s">
        <v>124</v>
      </c>
      <c r="C1115" s="1">
        <v>6.25</v>
      </c>
      <c r="D1115" s="2">
        <v>45573</v>
      </c>
      <c r="E1115" s="2">
        <v>41933</v>
      </c>
      <c r="F1115" t="s">
        <v>468</v>
      </c>
      <c r="G1115" t="s">
        <v>19</v>
      </c>
      <c r="H1115" t="s">
        <v>21</v>
      </c>
      <c r="I1115" t="s">
        <v>23</v>
      </c>
      <c r="J1115" s="1">
        <v>29042904</v>
      </c>
      <c r="K1115" s="1">
        <f t="shared" si="53"/>
        <v>17.184284742921204</v>
      </c>
      <c r="L1115" t="s">
        <v>20</v>
      </c>
      <c r="M1115" t="s">
        <v>24</v>
      </c>
      <c r="N1115" t="s">
        <v>3167</v>
      </c>
      <c r="O1115" t="s">
        <v>3167</v>
      </c>
      <c r="P1115" t="s">
        <v>3167</v>
      </c>
      <c r="Q1115" t="s">
        <v>3167</v>
      </c>
      <c r="R1115" t="s">
        <v>3167</v>
      </c>
      <c r="S1115" s="10">
        <f>C1115-VLOOKUP(E1115, 'OFZ Yield'!$B$2:$N$2354, MATCH(V1115, 'OFZ Yield'!$B$3:$N$3, 0), FALSE)</f>
        <v>-3.5500000000000007</v>
      </c>
      <c r="T1115">
        <f t="shared" si="54"/>
        <v>0</v>
      </c>
      <c r="U1115">
        <f t="shared" si="55"/>
        <v>120</v>
      </c>
      <c r="V1115">
        <v>10</v>
      </c>
      <c r="W1115">
        <v>0</v>
      </c>
    </row>
    <row r="1116" spans="1:26" hidden="1" x14ac:dyDescent="0.15">
      <c r="A1116" t="s">
        <v>752</v>
      </c>
      <c r="B1116" t="s">
        <v>753</v>
      </c>
      <c r="C1116" s="1">
        <v>16</v>
      </c>
      <c r="D1116" s="2">
        <v>47393</v>
      </c>
      <c r="E1116" s="2">
        <v>41933</v>
      </c>
      <c r="F1116" t="s">
        <v>754</v>
      </c>
      <c r="G1116" t="s">
        <v>19</v>
      </c>
      <c r="H1116" t="s">
        <v>21</v>
      </c>
      <c r="I1116" t="s">
        <v>23</v>
      </c>
      <c r="J1116" s="1">
        <v>543750</v>
      </c>
      <c r="K1116" s="1">
        <f t="shared" si="53"/>
        <v>13.206244861385031</v>
      </c>
      <c r="L1116" t="s">
        <v>20</v>
      </c>
      <c r="M1116" t="s">
        <v>24</v>
      </c>
      <c r="N1116" t="s">
        <v>3167</v>
      </c>
      <c r="O1116" t="s">
        <v>3167</v>
      </c>
      <c r="P1116" t="s">
        <v>3167</v>
      </c>
      <c r="Q1116" t="s">
        <v>3167</v>
      </c>
      <c r="R1116" t="s">
        <v>3167</v>
      </c>
      <c r="S1116" s="10">
        <f>C1116-VLOOKUP(E1116, 'OFZ Yield'!$B$2:$N$2354, MATCH(V1116, 'OFZ Yield'!$B$3:$N$3, 0), FALSE)</f>
        <v>6.27</v>
      </c>
      <c r="T1116">
        <f t="shared" si="54"/>
        <v>1</v>
      </c>
      <c r="U1116">
        <f t="shared" si="55"/>
        <v>180</v>
      </c>
      <c r="V1116">
        <v>20</v>
      </c>
      <c r="W1116">
        <v>0</v>
      </c>
      <c r="X1116">
        <v>0</v>
      </c>
    </row>
    <row r="1117" spans="1:26" hidden="1" x14ac:dyDescent="0.15">
      <c r="A1117" t="s">
        <v>2684</v>
      </c>
      <c r="B1117" t="s">
        <v>2685</v>
      </c>
      <c r="C1117" s="1">
        <v>8.75</v>
      </c>
      <c r="D1117" s="2">
        <v>53888</v>
      </c>
      <c r="E1117" s="2">
        <v>41933</v>
      </c>
      <c r="F1117" t="s">
        <v>2686</v>
      </c>
      <c r="G1117" t="s">
        <v>19</v>
      </c>
      <c r="H1117" t="s">
        <v>21</v>
      </c>
      <c r="I1117" t="s">
        <v>25</v>
      </c>
      <c r="J1117" s="1">
        <v>65920186</v>
      </c>
      <c r="K1117" s="1">
        <f t="shared" si="53"/>
        <v>18.003955265163452</v>
      </c>
      <c r="L1117" t="s">
        <v>20</v>
      </c>
      <c r="M1117" t="s">
        <v>948</v>
      </c>
      <c r="N1117" t="s">
        <v>3133</v>
      </c>
      <c r="O1117" t="s">
        <v>3167</v>
      </c>
      <c r="P1117" t="s">
        <v>3167</v>
      </c>
      <c r="Q1117" t="s">
        <v>3167</v>
      </c>
      <c r="R1117" t="s">
        <v>3167</v>
      </c>
      <c r="S1117" s="10">
        <f>C1117-VLOOKUP(E1117, 'OFZ Yield'!$B$2:$N$2354, MATCH(V1117, 'OFZ Yield'!$B$3:$N$3, 0), FALSE)</f>
        <v>-0.98000000000000043</v>
      </c>
      <c r="T1117">
        <f t="shared" si="54"/>
        <v>0</v>
      </c>
      <c r="U1117">
        <f t="shared" si="55"/>
        <v>394</v>
      </c>
      <c r="V1117">
        <v>20</v>
      </c>
      <c r="W1117">
        <v>0</v>
      </c>
      <c r="Z1117">
        <v>0</v>
      </c>
    </row>
    <row r="1118" spans="1:26" hidden="1" x14ac:dyDescent="0.15">
      <c r="A1118" t="s">
        <v>2684</v>
      </c>
      <c r="B1118" t="s">
        <v>2685</v>
      </c>
      <c r="C1118" s="1">
        <v>11.25</v>
      </c>
      <c r="D1118" s="2">
        <v>53888</v>
      </c>
      <c r="E1118" s="2">
        <v>41933</v>
      </c>
      <c r="F1118" t="s">
        <v>2687</v>
      </c>
      <c r="G1118" t="s">
        <v>19</v>
      </c>
      <c r="H1118" t="s">
        <v>21</v>
      </c>
      <c r="I1118" t="s">
        <v>25</v>
      </c>
      <c r="J1118" s="1">
        <v>33438779</v>
      </c>
      <c r="K1118" s="1">
        <f t="shared" si="53"/>
        <v>17.325226832356257</v>
      </c>
      <c r="L1118" t="s">
        <v>20</v>
      </c>
      <c r="M1118" t="s">
        <v>948</v>
      </c>
      <c r="N1118" t="s">
        <v>3133</v>
      </c>
      <c r="O1118" t="s">
        <v>3167</v>
      </c>
      <c r="P1118" t="s">
        <v>3167</v>
      </c>
      <c r="Q1118" t="s">
        <v>3167</v>
      </c>
      <c r="R1118" t="s">
        <v>3167</v>
      </c>
      <c r="S1118" s="10">
        <f>C1118-VLOOKUP(E1118, 'OFZ Yield'!$B$2:$N$2354, MATCH(V1118, 'OFZ Yield'!$B$3:$N$3, 0), FALSE)</f>
        <v>1.4000000000000004</v>
      </c>
      <c r="T1118">
        <f t="shared" si="54"/>
        <v>0</v>
      </c>
      <c r="U1118">
        <f t="shared" si="55"/>
        <v>394</v>
      </c>
      <c r="V1118">
        <v>3</v>
      </c>
      <c r="W1118">
        <v>0</v>
      </c>
      <c r="Z1118">
        <v>0</v>
      </c>
    </row>
    <row r="1119" spans="1:26" hidden="1" x14ac:dyDescent="0.15">
      <c r="A1119" t="s">
        <v>38</v>
      </c>
      <c r="B1119" t="s">
        <v>39</v>
      </c>
      <c r="C1119" s="1">
        <v>0.01</v>
      </c>
      <c r="D1119" s="2">
        <v>45574</v>
      </c>
      <c r="E1119" s="2">
        <v>41934</v>
      </c>
      <c r="F1119" t="s">
        <v>2683</v>
      </c>
      <c r="G1119" t="s">
        <v>19</v>
      </c>
      <c r="H1119" t="s">
        <v>21</v>
      </c>
      <c r="I1119" t="s">
        <v>23</v>
      </c>
      <c r="J1119" s="1">
        <v>203073174</v>
      </c>
      <c r="K1119" s="1">
        <f t="shared" si="53"/>
        <v>19.129076935109051</v>
      </c>
      <c r="L1119" t="s">
        <v>20</v>
      </c>
      <c r="M1119" t="s">
        <v>951</v>
      </c>
      <c r="N1119" t="s">
        <v>3167</v>
      </c>
      <c r="O1119" t="s">
        <v>3167</v>
      </c>
      <c r="P1119" t="s">
        <v>3167</v>
      </c>
      <c r="Q1119" t="s">
        <v>3167</v>
      </c>
      <c r="R1119" t="s">
        <v>3167</v>
      </c>
      <c r="S1119" s="10">
        <f>C1119-VLOOKUP(E1119, 'OFZ Yield'!$B$2:$N$2354, MATCH(V1119, 'OFZ Yield'!$B$3:$N$3, 0), FALSE)</f>
        <v>-9.9500000000000011</v>
      </c>
      <c r="T1119">
        <f t="shared" si="54"/>
        <v>0</v>
      </c>
      <c r="U1119">
        <f t="shared" si="55"/>
        <v>120</v>
      </c>
      <c r="V1119">
        <v>5</v>
      </c>
      <c r="W1119">
        <v>0</v>
      </c>
      <c r="Z1119">
        <v>0</v>
      </c>
    </row>
    <row r="1120" spans="1:26" hidden="1" x14ac:dyDescent="0.15">
      <c r="A1120" t="s">
        <v>2619</v>
      </c>
      <c r="B1120" t="s">
        <v>2620</v>
      </c>
      <c r="C1120" s="1">
        <v>12</v>
      </c>
      <c r="D1120" s="2">
        <v>43026</v>
      </c>
      <c r="E1120" s="2">
        <v>41934</v>
      </c>
      <c r="F1120" t="s">
        <v>2688</v>
      </c>
      <c r="G1120" t="s">
        <v>19</v>
      </c>
      <c r="H1120" t="s">
        <v>21</v>
      </c>
      <c r="I1120" t="s">
        <v>23</v>
      </c>
      <c r="J1120" s="1">
        <v>26368074</v>
      </c>
      <c r="K1120" s="1">
        <f t="shared" si="53"/>
        <v>17.087664518119436</v>
      </c>
      <c r="L1120" t="s">
        <v>20</v>
      </c>
      <c r="M1120" t="s">
        <v>947</v>
      </c>
      <c r="N1120" t="s">
        <v>3167</v>
      </c>
      <c r="O1120" t="s">
        <v>3167</v>
      </c>
      <c r="P1120" t="s">
        <v>3167</v>
      </c>
      <c r="Q1120" t="s">
        <v>3167</v>
      </c>
      <c r="R1120" t="s">
        <v>3167</v>
      </c>
      <c r="S1120" s="10">
        <f>C1120-VLOOKUP(E1120, 'OFZ Yield'!$B$2:$N$2354, MATCH(V1120, 'OFZ Yield'!$B$3:$N$3, 0), FALSE)</f>
        <v>2.0399999999999991</v>
      </c>
      <c r="T1120">
        <f t="shared" si="54"/>
        <v>0</v>
      </c>
      <c r="U1120">
        <f t="shared" si="55"/>
        <v>36</v>
      </c>
      <c r="V1120">
        <v>5</v>
      </c>
      <c r="W1120">
        <v>0</v>
      </c>
      <c r="Z1120">
        <v>0</v>
      </c>
    </row>
    <row r="1121" spans="1:26" hidden="1" x14ac:dyDescent="0.15">
      <c r="A1121" t="s">
        <v>2619</v>
      </c>
      <c r="B1121" t="s">
        <v>2620</v>
      </c>
      <c r="C1121" s="1">
        <v>12.25</v>
      </c>
      <c r="D1121" s="2">
        <v>43027</v>
      </c>
      <c r="E1121" s="2">
        <v>41935</v>
      </c>
      <c r="F1121" t="s">
        <v>2689</v>
      </c>
      <c r="G1121" t="s">
        <v>19</v>
      </c>
      <c r="H1121" t="s">
        <v>21</v>
      </c>
      <c r="I1121" t="s">
        <v>23</v>
      </c>
      <c r="J1121" s="1">
        <v>39552111</v>
      </c>
      <c r="K1121" s="1">
        <f t="shared" si="53"/>
        <v>17.493129626227599</v>
      </c>
      <c r="L1121" t="s">
        <v>20</v>
      </c>
      <c r="M1121" t="s">
        <v>947</v>
      </c>
      <c r="N1121" t="s">
        <v>3167</v>
      </c>
      <c r="O1121" t="s">
        <v>3167</v>
      </c>
      <c r="P1121" t="s">
        <v>3167</v>
      </c>
      <c r="Q1121" t="s">
        <v>3167</v>
      </c>
      <c r="R1121" t="s">
        <v>3167</v>
      </c>
      <c r="S1121" s="10">
        <f>C1121-VLOOKUP(E1121, 'OFZ Yield'!$B$2:$N$2354, MATCH(V1121, 'OFZ Yield'!$B$3:$N$3, 0), FALSE)</f>
        <v>2.1099999999999994</v>
      </c>
      <c r="T1121">
        <f t="shared" si="54"/>
        <v>0</v>
      </c>
      <c r="U1121">
        <f t="shared" si="55"/>
        <v>36</v>
      </c>
      <c r="V1121">
        <v>5</v>
      </c>
      <c r="W1121">
        <v>0</v>
      </c>
      <c r="Z1121">
        <v>0</v>
      </c>
    </row>
    <row r="1122" spans="1:26" hidden="1" x14ac:dyDescent="0.15">
      <c r="A1122" t="s">
        <v>1479</v>
      </c>
      <c r="B1122" t="s">
        <v>1480</v>
      </c>
      <c r="C1122" s="1">
        <v>8.9</v>
      </c>
      <c r="D1122" s="2">
        <v>43761</v>
      </c>
      <c r="E1122" s="2">
        <v>41935</v>
      </c>
      <c r="F1122" t="s">
        <v>2690</v>
      </c>
      <c r="G1122" t="s">
        <v>19</v>
      </c>
      <c r="H1122" t="s">
        <v>21</v>
      </c>
      <c r="I1122" t="s">
        <v>23</v>
      </c>
      <c r="J1122" s="1">
        <v>67067281</v>
      </c>
      <c r="K1122" s="1">
        <f t="shared" si="53"/>
        <v>18.021206867519556</v>
      </c>
      <c r="L1122" t="s">
        <v>20</v>
      </c>
      <c r="M1122" t="s">
        <v>948</v>
      </c>
      <c r="N1122" t="s">
        <v>3133</v>
      </c>
      <c r="O1122" t="s">
        <v>3139</v>
      </c>
      <c r="P1122" t="s">
        <v>3167</v>
      </c>
      <c r="Q1122" t="s">
        <v>3167</v>
      </c>
      <c r="R1122" t="s">
        <v>3167</v>
      </c>
      <c r="S1122" s="10">
        <f>C1122-VLOOKUP(E1122, 'OFZ Yield'!$B$2:$N$2354, MATCH(V1122, 'OFZ Yield'!$B$3:$N$3, 0), FALSE)</f>
        <v>-1.2400000000000002</v>
      </c>
      <c r="T1122">
        <f t="shared" si="54"/>
        <v>0</v>
      </c>
      <c r="U1122">
        <f t="shared" si="55"/>
        <v>61</v>
      </c>
      <c r="V1122">
        <v>5</v>
      </c>
      <c r="W1122">
        <v>0</v>
      </c>
      <c r="Z1122">
        <v>0</v>
      </c>
    </row>
    <row r="1123" spans="1:26" hidden="1" x14ac:dyDescent="0.15">
      <c r="A1123" t="s">
        <v>2691</v>
      </c>
      <c r="B1123" t="s">
        <v>2692</v>
      </c>
      <c r="C1123" s="1">
        <v>10</v>
      </c>
      <c r="D1123" s="2">
        <v>44483</v>
      </c>
      <c r="E1123" s="2">
        <v>41935</v>
      </c>
      <c r="F1123" s="16" t="s">
        <v>2693</v>
      </c>
      <c r="G1123" t="s">
        <v>19</v>
      </c>
      <c r="H1123" t="s">
        <v>21</v>
      </c>
      <c r="I1123" t="s">
        <v>25</v>
      </c>
      <c r="J1123" s="19">
        <v>13201320</v>
      </c>
      <c r="K1123" s="19">
        <f t="shared" si="53"/>
        <v>16.395827382556934</v>
      </c>
      <c r="L1123" t="s">
        <v>20</v>
      </c>
      <c r="M1123" s="16" t="s">
        <v>1011</v>
      </c>
      <c r="N1123" s="16" t="s">
        <v>3167</v>
      </c>
      <c r="O1123" s="16" t="s">
        <v>3167</v>
      </c>
      <c r="P1123" s="16" t="s">
        <v>3167</v>
      </c>
      <c r="Q1123" s="16" t="s">
        <v>3167</v>
      </c>
      <c r="R1123" s="16" t="s">
        <v>3167</v>
      </c>
      <c r="S1123" s="17">
        <f>C1123-VLOOKUP(E1123, 'OFZ Yield'!$B$2:$N$2354, MATCH(V1123, 'OFZ Yield'!$B$3:$N$3, 0), FALSE)</f>
        <v>8.9999999999999858E-2</v>
      </c>
      <c r="T1123">
        <f t="shared" si="54"/>
        <v>0</v>
      </c>
      <c r="U1123" s="16">
        <f t="shared" si="55"/>
        <v>84</v>
      </c>
      <c r="V1123" s="16">
        <v>3</v>
      </c>
      <c r="W1123" s="16">
        <v>0</v>
      </c>
      <c r="X1123" s="16">
        <v>0</v>
      </c>
      <c r="Y1123" s="18">
        <v>42299</v>
      </c>
      <c r="Z1123" s="10">
        <f>(Y1123-E1123)/365</f>
        <v>0.99726027397260275</v>
      </c>
    </row>
    <row r="1124" spans="1:26" hidden="1" x14ac:dyDescent="0.15">
      <c r="A1124" t="s">
        <v>123</v>
      </c>
      <c r="B1124" t="s">
        <v>124</v>
      </c>
      <c r="C1124" s="1">
        <v>6.25</v>
      </c>
      <c r="D1124" s="2">
        <v>45579</v>
      </c>
      <c r="E1124" s="2">
        <v>41939</v>
      </c>
      <c r="F1124" t="s">
        <v>469</v>
      </c>
      <c r="G1124" t="s">
        <v>19</v>
      </c>
      <c r="H1124" t="s">
        <v>21</v>
      </c>
      <c r="I1124" t="s">
        <v>23</v>
      </c>
      <c r="J1124" s="1">
        <v>32739273</v>
      </c>
      <c r="K1124" s="1">
        <f t="shared" si="53"/>
        <v>17.304085924407211</v>
      </c>
      <c r="L1124" t="s">
        <v>20</v>
      </c>
      <c r="M1124" t="s">
        <v>24</v>
      </c>
      <c r="N1124" t="s">
        <v>3167</v>
      </c>
      <c r="O1124" t="s">
        <v>3167</v>
      </c>
      <c r="P1124" t="s">
        <v>3167</v>
      </c>
      <c r="Q1124" t="s">
        <v>3167</v>
      </c>
      <c r="R1124" t="s">
        <v>3167</v>
      </c>
      <c r="S1124" s="10">
        <f>C1124-VLOOKUP(E1124, 'OFZ Yield'!$B$2:$N$2354, MATCH(V1124, 'OFZ Yield'!$B$3:$N$3, 0), FALSE)</f>
        <v>-3.67</v>
      </c>
      <c r="T1124">
        <f t="shared" si="54"/>
        <v>0</v>
      </c>
      <c r="U1124">
        <f t="shared" si="55"/>
        <v>120</v>
      </c>
      <c r="V1124">
        <v>10</v>
      </c>
      <c r="W1124">
        <v>0</v>
      </c>
    </row>
    <row r="1125" spans="1:26" hidden="1" x14ac:dyDescent="0.15">
      <c r="A1125" t="s">
        <v>2694</v>
      </c>
      <c r="B1125" t="s">
        <v>2695</v>
      </c>
      <c r="C1125" s="1">
        <v>11.25</v>
      </c>
      <c r="D1125" s="2">
        <v>43031</v>
      </c>
      <c r="E1125" s="2">
        <v>41939</v>
      </c>
      <c r="F1125" t="s">
        <v>2696</v>
      </c>
      <c r="G1125" t="s">
        <v>19</v>
      </c>
      <c r="H1125" t="s">
        <v>21</v>
      </c>
      <c r="I1125" t="s">
        <v>23</v>
      </c>
      <c r="J1125" s="1">
        <v>26368074</v>
      </c>
      <c r="K1125" s="1">
        <f t="shared" si="53"/>
        <v>17.087664518119436</v>
      </c>
      <c r="L1125" t="s">
        <v>20</v>
      </c>
      <c r="M1125" t="s">
        <v>947</v>
      </c>
      <c r="N1125" t="s">
        <v>3167</v>
      </c>
      <c r="O1125" t="s">
        <v>3167</v>
      </c>
      <c r="P1125" t="s">
        <v>3167</v>
      </c>
      <c r="Q1125" t="s">
        <v>3167</v>
      </c>
      <c r="R1125" t="s">
        <v>3167</v>
      </c>
      <c r="S1125" s="10">
        <f>C1125-VLOOKUP(E1125, 'OFZ Yield'!$B$2:$N$2354, MATCH(V1125, 'OFZ Yield'!$B$3:$N$3, 0), FALSE)</f>
        <v>1.2100000000000009</v>
      </c>
      <c r="T1125">
        <f t="shared" si="54"/>
        <v>0</v>
      </c>
      <c r="U1125">
        <f t="shared" si="55"/>
        <v>36</v>
      </c>
      <c r="V1125">
        <v>5</v>
      </c>
      <c r="W1125">
        <v>0</v>
      </c>
      <c r="Z1125">
        <v>0</v>
      </c>
    </row>
    <row r="1126" spans="1:26" hidden="1" x14ac:dyDescent="0.15">
      <c r="A1126" t="s">
        <v>873</v>
      </c>
      <c r="B1126" t="s">
        <v>874</v>
      </c>
      <c r="C1126" s="1">
        <v>10.7</v>
      </c>
      <c r="D1126" s="2">
        <v>52860</v>
      </c>
      <c r="E1126" s="2">
        <v>41940</v>
      </c>
      <c r="F1126" t="s">
        <v>2697</v>
      </c>
      <c r="G1126" t="s">
        <v>19</v>
      </c>
      <c r="H1126" t="s">
        <v>21</v>
      </c>
      <c r="I1126" t="s">
        <v>23</v>
      </c>
      <c r="J1126" s="1">
        <v>203073174</v>
      </c>
      <c r="K1126" s="1">
        <f t="shared" si="53"/>
        <v>19.129076935109051</v>
      </c>
      <c r="L1126" t="s">
        <v>20</v>
      </c>
      <c r="M1126" t="s">
        <v>951</v>
      </c>
      <c r="N1126" t="s">
        <v>3167</v>
      </c>
      <c r="O1126" t="s">
        <v>3167</v>
      </c>
      <c r="P1126" t="s">
        <v>3167</v>
      </c>
      <c r="Q1126" t="s">
        <v>3167</v>
      </c>
      <c r="R1126" t="s">
        <v>3167</v>
      </c>
      <c r="S1126" s="10">
        <f>C1126-VLOOKUP(E1126, 'OFZ Yield'!$B$2:$N$2354, MATCH(V1126, 'OFZ Yield'!$B$3:$N$3, 0), FALSE)</f>
        <v>0.63999999999999879</v>
      </c>
      <c r="T1126">
        <f t="shared" si="54"/>
        <v>0</v>
      </c>
      <c r="U1126">
        <f t="shared" si="55"/>
        <v>360</v>
      </c>
      <c r="V1126">
        <v>3</v>
      </c>
      <c r="W1126">
        <v>0</v>
      </c>
      <c r="Z1126">
        <v>0</v>
      </c>
    </row>
    <row r="1127" spans="1:26" hidden="1" x14ac:dyDescent="0.15">
      <c r="A1127" t="s">
        <v>1289</v>
      </c>
      <c r="B1127" t="s">
        <v>1290</v>
      </c>
      <c r="C1127" s="1">
        <v>10.5</v>
      </c>
      <c r="D1127" s="2">
        <v>43777</v>
      </c>
      <c r="E1127" s="2">
        <v>41957</v>
      </c>
      <c r="F1127" s="16" t="s">
        <v>2701</v>
      </c>
      <c r="G1127" t="s">
        <v>19</v>
      </c>
      <c r="H1127" t="s">
        <v>21</v>
      </c>
      <c r="I1127" t="s">
        <v>23</v>
      </c>
      <c r="J1127" s="19">
        <v>66006600</v>
      </c>
      <c r="K1127" s="19">
        <f t="shared" si="53"/>
        <v>18.005265294991034</v>
      </c>
      <c r="L1127" t="s">
        <v>20</v>
      </c>
      <c r="M1127" s="16" t="s">
        <v>1011</v>
      </c>
      <c r="N1127" s="16" t="s">
        <v>3167</v>
      </c>
      <c r="O1127" s="16" t="s">
        <v>3167</v>
      </c>
      <c r="P1127" s="16" t="s">
        <v>3147</v>
      </c>
      <c r="Q1127" s="16" t="s">
        <v>3167</v>
      </c>
      <c r="R1127" s="16" t="s">
        <v>3167</v>
      </c>
      <c r="S1127" s="17">
        <f>C1127-VLOOKUP(E1127, 'OFZ Yield'!$B$2:$N$2354, MATCH(V1127, 'OFZ Yield'!$B$3:$N$3, 0), FALSE)</f>
        <v>0.11999999999999922</v>
      </c>
      <c r="T1127">
        <f t="shared" si="54"/>
        <v>0</v>
      </c>
      <c r="U1127" s="16">
        <f t="shared" si="55"/>
        <v>60</v>
      </c>
      <c r="V1127" s="16">
        <v>7</v>
      </c>
      <c r="W1127" s="16">
        <f>IF(P1127="high risk", 1, 0)</f>
        <v>1</v>
      </c>
      <c r="X1127" s="16">
        <v>1</v>
      </c>
      <c r="Y1127" s="18">
        <v>42321</v>
      </c>
      <c r="Z1127" s="10">
        <f>(Y1127-E1127)/365</f>
        <v>0.99726027397260275</v>
      </c>
    </row>
    <row r="1128" spans="1:26" hidden="1" x14ac:dyDescent="0.15">
      <c r="A1128" t="s">
        <v>2703</v>
      </c>
      <c r="B1128" t="s">
        <v>2704</v>
      </c>
      <c r="C1128" s="1">
        <v>8.5</v>
      </c>
      <c r="D1128" s="2">
        <v>44145</v>
      </c>
      <c r="E1128" s="2">
        <v>41961</v>
      </c>
      <c r="F1128" s="16" t="s">
        <v>2705</v>
      </c>
      <c r="G1128" t="s">
        <v>19</v>
      </c>
      <c r="H1128" t="s">
        <v>21</v>
      </c>
      <c r="I1128" t="s">
        <v>25</v>
      </c>
      <c r="J1128" s="19">
        <v>3960396</v>
      </c>
      <c r="K1128" s="19">
        <f t="shared" si="53"/>
        <v>15.191854578230997</v>
      </c>
      <c r="L1128" t="s">
        <v>20</v>
      </c>
      <c r="M1128" s="16" t="s">
        <v>1011</v>
      </c>
      <c r="N1128" s="16" t="s">
        <v>3167</v>
      </c>
      <c r="O1128" s="16" t="s">
        <v>3167</v>
      </c>
      <c r="P1128" s="16" t="s">
        <v>3167</v>
      </c>
      <c r="Q1128" s="16" t="s">
        <v>3167</v>
      </c>
      <c r="R1128" s="16" t="s">
        <v>3167</v>
      </c>
      <c r="S1128" s="17">
        <f>C1128-VLOOKUP(E1128, 'OFZ Yield'!$B$2:$N$2354, MATCH(V1128, 'OFZ Yield'!$B$3:$N$3, 0), FALSE)</f>
        <v>-1.75</v>
      </c>
      <c r="T1128">
        <f t="shared" si="54"/>
        <v>0</v>
      </c>
      <c r="U1128" s="16">
        <f t="shared" si="55"/>
        <v>72</v>
      </c>
      <c r="V1128" s="16">
        <v>10</v>
      </c>
      <c r="W1128" s="16">
        <v>0</v>
      </c>
      <c r="X1128" s="16">
        <v>1</v>
      </c>
      <c r="Y1128" s="18">
        <v>42871</v>
      </c>
      <c r="Z1128" s="10">
        <f>(Y1128-E1128)/365</f>
        <v>2.493150684931507</v>
      </c>
    </row>
    <row r="1129" spans="1:26" hidden="1" x14ac:dyDescent="0.15">
      <c r="A1129" t="s">
        <v>2706</v>
      </c>
      <c r="B1129" t="s">
        <v>2707</v>
      </c>
      <c r="C1129" s="1">
        <v>9</v>
      </c>
      <c r="D1129" s="2">
        <v>43782</v>
      </c>
      <c r="E1129" s="2">
        <v>41962</v>
      </c>
      <c r="F1129" s="16" t="s">
        <v>2708</v>
      </c>
      <c r="G1129" t="s">
        <v>19</v>
      </c>
      <c r="H1129" t="s">
        <v>21</v>
      </c>
      <c r="I1129" t="s">
        <v>25</v>
      </c>
      <c r="J1129" s="19">
        <v>66006600</v>
      </c>
      <c r="K1129" s="19">
        <f t="shared" si="53"/>
        <v>18.005265294991034</v>
      </c>
      <c r="L1129" t="s">
        <v>20</v>
      </c>
      <c r="M1129" s="16" t="s">
        <v>1011</v>
      </c>
      <c r="N1129" s="16" t="s">
        <v>3167</v>
      </c>
      <c r="O1129" s="16" t="s">
        <v>3167</v>
      </c>
      <c r="P1129" s="16" t="s">
        <v>3167</v>
      </c>
      <c r="Q1129" s="16" t="s">
        <v>3167</v>
      </c>
      <c r="R1129" s="16" t="s">
        <v>3167</v>
      </c>
      <c r="S1129" s="17">
        <f>C1129-VLOOKUP(E1129, 'OFZ Yield'!$B$2:$N$2354, MATCH(V1129, 'OFZ Yield'!$B$3:$N$3, 0), FALSE)</f>
        <v>-1.58</v>
      </c>
      <c r="T1129">
        <f t="shared" si="54"/>
        <v>0</v>
      </c>
      <c r="U1129" s="16">
        <f t="shared" si="55"/>
        <v>60</v>
      </c>
      <c r="V1129" s="16">
        <v>5</v>
      </c>
      <c r="W1129" s="16">
        <v>0</v>
      </c>
      <c r="X1129" s="16">
        <v>1</v>
      </c>
      <c r="Y1129" s="18">
        <v>42326</v>
      </c>
      <c r="Z1129" s="10">
        <f>(Y1129-E1129)/365</f>
        <v>0.99726027397260275</v>
      </c>
    </row>
    <row r="1130" spans="1:26" hidden="1" x14ac:dyDescent="0.15">
      <c r="A1130" t="s">
        <v>123</v>
      </c>
      <c r="B1130" t="s">
        <v>124</v>
      </c>
      <c r="C1130" s="1">
        <v>10.5</v>
      </c>
      <c r="D1130" s="2">
        <v>45607</v>
      </c>
      <c r="E1130" s="2">
        <v>41967</v>
      </c>
      <c r="F1130" t="s">
        <v>471</v>
      </c>
      <c r="G1130" t="s">
        <v>19</v>
      </c>
      <c r="H1130" t="s">
        <v>21</v>
      </c>
      <c r="I1130" t="s">
        <v>23</v>
      </c>
      <c r="J1130" s="1">
        <v>26372698</v>
      </c>
      <c r="K1130" s="1">
        <f t="shared" si="53"/>
        <v>17.087839866330565</v>
      </c>
      <c r="L1130" t="s">
        <v>20</v>
      </c>
      <c r="M1130" t="s">
        <v>24</v>
      </c>
      <c r="N1130" t="s">
        <v>3167</v>
      </c>
      <c r="O1130" t="s">
        <v>3167</v>
      </c>
      <c r="P1130" t="s">
        <v>3167</v>
      </c>
      <c r="Q1130" t="s">
        <v>3167</v>
      </c>
      <c r="R1130" t="s">
        <v>3167</v>
      </c>
      <c r="S1130" s="10">
        <f>C1130-VLOOKUP(E1130, 'OFZ Yield'!$B$2:$N$2354, MATCH(V1130, 'OFZ Yield'!$B$3:$N$3, 0), FALSE)</f>
        <v>0.3100000000000005</v>
      </c>
      <c r="T1130">
        <f t="shared" si="54"/>
        <v>0</v>
      </c>
      <c r="U1130">
        <f t="shared" si="55"/>
        <v>120</v>
      </c>
      <c r="V1130">
        <v>10</v>
      </c>
      <c r="W1130">
        <v>0</v>
      </c>
    </row>
    <row r="1131" spans="1:26" hidden="1" x14ac:dyDescent="0.15">
      <c r="A1131" t="s">
        <v>1462</v>
      </c>
      <c r="B1131" t="s">
        <v>1463</v>
      </c>
      <c r="C1131" s="1">
        <v>9.1</v>
      </c>
      <c r="D1131" s="2">
        <v>43789</v>
      </c>
      <c r="E1131" s="2">
        <v>41969</v>
      </c>
      <c r="F1131" t="s">
        <v>2709</v>
      </c>
      <c r="G1131" t="s">
        <v>19</v>
      </c>
      <c r="H1131" t="s">
        <v>21</v>
      </c>
      <c r="I1131" t="s">
        <v>23</v>
      </c>
      <c r="J1131" s="1">
        <v>67067281</v>
      </c>
      <c r="K1131" s="1">
        <f t="shared" si="53"/>
        <v>18.021206867519556</v>
      </c>
      <c r="L1131" t="s">
        <v>20</v>
      </c>
      <c r="M1131" t="s">
        <v>947</v>
      </c>
      <c r="N1131" t="s">
        <v>3167</v>
      </c>
      <c r="O1131" t="s">
        <v>3167</v>
      </c>
      <c r="P1131" t="s">
        <v>3167</v>
      </c>
      <c r="Q1131" t="s">
        <v>3167</v>
      </c>
      <c r="R1131" t="s">
        <v>3167</v>
      </c>
      <c r="S1131" s="10">
        <f>C1131-VLOOKUP(E1131, 'OFZ Yield'!$B$2:$N$2354, MATCH(V1131, 'OFZ Yield'!$B$3:$N$3, 0), FALSE)</f>
        <v>-1.4000000000000004</v>
      </c>
      <c r="T1131">
        <f t="shared" si="54"/>
        <v>0</v>
      </c>
      <c r="U1131">
        <f t="shared" si="55"/>
        <v>60</v>
      </c>
      <c r="V1131">
        <v>7</v>
      </c>
      <c r="W1131">
        <v>0</v>
      </c>
      <c r="Z1131">
        <v>0</v>
      </c>
    </row>
    <row r="1132" spans="1:26" hidden="1" x14ac:dyDescent="0.15">
      <c r="A1132" t="s">
        <v>1234</v>
      </c>
      <c r="B1132" t="s">
        <v>1235</v>
      </c>
      <c r="C1132" s="1">
        <v>10.5</v>
      </c>
      <c r="D1132" s="2">
        <v>43790</v>
      </c>
      <c r="E1132" s="2">
        <v>41970</v>
      </c>
      <c r="F1132" s="16" t="s">
        <v>2710</v>
      </c>
      <c r="G1132" t="s">
        <v>19</v>
      </c>
      <c r="H1132" t="s">
        <v>21</v>
      </c>
      <c r="I1132" t="s">
        <v>23</v>
      </c>
      <c r="J1132" s="19">
        <v>66006600</v>
      </c>
      <c r="K1132" s="19">
        <f t="shared" si="53"/>
        <v>18.005265294991034</v>
      </c>
      <c r="L1132" t="s">
        <v>20</v>
      </c>
      <c r="M1132" s="16" t="s">
        <v>1011</v>
      </c>
      <c r="N1132" s="16" t="s">
        <v>3167</v>
      </c>
      <c r="O1132" s="16" t="s">
        <v>3167</v>
      </c>
      <c r="P1132" s="16" t="s">
        <v>3167</v>
      </c>
      <c r="Q1132" s="16" t="s">
        <v>3167</v>
      </c>
      <c r="R1132" s="16" t="s">
        <v>3167</v>
      </c>
      <c r="S1132" s="17">
        <f>C1132-VLOOKUP(E1132, 'OFZ Yield'!$B$2:$N$2354, MATCH(V1132, 'OFZ Yield'!$B$3:$N$3, 0), FALSE)</f>
        <v>-0.24000000000000021</v>
      </c>
      <c r="T1132">
        <f t="shared" si="54"/>
        <v>0</v>
      </c>
      <c r="U1132" s="16">
        <f t="shared" si="55"/>
        <v>60</v>
      </c>
      <c r="V1132" s="16">
        <v>5</v>
      </c>
      <c r="W1132" s="16">
        <v>0</v>
      </c>
      <c r="X1132" s="16">
        <v>1</v>
      </c>
      <c r="Y1132" s="18">
        <v>42334</v>
      </c>
      <c r="Z1132" s="10">
        <f>(Y1132-E1132)/365</f>
        <v>0.99726027397260275</v>
      </c>
    </row>
    <row r="1133" spans="1:26" hidden="1" x14ac:dyDescent="0.15">
      <c r="A1133" t="s">
        <v>2163</v>
      </c>
      <c r="B1133" t="s">
        <v>2164</v>
      </c>
      <c r="C1133" s="1">
        <v>0</v>
      </c>
      <c r="D1133" s="2">
        <v>43791</v>
      </c>
      <c r="E1133" s="2">
        <v>41971</v>
      </c>
      <c r="F1133" t="s">
        <v>2711</v>
      </c>
      <c r="G1133" t="s">
        <v>19</v>
      </c>
      <c r="H1133" t="s">
        <v>21</v>
      </c>
      <c r="I1133" t="s">
        <v>23</v>
      </c>
      <c r="J1133" s="1">
        <v>134134563</v>
      </c>
      <c r="K1133" s="1">
        <f t="shared" si="53"/>
        <v>18.714354055534702</v>
      </c>
      <c r="L1133" t="s">
        <v>20</v>
      </c>
      <c r="M1133" t="s">
        <v>947</v>
      </c>
      <c r="N1133" t="s">
        <v>3167</v>
      </c>
      <c r="O1133" t="s">
        <v>3167</v>
      </c>
      <c r="P1133" t="s">
        <v>3167</v>
      </c>
      <c r="Q1133" t="s">
        <v>3167</v>
      </c>
      <c r="R1133" t="s">
        <v>3167</v>
      </c>
      <c r="S1133" s="10">
        <f>C1133-VLOOKUP(E1133, 'OFZ Yield'!$B$2:$N$2354, MATCH(V1133, 'OFZ Yield'!$B$3:$N$3, 0), FALSE)</f>
        <v>-10.68</v>
      </c>
      <c r="T1133">
        <f t="shared" si="54"/>
        <v>0</v>
      </c>
      <c r="U1133">
        <f t="shared" si="55"/>
        <v>60</v>
      </c>
      <c r="V1133">
        <v>7</v>
      </c>
      <c r="W1133">
        <v>0</v>
      </c>
      <c r="Z1133">
        <v>0</v>
      </c>
    </row>
    <row r="1134" spans="1:26" hidden="1" x14ac:dyDescent="0.15">
      <c r="A1134" t="s">
        <v>2499</v>
      </c>
      <c r="B1134" t="s">
        <v>2500</v>
      </c>
      <c r="C1134" s="1">
        <v>7.55</v>
      </c>
      <c r="D1134" s="2">
        <v>43791</v>
      </c>
      <c r="E1134" s="2">
        <v>41971</v>
      </c>
      <c r="F1134" t="s">
        <v>2712</v>
      </c>
      <c r="G1134" t="s">
        <v>19</v>
      </c>
      <c r="H1134" t="s">
        <v>21</v>
      </c>
      <c r="I1134" t="s">
        <v>23</v>
      </c>
      <c r="J1134" s="1">
        <v>26525128</v>
      </c>
      <c r="K1134" s="1">
        <f t="shared" si="53"/>
        <v>17.093603068088871</v>
      </c>
      <c r="L1134" t="s">
        <v>20</v>
      </c>
      <c r="M1134" t="s">
        <v>947</v>
      </c>
      <c r="N1134" t="s">
        <v>3167</v>
      </c>
      <c r="O1134" t="s">
        <v>3167</v>
      </c>
      <c r="P1134" t="s">
        <v>3167</v>
      </c>
      <c r="Q1134" t="s">
        <v>3167</v>
      </c>
      <c r="R1134" t="s">
        <v>3167</v>
      </c>
      <c r="S1134" s="10">
        <f>C1134-VLOOKUP(E1134, 'OFZ Yield'!$B$2:$N$2354, MATCH(V1134, 'OFZ Yield'!$B$3:$N$3, 0), FALSE)</f>
        <v>-3.2399999999999993</v>
      </c>
      <c r="T1134">
        <f t="shared" si="54"/>
        <v>0</v>
      </c>
      <c r="U1134">
        <f t="shared" si="55"/>
        <v>60</v>
      </c>
      <c r="V1134">
        <v>5</v>
      </c>
      <c r="W1134">
        <v>0</v>
      </c>
      <c r="Z1134">
        <v>0</v>
      </c>
    </row>
    <row r="1135" spans="1:26" hidden="1" x14ac:dyDescent="0.15">
      <c r="A1135" t="s">
        <v>2499</v>
      </c>
      <c r="B1135" t="s">
        <v>2500</v>
      </c>
      <c r="C1135" s="1">
        <v>7.55</v>
      </c>
      <c r="D1135" s="2">
        <v>43791</v>
      </c>
      <c r="E1135" s="2">
        <v>41971</v>
      </c>
      <c r="F1135" t="s">
        <v>2713</v>
      </c>
      <c r="G1135" t="s">
        <v>19</v>
      </c>
      <c r="H1135" t="s">
        <v>21</v>
      </c>
      <c r="I1135" t="s">
        <v>23</v>
      </c>
      <c r="J1135" s="1">
        <v>13262564</v>
      </c>
      <c r="K1135" s="1">
        <f t="shared" si="53"/>
        <v>16.400455887528924</v>
      </c>
      <c r="L1135" t="s">
        <v>20</v>
      </c>
      <c r="M1135" t="s">
        <v>947</v>
      </c>
      <c r="N1135" t="s">
        <v>3167</v>
      </c>
      <c r="O1135" t="s">
        <v>3167</v>
      </c>
      <c r="P1135" t="s">
        <v>3167</v>
      </c>
      <c r="Q1135" t="s">
        <v>3167</v>
      </c>
      <c r="R1135" t="s">
        <v>3167</v>
      </c>
      <c r="S1135" s="10">
        <f>C1135-VLOOKUP(E1135, 'OFZ Yield'!$B$2:$N$2354, MATCH(V1135, 'OFZ Yield'!$B$3:$N$3, 0), FALSE)</f>
        <v>-3.2399999999999993</v>
      </c>
      <c r="T1135">
        <f t="shared" si="54"/>
        <v>0</v>
      </c>
      <c r="U1135">
        <f t="shared" si="55"/>
        <v>60</v>
      </c>
      <c r="V1135">
        <v>5</v>
      </c>
      <c r="W1135">
        <v>0</v>
      </c>
      <c r="Z1135">
        <v>0</v>
      </c>
    </row>
    <row r="1136" spans="1:26" hidden="1" x14ac:dyDescent="0.15">
      <c r="A1136" t="s">
        <v>332</v>
      </c>
      <c r="B1136" t="s">
        <v>333</v>
      </c>
      <c r="C1136" s="1">
        <v>7.35</v>
      </c>
      <c r="D1136" s="2">
        <v>47435</v>
      </c>
      <c r="E1136" s="2">
        <v>41975</v>
      </c>
      <c r="F1136" t="s">
        <v>756</v>
      </c>
      <c r="G1136" t="s">
        <v>19</v>
      </c>
      <c r="H1136" t="s">
        <v>21</v>
      </c>
      <c r="I1136" t="s">
        <v>23</v>
      </c>
      <c r="J1136" s="1">
        <v>67067281</v>
      </c>
      <c r="K1136" s="1">
        <f t="shared" si="53"/>
        <v>18.021206867519556</v>
      </c>
      <c r="L1136" t="s">
        <v>20</v>
      </c>
      <c r="M1136" t="s">
        <v>24</v>
      </c>
      <c r="N1136" t="s">
        <v>3167</v>
      </c>
      <c r="O1136" t="s">
        <v>3140</v>
      </c>
      <c r="P1136" t="s">
        <v>3167</v>
      </c>
      <c r="Q1136" t="s">
        <v>3167</v>
      </c>
      <c r="R1136" t="s">
        <v>3167</v>
      </c>
      <c r="S1136" s="10">
        <f>C1136-VLOOKUP(E1136, 'OFZ Yield'!$B$2:$N$2354, MATCH(V1136, 'OFZ Yield'!$B$3:$N$3, 0), FALSE)</f>
        <v>-3.1400000000000006</v>
      </c>
      <c r="T1136">
        <f t="shared" si="54"/>
        <v>0</v>
      </c>
      <c r="U1136">
        <f t="shared" si="55"/>
        <v>180</v>
      </c>
      <c r="V1136">
        <v>15</v>
      </c>
      <c r="W1136">
        <v>2</v>
      </c>
    </row>
    <row r="1137" spans="1:26" hidden="1" x14ac:dyDescent="0.15">
      <c r="A1137" t="s">
        <v>290</v>
      </c>
      <c r="B1137" t="s">
        <v>291</v>
      </c>
      <c r="C1137" s="1">
        <v>8.65</v>
      </c>
      <c r="D1137" s="2">
        <v>44525</v>
      </c>
      <c r="E1137" s="2">
        <v>41977</v>
      </c>
      <c r="F1137" t="s">
        <v>2714</v>
      </c>
      <c r="G1137" t="s">
        <v>19</v>
      </c>
      <c r="H1137" t="s">
        <v>21</v>
      </c>
      <c r="I1137" t="s">
        <v>23</v>
      </c>
      <c r="J1137" s="1">
        <v>131917419</v>
      </c>
      <c r="K1137" s="1">
        <f t="shared" si="53"/>
        <v>18.697686671136413</v>
      </c>
      <c r="L1137" t="s">
        <v>20</v>
      </c>
      <c r="M1137" t="s">
        <v>951</v>
      </c>
      <c r="N1137" t="s">
        <v>3167</v>
      </c>
      <c r="O1137" t="s">
        <v>3167</v>
      </c>
      <c r="P1137" t="s">
        <v>3167</v>
      </c>
      <c r="Q1137" t="s">
        <v>3167</v>
      </c>
      <c r="R1137" t="s">
        <v>3167</v>
      </c>
      <c r="S1137" s="10">
        <f>C1137-VLOOKUP(E1137, 'OFZ Yield'!$B$2:$N$2354, MATCH(V1137, 'OFZ Yield'!$B$3:$N$3, 0), FALSE)</f>
        <v>-2.9599999999999991</v>
      </c>
      <c r="T1137">
        <f t="shared" si="54"/>
        <v>0</v>
      </c>
      <c r="U1137">
        <f t="shared" si="55"/>
        <v>84</v>
      </c>
      <c r="V1137">
        <v>3</v>
      </c>
      <c r="W1137">
        <v>0</v>
      </c>
      <c r="Z1137">
        <v>0</v>
      </c>
    </row>
    <row r="1138" spans="1:26" x14ac:dyDescent="0.15">
      <c r="A1138" t="s">
        <v>917</v>
      </c>
      <c r="B1138" t="s">
        <v>918</v>
      </c>
      <c r="C1138" s="1">
        <v>28.051690000000001</v>
      </c>
      <c r="D1138" s="2">
        <v>53874</v>
      </c>
      <c r="E1138" s="2">
        <v>41981</v>
      </c>
      <c r="F1138" t="s">
        <v>919</v>
      </c>
      <c r="G1138" t="s">
        <v>19</v>
      </c>
      <c r="H1138" t="s">
        <v>21</v>
      </c>
      <c r="I1138" t="s">
        <v>589</v>
      </c>
      <c r="J1138" s="1">
        <v>9708197</v>
      </c>
      <c r="K1138" s="1">
        <f t="shared" si="53"/>
        <v>16.088481138164973</v>
      </c>
      <c r="L1138" t="s">
        <v>20</v>
      </c>
      <c r="M1138" t="s">
        <v>24</v>
      </c>
      <c r="N1138" t="s">
        <v>3167</v>
      </c>
      <c r="O1138" t="s">
        <v>3167</v>
      </c>
      <c r="P1138" t="s">
        <v>3167</v>
      </c>
      <c r="Q1138" t="s">
        <v>3167</v>
      </c>
      <c r="R1138" t="s">
        <v>3167</v>
      </c>
      <c r="S1138" s="10">
        <f>C1138-VLOOKUP(E1138, 'OFZ Yield'!$B$2:$N$2354, MATCH(V1138, 'OFZ Yield'!$B$3:$N$3, 0), FALSE)</f>
        <v>16.141690000000001</v>
      </c>
      <c r="T1138">
        <f t="shared" si="54"/>
        <v>1</v>
      </c>
      <c r="U1138">
        <f t="shared" si="55"/>
        <v>392</v>
      </c>
      <c r="V1138">
        <v>30</v>
      </c>
      <c r="W1138">
        <v>0</v>
      </c>
      <c r="X1138">
        <v>1</v>
      </c>
      <c r="Y1138" s="2">
        <v>44243</v>
      </c>
      <c r="Z1138" s="226">
        <f>IF(Y1138="", 0, 12*(Y1138-E1138)/365)</f>
        <v>74.367123287671234</v>
      </c>
    </row>
    <row r="1139" spans="1:26" hidden="1" x14ac:dyDescent="0.15">
      <c r="A1139" t="s">
        <v>46</v>
      </c>
      <c r="B1139" t="s">
        <v>47</v>
      </c>
      <c r="C1139" s="1">
        <v>0.01</v>
      </c>
      <c r="D1139" s="2">
        <v>44167</v>
      </c>
      <c r="E1139" s="2">
        <v>41983</v>
      </c>
      <c r="F1139" t="s">
        <v>2717</v>
      </c>
      <c r="G1139" t="s">
        <v>19</v>
      </c>
      <c r="H1139" t="s">
        <v>21</v>
      </c>
      <c r="I1139" t="s">
        <v>23</v>
      </c>
      <c r="J1139" s="1">
        <v>147548020</v>
      </c>
      <c r="K1139" s="1">
        <f t="shared" si="53"/>
        <v>18.809664240083247</v>
      </c>
      <c r="L1139" t="s">
        <v>20</v>
      </c>
      <c r="M1139" t="s">
        <v>947</v>
      </c>
      <c r="N1139" t="s">
        <v>3167</v>
      </c>
      <c r="O1139" t="s">
        <v>3167</v>
      </c>
      <c r="P1139" t="s">
        <v>3167</v>
      </c>
      <c r="Q1139" t="s">
        <v>3167</v>
      </c>
      <c r="R1139" t="s">
        <v>3167</v>
      </c>
      <c r="S1139" s="10">
        <f>C1139-VLOOKUP(E1139, 'OFZ Yield'!$B$2:$N$2354, MATCH(V1139, 'OFZ Yield'!$B$3:$N$3, 0), FALSE)</f>
        <v>-11.9</v>
      </c>
      <c r="T1139">
        <f t="shared" si="54"/>
        <v>0</v>
      </c>
      <c r="U1139">
        <f t="shared" si="55"/>
        <v>72</v>
      </c>
      <c r="V1139">
        <v>30</v>
      </c>
      <c r="W1139">
        <v>0</v>
      </c>
      <c r="Z1139">
        <v>0</v>
      </c>
    </row>
    <row r="1140" spans="1:26" hidden="1" x14ac:dyDescent="0.15">
      <c r="A1140" t="s">
        <v>319</v>
      </c>
      <c r="B1140" t="s">
        <v>320</v>
      </c>
      <c r="C1140" s="1">
        <v>9.4</v>
      </c>
      <c r="D1140" s="2">
        <v>45624</v>
      </c>
      <c r="E1140" s="2">
        <v>41984</v>
      </c>
      <c r="F1140" t="s">
        <v>472</v>
      </c>
      <c r="G1140" t="s">
        <v>19</v>
      </c>
      <c r="H1140" t="s">
        <v>21</v>
      </c>
      <c r="I1140" t="s">
        <v>23</v>
      </c>
      <c r="J1140" s="1">
        <v>198938464</v>
      </c>
      <c r="K1140" s="1">
        <f t="shared" si="53"/>
        <v>19.108506108737856</v>
      </c>
      <c r="L1140" t="s">
        <v>20</v>
      </c>
      <c r="M1140" t="s">
        <v>24</v>
      </c>
      <c r="N1140" t="s">
        <v>3167</v>
      </c>
      <c r="O1140" t="s">
        <v>3167</v>
      </c>
      <c r="P1140" t="s">
        <v>3167</v>
      </c>
      <c r="Q1140" t="s">
        <v>3167</v>
      </c>
      <c r="R1140" t="s">
        <v>3167</v>
      </c>
      <c r="S1140" s="10">
        <f>C1140-VLOOKUP(E1140, 'OFZ Yield'!$B$2:$N$2354, MATCH(V1140, 'OFZ Yield'!$B$3:$N$3, 0), FALSE)</f>
        <v>-2.76</v>
      </c>
      <c r="T1140">
        <f t="shared" si="54"/>
        <v>0</v>
      </c>
      <c r="U1140">
        <f t="shared" si="55"/>
        <v>120</v>
      </c>
      <c r="V1140">
        <v>10</v>
      </c>
      <c r="W1140">
        <v>0</v>
      </c>
    </row>
    <row r="1141" spans="1:26" hidden="1" x14ac:dyDescent="0.15">
      <c r="A1141" t="s">
        <v>319</v>
      </c>
      <c r="B1141" t="s">
        <v>320</v>
      </c>
      <c r="C1141" s="1">
        <v>9.4</v>
      </c>
      <c r="D1141" s="2">
        <v>45624</v>
      </c>
      <c r="E1141" s="2">
        <v>41984</v>
      </c>
      <c r="F1141" t="s">
        <v>473</v>
      </c>
      <c r="G1141" t="s">
        <v>19</v>
      </c>
      <c r="H1141" t="s">
        <v>21</v>
      </c>
      <c r="I1141" t="s">
        <v>23</v>
      </c>
      <c r="J1141" s="1">
        <v>198938464</v>
      </c>
      <c r="K1141" s="1">
        <f t="shared" si="53"/>
        <v>19.108506108737856</v>
      </c>
      <c r="L1141" t="s">
        <v>20</v>
      </c>
      <c r="M1141" t="s">
        <v>24</v>
      </c>
      <c r="N1141" t="s">
        <v>3167</v>
      </c>
      <c r="O1141" t="s">
        <v>3167</v>
      </c>
      <c r="P1141" t="s">
        <v>3167</v>
      </c>
      <c r="Q1141" t="s">
        <v>3167</v>
      </c>
      <c r="R1141" t="s">
        <v>3167</v>
      </c>
      <c r="S1141" s="10">
        <f>C1141-VLOOKUP(E1141, 'OFZ Yield'!$B$2:$N$2354, MATCH(V1141, 'OFZ Yield'!$B$3:$N$3, 0), FALSE)</f>
        <v>-3.01</v>
      </c>
      <c r="T1141">
        <f t="shared" si="54"/>
        <v>0</v>
      </c>
      <c r="U1141">
        <f t="shared" si="55"/>
        <v>120</v>
      </c>
      <c r="V1141">
        <v>7</v>
      </c>
      <c r="W1141">
        <v>0</v>
      </c>
    </row>
    <row r="1142" spans="1:26" hidden="1" x14ac:dyDescent="0.15">
      <c r="A1142" t="s">
        <v>319</v>
      </c>
      <c r="B1142" t="s">
        <v>320</v>
      </c>
      <c r="C1142" s="1">
        <v>9.4</v>
      </c>
      <c r="D1142" s="2">
        <v>45624</v>
      </c>
      <c r="E1142" s="2">
        <v>41984</v>
      </c>
      <c r="F1142" t="s">
        <v>474</v>
      </c>
      <c r="G1142" t="s">
        <v>19</v>
      </c>
      <c r="H1142" t="s">
        <v>21</v>
      </c>
      <c r="I1142" t="s">
        <v>23</v>
      </c>
      <c r="J1142" s="1">
        <v>198938464</v>
      </c>
      <c r="K1142" s="1">
        <f t="shared" si="53"/>
        <v>19.108506108737856</v>
      </c>
      <c r="L1142" t="s">
        <v>20</v>
      </c>
      <c r="M1142" t="s">
        <v>24</v>
      </c>
      <c r="N1142" t="s">
        <v>3167</v>
      </c>
      <c r="O1142" t="s">
        <v>3167</v>
      </c>
      <c r="P1142" t="s">
        <v>3167</v>
      </c>
      <c r="Q1142" t="s">
        <v>3167</v>
      </c>
      <c r="R1142" t="s">
        <v>3167</v>
      </c>
      <c r="S1142" s="10">
        <f>C1142-VLOOKUP(E1142, 'OFZ Yield'!$B$2:$N$2354, MATCH(V1142, 'OFZ Yield'!$B$3:$N$3, 0), FALSE)</f>
        <v>-2.76</v>
      </c>
      <c r="T1142">
        <f t="shared" si="54"/>
        <v>0</v>
      </c>
      <c r="U1142">
        <f t="shared" si="55"/>
        <v>120</v>
      </c>
      <c r="V1142">
        <v>10</v>
      </c>
      <c r="W1142">
        <v>0</v>
      </c>
    </row>
    <row r="1143" spans="1:26" hidden="1" x14ac:dyDescent="0.15">
      <c r="A1143" t="s">
        <v>319</v>
      </c>
      <c r="B1143" t="s">
        <v>320</v>
      </c>
      <c r="C1143" s="1">
        <v>9.4</v>
      </c>
      <c r="D1143" s="2">
        <v>45624</v>
      </c>
      <c r="E1143" s="2">
        <v>41984</v>
      </c>
      <c r="F1143" t="s">
        <v>475</v>
      </c>
      <c r="G1143" t="s">
        <v>19</v>
      </c>
      <c r="H1143" t="s">
        <v>21</v>
      </c>
      <c r="I1143" t="s">
        <v>23</v>
      </c>
      <c r="J1143" s="1">
        <v>265251285</v>
      </c>
      <c r="K1143" s="1">
        <f t="shared" si="53"/>
        <v>19.396188179932967</v>
      </c>
      <c r="L1143" t="s">
        <v>20</v>
      </c>
      <c r="M1143" t="s">
        <v>24</v>
      </c>
      <c r="N1143" t="s">
        <v>3167</v>
      </c>
      <c r="O1143" t="s">
        <v>3167</v>
      </c>
      <c r="P1143" t="s">
        <v>3167</v>
      </c>
      <c r="Q1143" t="s">
        <v>3167</v>
      </c>
      <c r="R1143" t="s">
        <v>3167</v>
      </c>
      <c r="S1143" s="10">
        <f>C1143-VLOOKUP(E1143, 'OFZ Yield'!$B$2:$N$2354, MATCH(V1143, 'OFZ Yield'!$B$3:$N$3, 0), FALSE)</f>
        <v>-2.76</v>
      </c>
      <c r="T1143">
        <f t="shared" si="54"/>
        <v>0</v>
      </c>
      <c r="U1143">
        <f t="shared" si="55"/>
        <v>120</v>
      </c>
      <c r="V1143">
        <v>10</v>
      </c>
      <c r="W1143">
        <v>0</v>
      </c>
    </row>
    <row r="1144" spans="1:26" hidden="1" x14ac:dyDescent="0.15">
      <c r="A1144" t="s">
        <v>319</v>
      </c>
      <c r="B1144" t="s">
        <v>320</v>
      </c>
      <c r="C1144" s="1">
        <v>9.4</v>
      </c>
      <c r="D1144" s="2">
        <v>45624</v>
      </c>
      <c r="E1144" s="2">
        <v>41984</v>
      </c>
      <c r="F1144" t="s">
        <v>476</v>
      </c>
      <c r="G1144" t="s">
        <v>19</v>
      </c>
      <c r="H1144" t="s">
        <v>21</v>
      </c>
      <c r="I1144" t="s">
        <v>23</v>
      </c>
      <c r="J1144" s="1">
        <v>265251285</v>
      </c>
      <c r="K1144" s="1">
        <f t="shared" si="53"/>
        <v>19.396188179932967</v>
      </c>
      <c r="L1144" t="s">
        <v>20</v>
      </c>
      <c r="M1144" t="s">
        <v>24</v>
      </c>
      <c r="N1144" t="s">
        <v>3167</v>
      </c>
      <c r="O1144" t="s">
        <v>3167</v>
      </c>
      <c r="P1144" t="s">
        <v>3167</v>
      </c>
      <c r="Q1144" t="s">
        <v>3167</v>
      </c>
      <c r="R1144" t="s">
        <v>3167</v>
      </c>
      <c r="S1144" s="10">
        <f>C1144-VLOOKUP(E1144, 'OFZ Yield'!$B$2:$N$2354, MATCH(V1144, 'OFZ Yield'!$B$3:$N$3, 0), FALSE)</f>
        <v>-2.76</v>
      </c>
      <c r="T1144">
        <f t="shared" si="54"/>
        <v>0</v>
      </c>
      <c r="U1144">
        <f t="shared" si="55"/>
        <v>120</v>
      </c>
      <c r="V1144">
        <v>10</v>
      </c>
      <c r="W1144">
        <v>0</v>
      </c>
    </row>
    <row r="1145" spans="1:26" hidden="1" x14ac:dyDescent="0.15">
      <c r="A1145" t="s">
        <v>319</v>
      </c>
      <c r="B1145" t="s">
        <v>320</v>
      </c>
      <c r="C1145" s="1">
        <v>9.4</v>
      </c>
      <c r="D1145" s="2">
        <v>45624</v>
      </c>
      <c r="E1145" s="2">
        <v>41984</v>
      </c>
      <c r="F1145" t="s">
        <v>477</v>
      </c>
      <c r="G1145" t="s">
        <v>19</v>
      </c>
      <c r="H1145" t="s">
        <v>21</v>
      </c>
      <c r="I1145" t="s">
        <v>23</v>
      </c>
      <c r="J1145" s="1">
        <v>265251285</v>
      </c>
      <c r="K1145" s="1">
        <f t="shared" si="53"/>
        <v>19.396188179932967</v>
      </c>
      <c r="L1145" t="s">
        <v>20</v>
      </c>
      <c r="M1145" t="s">
        <v>24</v>
      </c>
      <c r="N1145" t="s">
        <v>3167</v>
      </c>
      <c r="O1145" t="s">
        <v>3167</v>
      </c>
      <c r="P1145" t="s">
        <v>3167</v>
      </c>
      <c r="Q1145" t="s">
        <v>3167</v>
      </c>
      <c r="R1145" t="s">
        <v>3167</v>
      </c>
      <c r="S1145" s="10">
        <f>C1145-VLOOKUP(E1145, 'OFZ Yield'!$B$2:$N$2354, MATCH(V1145, 'OFZ Yield'!$B$3:$N$3, 0), FALSE)</f>
        <v>-2.76</v>
      </c>
      <c r="T1145">
        <f t="shared" si="54"/>
        <v>0</v>
      </c>
      <c r="U1145">
        <f t="shared" si="55"/>
        <v>120</v>
      </c>
      <c r="V1145">
        <v>10</v>
      </c>
      <c r="W1145">
        <v>0</v>
      </c>
    </row>
    <row r="1146" spans="1:26" hidden="1" x14ac:dyDescent="0.15">
      <c r="A1146" t="s">
        <v>319</v>
      </c>
      <c r="B1146" t="s">
        <v>320</v>
      </c>
      <c r="C1146" s="1">
        <v>9.4</v>
      </c>
      <c r="D1146" s="2">
        <v>45624</v>
      </c>
      <c r="E1146" s="2">
        <v>41984</v>
      </c>
      <c r="F1146" t="s">
        <v>478</v>
      </c>
      <c r="G1146" t="s">
        <v>19</v>
      </c>
      <c r="H1146" t="s">
        <v>21</v>
      </c>
      <c r="I1146" t="s">
        <v>23</v>
      </c>
      <c r="J1146" s="1">
        <v>397876928</v>
      </c>
      <c r="K1146" s="1">
        <f t="shared" si="53"/>
        <v>19.8016532892978</v>
      </c>
      <c r="L1146" t="s">
        <v>20</v>
      </c>
      <c r="M1146" t="s">
        <v>24</v>
      </c>
      <c r="N1146" t="s">
        <v>3167</v>
      </c>
      <c r="O1146" t="s">
        <v>3167</v>
      </c>
      <c r="P1146" t="s">
        <v>3167</v>
      </c>
      <c r="Q1146" t="s">
        <v>3167</v>
      </c>
      <c r="R1146" t="s">
        <v>3167</v>
      </c>
      <c r="S1146" s="10">
        <f>C1146-VLOOKUP(E1146, 'OFZ Yield'!$B$2:$N$2354, MATCH(V1146, 'OFZ Yield'!$B$3:$N$3, 0), FALSE)</f>
        <v>-2.76</v>
      </c>
      <c r="T1146">
        <f t="shared" si="54"/>
        <v>0</v>
      </c>
      <c r="U1146">
        <f t="shared" si="55"/>
        <v>120</v>
      </c>
      <c r="V1146">
        <v>10</v>
      </c>
      <c r="W1146">
        <v>0</v>
      </c>
    </row>
    <row r="1147" spans="1:26" hidden="1" x14ac:dyDescent="0.15">
      <c r="A1147" t="s">
        <v>319</v>
      </c>
      <c r="B1147" t="s">
        <v>320</v>
      </c>
      <c r="C1147" s="1">
        <v>9.4</v>
      </c>
      <c r="D1147" s="2">
        <v>45624</v>
      </c>
      <c r="E1147" s="2">
        <v>41984</v>
      </c>
      <c r="F1147" t="s">
        <v>479</v>
      </c>
      <c r="G1147" t="s">
        <v>19</v>
      </c>
      <c r="H1147" t="s">
        <v>21</v>
      </c>
      <c r="I1147" t="s">
        <v>23</v>
      </c>
      <c r="J1147" s="1">
        <v>397876928</v>
      </c>
      <c r="K1147" s="1">
        <f t="shared" si="53"/>
        <v>19.8016532892978</v>
      </c>
      <c r="L1147" t="s">
        <v>20</v>
      </c>
      <c r="M1147" t="s">
        <v>24</v>
      </c>
      <c r="N1147" t="s">
        <v>3167</v>
      </c>
      <c r="O1147" t="s">
        <v>3167</v>
      </c>
      <c r="P1147" t="s">
        <v>3167</v>
      </c>
      <c r="Q1147" t="s">
        <v>3167</v>
      </c>
      <c r="R1147" t="s">
        <v>3167</v>
      </c>
      <c r="S1147" s="10">
        <f>C1147-VLOOKUP(E1147, 'OFZ Yield'!$B$2:$N$2354, MATCH(V1147, 'OFZ Yield'!$B$3:$N$3, 0), FALSE)</f>
        <v>-2.76</v>
      </c>
      <c r="T1147">
        <f t="shared" si="54"/>
        <v>0</v>
      </c>
      <c r="U1147">
        <f t="shared" si="55"/>
        <v>120</v>
      </c>
      <c r="V1147">
        <v>10</v>
      </c>
      <c r="W1147">
        <v>0</v>
      </c>
    </row>
    <row r="1148" spans="1:26" hidden="1" x14ac:dyDescent="0.15">
      <c r="A1148" t="s">
        <v>319</v>
      </c>
      <c r="B1148" t="s">
        <v>320</v>
      </c>
      <c r="C1148" s="1">
        <v>9.4</v>
      </c>
      <c r="D1148" s="2">
        <v>45624</v>
      </c>
      <c r="E1148" s="2">
        <v>41984</v>
      </c>
      <c r="F1148" t="s">
        <v>480</v>
      </c>
      <c r="G1148" t="s">
        <v>19</v>
      </c>
      <c r="H1148" t="s">
        <v>21</v>
      </c>
      <c r="I1148" t="s">
        <v>23</v>
      </c>
      <c r="J1148" s="1">
        <v>397876928</v>
      </c>
      <c r="K1148" s="1">
        <f t="shared" si="53"/>
        <v>19.8016532892978</v>
      </c>
      <c r="L1148" t="s">
        <v>20</v>
      </c>
      <c r="M1148" t="s">
        <v>24</v>
      </c>
      <c r="N1148" t="s">
        <v>3167</v>
      </c>
      <c r="O1148" t="s">
        <v>3167</v>
      </c>
      <c r="P1148" t="s">
        <v>3167</v>
      </c>
      <c r="Q1148" t="s">
        <v>3167</v>
      </c>
      <c r="R1148" t="s">
        <v>3167</v>
      </c>
      <c r="S1148" s="10">
        <f>C1148-VLOOKUP(E1148, 'OFZ Yield'!$B$2:$N$2354, MATCH(V1148, 'OFZ Yield'!$B$3:$N$3, 0), FALSE)</f>
        <v>-2.76</v>
      </c>
      <c r="T1148">
        <f t="shared" si="54"/>
        <v>0</v>
      </c>
      <c r="U1148">
        <f t="shared" si="55"/>
        <v>120</v>
      </c>
      <c r="V1148">
        <v>10</v>
      </c>
      <c r="W1148">
        <v>0</v>
      </c>
    </row>
    <row r="1149" spans="1:26" hidden="1" x14ac:dyDescent="0.15">
      <c r="A1149" t="s">
        <v>319</v>
      </c>
      <c r="B1149" t="s">
        <v>320</v>
      </c>
      <c r="C1149" s="1">
        <v>9.4</v>
      </c>
      <c r="D1149" s="2">
        <v>45624</v>
      </c>
      <c r="E1149" s="2">
        <v>41984</v>
      </c>
      <c r="F1149" t="s">
        <v>481</v>
      </c>
      <c r="G1149" t="s">
        <v>19</v>
      </c>
      <c r="H1149" t="s">
        <v>21</v>
      </c>
      <c r="I1149" t="s">
        <v>23</v>
      </c>
      <c r="J1149" s="1">
        <v>397876928</v>
      </c>
      <c r="K1149" s="1">
        <f t="shared" si="53"/>
        <v>19.8016532892978</v>
      </c>
      <c r="L1149" t="s">
        <v>20</v>
      </c>
      <c r="M1149" t="s">
        <v>24</v>
      </c>
      <c r="N1149" t="s">
        <v>3167</v>
      </c>
      <c r="O1149" t="s">
        <v>3167</v>
      </c>
      <c r="P1149" t="s">
        <v>3167</v>
      </c>
      <c r="Q1149" t="s">
        <v>3167</v>
      </c>
      <c r="R1149" t="s">
        <v>3167</v>
      </c>
      <c r="S1149" s="10">
        <f>C1149-VLOOKUP(E1149, 'OFZ Yield'!$B$2:$N$2354, MATCH(V1149, 'OFZ Yield'!$B$3:$N$3, 0), FALSE)</f>
        <v>-2.76</v>
      </c>
      <c r="T1149">
        <f t="shared" si="54"/>
        <v>0</v>
      </c>
      <c r="U1149">
        <f t="shared" si="55"/>
        <v>120</v>
      </c>
      <c r="V1149">
        <v>10</v>
      </c>
      <c r="W1149">
        <v>0</v>
      </c>
    </row>
    <row r="1150" spans="1:26" hidden="1" x14ac:dyDescent="0.15">
      <c r="A1150" t="s">
        <v>319</v>
      </c>
      <c r="B1150" t="s">
        <v>320</v>
      </c>
      <c r="C1150" s="1">
        <v>7.85</v>
      </c>
      <c r="D1150" s="2">
        <v>44168</v>
      </c>
      <c r="E1150" s="2">
        <v>41984</v>
      </c>
      <c r="F1150" t="s">
        <v>2726</v>
      </c>
      <c r="G1150" t="s">
        <v>19</v>
      </c>
      <c r="H1150" t="s">
        <v>21</v>
      </c>
      <c r="I1150" t="s">
        <v>2727</v>
      </c>
      <c r="J1150" s="1">
        <v>2322877288</v>
      </c>
      <c r="K1150" s="1">
        <f t="shared" si="53"/>
        <v>21.566072464543883</v>
      </c>
      <c r="L1150" t="s">
        <v>20</v>
      </c>
      <c r="M1150" t="s">
        <v>947</v>
      </c>
      <c r="N1150" t="s">
        <v>3167</v>
      </c>
      <c r="O1150" t="s">
        <v>3167</v>
      </c>
      <c r="P1150" t="s">
        <v>3167</v>
      </c>
      <c r="Q1150" t="s">
        <v>3167</v>
      </c>
      <c r="R1150" t="s">
        <v>3167</v>
      </c>
      <c r="S1150" s="10">
        <f>C1150-VLOOKUP(E1150, 'OFZ Yield'!$B$2:$N$2354, MATCH(V1150, 'OFZ Yield'!$B$3:$N$3, 0), FALSE)</f>
        <v>-4.5600000000000005</v>
      </c>
      <c r="T1150">
        <f t="shared" si="54"/>
        <v>0</v>
      </c>
      <c r="U1150">
        <f t="shared" si="55"/>
        <v>72</v>
      </c>
      <c r="V1150">
        <v>7</v>
      </c>
      <c r="W1150">
        <v>0</v>
      </c>
      <c r="Z1150">
        <v>0</v>
      </c>
    </row>
    <row r="1151" spans="1:26" hidden="1" x14ac:dyDescent="0.15">
      <c r="A1151" t="s">
        <v>319</v>
      </c>
      <c r="B1151" t="s">
        <v>320</v>
      </c>
      <c r="C1151" s="1">
        <v>7.85</v>
      </c>
      <c r="D1151" s="2">
        <v>44168</v>
      </c>
      <c r="E1151" s="2">
        <v>41984</v>
      </c>
      <c r="F1151" t="s">
        <v>2728</v>
      </c>
      <c r="G1151" t="s">
        <v>19</v>
      </c>
      <c r="H1151" t="s">
        <v>21</v>
      </c>
      <c r="I1151" t="s">
        <v>2727</v>
      </c>
      <c r="J1151" s="1">
        <v>1327358450</v>
      </c>
      <c r="K1151" s="1">
        <f t="shared" si="53"/>
        <v>21.00645667639321</v>
      </c>
      <c r="L1151" t="s">
        <v>20</v>
      </c>
      <c r="M1151" t="s">
        <v>947</v>
      </c>
      <c r="N1151" t="s">
        <v>3167</v>
      </c>
      <c r="O1151" t="s">
        <v>3167</v>
      </c>
      <c r="P1151" t="s">
        <v>3167</v>
      </c>
      <c r="Q1151" t="s">
        <v>3167</v>
      </c>
      <c r="R1151" t="s">
        <v>3167</v>
      </c>
      <c r="S1151" s="10">
        <f>C1151-VLOOKUP(E1151, 'OFZ Yield'!$B$2:$N$2354, MATCH(V1151, 'OFZ Yield'!$B$3:$N$3, 0), FALSE)</f>
        <v>-4.99</v>
      </c>
      <c r="T1151">
        <f t="shared" si="54"/>
        <v>0</v>
      </c>
      <c r="U1151">
        <f t="shared" si="55"/>
        <v>72</v>
      </c>
      <c r="V1151">
        <v>3</v>
      </c>
      <c r="W1151">
        <v>0</v>
      </c>
      <c r="Z1151">
        <v>0</v>
      </c>
    </row>
    <row r="1152" spans="1:26" hidden="1" x14ac:dyDescent="0.15">
      <c r="A1152" t="s">
        <v>319</v>
      </c>
      <c r="B1152" t="s">
        <v>320</v>
      </c>
      <c r="C1152" s="1">
        <v>7.85</v>
      </c>
      <c r="D1152" s="2">
        <v>44168</v>
      </c>
      <c r="E1152" s="2">
        <v>41984</v>
      </c>
      <c r="F1152" t="s">
        <v>2729</v>
      </c>
      <c r="G1152" t="s">
        <v>19</v>
      </c>
      <c r="H1152" t="s">
        <v>21</v>
      </c>
      <c r="I1152" t="s">
        <v>2727</v>
      </c>
      <c r="J1152" s="1">
        <v>1327358450</v>
      </c>
      <c r="K1152" s="1">
        <f t="shared" si="53"/>
        <v>21.00645667639321</v>
      </c>
      <c r="L1152" t="s">
        <v>20</v>
      </c>
      <c r="M1152" t="s">
        <v>947</v>
      </c>
      <c r="N1152" t="s">
        <v>3167</v>
      </c>
      <c r="O1152" t="s">
        <v>3167</v>
      </c>
      <c r="P1152" t="s">
        <v>3167</v>
      </c>
      <c r="Q1152" t="s">
        <v>3167</v>
      </c>
      <c r="R1152" t="s">
        <v>3167</v>
      </c>
      <c r="S1152" s="10">
        <f>C1152-VLOOKUP(E1152, 'OFZ Yield'!$B$2:$N$2354, MATCH(V1152, 'OFZ Yield'!$B$3:$N$3, 0), FALSE)</f>
        <v>-4.0600000000000005</v>
      </c>
      <c r="T1152">
        <f t="shared" si="54"/>
        <v>0</v>
      </c>
      <c r="U1152">
        <f t="shared" si="55"/>
        <v>72</v>
      </c>
      <c r="V1152">
        <v>30</v>
      </c>
      <c r="W1152">
        <v>0</v>
      </c>
      <c r="Z1152">
        <v>0</v>
      </c>
    </row>
    <row r="1153" spans="1:26" hidden="1" x14ac:dyDescent="0.15">
      <c r="A1153" t="s">
        <v>319</v>
      </c>
      <c r="B1153" t="s">
        <v>320</v>
      </c>
      <c r="C1153" s="1">
        <v>7.85</v>
      </c>
      <c r="D1153" s="2">
        <v>44168</v>
      </c>
      <c r="E1153" s="2">
        <v>41984</v>
      </c>
      <c r="F1153" t="s">
        <v>2730</v>
      </c>
      <c r="G1153" t="s">
        <v>19</v>
      </c>
      <c r="H1153" t="s">
        <v>21</v>
      </c>
      <c r="I1153" t="s">
        <v>2727</v>
      </c>
      <c r="J1153" s="1">
        <v>331839612</v>
      </c>
      <c r="K1153" s="1">
        <f t="shared" si="53"/>
        <v>19.620162313766567</v>
      </c>
      <c r="L1153" t="s">
        <v>20</v>
      </c>
      <c r="M1153" t="s">
        <v>947</v>
      </c>
      <c r="N1153" t="s">
        <v>3167</v>
      </c>
      <c r="O1153" t="s">
        <v>3167</v>
      </c>
      <c r="P1153" t="s">
        <v>3167</v>
      </c>
      <c r="Q1153" t="s">
        <v>3167</v>
      </c>
      <c r="R1153" t="s">
        <v>3167</v>
      </c>
      <c r="S1153" s="10">
        <f>C1153-VLOOKUP(E1153, 'OFZ Yield'!$B$2:$N$2354, MATCH(V1153, 'OFZ Yield'!$B$3:$N$3, 0), FALSE)</f>
        <v>-4.5600000000000005</v>
      </c>
      <c r="T1153">
        <f t="shared" si="54"/>
        <v>0</v>
      </c>
      <c r="U1153">
        <f t="shared" si="55"/>
        <v>72</v>
      </c>
      <c r="V1153">
        <v>7</v>
      </c>
      <c r="W1153">
        <v>0</v>
      </c>
      <c r="Z1153">
        <v>0</v>
      </c>
    </row>
    <row r="1154" spans="1:26" hidden="1" x14ac:dyDescent="0.15">
      <c r="A1154" t="s">
        <v>2619</v>
      </c>
      <c r="B1154" t="s">
        <v>2620</v>
      </c>
      <c r="C1154" s="1">
        <v>12.5</v>
      </c>
      <c r="D1154" s="2">
        <v>43080</v>
      </c>
      <c r="E1154" s="2">
        <v>41988</v>
      </c>
      <c r="F1154" s="16" t="s">
        <v>2716</v>
      </c>
      <c r="G1154" t="s">
        <v>19</v>
      </c>
      <c r="H1154" t="s">
        <v>21</v>
      </c>
      <c r="I1154" t="s">
        <v>23</v>
      </c>
      <c r="J1154" s="19">
        <v>39603960</v>
      </c>
      <c r="K1154" s="19">
        <f t="shared" ref="K1154:K1217" si="56">LN(J1154)</f>
        <v>17.494439671225042</v>
      </c>
      <c r="L1154" t="s">
        <v>20</v>
      </c>
      <c r="M1154" s="16" t="s">
        <v>1011</v>
      </c>
      <c r="N1154" s="16" t="s">
        <v>3167</v>
      </c>
      <c r="O1154" s="16" t="s">
        <v>3167</v>
      </c>
      <c r="P1154" s="16" t="s">
        <v>3167</v>
      </c>
      <c r="Q1154" s="16" t="s">
        <v>3167</v>
      </c>
      <c r="R1154" s="16" t="s">
        <v>3167</v>
      </c>
      <c r="S1154" s="17">
        <f>C1154-VLOOKUP(E1154, 'OFZ Yield'!$B$2:$N$2354, MATCH(V1154, 'OFZ Yield'!$B$3:$N$3, 0), FALSE)</f>
        <v>-0.30000000000000071</v>
      </c>
      <c r="T1154">
        <f t="shared" ref="T1154:T1217" si="57">IF(S1154&gt;4, 1, 0)</f>
        <v>0</v>
      </c>
      <c r="U1154" s="16">
        <f t="shared" ref="U1154:U1217" si="58">ROUNDUP(12*((D1154-E1154)/365), 0)</f>
        <v>36</v>
      </c>
      <c r="V1154" s="16">
        <v>10</v>
      </c>
      <c r="W1154" s="16">
        <v>0</v>
      </c>
      <c r="X1154" s="16">
        <v>1</v>
      </c>
      <c r="Y1154" s="18">
        <v>43080</v>
      </c>
      <c r="Z1154" s="10">
        <f>(Y1154-E1154)/365</f>
        <v>2.9917808219178084</v>
      </c>
    </row>
    <row r="1155" spans="1:26" hidden="1" x14ac:dyDescent="0.15">
      <c r="A1155" t="s">
        <v>2718</v>
      </c>
      <c r="B1155" t="s">
        <v>2719</v>
      </c>
      <c r="C1155" s="1">
        <v>12</v>
      </c>
      <c r="D1155" s="2">
        <v>43080</v>
      </c>
      <c r="E1155" s="2">
        <v>41988</v>
      </c>
      <c r="F1155" s="16" t="s">
        <v>2720</v>
      </c>
      <c r="G1155" t="s">
        <v>19</v>
      </c>
      <c r="H1155" t="s">
        <v>21</v>
      </c>
      <c r="I1155" t="s">
        <v>23</v>
      </c>
      <c r="J1155" s="19">
        <v>6600660</v>
      </c>
      <c r="K1155" s="19">
        <f t="shared" si="56"/>
        <v>15.702680201996987</v>
      </c>
      <c r="L1155" t="s">
        <v>20</v>
      </c>
      <c r="M1155" s="16" t="s">
        <v>1011</v>
      </c>
      <c r="N1155" s="16" t="s">
        <v>3167</v>
      </c>
      <c r="O1155" s="16" t="s">
        <v>3167</v>
      </c>
      <c r="P1155" s="16" t="s">
        <v>3167</v>
      </c>
      <c r="Q1155" s="16" t="s">
        <v>3167</v>
      </c>
      <c r="R1155" s="16" t="s">
        <v>3167</v>
      </c>
      <c r="S1155" s="17">
        <f>C1155-VLOOKUP(E1155, 'OFZ Yield'!$B$2:$N$2354, MATCH(V1155, 'OFZ Yield'!$B$3:$N$3, 0), FALSE)</f>
        <v>-0.27999999999999936</v>
      </c>
      <c r="T1155">
        <f t="shared" si="57"/>
        <v>0</v>
      </c>
      <c r="U1155" s="16">
        <f t="shared" si="58"/>
        <v>36</v>
      </c>
      <c r="V1155" s="16">
        <v>30</v>
      </c>
      <c r="W1155" s="16">
        <v>0</v>
      </c>
      <c r="X1155" s="16">
        <v>1</v>
      </c>
      <c r="Y1155" s="18">
        <v>42898</v>
      </c>
      <c r="Z1155" s="10">
        <f>(Y1155-E1155)/365</f>
        <v>2.493150684931507</v>
      </c>
    </row>
    <row r="1156" spans="1:26" hidden="1" x14ac:dyDescent="0.15">
      <c r="A1156" t="s">
        <v>1296</v>
      </c>
      <c r="B1156" t="s">
        <v>1297</v>
      </c>
      <c r="C1156" s="1">
        <v>18</v>
      </c>
      <c r="D1156" s="2">
        <v>43979</v>
      </c>
      <c r="E1156" s="2">
        <v>41989</v>
      </c>
      <c r="F1156" t="s">
        <v>2715</v>
      </c>
      <c r="G1156" t="s">
        <v>19</v>
      </c>
      <c r="H1156" t="s">
        <v>21</v>
      </c>
      <c r="I1156" t="s">
        <v>25</v>
      </c>
      <c r="J1156" s="1">
        <v>9844390</v>
      </c>
      <c r="K1156" s="1">
        <f t="shared" si="56"/>
        <v>16.102412307749756</v>
      </c>
      <c r="L1156" t="s">
        <v>20</v>
      </c>
      <c r="M1156" t="s">
        <v>947</v>
      </c>
      <c r="N1156" t="s">
        <v>3167</v>
      </c>
      <c r="O1156" t="s">
        <v>3167</v>
      </c>
      <c r="P1156" t="s">
        <v>3167</v>
      </c>
      <c r="Q1156" t="s">
        <v>3151</v>
      </c>
      <c r="R1156" t="s">
        <v>3151</v>
      </c>
      <c r="S1156" s="10">
        <f>C1156-VLOOKUP(E1156, 'OFZ Yield'!$B$2:$N$2354, MATCH(V1156, 'OFZ Yield'!$B$3:$N$3, 0), FALSE)</f>
        <v>-0.51999999999999957</v>
      </c>
      <c r="T1156">
        <f t="shared" si="57"/>
        <v>0</v>
      </c>
      <c r="U1156">
        <f t="shared" si="58"/>
        <v>66</v>
      </c>
      <c r="V1156">
        <v>3</v>
      </c>
      <c r="W1156">
        <v>2</v>
      </c>
      <c r="Z1156">
        <v>0</v>
      </c>
    </row>
    <row r="1157" spans="1:26" hidden="1" x14ac:dyDescent="0.15">
      <c r="A1157" t="s">
        <v>123</v>
      </c>
      <c r="B1157" t="s">
        <v>124</v>
      </c>
      <c r="C1157" s="1">
        <v>10.5</v>
      </c>
      <c r="D1157" s="2">
        <v>43084</v>
      </c>
      <c r="E1157" s="2">
        <v>41989</v>
      </c>
      <c r="F1157" t="s">
        <v>2721</v>
      </c>
      <c r="G1157" t="s">
        <v>19</v>
      </c>
      <c r="H1157" t="s">
        <v>21</v>
      </c>
      <c r="I1157" t="s">
        <v>25</v>
      </c>
      <c r="J1157" s="1">
        <v>39575225</v>
      </c>
      <c r="K1157" s="1">
        <f t="shared" si="56"/>
        <v>17.493713849122642</v>
      </c>
      <c r="L1157" t="s">
        <v>20</v>
      </c>
      <c r="M1157" t="s">
        <v>947</v>
      </c>
      <c r="N1157" t="s">
        <v>3167</v>
      </c>
      <c r="O1157" t="s">
        <v>3167</v>
      </c>
      <c r="P1157" t="s">
        <v>3167</v>
      </c>
      <c r="Q1157" t="s">
        <v>3167</v>
      </c>
      <c r="R1157" t="s">
        <v>3167</v>
      </c>
      <c r="S1157" s="10">
        <f>C1157-VLOOKUP(E1157, 'OFZ Yield'!$B$2:$N$2354, MATCH(V1157, 'OFZ Yield'!$B$3:$N$3, 0), FALSE)</f>
        <v>-8.02</v>
      </c>
      <c r="T1157">
        <f t="shared" si="57"/>
        <v>0</v>
      </c>
      <c r="U1157">
        <f t="shared" si="58"/>
        <v>36</v>
      </c>
      <c r="V1157">
        <v>3</v>
      </c>
      <c r="W1157">
        <v>0</v>
      </c>
      <c r="Z1157">
        <v>0</v>
      </c>
    </row>
    <row r="1158" spans="1:26" hidden="1" x14ac:dyDescent="0.15">
      <c r="A1158" t="s">
        <v>2694</v>
      </c>
      <c r="B1158" t="s">
        <v>2695</v>
      </c>
      <c r="C1158" s="1">
        <v>10.75</v>
      </c>
      <c r="D1158" s="2">
        <v>43082</v>
      </c>
      <c r="E1158" s="2">
        <v>41990</v>
      </c>
      <c r="F1158" t="s">
        <v>2722</v>
      </c>
      <c r="G1158" t="s">
        <v>19</v>
      </c>
      <c r="H1158" t="s">
        <v>21</v>
      </c>
      <c r="I1158" t="s">
        <v>23</v>
      </c>
      <c r="J1158" s="1">
        <v>26368074</v>
      </c>
      <c r="K1158" s="1">
        <f t="shared" si="56"/>
        <v>17.087664518119436</v>
      </c>
      <c r="L1158" t="s">
        <v>20</v>
      </c>
      <c r="M1158" t="s">
        <v>947</v>
      </c>
      <c r="N1158" t="s">
        <v>3167</v>
      </c>
      <c r="O1158" t="s">
        <v>3167</v>
      </c>
      <c r="P1158" t="s">
        <v>3167</v>
      </c>
      <c r="Q1158" t="s">
        <v>3167</v>
      </c>
      <c r="R1158" t="s">
        <v>3167</v>
      </c>
      <c r="S1158" s="10">
        <f>C1158-VLOOKUP(E1158, 'OFZ Yield'!$B$2:$N$2354, MATCH(V1158, 'OFZ Yield'!$B$3:$N$3, 0), FALSE)</f>
        <v>-5.1199999999999992</v>
      </c>
      <c r="T1158">
        <f t="shared" si="57"/>
        <v>0</v>
      </c>
      <c r="U1158">
        <f t="shared" si="58"/>
        <v>36</v>
      </c>
      <c r="V1158">
        <v>3</v>
      </c>
      <c r="W1158">
        <v>0</v>
      </c>
      <c r="Z1158">
        <v>0</v>
      </c>
    </row>
    <row r="1159" spans="1:26" x14ac:dyDescent="0.15">
      <c r="A1159" t="s">
        <v>2731</v>
      </c>
      <c r="B1159" t="s">
        <v>2732</v>
      </c>
      <c r="C1159" s="1">
        <v>101.9421</v>
      </c>
      <c r="D1159" s="2">
        <v>53980</v>
      </c>
      <c r="E1159" s="2">
        <v>41990</v>
      </c>
      <c r="F1159" t="s">
        <v>2733</v>
      </c>
      <c r="G1159" t="s">
        <v>19</v>
      </c>
      <c r="H1159" t="s">
        <v>21</v>
      </c>
      <c r="I1159" t="s">
        <v>23</v>
      </c>
      <c r="J1159" s="1">
        <v>10801418</v>
      </c>
      <c r="K1159" s="1">
        <f t="shared" si="56"/>
        <v>16.19518797977214</v>
      </c>
      <c r="L1159" t="s">
        <v>20</v>
      </c>
      <c r="M1159" t="s">
        <v>951</v>
      </c>
      <c r="N1159" t="s">
        <v>3167</v>
      </c>
      <c r="O1159" t="s">
        <v>3167</v>
      </c>
      <c r="P1159" t="s">
        <v>3167</v>
      </c>
      <c r="Q1159" t="s">
        <v>3167</v>
      </c>
      <c r="R1159" t="s">
        <v>3167</v>
      </c>
      <c r="S1159" s="10">
        <f>C1159-VLOOKUP(E1159, 'OFZ Yield'!$B$2:$N$2354, MATCH(V1159, 'OFZ Yield'!$B$3:$N$3, 0), FALSE)</f>
        <v>86.932099999999991</v>
      </c>
      <c r="T1159">
        <f t="shared" si="57"/>
        <v>1</v>
      </c>
      <c r="U1159">
        <f t="shared" si="58"/>
        <v>395</v>
      </c>
      <c r="V1159">
        <v>5</v>
      </c>
      <c r="W1159">
        <v>0</v>
      </c>
      <c r="X1159">
        <v>1</v>
      </c>
      <c r="Y1159" s="2">
        <v>43115</v>
      </c>
      <c r="Z1159" s="226">
        <f>IF(Y1159="", 0, 12*(Y1159-E1159)/365)</f>
        <v>36.986301369863014</v>
      </c>
    </row>
    <row r="1160" spans="1:26" hidden="1" x14ac:dyDescent="0.15">
      <c r="A1160" t="s">
        <v>958</v>
      </c>
      <c r="B1160" t="s">
        <v>959</v>
      </c>
      <c r="C1160" s="1">
        <v>9</v>
      </c>
      <c r="D1160" s="2">
        <v>53822</v>
      </c>
      <c r="E1160" s="2">
        <v>41992</v>
      </c>
      <c r="F1160" t="s">
        <v>2734</v>
      </c>
      <c r="G1160" t="s">
        <v>19</v>
      </c>
      <c r="H1160" t="s">
        <v>21</v>
      </c>
      <c r="I1160" t="s">
        <v>25</v>
      </c>
      <c r="J1160" s="1">
        <v>18903557</v>
      </c>
      <c r="K1160" s="1">
        <f t="shared" si="56"/>
        <v>16.754860663380473</v>
      </c>
      <c r="L1160" t="s">
        <v>20</v>
      </c>
      <c r="M1160" t="s">
        <v>951</v>
      </c>
      <c r="N1160" t="s">
        <v>3133</v>
      </c>
      <c r="O1160" t="s">
        <v>3167</v>
      </c>
      <c r="P1160" t="s">
        <v>3167</v>
      </c>
      <c r="Q1160" t="s">
        <v>3167</v>
      </c>
      <c r="R1160" t="s">
        <v>3167</v>
      </c>
      <c r="S1160" s="10">
        <f>C1160-VLOOKUP(E1160, 'OFZ Yield'!$B$2:$N$2354, MATCH(V1160, 'OFZ Yield'!$B$3:$N$3, 0), FALSE)</f>
        <v>-5.1999999999999993</v>
      </c>
      <c r="T1160">
        <f t="shared" si="57"/>
        <v>0</v>
      </c>
      <c r="U1160">
        <f t="shared" si="58"/>
        <v>389</v>
      </c>
      <c r="V1160">
        <v>7</v>
      </c>
      <c r="W1160">
        <v>0</v>
      </c>
      <c r="Z1160">
        <v>0</v>
      </c>
    </row>
    <row r="1161" spans="1:26" hidden="1" x14ac:dyDescent="0.15">
      <c r="A1161" t="s">
        <v>958</v>
      </c>
      <c r="B1161" t="s">
        <v>959</v>
      </c>
      <c r="C1161" s="1">
        <v>3</v>
      </c>
      <c r="D1161" s="2">
        <v>53822</v>
      </c>
      <c r="E1161" s="2">
        <v>41992</v>
      </c>
      <c r="F1161" t="s">
        <v>2735</v>
      </c>
      <c r="G1161" t="s">
        <v>19</v>
      </c>
      <c r="H1161" t="s">
        <v>21</v>
      </c>
      <c r="I1161" t="s">
        <v>25</v>
      </c>
      <c r="J1161" s="1">
        <v>9451765</v>
      </c>
      <c r="K1161" s="1">
        <f t="shared" si="56"/>
        <v>16.061712054516889</v>
      </c>
      <c r="L1161" t="s">
        <v>20</v>
      </c>
      <c r="M1161" t="s">
        <v>951</v>
      </c>
      <c r="N1161" t="s">
        <v>3133</v>
      </c>
      <c r="O1161" t="s">
        <v>3167</v>
      </c>
      <c r="P1161" t="s">
        <v>3167</v>
      </c>
      <c r="Q1161" t="s">
        <v>3167</v>
      </c>
      <c r="R1161" t="s">
        <v>3167</v>
      </c>
      <c r="S1161" s="10">
        <f>C1161-VLOOKUP(E1161, 'OFZ Yield'!$B$2:$N$2354, MATCH(V1161, 'OFZ Yield'!$B$3:$N$3, 0), FALSE)</f>
        <v>-12.19</v>
      </c>
      <c r="T1161">
        <f t="shared" si="57"/>
        <v>0</v>
      </c>
      <c r="U1161">
        <f t="shared" si="58"/>
        <v>389</v>
      </c>
      <c r="V1161">
        <v>5</v>
      </c>
      <c r="W1161">
        <v>0</v>
      </c>
      <c r="Z1161">
        <v>0</v>
      </c>
    </row>
    <row r="1162" spans="1:26" hidden="1" x14ac:dyDescent="0.15">
      <c r="A1162" t="s">
        <v>985</v>
      </c>
      <c r="B1162" t="s">
        <v>986</v>
      </c>
      <c r="C1162" s="1">
        <v>12.5</v>
      </c>
      <c r="D1162" s="2">
        <v>45637</v>
      </c>
      <c r="E1162" s="2">
        <v>41997</v>
      </c>
      <c r="F1162" s="16" t="s">
        <v>2736</v>
      </c>
      <c r="G1162" t="s">
        <v>19</v>
      </c>
      <c r="H1162" t="s">
        <v>21</v>
      </c>
      <c r="I1162" t="s">
        <v>23</v>
      </c>
      <c r="J1162" s="19">
        <v>40240369</v>
      </c>
      <c r="K1162" s="19">
        <f t="shared" si="56"/>
        <v>17.510381253693833</v>
      </c>
      <c r="L1162" t="s">
        <v>20</v>
      </c>
      <c r="M1162" s="16" t="s">
        <v>1011</v>
      </c>
      <c r="N1162" s="16" t="s">
        <v>3167</v>
      </c>
      <c r="O1162" s="16" t="s">
        <v>3167</v>
      </c>
      <c r="P1162" s="16" t="s">
        <v>3167</v>
      </c>
      <c r="Q1162" s="16" t="s">
        <v>3167</v>
      </c>
      <c r="R1162" s="16" t="s">
        <v>3167</v>
      </c>
      <c r="S1162" s="17">
        <f>C1162-VLOOKUP(E1162, 'OFZ Yield'!$B$2:$N$2354, MATCH(V1162, 'OFZ Yield'!$B$3:$N$3, 0), FALSE)</f>
        <v>-2.4800000000000004</v>
      </c>
      <c r="T1162">
        <f t="shared" si="57"/>
        <v>0</v>
      </c>
      <c r="U1162" s="16">
        <f t="shared" si="58"/>
        <v>120</v>
      </c>
      <c r="V1162" s="16">
        <v>5</v>
      </c>
      <c r="W1162" s="16">
        <v>0</v>
      </c>
      <c r="X1162" s="16">
        <v>1</v>
      </c>
      <c r="Y1162" s="18">
        <v>42725</v>
      </c>
      <c r="Z1162" s="10">
        <f>(Y1162-E1162)/365</f>
        <v>1.9945205479452055</v>
      </c>
    </row>
    <row r="1163" spans="1:26" hidden="1" x14ac:dyDescent="0.15">
      <c r="A1163" t="s">
        <v>46</v>
      </c>
      <c r="B1163" t="s">
        <v>47</v>
      </c>
      <c r="C1163" s="1">
        <v>0.1</v>
      </c>
      <c r="D1163" s="2">
        <v>45050</v>
      </c>
      <c r="E1163" s="2">
        <v>41998</v>
      </c>
      <c r="F1163" t="s">
        <v>373</v>
      </c>
      <c r="G1163" t="s">
        <v>19</v>
      </c>
      <c r="H1163" t="s">
        <v>21</v>
      </c>
      <c r="I1163" t="s">
        <v>23</v>
      </c>
      <c r="J1163" s="1">
        <v>67067281</v>
      </c>
      <c r="K1163" s="1">
        <f t="shared" si="56"/>
        <v>18.021206867519556</v>
      </c>
      <c r="L1163" t="s">
        <v>20</v>
      </c>
      <c r="M1163" t="s">
        <v>24</v>
      </c>
      <c r="N1163" t="s">
        <v>3167</v>
      </c>
      <c r="O1163" t="s">
        <v>3167</v>
      </c>
      <c r="P1163" t="s">
        <v>3167</v>
      </c>
      <c r="Q1163" t="s">
        <v>3167</v>
      </c>
      <c r="R1163" t="s">
        <v>3167</v>
      </c>
      <c r="S1163" s="10">
        <f>C1163-VLOOKUP(E1163, 'OFZ Yield'!$B$2:$N$2354, MATCH(V1163, 'OFZ Yield'!$B$3:$N$3, 0), FALSE)</f>
        <v>-14.08</v>
      </c>
      <c r="T1163">
        <f t="shared" si="57"/>
        <v>0</v>
      </c>
      <c r="U1163">
        <f t="shared" si="58"/>
        <v>101</v>
      </c>
      <c r="V1163">
        <v>7</v>
      </c>
      <c r="W1163">
        <v>0</v>
      </c>
    </row>
    <row r="1164" spans="1:26" hidden="1" x14ac:dyDescent="0.15">
      <c r="A1164" t="s">
        <v>968</v>
      </c>
      <c r="B1164" t="s">
        <v>969</v>
      </c>
      <c r="C1164" s="1">
        <v>11.5</v>
      </c>
      <c r="D1164" s="2">
        <v>43090</v>
      </c>
      <c r="E1164" s="2">
        <v>41998</v>
      </c>
      <c r="F1164" t="s">
        <v>2737</v>
      </c>
      <c r="G1164" t="s">
        <v>19</v>
      </c>
      <c r="H1164" t="s">
        <v>21</v>
      </c>
      <c r="I1164" t="s">
        <v>25</v>
      </c>
      <c r="J1164" s="1">
        <v>26300216</v>
      </c>
      <c r="K1164" s="1">
        <f t="shared" si="56"/>
        <v>17.085087710042025</v>
      </c>
      <c r="L1164" t="s">
        <v>20</v>
      </c>
      <c r="M1164" t="s">
        <v>948</v>
      </c>
      <c r="N1164" t="s">
        <v>3167</v>
      </c>
      <c r="O1164" t="s">
        <v>3167</v>
      </c>
      <c r="P1164" t="s">
        <v>3167</v>
      </c>
      <c r="Q1164" t="s">
        <v>3167</v>
      </c>
      <c r="R1164" t="s">
        <v>3167</v>
      </c>
      <c r="S1164" s="10">
        <f>C1164-VLOOKUP(E1164, 'OFZ Yield'!$B$2:$N$2354, MATCH(V1164, 'OFZ Yield'!$B$3:$N$3, 0), FALSE)</f>
        <v>-3.4800000000000004</v>
      </c>
      <c r="T1164">
        <f t="shared" si="57"/>
        <v>0</v>
      </c>
      <c r="U1164">
        <f t="shared" si="58"/>
        <v>36</v>
      </c>
      <c r="V1164">
        <v>5</v>
      </c>
      <c r="W1164">
        <v>0</v>
      </c>
      <c r="Z1164">
        <v>0</v>
      </c>
    </row>
    <row r="1165" spans="1:26" hidden="1" x14ac:dyDescent="0.15">
      <c r="A1165" t="s">
        <v>16</v>
      </c>
      <c r="B1165" t="s">
        <v>17</v>
      </c>
      <c r="C1165" s="1">
        <v>5.3</v>
      </c>
      <c r="D1165" s="2">
        <v>45639</v>
      </c>
      <c r="E1165" s="2">
        <v>41999</v>
      </c>
      <c r="F1165" t="s">
        <v>484</v>
      </c>
      <c r="G1165" t="s">
        <v>19</v>
      </c>
      <c r="H1165" t="s">
        <v>21</v>
      </c>
      <c r="I1165" t="s">
        <v>23</v>
      </c>
      <c r="J1165" s="1">
        <v>67067281</v>
      </c>
      <c r="K1165" s="1">
        <f t="shared" si="56"/>
        <v>18.021206867519556</v>
      </c>
      <c r="L1165" t="s">
        <v>20</v>
      </c>
      <c r="M1165" t="s">
        <v>24</v>
      </c>
      <c r="N1165" t="s">
        <v>3167</v>
      </c>
      <c r="O1165" t="s">
        <v>3167</v>
      </c>
      <c r="P1165" t="s">
        <v>3167</v>
      </c>
      <c r="Q1165" t="s">
        <v>3167</v>
      </c>
      <c r="R1165" t="s">
        <v>3167</v>
      </c>
      <c r="S1165" s="10">
        <f>C1165-VLOOKUP(E1165, 'OFZ Yield'!$B$2:$N$2354, MATCH(V1165, 'OFZ Yield'!$B$3:$N$3, 0), FALSE)</f>
        <v>-7.71</v>
      </c>
      <c r="T1165">
        <f t="shared" si="57"/>
        <v>0</v>
      </c>
      <c r="U1165">
        <f t="shared" si="58"/>
        <v>120</v>
      </c>
      <c r="V1165">
        <v>10</v>
      </c>
      <c r="W1165">
        <v>0</v>
      </c>
    </row>
    <row r="1166" spans="1:26" hidden="1" x14ac:dyDescent="0.15">
      <c r="A1166" t="s">
        <v>780</v>
      </c>
      <c r="B1166" t="s">
        <v>781</v>
      </c>
      <c r="C1166" s="1">
        <v>6</v>
      </c>
      <c r="D1166" s="2">
        <v>47823</v>
      </c>
      <c r="E1166" s="2">
        <v>41999</v>
      </c>
      <c r="F1166" t="s">
        <v>782</v>
      </c>
      <c r="G1166" t="s">
        <v>19</v>
      </c>
      <c r="H1166" t="s">
        <v>21</v>
      </c>
      <c r="I1166" t="s">
        <v>23</v>
      </c>
      <c r="J1166" s="1">
        <v>66006600</v>
      </c>
      <c r="K1166" s="1">
        <f t="shared" si="56"/>
        <v>18.005265294991034</v>
      </c>
      <c r="L1166" t="s">
        <v>20</v>
      </c>
      <c r="M1166" t="s">
        <v>24</v>
      </c>
      <c r="N1166" t="s">
        <v>3167</v>
      </c>
      <c r="O1166" t="s">
        <v>3167</v>
      </c>
      <c r="P1166" t="s">
        <v>3167</v>
      </c>
      <c r="Q1166" t="s">
        <v>3167</v>
      </c>
      <c r="R1166" t="s">
        <v>3167</v>
      </c>
      <c r="S1166" s="10">
        <f>C1166-VLOOKUP(E1166, 'OFZ Yield'!$B$2:$N$2354, MATCH(V1166, 'OFZ Yield'!$B$3:$N$3, 0), FALSE)</f>
        <v>-5.77</v>
      </c>
      <c r="T1166">
        <f t="shared" si="57"/>
        <v>0</v>
      </c>
      <c r="U1166">
        <f t="shared" si="58"/>
        <v>192</v>
      </c>
      <c r="V1166">
        <v>15</v>
      </c>
      <c r="W1166">
        <v>0</v>
      </c>
    </row>
    <row r="1167" spans="1:26" hidden="1" x14ac:dyDescent="0.15">
      <c r="A1167" t="s">
        <v>783</v>
      </c>
      <c r="B1167" t="s">
        <v>784</v>
      </c>
      <c r="C1167" s="1">
        <v>6</v>
      </c>
      <c r="D1167" s="2">
        <v>47823</v>
      </c>
      <c r="E1167" s="2">
        <v>41999</v>
      </c>
      <c r="F1167" t="s">
        <v>785</v>
      </c>
      <c r="G1167" t="s">
        <v>19</v>
      </c>
      <c r="H1167" t="s">
        <v>21</v>
      </c>
      <c r="I1167" t="s">
        <v>23</v>
      </c>
      <c r="J1167" s="1">
        <v>39559048</v>
      </c>
      <c r="K1167" s="1">
        <f t="shared" si="56"/>
        <v>17.493304999717395</v>
      </c>
      <c r="L1167" t="s">
        <v>20</v>
      </c>
      <c r="M1167" t="s">
        <v>24</v>
      </c>
      <c r="N1167" t="s">
        <v>3167</v>
      </c>
      <c r="O1167" t="s">
        <v>3167</v>
      </c>
      <c r="P1167" t="s">
        <v>3167</v>
      </c>
      <c r="Q1167" t="s">
        <v>3167</v>
      </c>
      <c r="R1167" t="s">
        <v>3167</v>
      </c>
      <c r="S1167" s="10">
        <f>C1167-VLOOKUP(E1167, 'OFZ Yield'!$B$2:$N$2354, MATCH(V1167, 'OFZ Yield'!$B$3:$N$3, 0), FALSE)</f>
        <v>-5.77</v>
      </c>
      <c r="T1167">
        <f t="shared" si="57"/>
        <v>0</v>
      </c>
      <c r="U1167">
        <f t="shared" si="58"/>
        <v>192</v>
      </c>
      <c r="V1167">
        <v>15</v>
      </c>
      <c r="W1167">
        <v>0</v>
      </c>
    </row>
    <row r="1168" spans="1:26" hidden="1" x14ac:dyDescent="0.15">
      <c r="A1168" t="s">
        <v>960</v>
      </c>
      <c r="B1168" t="s">
        <v>961</v>
      </c>
      <c r="C1168" s="1">
        <v>9.5</v>
      </c>
      <c r="D1168" s="2">
        <v>53980</v>
      </c>
      <c r="E1168" s="2">
        <v>41999</v>
      </c>
      <c r="F1168" t="s">
        <v>2739</v>
      </c>
      <c r="G1168" t="s">
        <v>19</v>
      </c>
      <c r="H1168" t="s">
        <v>21</v>
      </c>
      <c r="I1168" t="s">
        <v>25</v>
      </c>
      <c r="J1168" s="1">
        <v>16080363</v>
      </c>
      <c r="K1168" s="1">
        <f t="shared" si="56"/>
        <v>16.593109396087158</v>
      </c>
      <c r="L1168" t="s">
        <v>20</v>
      </c>
      <c r="M1168" t="s">
        <v>948</v>
      </c>
      <c r="N1168" t="s">
        <v>3167</v>
      </c>
      <c r="O1168" t="s">
        <v>3167</v>
      </c>
      <c r="P1168" t="s">
        <v>3167</v>
      </c>
      <c r="Q1168" t="s">
        <v>3167</v>
      </c>
      <c r="R1168" t="s">
        <v>3167</v>
      </c>
      <c r="S1168" s="10">
        <f>C1168-VLOOKUP(E1168, 'OFZ Yield'!$B$2:$N$2354, MATCH(V1168, 'OFZ Yield'!$B$3:$N$3, 0), FALSE)</f>
        <v>-5.3800000000000008</v>
      </c>
      <c r="T1168">
        <f t="shared" si="57"/>
        <v>0</v>
      </c>
      <c r="U1168">
        <f t="shared" si="58"/>
        <v>394</v>
      </c>
      <c r="V1168">
        <v>5</v>
      </c>
      <c r="W1168">
        <v>0</v>
      </c>
      <c r="Z1168">
        <v>0</v>
      </c>
    </row>
    <row r="1169" spans="1:26" hidden="1" x14ac:dyDescent="0.15">
      <c r="A1169" t="s">
        <v>46</v>
      </c>
      <c r="B1169" t="s">
        <v>47</v>
      </c>
      <c r="C1169" s="1">
        <v>10.5</v>
      </c>
      <c r="D1169" s="2">
        <v>43097</v>
      </c>
      <c r="E1169" s="2">
        <v>41999</v>
      </c>
      <c r="F1169" t="s">
        <v>2740</v>
      </c>
      <c r="G1169" t="s">
        <v>19</v>
      </c>
      <c r="H1169" t="s">
        <v>21</v>
      </c>
      <c r="I1169" t="s">
        <v>23</v>
      </c>
      <c r="J1169" s="1">
        <v>402403691</v>
      </c>
      <c r="K1169" s="1">
        <f t="shared" si="56"/>
        <v>19.812966349172946</v>
      </c>
      <c r="L1169" t="s">
        <v>20</v>
      </c>
      <c r="M1169" t="s">
        <v>947</v>
      </c>
      <c r="N1169" t="s">
        <v>3167</v>
      </c>
      <c r="O1169" t="s">
        <v>3167</v>
      </c>
      <c r="P1169" t="s">
        <v>3167</v>
      </c>
      <c r="Q1169" t="s">
        <v>3167</v>
      </c>
      <c r="R1169" t="s">
        <v>3167</v>
      </c>
      <c r="S1169" s="10">
        <f>C1169-VLOOKUP(E1169, 'OFZ Yield'!$B$2:$N$2354, MATCH(V1169, 'OFZ Yield'!$B$3:$N$3, 0), FALSE)</f>
        <v>-4.3800000000000008</v>
      </c>
      <c r="T1169">
        <f t="shared" si="57"/>
        <v>0</v>
      </c>
      <c r="U1169">
        <f t="shared" si="58"/>
        <v>37</v>
      </c>
      <c r="V1169">
        <v>5</v>
      </c>
      <c r="W1169">
        <v>0</v>
      </c>
      <c r="Z1169">
        <v>0</v>
      </c>
    </row>
    <row r="1170" spans="1:26" hidden="1" x14ac:dyDescent="0.15">
      <c r="A1170" t="s">
        <v>340</v>
      </c>
      <c r="B1170" t="s">
        <v>341</v>
      </c>
      <c r="C1170" s="1">
        <v>2.9550000000000001</v>
      </c>
      <c r="D1170" s="2">
        <v>44914</v>
      </c>
      <c r="E1170" s="2">
        <v>42002</v>
      </c>
      <c r="F1170" t="s">
        <v>342</v>
      </c>
      <c r="G1170" t="s">
        <v>19</v>
      </c>
      <c r="H1170" t="s">
        <v>21</v>
      </c>
      <c r="I1170" t="s">
        <v>28</v>
      </c>
      <c r="J1170" s="1">
        <v>14323569</v>
      </c>
      <c r="K1170" s="1">
        <f t="shared" si="56"/>
        <v>16.477416920287254</v>
      </c>
      <c r="L1170" t="s">
        <v>20</v>
      </c>
      <c r="M1170" t="s">
        <v>24</v>
      </c>
      <c r="N1170" t="s">
        <v>3167</v>
      </c>
      <c r="O1170" t="s">
        <v>3167</v>
      </c>
      <c r="P1170" t="s">
        <v>3167</v>
      </c>
      <c r="Q1170" t="s">
        <v>3167</v>
      </c>
      <c r="R1170" t="s">
        <v>3167</v>
      </c>
      <c r="S1170" s="10">
        <f>C1170-VLOOKUP(E1170, 'OFZ Yield'!$B$2:$N$2354, MATCH(V1170, 'OFZ Yield'!$B$3:$N$3, 0), FALSE)</f>
        <v>-12.244999999999999</v>
      </c>
      <c r="T1170">
        <f t="shared" si="57"/>
        <v>0</v>
      </c>
      <c r="U1170">
        <f t="shared" si="58"/>
        <v>96</v>
      </c>
      <c r="V1170">
        <v>5</v>
      </c>
      <c r="W1170">
        <v>0</v>
      </c>
    </row>
    <row r="1171" spans="1:26" hidden="1" x14ac:dyDescent="0.15">
      <c r="A1171" t="s">
        <v>758</v>
      </c>
      <c r="B1171" t="s">
        <v>759</v>
      </c>
      <c r="C1171" s="1">
        <v>2.9550000000000001</v>
      </c>
      <c r="D1171" s="2">
        <v>47462</v>
      </c>
      <c r="E1171" s="2">
        <v>42002</v>
      </c>
      <c r="F1171" t="s">
        <v>760</v>
      </c>
      <c r="G1171" t="s">
        <v>19</v>
      </c>
      <c r="H1171" t="s">
        <v>21</v>
      </c>
      <c r="I1171" t="s">
        <v>28</v>
      </c>
      <c r="J1171" s="1">
        <v>53465346</v>
      </c>
      <c r="K1171" s="1">
        <f t="shared" si="56"/>
        <v>17.79454426367538</v>
      </c>
      <c r="L1171" t="s">
        <v>20</v>
      </c>
      <c r="M1171" t="s">
        <v>24</v>
      </c>
      <c r="N1171" t="s">
        <v>3167</v>
      </c>
      <c r="O1171" t="s">
        <v>3167</v>
      </c>
      <c r="P1171" t="s">
        <v>3167</v>
      </c>
      <c r="Q1171" t="s">
        <v>3167</v>
      </c>
      <c r="R1171" t="s">
        <v>3167</v>
      </c>
      <c r="S1171" s="10">
        <f>C1171-VLOOKUP(E1171, 'OFZ Yield'!$B$2:$N$2354, MATCH(V1171, 'OFZ Yield'!$B$3:$N$3, 0), FALSE)</f>
        <v>-8.8949999999999996</v>
      </c>
      <c r="T1171">
        <f t="shared" si="57"/>
        <v>0</v>
      </c>
      <c r="U1171">
        <f t="shared" si="58"/>
        <v>180</v>
      </c>
      <c r="V1171">
        <v>15</v>
      </c>
      <c r="W1171">
        <v>0</v>
      </c>
    </row>
    <row r="1172" spans="1:26" hidden="1" x14ac:dyDescent="0.15">
      <c r="A1172" t="s">
        <v>2242</v>
      </c>
      <c r="B1172" t="s">
        <v>2243</v>
      </c>
      <c r="C1172" s="1">
        <v>9.75</v>
      </c>
      <c r="D1172" s="2">
        <v>45642</v>
      </c>
      <c r="E1172" s="2">
        <v>42002</v>
      </c>
      <c r="F1172" t="s">
        <v>2741</v>
      </c>
      <c r="G1172" t="s">
        <v>19</v>
      </c>
      <c r="H1172" t="s">
        <v>21</v>
      </c>
      <c r="I1172" t="s">
        <v>23</v>
      </c>
      <c r="J1172" s="1">
        <v>134134563</v>
      </c>
      <c r="K1172" s="1">
        <f t="shared" si="56"/>
        <v>18.714354055534702</v>
      </c>
      <c r="L1172" t="s">
        <v>20</v>
      </c>
      <c r="M1172" t="s">
        <v>948</v>
      </c>
      <c r="N1172" t="s">
        <v>3167</v>
      </c>
      <c r="O1172" t="s">
        <v>3167</v>
      </c>
      <c r="P1172" t="s">
        <v>3167</v>
      </c>
      <c r="Q1172" t="s">
        <v>3167</v>
      </c>
      <c r="R1172" t="s">
        <v>3167</v>
      </c>
      <c r="S1172" s="10">
        <f>C1172-VLOOKUP(E1172, 'OFZ Yield'!$B$2:$N$2354, MATCH(V1172, 'OFZ Yield'!$B$3:$N$3, 0), FALSE)</f>
        <v>-4.6300000000000008</v>
      </c>
      <c r="T1172">
        <f t="shared" si="57"/>
        <v>0</v>
      </c>
      <c r="U1172">
        <f t="shared" si="58"/>
        <v>120</v>
      </c>
      <c r="V1172">
        <v>7</v>
      </c>
      <c r="W1172">
        <v>0</v>
      </c>
      <c r="Z1172">
        <v>0</v>
      </c>
    </row>
    <row r="1173" spans="1:26" hidden="1" x14ac:dyDescent="0.15">
      <c r="A1173" t="s">
        <v>2748</v>
      </c>
      <c r="B1173" t="s">
        <v>2749</v>
      </c>
      <c r="C1173" s="1">
        <v>0</v>
      </c>
      <c r="D1173" s="2">
        <v>57595</v>
      </c>
      <c r="E1173" s="2">
        <v>42002</v>
      </c>
      <c r="F1173" t="s">
        <v>2750</v>
      </c>
      <c r="G1173" t="s">
        <v>19</v>
      </c>
      <c r="H1173" t="s">
        <v>21</v>
      </c>
      <c r="I1173" t="s">
        <v>23</v>
      </c>
      <c r="J1173" s="1">
        <v>62339070</v>
      </c>
      <c r="K1173" s="1">
        <f t="shared" si="56"/>
        <v>17.948098914001619</v>
      </c>
      <c r="L1173" t="s">
        <v>20</v>
      </c>
      <c r="M1173" t="s">
        <v>948</v>
      </c>
      <c r="N1173" t="s">
        <v>3167</v>
      </c>
      <c r="O1173" t="s">
        <v>3167</v>
      </c>
      <c r="P1173" t="s">
        <v>3167</v>
      </c>
      <c r="Q1173" t="s">
        <v>3167</v>
      </c>
      <c r="R1173" t="s">
        <v>3167</v>
      </c>
      <c r="S1173" s="10">
        <f>C1173-VLOOKUP(E1173, 'OFZ Yield'!$B$2:$N$2354, MATCH(V1173, 'OFZ Yield'!$B$3:$N$3, 0), FALSE)</f>
        <v>-14.38</v>
      </c>
      <c r="T1173">
        <f t="shared" si="57"/>
        <v>0</v>
      </c>
      <c r="U1173">
        <f t="shared" si="58"/>
        <v>513</v>
      </c>
      <c r="V1173">
        <v>7</v>
      </c>
      <c r="W1173">
        <v>0</v>
      </c>
      <c r="Z1173">
        <v>0</v>
      </c>
    </row>
    <row r="1174" spans="1:26" hidden="1" x14ac:dyDescent="0.15">
      <c r="A1174" t="s">
        <v>2748</v>
      </c>
      <c r="B1174" t="s">
        <v>2749</v>
      </c>
      <c r="C1174" s="1">
        <v>9</v>
      </c>
      <c r="D1174" s="2">
        <v>57595</v>
      </c>
      <c r="E1174" s="2">
        <v>42002</v>
      </c>
      <c r="F1174" t="s">
        <v>2751</v>
      </c>
      <c r="G1174" t="s">
        <v>19</v>
      </c>
      <c r="H1174" t="s">
        <v>21</v>
      </c>
      <c r="I1174" t="s">
        <v>25</v>
      </c>
      <c r="J1174" s="1">
        <v>561051633</v>
      </c>
      <c r="K1174" s="1">
        <f t="shared" si="56"/>
        <v>20.145323496684941</v>
      </c>
      <c r="L1174" t="s">
        <v>20</v>
      </c>
      <c r="M1174" t="s">
        <v>948</v>
      </c>
      <c r="N1174" t="s">
        <v>3167</v>
      </c>
      <c r="O1174" t="s">
        <v>3167</v>
      </c>
      <c r="P1174" t="s">
        <v>3167</v>
      </c>
      <c r="Q1174" t="s">
        <v>3167</v>
      </c>
      <c r="R1174" t="s">
        <v>3167</v>
      </c>
      <c r="S1174" s="10">
        <f>C1174-VLOOKUP(E1174, 'OFZ Yield'!$B$2:$N$2354, MATCH(V1174, 'OFZ Yield'!$B$3:$N$3, 0), FALSE)</f>
        <v>-6.5500000000000007</v>
      </c>
      <c r="T1174">
        <f t="shared" si="57"/>
        <v>0</v>
      </c>
      <c r="U1174">
        <f t="shared" si="58"/>
        <v>513</v>
      </c>
      <c r="V1174">
        <v>3</v>
      </c>
      <c r="W1174">
        <v>0</v>
      </c>
      <c r="Z1174">
        <v>0</v>
      </c>
    </row>
    <row r="1175" spans="1:26" hidden="1" x14ac:dyDescent="0.15">
      <c r="A1175" t="s">
        <v>2150</v>
      </c>
      <c r="B1175" t="s">
        <v>2151</v>
      </c>
      <c r="C1175" s="1">
        <v>11</v>
      </c>
      <c r="D1175" s="2">
        <v>43095</v>
      </c>
      <c r="E1175" s="2">
        <v>42003</v>
      </c>
      <c r="F1175" t="s">
        <v>2538</v>
      </c>
      <c r="G1175" t="s">
        <v>19</v>
      </c>
      <c r="H1175" t="s">
        <v>21</v>
      </c>
      <c r="I1175" t="s">
        <v>23</v>
      </c>
      <c r="J1175" s="1">
        <v>67067281</v>
      </c>
      <c r="K1175" s="1">
        <f t="shared" si="56"/>
        <v>18.021206867519556</v>
      </c>
      <c r="L1175" t="s">
        <v>20</v>
      </c>
      <c r="M1175" t="s">
        <v>947</v>
      </c>
      <c r="N1175" t="s">
        <v>3167</v>
      </c>
      <c r="O1175" t="s">
        <v>3139</v>
      </c>
      <c r="P1175" t="s">
        <v>3167</v>
      </c>
      <c r="Q1175" t="s">
        <v>3167</v>
      </c>
      <c r="R1175" t="s">
        <v>3167</v>
      </c>
      <c r="S1175" s="10">
        <f>C1175-VLOOKUP(E1175, 'OFZ Yield'!$B$2:$N$2354, MATCH(V1175, 'OFZ Yield'!$B$3:$N$3, 0), FALSE)</f>
        <v>-4.51</v>
      </c>
      <c r="T1175">
        <f t="shared" si="57"/>
        <v>0</v>
      </c>
      <c r="U1175">
        <f t="shared" si="58"/>
        <v>36</v>
      </c>
      <c r="V1175">
        <v>3</v>
      </c>
      <c r="W1175">
        <v>0</v>
      </c>
      <c r="Z1175">
        <v>0</v>
      </c>
    </row>
    <row r="1176" spans="1:26" hidden="1" x14ac:dyDescent="0.15">
      <c r="A1176" t="s">
        <v>1589</v>
      </c>
      <c r="B1176" t="s">
        <v>1590</v>
      </c>
      <c r="C1176" s="1">
        <v>0.1</v>
      </c>
      <c r="D1176" s="2">
        <v>43823</v>
      </c>
      <c r="E1176" s="2">
        <v>42003</v>
      </c>
      <c r="F1176" t="s">
        <v>2742</v>
      </c>
      <c r="G1176" t="s">
        <v>19</v>
      </c>
      <c r="H1176" t="s">
        <v>21</v>
      </c>
      <c r="I1176" t="s">
        <v>23</v>
      </c>
      <c r="J1176" s="1">
        <v>13958530</v>
      </c>
      <c r="K1176" s="1">
        <f t="shared" si="56"/>
        <v>16.451601348894378</v>
      </c>
      <c r="L1176" t="s">
        <v>20</v>
      </c>
      <c r="M1176" t="s">
        <v>947</v>
      </c>
      <c r="N1176" t="s">
        <v>3167</v>
      </c>
      <c r="O1176" t="s">
        <v>3167</v>
      </c>
      <c r="P1176" t="s">
        <v>3167</v>
      </c>
      <c r="Q1176" t="s">
        <v>3167</v>
      </c>
      <c r="R1176" t="s">
        <v>3167</v>
      </c>
      <c r="S1176" s="10">
        <f>C1176-VLOOKUP(E1176, 'OFZ Yield'!$B$2:$N$2354, MATCH(V1176, 'OFZ Yield'!$B$3:$N$3, 0), FALSE)</f>
        <v>-15.030000000000001</v>
      </c>
      <c r="T1176">
        <f t="shared" si="57"/>
        <v>0</v>
      </c>
      <c r="U1176">
        <f t="shared" si="58"/>
        <v>60</v>
      </c>
      <c r="V1176">
        <v>5</v>
      </c>
      <c r="W1176">
        <v>0</v>
      </c>
      <c r="Z1176">
        <v>0</v>
      </c>
    </row>
    <row r="1177" spans="1:26" hidden="1" x14ac:dyDescent="0.15">
      <c r="A1177" t="s">
        <v>290</v>
      </c>
      <c r="B1177" t="s">
        <v>291</v>
      </c>
      <c r="C1177" s="1">
        <v>8.85</v>
      </c>
      <c r="D1177" s="2">
        <v>45643</v>
      </c>
      <c r="E1177" s="2">
        <v>42003</v>
      </c>
      <c r="F1177" t="s">
        <v>2743</v>
      </c>
      <c r="G1177" t="s">
        <v>19</v>
      </c>
      <c r="H1177" t="s">
        <v>21</v>
      </c>
      <c r="I1177" t="s">
        <v>23</v>
      </c>
      <c r="J1177" s="1">
        <v>92342193</v>
      </c>
      <c r="K1177" s="1">
        <f t="shared" si="56"/>
        <v>18.341011723948895</v>
      </c>
      <c r="L1177" t="s">
        <v>20</v>
      </c>
      <c r="M1177" t="s">
        <v>951</v>
      </c>
      <c r="N1177" t="s">
        <v>3167</v>
      </c>
      <c r="O1177" t="s">
        <v>3167</v>
      </c>
      <c r="P1177" t="s">
        <v>3167</v>
      </c>
      <c r="Q1177" t="s">
        <v>3167</v>
      </c>
      <c r="R1177" t="s">
        <v>3167</v>
      </c>
      <c r="S1177" s="10">
        <f>C1177-VLOOKUP(E1177, 'OFZ Yield'!$B$2:$N$2354, MATCH(V1177, 'OFZ Yield'!$B$3:$N$3, 0), FALSE)</f>
        <v>-1.3800000000000008</v>
      </c>
      <c r="T1177">
        <f t="shared" si="57"/>
        <v>0</v>
      </c>
      <c r="U1177">
        <f t="shared" si="58"/>
        <v>120</v>
      </c>
      <c r="V1177">
        <v>30</v>
      </c>
      <c r="W1177">
        <v>0</v>
      </c>
      <c r="Z1177">
        <v>0</v>
      </c>
    </row>
    <row r="1178" spans="1:26" hidden="1" x14ac:dyDescent="0.15">
      <c r="A1178" t="s">
        <v>290</v>
      </c>
      <c r="B1178" t="s">
        <v>291</v>
      </c>
      <c r="C1178" s="1">
        <v>8.9499999999999993</v>
      </c>
      <c r="D1178" s="2">
        <v>44551</v>
      </c>
      <c r="E1178" s="2">
        <v>42003</v>
      </c>
      <c r="F1178" t="s">
        <v>2744</v>
      </c>
      <c r="G1178" t="s">
        <v>19</v>
      </c>
      <c r="H1178" t="s">
        <v>21</v>
      </c>
      <c r="I1178" t="s">
        <v>23</v>
      </c>
      <c r="J1178" s="1">
        <v>92342193</v>
      </c>
      <c r="K1178" s="1">
        <f t="shared" si="56"/>
        <v>18.341011723948895</v>
      </c>
      <c r="L1178" t="s">
        <v>20</v>
      </c>
      <c r="M1178" t="s">
        <v>951</v>
      </c>
      <c r="N1178" t="s">
        <v>3167</v>
      </c>
      <c r="O1178" t="s">
        <v>3167</v>
      </c>
      <c r="P1178" t="s">
        <v>3167</v>
      </c>
      <c r="Q1178" t="s">
        <v>3167</v>
      </c>
      <c r="R1178" t="s">
        <v>3167</v>
      </c>
      <c r="S1178" s="10">
        <f>C1178-VLOOKUP(E1178, 'OFZ Yield'!$B$2:$N$2354, MATCH(V1178, 'OFZ Yield'!$B$3:$N$3, 0), FALSE)</f>
        <v>-1.2800000000000011</v>
      </c>
      <c r="T1178">
        <f t="shared" si="57"/>
        <v>0</v>
      </c>
      <c r="U1178">
        <f t="shared" si="58"/>
        <v>84</v>
      </c>
      <c r="V1178">
        <v>30</v>
      </c>
      <c r="W1178">
        <v>0</v>
      </c>
      <c r="Z1178">
        <v>0</v>
      </c>
    </row>
    <row r="1179" spans="1:26" hidden="1" x14ac:dyDescent="0.15">
      <c r="A1179" t="s">
        <v>290</v>
      </c>
      <c r="B1179" t="s">
        <v>291</v>
      </c>
      <c r="C1179" s="1">
        <v>8.9499999999999993</v>
      </c>
      <c r="D1179" s="2">
        <v>45643</v>
      </c>
      <c r="E1179" s="2">
        <v>42003</v>
      </c>
      <c r="F1179" t="s">
        <v>2745</v>
      </c>
      <c r="G1179" t="s">
        <v>19</v>
      </c>
      <c r="H1179" t="s">
        <v>21</v>
      </c>
      <c r="I1179" t="s">
        <v>23</v>
      </c>
      <c r="J1179" s="1">
        <v>131917419</v>
      </c>
      <c r="K1179" s="1">
        <f t="shared" si="56"/>
        <v>18.697686671136413</v>
      </c>
      <c r="L1179" t="s">
        <v>20</v>
      </c>
      <c r="M1179" t="s">
        <v>951</v>
      </c>
      <c r="N1179" t="s">
        <v>3167</v>
      </c>
      <c r="O1179" t="s">
        <v>3167</v>
      </c>
      <c r="P1179" t="s">
        <v>3167</v>
      </c>
      <c r="Q1179" t="s">
        <v>3167</v>
      </c>
      <c r="R1179" t="s">
        <v>3167</v>
      </c>
      <c r="S1179" s="10">
        <f>C1179-VLOOKUP(E1179, 'OFZ Yield'!$B$2:$N$2354, MATCH(V1179, 'OFZ Yield'!$B$3:$N$3, 0), FALSE)</f>
        <v>-1.2800000000000011</v>
      </c>
      <c r="T1179">
        <f t="shared" si="57"/>
        <v>0</v>
      </c>
      <c r="U1179">
        <f t="shared" si="58"/>
        <v>120</v>
      </c>
      <c r="V1179">
        <v>30</v>
      </c>
      <c r="W1179">
        <v>0</v>
      </c>
      <c r="Z1179">
        <v>0</v>
      </c>
    </row>
    <row r="1180" spans="1:26" hidden="1" x14ac:dyDescent="0.15">
      <c r="A1180" t="s">
        <v>290</v>
      </c>
      <c r="B1180" t="s">
        <v>291</v>
      </c>
      <c r="C1180" s="1">
        <v>8.85</v>
      </c>
      <c r="D1180" s="2">
        <v>44915</v>
      </c>
      <c r="E1180" s="2">
        <v>42003</v>
      </c>
      <c r="F1180" t="s">
        <v>2746</v>
      </c>
      <c r="G1180" t="s">
        <v>19</v>
      </c>
      <c r="H1180" t="s">
        <v>21</v>
      </c>
      <c r="I1180" t="s">
        <v>23</v>
      </c>
      <c r="J1180" s="1">
        <v>131917419</v>
      </c>
      <c r="K1180" s="1">
        <f t="shared" si="56"/>
        <v>18.697686671136413</v>
      </c>
      <c r="L1180" t="s">
        <v>20</v>
      </c>
      <c r="M1180" t="s">
        <v>951</v>
      </c>
      <c r="N1180" t="s">
        <v>3167</v>
      </c>
      <c r="O1180" t="s">
        <v>3167</v>
      </c>
      <c r="P1180" t="s">
        <v>3167</v>
      </c>
      <c r="Q1180" t="s">
        <v>3167</v>
      </c>
      <c r="R1180" t="s">
        <v>3167</v>
      </c>
      <c r="S1180" s="10">
        <f>C1180-VLOOKUP(E1180, 'OFZ Yield'!$B$2:$N$2354, MATCH(V1180, 'OFZ Yield'!$B$3:$N$3, 0), FALSE)</f>
        <v>-1.3800000000000008</v>
      </c>
      <c r="T1180">
        <f t="shared" si="57"/>
        <v>0</v>
      </c>
      <c r="U1180">
        <f t="shared" si="58"/>
        <v>96</v>
      </c>
      <c r="V1180">
        <v>30</v>
      </c>
      <c r="W1180">
        <v>0</v>
      </c>
      <c r="Z1180">
        <v>0</v>
      </c>
    </row>
    <row r="1181" spans="1:26" hidden="1" x14ac:dyDescent="0.15">
      <c r="A1181" t="s">
        <v>290</v>
      </c>
      <c r="B1181" t="s">
        <v>291</v>
      </c>
      <c r="C1181" s="1">
        <v>8.9499999999999993</v>
      </c>
      <c r="D1181" s="2">
        <v>44915</v>
      </c>
      <c r="E1181" s="2">
        <v>42003</v>
      </c>
      <c r="F1181" t="s">
        <v>2747</v>
      </c>
      <c r="G1181" t="s">
        <v>19</v>
      </c>
      <c r="H1181" t="s">
        <v>21</v>
      </c>
      <c r="I1181" t="s">
        <v>23</v>
      </c>
      <c r="J1181" s="1">
        <v>118725677</v>
      </c>
      <c r="K1181" s="1">
        <f t="shared" si="56"/>
        <v>18.592326154636307</v>
      </c>
      <c r="L1181" t="s">
        <v>20</v>
      </c>
      <c r="M1181" t="s">
        <v>951</v>
      </c>
      <c r="N1181" t="s">
        <v>3167</v>
      </c>
      <c r="O1181" t="s">
        <v>3167</v>
      </c>
      <c r="P1181" t="s">
        <v>3167</v>
      </c>
      <c r="Q1181" t="s">
        <v>3167</v>
      </c>
      <c r="R1181" t="s">
        <v>3167</v>
      </c>
      <c r="S1181" s="10">
        <f>C1181-VLOOKUP(E1181, 'OFZ Yield'!$B$2:$N$2354, MATCH(V1181, 'OFZ Yield'!$B$3:$N$3, 0), FALSE)</f>
        <v>-6.5600000000000005</v>
      </c>
      <c r="T1181">
        <f t="shared" si="57"/>
        <v>0</v>
      </c>
      <c r="U1181">
        <f t="shared" si="58"/>
        <v>96</v>
      </c>
      <c r="V1181">
        <v>3</v>
      </c>
      <c r="W1181">
        <v>0</v>
      </c>
      <c r="Z1181">
        <v>0</v>
      </c>
    </row>
    <row r="1182" spans="1:26" hidden="1" x14ac:dyDescent="0.15">
      <c r="A1182" t="s">
        <v>2752</v>
      </c>
      <c r="B1182" t="s">
        <v>2753</v>
      </c>
      <c r="C1182" s="1">
        <v>14</v>
      </c>
      <c r="D1182" s="2">
        <v>43095</v>
      </c>
      <c r="E1182" s="2">
        <v>42003</v>
      </c>
      <c r="F1182" t="s">
        <v>2754</v>
      </c>
      <c r="G1182" t="s">
        <v>19</v>
      </c>
      <c r="H1182" t="s">
        <v>21</v>
      </c>
      <c r="I1182" t="s">
        <v>23</v>
      </c>
      <c r="J1182" s="1">
        <v>6592018</v>
      </c>
      <c r="K1182" s="1">
        <f t="shared" si="56"/>
        <v>15.701370081150241</v>
      </c>
      <c r="L1182" t="s">
        <v>20</v>
      </c>
      <c r="M1182" t="s">
        <v>948</v>
      </c>
      <c r="N1182" t="s">
        <v>3167</v>
      </c>
      <c r="O1182" t="s">
        <v>3167</v>
      </c>
      <c r="P1182" t="s">
        <v>3167</v>
      </c>
      <c r="Q1182" t="s">
        <v>3167</v>
      </c>
      <c r="R1182" t="s">
        <v>3167</v>
      </c>
      <c r="S1182" s="10">
        <f>C1182-VLOOKUP(E1182, 'OFZ Yield'!$B$2:$N$2354, MATCH(V1182, 'OFZ Yield'!$B$3:$N$3, 0), FALSE)</f>
        <v>-1.5099999999999998</v>
      </c>
      <c r="T1182">
        <f t="shared" si="57"/>
        <v>0</v>
      </c>
      <c r="U1182">
        <f t="shared" si="58"/>
        <v>36</v>
      </c>
      <c r="V1182">
        <v>3</v>
      </c>
      <c r="W1182">
        <v>0</v>
      </c>
      <c r="Z1182">
        <v>0</v>
      </c>
    </row>
    <row r="1183" spans="1:26" hidden="1" x14ac:dyDescent="0.15">
      <c r="A1183" t="s">
        <v>123</v>
      </c>
      <c r="B1183" t="s">
        <v>124</v>
      </c>
      <c r="C1183" s="1">
        <v>6.5</v>
      </c>
      <c r="D1183" s="2">
        <v>45657</v>
      </c>
      <c r="E1183" s="2">
        <v>42017</v>
      </c>
      <c r="F1183" t="s">
        <v>486</v>
      </c>
      <c r="G1183" t="s">
        <v>19</v>
      </c>
      <c r="H1183" t="s">
        <v>21</v>
      </c>
      <c r="I1183" t="s">
        <v>23</v>
      </c>
      <c r="J1183" s="1">
        <v>18460889</v>
      </c>
      <c r="K1183" s="1">
        <f t="shared" si="56"/>
        <v>16.731164944059259</v>
      </c>
      <c r="L1183" t="s">
        <v>20</v>
      </c>
      <c r="M1183" t="s">
        <v>24</v>
      </c>
      <c r="N1183" t="s">
        <v>3167</v>
      </c>
      <c r="O1183" t="s">
        <v>3167</v>
      </c>
      <c r="P1183" t="s">
        <v>3167</v>
      </c>
      <c r="Q1183" t="s">
        <v>3167</v>
      </c>
      <c r="R1183" t="s">
        <v>3167</v>
      </c>
      <c r="S1183" s="10">
        <f>C1183-VLOOKUP(E1183, 'OFZ Yield'!$B$2:$N$2354, MATCH(V1183, 'OFZ Yield'!$B$3:$N$3, 0), FALSE)</f>
        <v>-8.48</v>
      </c>
      <c r="T1183">
        <f t="shared" si="57"/>
        <v>0</v>
      </c>
      <c r="U1183">
        <f t="shared" si="58"/>
        <v>120</v>
      </c>
      <c r="V1183">
        <v>10</v>
      </c>
      <c r="W1183">
        <v>0</v>
      </c>
    </row>
    <row r="1184" spans="1:26" hidden="1" x14ac:dyDescent="0.15">
      <c r="A1184" t="s">
        <v>912</v>
      </c>
      <c r="B1184" t="s">
        <v>913</v>
      </c>
      <c r="C1184" s="1">
        <v>11</v>
      </c>
      <c r="D1184" s="2">
        <v>53777</v>
      </c>
      <c r="E1184" s="2">
        <v>42020</v>
      </c>
      <c r="F1184" t="s">
        <v>914</v>
      </c>
      <c r="G1184" t="s">
        <v>19</v>
      </c>
      <c r="H1184" t="s">
        <v>21</v>
      </c>
      <c r="I1184" t="s">
        <v>25</v>
      </c>
      <c r="J1184" s="1">
        <v>31456514</v>
      </c>
      <c r="K1184" s="1">
        <f t="shared" si="56"/>
        <v>17.264116642080371</v>
      </c>
      <c r="L1184" t="s">
        <v>20</v>
      </c>
      <c r="M1184" t="s">
        <v>24</v>
      </c>
      <c r="N1184" t="s">
        <v>3167</v>
      </c>
      <c r="O1184" t="s">
        <v>3167</v>
      </c>
      <c r="P1184" t="s">
        <v>3167</v>
      </c>
      <c r="Q1184" t="s">
        <v>3167</v>
      </c>
      <c r="R1184" t="s">
        <v>3167</v>
      </c>
      <c r="S1184" s="10">
        <f>C1184-VLOOKUP(E1184, 'OFZ Yield'!$B$2:$N$2354, MATCH(V1184, 'OFZ Yield'!$B$3:$N$3, 0), FALSE)</f>
        <v>0.51999999999999957</v>
      </c>
      <c r="T1184">
        <f t="shared" si="57"/>
        <v>0</v>
      </c>
      <c r="U1184">
        <f t="shared" si="58"/>
        <v>387</v>
      </c>
      <c r="V1184">
        <v>30</v>
      </c>
      <c r="W1184">
        <v>0</v>
      </c>
    </row>
    <row r="1185" spans="1:26" hidden="1" x14ac:dyDescent="0.15">
      <c r="A1185" t="s">
        <v>912</v>
      </c>
      <c r="B1185" t="s">
        <v>913</v>
      </c>
      <c r="C1185" s="1">
        <v>11.50156</v>
      </c>
      <c r="D1185" s="2">
        <v>53777</v>
      </c>
      <c r="E1185" s="2">
        <v>42020</v>
      </c>
      <c r="F1185" t="s">
        <v>915</v>
      </c>
      <c r="G1185" t="s">
        <v>19</v>
      </c>
      <c r="H1185" t="s">
        <v>21</v>
      </c>
      <c r="I1185" t="s">
        <v>23</v>
      </c>
      <c r="J1185" s="1">
        <v>1761560</v>
      </c>
      <c r="K1185" s="1">
        <f t="shared" si="56"/>
        <v>14.381710338062417</v>
      </c>
      <c r="L1185" t="s">
        <v>20</v>
      </c>
      <c r="M1185" t="s">
        <v>24</v>
      </c>
      <c r="N1185" t="s">
        <v>3167</v>
      </c>
      <c r="O1185" t="s">
        <v>3167</v>
      </c>
      <c r="P1185" t="s">
        <v>3167</v>
      </c>
      <c r="Q1185" t="s">
        <v>3167</v>
      </c>
      <c r="R1185" t="s">
        <v>3167</v>
      </c>
      <c r="S1185" s="10">
        <f>C1185-VLOOKUP(E1185, 'OFZ Yield'!$B$2:$N$2354, MATCH(V1185, 'OFZ Yield'!$B$3:$N$3, 0), FALSE)</f>
        <v>1.0215599999999991</v>
      </c>
      <c r="T1185">
        <f t="shared" si="57"/>
        <v>0</v>
      </c>
      <c r="U1185">
        <f t="shared" si="58"/>
        <v>387</v>
      </c>
      <c r="V1185">
        <v>30</v>
      </c>
      <c r="W1185">
        <v>0</v>
      </c>
    </row>
    <row r="1186" spans="1:26" hidden="1" x14ac:dyDescent="0.15">
      <c r="A1186" t="s">
        <v>912</v>
      </c>
      <c r="B1186" t="s">
        <v>913</v>
      </c>
      <c r="C1186" s="1">
        <v>9.9320550000000001</v>
      </c>
      <c r="D1186" s="2">
        <v>53777</v>
      </c>
      <c r="E1186" s="2">
        <v>42020</v>
      </c>
      <c r="F1186" t="s">
        <v>916</v>
      </c>
      <c r="G1186" t="s">
        <v>19</v>
      </c>
      <c r="H1186" t="s">
        <v>21</v>
      </c>
      <c r="I1186" t="s">
        <v>23</v>
      </c>
      <c r="J1186" s="1">
        <v>1867262</v>
      </c>
      <c r="K1186" s="1">
        <f t="shared" si="56"/>
        <v>14.43998374476179</v>
      </c>
      <c r="L1186" t="s">
        <v>20</v>
      </c>
      <c r="M1186" t="s">
        <v>24</v>
      </c>
      <c r="N1186" t="s">
        <v>3167</v>
      </c>
      <c r="O1186" t="s">
        <v>3167</v>
      </c>
      <c r="P1186" t="s">
        <v>3167</v>
      </c>
      <c r="Q1186" t="s">
        <v>3167</v>
      </c>
      <c r="R1186" t="s">
        <v>3167</v>
      </c>
      <c r="S1186" s="10">
        <f>C1186-VLOOKUP(E1186, 'OFZ Yield'!$B$2:$N$2354, MATCH(V1186, 'OFZ Yield'!$B$3:$N$3, 0), FALSE)</f>
        <v>-0.54794500000000035</v>
      </c>
      <c r="T1186">
        <f t="shared" si="57"/>
        <v>0</v>
      </c>
      <c r="U1186">
        <f t="shared" si="58"/>
        <v>387</v>
      </c>
      <c r="V1186">
        <v>30</v>
      </c>
      <c r="W1186">
        <v>0</v>
      </c>
    </row>
    <row r="1187" spans="1:26" hidden="1" x14ac:dyDescent="0.15">
      <c r="A1187" t="s">
        <v>46</v>
      </c>
      <c r="B1187" t="s">
        <v>47</v>
      </c>
      <c r="C1187" s="1">
        <v>0.01</v>
      </c>
      <c r="D1187" s="2">
        <v>44574</v>
      </c>
      <c r="E1187" s="2">
        <v>42026</v>
      </c>
      <c r="F1187" t="s">
        <v>205</v>
      </c>
      <c r="G1187" t="s">
        <v>19</v>
      </c>
      <c r="H1187" t="s">
        <v>21</v>
      </c>
      <c r="I1187" t="s">
        <v>23</v>
      </c>
      <c r="J1187" s="1">
        <v>67067281</v>
      </c>
      <c r="K1187" s="1">
        <f t="shared" si="56"/>
        <v>18.021206867519556</v>
      </c>
      <c r="L1187" t="s">
        <v>20</v>
      </c>
      <c r="M1187" t="s">
        <v>24</v>
      </c>
      <c r="N1187" t="s">
        <v>3167</v>
      </c>
      <c r="O1187" t="s">
        <v>3167</v>
      </c>
      <c r="P1187" t="s">
        <v>3167</v>
      </c>
      <c r="Q1187" t="s">
        <v>3167</v>
      </c>
      <c r="R1187" t="s">
        <v>3167</v>
      </c>
      <c r="S1187" s="10">
        <f>C1187-VLOOKUP(E1187, 'OFZ Yield'!$B$2:$N$2354, MATCH(V1187, 'OFZ Yield'!$B$3:$N$3, 0), FALSE)</f>
        <v>-14.77</v>
      </c>
      <c r="T1187">
        <f t="shared" si="57"/>
        <v>0</v>
      </c>
      <c r="U1187">
        <f t="shared" si="58"/>
        <v>84</v>
      </c>
      <c r="V1187">
        <v>5</v>
      </c>
      <c r="W1187">
        <v>0</v>
      </c>
    </row>
    <row r="1188" spans="1:26" hidden="1" x14ac:dyDescent="0.15">
      <c r="A1188" t="s">
        <v>2163</v>
      </c>
      <c r="B1188" t="s">
        <v>2164</v>
      </c>
      <c r="C1188" s="1">
        <v>8.1999999999999993</v>
      </c>
      <c r="D1188" s="2">
        <v>43846</v>
      </c>
      <c r="E1188" s="2">
        <v>42026</v>
      </c>
      <c r="F1188" t="s">
        <v>2755</v>
      </c>
      <c r="G1188" t="s">
        <v>19</v>
      </c>
      <c r="H1188" t="s">
        <v>21</v>
      </c>
      <c r="I1188" t="s">
        <v>23</v>
      </c>
      <c r="J1188" s="1">
        <v>40240369</v>
      </c>
      <c r="K1188" s="1">
        <f t="shared" si="56"/>
        <v>17.510381253693833</v>
      </c>
      <c r="L1188" t="s">
        <v>20</v>
      </c>
      <c r="M1188" t="s">
        <v>947</v>
      </c>
      <c r="N1188" t="s">
        <v>3167</v>
      </c>
      <c r="O1188" t="s">
        <v>3167</v>
      </c>
      <c r="P1188" t="s">
        <v>3167</v>
      </c>
      <c r="Q1188" t="s">
        <v>3167</v>
      </c>
      <c r="R1188" t="s">
        <v>3167</v>
      </c>
      <c r="S1188" s="10">
        <f>C1188-VLOOKUP(E1188, 'OFZ Yield'!$B$2:$N$2354, MATCH(V1188, 'OFZ Yield'!$B$3:$N$3, 0), FALSE)</f>
        <v>-6.75</v>
      </c>
      <c r="T1188">
        <f t="shared" si="57"/>
        <v>0</v>
      </c>
      <c r="U1188">
        <f t="shared" si="58"/>
        <v>60</v>
      </c>
      <c r="V1188">
        <v>3</v>
      </c>
      <c r="W1188">
        <v>0</v>
      </c>
      <c r="Z1188">
        <v>0</v>
      </c>
    </row>
    <row r="1189" spans="1:26" hidden="1" x14ac:dyDescent="0.15">
      <c r="A1189" t="s">
        <v>868</v>
      </c>
      <c r="B1189" t="s">
        <v>869</v>
      </c>
      <c r="C1189" s="1">
        <v>11</v>
      </c>
      <c r="D1189" s="2">
        <v>51863</v>
      </c>
      <c r="E1189" s="2">
        <v>42030</v>
      </c>
      <c r="F1189" t="s">
        <v>870</v>
      </c>
      <c r="G1189" t="s">
        <v>19</v>
      </c>
      <c r="H1189" t="s">
        <v>21</v>
      </c>
      <c r="I1189" t="s">
        <v>25</v>
      </c>
      <c r="J1189" s="1">
        <v>40816528</v>
      </c>
      <c r="K1189" s="1">
        <f t="shared" si="56"/>
        <v>17.524597655383548</v>
      </c>
      <c r="L1189" t="s">
        <v>20</v>
      </c>
      <c r="M1189" t="s">
        <v>24</v>
      </c>
      <c r="N1189" t="s">
        <v>3167</v>
      </c>
      <c r="O1189" t="s">
        <v>3167</v>
      </c>
      <c r="P1189" t="s">
        <v>3167</v>
      </c>
      <c r="Q1189" t="s">
        <v>3167</v>
      </c>
      <c r="R1189" t="s">
        <v>3167</v>
      </c>
      <c r="S1189" s="10">
        <f>C1189-VLOOKUP(E1189, 'OFZ Yield'!$B$2:$N$2354, MATCH(V1189, 'OFZ Yield'!$B$3:$N$3, 0), FALSE)</f>
        <v>-0.6899999999999995</v>
      </c>
      <c r="T1189">
        <f t="shared" si="57"/>
        <v>0</v>
      </c>
      <c r="U1189">
        <f t="shared" si="58"/>
        <v>324</v>
      </c>
      <c r="V1189">
        <v>20</v>
      </c>
      <c r="W1189">
        <v>0</v>
      </c>
    </row>
    <row r="1190" spans="1:26" x14ac:dyDescent="0.15">
      <c r="A1190" t="s">
        <v>868</v>
      </c>
      <c r="B1190" t="s">
        <v>869</v>
      </c>
      <c r="C1190" s="1">
        <v>15.914</v>
      </c>
      <c r="D1190" s="2">
        <v>51863</v>
      </c>
      <c r="E1190" s="2">
        <v>42030</v>
      </c>
      <c r="F1190" t="s">
        <v>871</v>
      </c>
      <c r="G1190" t="s">
        <v>19</v>
      </c>
      <c r="H1190" t="s">
        <v>21</v>
      </c>
      <c r="I1190" t="s">
        <v>23</v>
      </c>
      <c r="J1190" s="1">
        <v>7236333</v>
      </c>
      <c r="K1190" s="1">
        <f t="shared" si="56"/>
        <v>15.794625144338937</v>
      </c>
      <c r="L1190" t="s">
        <v>20</v>
      </c>
      <c r="M1190" t="s">
        <v>24</v>
      </c>
      <c r="N1190" t="s">
        <v>3167</v>
      </c>
      <c r="O1190" t="s">
        <v>3167</v>
      </c>
      <c r="P1190" t="s">
        <v>3167</v>
      </c>
      <c r="Q1190" t="s">
        <v>3167</v>
      </c>
      <c r="R1190" t="s">
        <v>3167</v>
      </c>
      <c r="S1190" s="10">
        <f>C1190-VLOOKUP(E1190, 'OFZ Yield'!$B$2:$N$2354, MATCH(V1190, 'OFZ Yield'!$B$3:$N$3, 0), FALSE)</f>
        <v>5.2240000000000002</v>
      </c>
      <c r="T1190">
        <f t="shared" si="57"/>
        <v>1</v>
      </c>
      <c r="U1190">
        <f t="shared" si="58"/>
        <v>324</v>
      </c>
      <c r="V1190">
        <v>30</v>
      </c>
      <c r="W1190">
        <v>0</v>
      </c>
      <c r="X1190">
        <v>1</v>
      </c>
      <c r="Y1190" s="2">
        <v>44243</v>
      </c>
      <c r="Z1190" s="226">
        <f>IF(Y1190="", 0, 12*(Y1190-E1190)/365)</f>
        <v>72.756164383561639</v>
      </c>
    </row>
    <row r="1191" spans="1:26" hidden="1" x14ac:dyDescent="0.15">
      <c r="A1191" t="s">
        <v>46</v>
      </c>
      <c r="B1191" t="s">
        <v>47</v>
      </c>
      <c r="C1191" s="1">
        <v>0.01</v>
      </c>
      <c r="D1191" s="2">
        <v>44214</v>
      </c>
      <c r="E1191" s="2">
        <v>42030</v>
      </c>
      <c r="F1191" t="s">
        <v>2756</v>
      </c>
      <c r="G1191" t="s">
        <v>19</v>
      </c>
      <c r="H1191" t="s">
        <v>21</v>
      </c>
      <c r="I1191" t="s">
        <v>23</v>
      </c>
      <c r="J1191" s="1">
        <v>67067281</v>
      </c>
      <c r="K1191" s="1">
        <f t="shared" si="56"/>
        <v>18.021206867519556</v>
      </c>
      <c r="L1191" t="s">
        <v>20</v>
      </c>
      <c r="M1191" t="s">
        <v>947</v>
      </c>
      <c r="N1191" t="s">
        <v>3167</v>
      </c>
      <c r="O1191" t="s">
        <v>3167</v>
      </c>
      <c r="P1191" t="s">
        <v>3167</v>
      </c>
      <c r="Q1191" t="s">
        <v>3167</v>
      </c>
      <c r="R1191" t="s">
        <v>3167</v>
      </c>
      <c r="S1191" s="10">
        <f>C1191-VLOOKUP(E1191, 'OFZ Yield'!$B$2:$N$2354, MATCH(V1191, 'OFZ Yield'!$B$3:$N$3, 0), FALSE)</f>
        <v>-15.44</v>
      </c>
      <c r="T1191">
        <f t="shared" si="57"/>
        <v>0</v>
      </c>
      <c r="U1191">
        <f t="shared" si="58"/>
        <v>72</v>
      </c>
      <c r="V1191">
        <v>3</v>
      </c>
      <c r="W1191">
        <v>0</v>
      </c>
      <c r="Z1191">
        <v>0</v>
      </c>
    </row>
    <row r="1192" spans="1:26" hidden="1" x14ac:dyDescent="0.15">
      <c r="A1192" t="s">
        <v>46</v>
      </c>
      <c r="B1192" t="s">
        <v>47</v>
      </c>
      <c r="C1192" s="1">
        <v>0.01</v>
      </c>
      <c r="D1192" s="2">
        <v>44214</v>
      </c>
      <c r="E1192" s="2">
        <v>42030</v>
      </c>
      <c r="F1192" t="s">
        <v>2757</v>
      </c>
      <c r="G1192" t="s">
        <v>19</v>
      </c>
      <c r="H1192" t="s">
        <v>21</v>
      </c>
      <c r="I1192" t="s">
        <v>23</v>
      </c>
      <c r="J1192" s="1">
        <v>134134563</v>
      </c>
      <c r="K1192" s="1">
        <f t="shared" si="56"/>
        <v>18.714354055534702</v>
      </c>
      <c r="L1192" t="s">
        <v>20</v>
      </c>
      <c r="M1192" t="s">
        <v>947</v>
      </c>
      <c r="N1192" t="s">
        <v>3167</v>
      </c>
      <c r="O1192" t="s">
        <v>3167</v>
      </c>
      <c r="P1192" t="s">
        <v>3167</v>
      </c>
      <c r="Q1192" t="s">
        <v>3167</v>
      </c>
      <c r="R1192" t="s">
        <v>3167</v>
      </c>
      <c r="S1192" s="10">
        <f>C1192-VLOOKUP(E1192, 'OFZ Yield'!$B$2:$N$2354, MATCH(V1192, 'OFZ Yield'!$B$3:$N$3, 0), FALSE)</f>
        <v>-14.66</v>
      </c>
      <c r="T1192">
        <f t="shared" si="57"/>
        <v>0</v>
      </c>
      <c r="U1192">
        <f t="shared" si="58"/>
        <v>72</v>
      </c>
      <c r="V1192">
        <v>7</v>
      </c>
      <c r="W1192">
        <v>0</v>
      </c>
      <c r="Z1192">
        <v>0</v>
      </c>
    </row>
    <row r="1193" spans="1:26" hidden="1" x14ac:dyDescent="0.15">
      <c r="A1193" t="s">
        <v>2163</v>
      </c>
      <c r="B1193" t="s">
        <v>2164</v>
      </c>
      <c r="C1193" s="1">
        <v>8.1999999999999993</v>
      </c>
      <c r="D1193" s="2">
        <v>43850</v>
      </c>
      <c r="E1193" s="2">
        <v>42030</v>
      </c>
      <c r="F1193" t="s">
        <v>2758</v>
      </c>
      <c r="G1193" t="s">
        <v>19</v>
      </c>
      <c r="H1193" t="s">
        <v>21</v>
      </c>
      <c r="I1193" t="s">
        <v>23</v>
      </c>
      <c r="J1193" s="1">
        <v>53653825</v>
      </c>
      <c r="K1193" s="1">
        <f t="shared" si="56"/>
        <v>17.798063319932947</v>
      </c>
      <c r="L1193" t="s">
        <v>20</v>
      </c>
      <c r="M1193" t="s">
        <v>947</v>
      </c>
      <c r="N1193" t="s">
        <v>3167</v>
      </c>
      <c r="O1193" t="s">
        <v>3167</v>
      </c>
      <c r="P1193" t="s">
        <v>3167</v>
      </c>
      <c r="Q1193" t="s">
        <v>3167</v>
      </c>
      <c r="R1193" t="s">
        <v>3167</v>
      </c>
      <c r="S1193" s="10">
        <f>C1193-VLOOKUP(E1193, 'OFZ Yield'!$B$2:$N$2354, MATCH(V1193, 'OFZ Yield'!$B$3:$N$3, 0), FALSE)</f>
        <v>-6.4700000000000006</v>
      </c>
      <c r="T1193">
        <f t="shared" si="57"/>
        <v>0</v>
      </c>
      <c r="U1193">
        <f t="shared" si="58"/>
        <v>60</v>
      </c>
      <c r="V1193">
        <v>7</v>
      </c>
      <c r="W1193">
        <v>0</v>
      </c>
      <c r="Z1193">
        <v>0</v>
      </c>
    </row>
    <row r="1194" spans="1:26" hidden="1" x14ac:dyDescent="0.15">
      <c r="A1194" t="s">
        <v>319</v>
      </c>
      <c r="B1194" t="s">
        <v>320</v>
      </c>
      <c r="C1194" s="1">
        <v>6.3</v>
      </c>
      <c r="D1194" s="2">
        <v>44214</v>
      </c>
      <c r="E1194" s="2">
        <v>42030</v>
      </c>
      <c r="F1194" t="s">
        <v>2759</v>
      </c>
      <c r="G1194" t="s">
        <v>19</v>
      </c>
      <c r="H1194" t="s">
        <v>21</v>
      </c>
      <c r="I1194" t="s">
        <v>23</v>
      </c>
      <c r="J1194" s="1">
        <v>1356070108</v>
      </c>
      <c r="K1194" s="1">
        <f t="shared" si="56"/>
        <v>21.027856727193004</v>
      </c>
      <c r="L1194" t="s">
        <v>20</v>
      </c>
      <c r="M1194" t="s">
        <v>947</v>
      </c>
      <c r="N1194" t="s">
        <v>3167</v>
      </c>
      <c r="O1194" t="s">
        <v>3167</v>
      </c>
      <c r="P1194" t="s">
        <v>3167</v>
      </c>
      <c r="Q1194" t="s">
        <v>3167</v>
      </c>
      <c r="R1194" t="s">
        <v>3167</v>
      </c>
      <c r="S1194" s="10">
        <f>C1194-VLOOKUP(E1194, 'OFZ Yield'!$B$2:$N$2354, MATCH(V1194, 'OFZ Yield'!$B$3:$N$3, 0), FALSE)</f>
        <v>-8.370000000000001</v>
      </c>
      <c r="T1194">
        <f t="shared" si="57"/>
        <v>0</v>
      </c>
      <c r="U1194">
        <f t="shared" si="58"/>
        <v>72</v>
      </c>
      <c r="V1194">
        <v>7</v>
      </c>
      <c r="W1194">
        <v>0</v>
      </c>
      <c r="Z1194">
        <v>0</v>
      </c>
    </row>
    <row r="1195" spans="1:26" hidden="1" x14ac:dyDescent="0.15">
      <c r="A1195" t="s">
        <v>319</v>
      </c>
      <c r="B1195" t="s">
        <v>320</v>
      </c>
      <c r="C1195" s="1">
        <v>6.3</v>
      </c>
      <c r="D1195" s="2">
        <v>44214</v>
      </c>
      <c r="E1195" s="2">
        <v>42030</v>
      </c>
      <c r="F1195" t="s">
        <v>2760</v>
      </c>
      <c r="G1195" t="s">
        <v>19</v>
      </c>
      <c r="H1195" t="s">
        <v>21</v>
      </c>
      <c r="I1195" t="s">
        <v>23</v>
      </c>
      <c r="J1195" s="1">
        <v>678035054</v>
      </c>
      <c r="K1195" s="1">
        <f t="shared" si="56"/>
        <v>20.334709546633061</v>
      </c>
      <c r="L1195" t="s">
        <v>20</v>
      </c>
      <c r="M1195" t="s">
        <v>947</v>
      </c>
      <c r="N1195" t="s">
        <v>3167</v>
      </c>
      <c r="O1195" t="s">
        <v>3167</v>
      </c>
      <c r="P1195" t="s">
        <v>3167</v>
      </c>
      <c r="Q1195" t="s">
        <v>3167</v>
      </c>
      <c r="R1195" t="s">
        <v>3167</v>
      </c>
      <c r="S1195" s="10">
        <f>C1195-VLOOKUP(E1195, 'OFZ Yield'!$B$2:$N$2354, MATCH(V1195, 'OFZ Yield'!$B$3:$N$3, 0), FALSE)</f>
        <v>-8.370000000000001</v>
      </c>
      <c r="T1195">
        <f t="shared" si="57"/>
        <v>0</v>
      </c>
      <c r="U1195">
        <f t="shared" si="58"/>
        <v>72</v>
      </c>
      <c r="V1195">
        <v>7</v>
      </c>
      <c r="W1195">
        <v>0</v>
      </c>
      <c r="Z1195">
        <v>0</v>
      </c>
    </row>
    <row r="1196" spans="1:26" hidden="1" x14ac:dyDescent="0.15">
      <c r="A1196" t="s">
        <v>319</v>
      </c>
      <c r="B1196" t="s">
        <v>320</v>
      </c>
      <c r="C1196" s="1">
        <v>6.3</v>
      </c>
      <c r="D1196" s="2">
        <v>44214</v>
      </c>
      <c r="E1196" s="2">
        <v>42030</v>
      </c>
      <c r="F1196" t="s">
        <v>2761</v>
      </c>
      <c r="G1196" t="s">
        <v>19</v>
      </c>
      <c r="H1196" t="s">
        <v>21</v>
      </c>
      <c r="I1196" t="s">
        <v>23</v>
      </c>
      <c r="J1196" s="1">
        <v>678035054</v>
      </c>
      <c r="K1196" s="1">
        <f t="shared" si="56"/>
        <v>20.334709546633061</v>
      </c>
      <c r="L1196" t="s">
        <v>20</v>
      </c>
      <c r="M1196" t="s">
        <v>947</v>
      </c>
      <c r="N1196" t="s">
        <v>3167</v>
      </c>
      <c r="O1196" t="s">
        <v>3167</v>
      </c>
      <c r="P1196" t="s">
        <v>3167</v>
      </c>
      <c r="Q1196" t="s">
        <v>3167</v>
      </c>
      <c r="R1196" t="s">
        <v>3167</v>
      </c>
      <c r="S1196" s="10">
        <f>C1196-VLOOKUP(E1196, 'OFZ Yield'!$B$2:$N$2354, MATCH(V1196, 'OFZ Yield'!$B$3:$N$3, 0), FALSE)</f>
        <v>-4.3899999999999997</v>
      </c>
      <c r="T1196">
        <f t="shared" si="57"/>
        <v>0</v>
      </c>
      <c r="U1196">
        <f t="shared" si="58"/>
        <v>72</v>
      </c>
      <c r="V1196">
        <v>30</v>
      </c>
      <c r="W1196">
        <v>0</v>
      </c>
      <c r="Z1196">
        <v>0</v>
      </c>
    </row>
    <row r="1197" spans="1:26" hidden="1" x14ac:dyDescent="0.15">
      <c r="A1197" t="s">
        <v>319</v>
      </c>
      <c r="B1197" t="s">
        <v>320</v>
      </c>
      <c r="C1197" s="1">
        <v>6.3</v>
      </c>
      <c r="D1197" s="2">
        <v>44214</v>
      </c>
      <c r="E1197" s="2">
        <v>42030</v>
      </c>
      <c r="F1197" t="s">
        <v>2762</v>
      </c>
      <c r="G1197" t="s">
        <v>19</v>
      </c>
      <c r="H1197" t="s">
        <v>21</v>
      </c>
      <c r="I1197" t="s">
        <v>23</v>
      </c>
      <c r="J1197" s="1">
        <v>665335994</v>
      </c>
      <c r="K1197" s="1">
        <f t="shared" si="56"/>
        <v>20.315802725157575</v>
      </c>
      <c r="L1197" t="s">
        <v>20</v>
      </c>
      <c r="M1197" t="s">
        <v>947</v>
      </c>
      <c r="N1197" t="s">
        <v>3167</v>
      </c>
      <c r="O1197" t="s">
        <v>3167</v>
      </c>
      <c r="P1197" t="s">
        <v>3167</v>
      </c>
      <c r="Q1197" t="s">
        <v>3167</v>
      </c>
      <c r="R1197" t="s">
        <v>3167</v>
      </c>
      <c r="S1197" s="10">
        <f>C1197-VLOOKUP(E1197, 'OFZ Yield'!$B$2:$N$2354, MATCH(V1197, 'OFZ Yield'!$B$3:$N$3, 0), FALSE)</f>
        <v>-4.3899999999999997</v>
      </c>
      <c r="T1197">
        <f t="shared" si="57"/>
        <v>0</v>
      </c>
      <c r="U1197">
        <f t="shared" si="58"/>
        <v>72</v>
      </c>
      <c r="V1197">
        <v>30</v>
      </c>
      <c r="W1197">
        <v>0</v>
      </c>
      <c r="Z1197">
        <v>0</v>
      </c>
    </row>
    <row r="1198" spans="1:26" hidden="1" x14ac:dyDescent="0.15">
      <c r="A1198" t="s">
        <v>319</v>
      </c>
      <c r="B1198" t="s">
        <v>320</v>
      </c>
      <c r="C1198" s="1">
        <v>6.3</v>
      </c>
      <c r="D1198" s="2">
        <v>44214</v>
      </c>
      <c r="E1198" s="2">
        <v>42030</v>
      </c>
      <c r="F1198" t="s">
        <v>2763</v>
      </c>
      <c r="G1198" t="s">
        <v>19</v>
      </c>
      <c r="H1198" t="s">
        <v>21</v>
      </c>
      <c r="I1198" t="s">
        <v>23</v>
      </c>
      <c r="J1198" s="1">
        <v>678035054</v>
      </c>
      <c r="K1198" s="1">
        <f t="shared" si="56"/>
        <v>20.334709546633061</v>
      </c>
      <c r="L1198" t="s">
        <v>20</v>
      </c>
      <c r="M1198" t="s">
        <v>947</v>
      </c>
      <c r="N1198" t="s">
        <v>3167</v>
      </c>
      <c r="O1198" t="s">
        <v>3167</v>
      </c>
      <c r="P1198" t="s">
        <v>3167</v>
      </c>
      <c r="Q1198" t="s">
        <v>3167</v>
      </c>
      <c r="R1198" t="s">
        <v>3167</v>
      </c>
      <c r="S1198" s="10">
        <f>C1198-VLOOKUP(E1198, 'OFZ Yield'!$B$2:$N$2354, MATCH(V1198, 'OFZ Yield'!$B$3:$N$3, 0), FALSE)</f>
        <v>-4.3899999999999997</v>
      </c>
      <c r="T1198">
        <f t="shared" si="57"/>
        <v>0</v>
      </c>
      <c r="U1198">
        <f t="shared" si="58"/>
        <v>72</v>
      </c>
      <c r="V1198">
        <v>30</v>
      </c>
      <c r="W1198">
        <v>0</v>
      </c>
      <c r="Z1198">
        <v>0</v>
      </c>
    </row>
    <row r="1199" spans="1:26" hidden="1" x14ac:dyDescent="0.15">
      <c r="A1199" t="s">
        <v>319</v>
      </c>
      <c r="B1199" t="s">
        <v>320</v>
      </c>
      <c r="C1199" s="1">
        <v>6.3</v>
      </c>
      <c r="D1199" s="2">
        <v>44214</v>
      </c>
      <c r="E1199" s="2">
        <v>42030</v>
      </c>
      <c r="F1199" t="s">
        <v>2764</v>
      </c>
      <c r="G1199" t="s">
        <v>19</v>
      </c>
      <c r="H1199" t="s">
        <v>21</v>
      </c>
      <c r="I1199" t="s">
        <v>23</v>
      </c>
      <c r="J1199" s="1">
        <v>678035054</v>
      </c>
      <c r="K1199" s="1">
        <f t="shared" si="56"/>
        <v>20.334709546633061</v>
      </c>
      <c r="L1199" t="s">
        <v>20</v>
      </c>
      <c r="M1199" t="s">
        <v>947</v>
      </c>
      <c r="N1199" t="s">
        <v>3167</v>
      </c>
      <c r="O1199" t="s">
        <v>3167</v>
      </c>
      <c r="P1199" t="s">
        <v>3167</v>
      </c>
      <c r="Q1199" t="s">
        <v>3167</v>
      </c>
      <c r="R1199" t="s">
        <v>3167</v>
      </c>
      <c r="S1199" s="10">
        <f>C1199-VLOOKUP(E1199, 'OFZ Yield'!$B$2:$N$2354, MATCH(V1199, 'OFZ Yield'!$B$3:$N$3, 0), FALSE)</f>
        <v>-7.47</v>
      </c>
      <c r="T1199">
        <f t="shared" si="57"/>
        <v>0</v>
      </c>
      <c r="U1199">
        <f t="shared" si="58"/>
        <v>72</v>
      </c>
      <c r="V1199">
        <v>10</v>
      </c>
      <c r="W1199">
        <v>0</v>
      </c>
      <c r="Z1199">
        <v>0</v>
      </c>
    </row>
    <row r="1200" spans="1:26" hidden="1" x14ac:dyDescent="0.15">
      <c r="A1200" t="s">
        <v>319</v>
      </c>
      <c r="B1200" t="s">
        <v>320</v>
      </c>
      <c r="C1200" s="1">
        <v>6.3</v>
      </c>
      <c r="D1200" s="2">
        <v>44214</v>
      </c>
      <c r="E1200" s="2">
        <v>42030</v>
      </c>
      <c r="F1200" t="s">
        <v>2765</v>
      </c>
      <c r="G1200" t="s">
        <v>19</v>
      </c>
      <c r="H1200" t="s">
        <v>21</v>
      </c>
      <c r="I1200" t="s">
        <v>23</v>
      </c>
      <c r="J1200" s="1">
        <v>332667997</v>
      </c>
      <c r="K1200" s="1">
        <f t="shared" si="56"/>
        <v>19.622655544597627</v>
      </c>
      <c r="L1200" t="s">
        <v>20</v>
      </c>
      <c r="M1200" t="s">
        <v>947</v>
      </c>
      <c r="N1200" t="s">
        <v>3167</v>
      </c>
      <c r="O1200" t="s">
        <v>3167</v>
      </c>
      <c r="P1200" t="s">
        <v>3167</v>
      </c>
      <c r="Q1200" t="s">
        <v>3167</v>
      </c>
      <c r="R1200" t="s">
        <v>3167</v>
      </c>
      <c r="S1200" s="10">
        <f>C1200-VLOOKUP(E1200, 'OFZ Yield'!$B$2:$N$2354, MATCH(V1200, 'OFZ Yield'!$B$3:$N$3, 0), FALSE)</f>
        <v>-9.1499999999999986</v>
      </c>
      <c r="T1200">
        <f t="shared" si="57"/>
        <v>0</v>
      </c>
      <c r="U1200">
        <f t="shared" si="58"/>
        <v>72</v>
      </c>
      <c r="V1200">
        <v>3</v>
      </c>
      <c r="W1200">
        <v>0</v>
      </c>
      <c r="Z1200">
        <v>0</v>
      </c>
    </row>
    <row r="1201" spans="1:26" hidden="1" x14ac:dyDescent="0.15">
      <c r="A1201" t="s">
        <v>319</v>
      </c>
      <c r="B1201" t="s">
        <v>320</v>
      </c>
      <c r="C1201" s="1">
        <v>6.3</v>
      </c>
      <c r="D1201" s="2">
        <v>44214</v>
      </c>
      <c r="E1201" s="2">
        <v>42030</v>
      </c>
      <c r="F1201" t="s">
        <v>2766</v>
      </c>
      <c r="G1201" t="s">
        <v>19</v>
      </c>
      <c r="H1201" t="s">
        <v>21</v>
      </c>
      <c r="I1201" t="s">
        <v>23</v>
      </c>
      <c r="J1201" s="1">
        <v>332667997</v>
      </c>
      <c r="K1201" s="1">
        <f t="shared" si="56"/>
        <v>19.622655544597627</v>
      </c>
      <c r="L1201" t="s">
        <v>20</v>
      </c>
      <c r="M1201" t="s">
        <v>947</v>
      </c>
      <c r="N1201" t="s">
        <v>3167</v>
      </c>
      <c r="O1201" t="s">
        <v>3167</v>
      </c>
      <c r="P1201" t="s">
        <v>3167</v>
      </c>
      <c r="Q1201" t="s">
        <v>3167</v>
      </c>
      <c r="R1201" t="s">
        <v>3167</v>
      </c>
      <c r="S1201" s="10">
        <f>C1201-VLOOKUP(E1201, 'OFZ Yield'!$B$2:$N$2354, MATCH(V1201, 'OFZ Yield'!$B$3:$N$3, 0), FALSE)</f>
        <v>-9.1499999999999986</v>
      </c>
      <c r="T1201">
        <f t="shared" si="57"/>
        <v>0</v>
      </c>
      <c r="U1201">
        <f t="shared" si="58"/>
        <v>72</v>
      </c>
      <c r="V1201">
        <v>3</v>
      </c>
      <c r="W1201">
        <v>0</v>
      </c>
      <c r="Z1201">
        <v>0</v>
      </c>
    </row>
    <row r="1202" spans="1:26" hidden="1" x14ac:dyDescent="0.15">
      <c r="A1202" t="s">
        <v>29</v>
      </c>
      <c r="B1202" t="s">
        <v>30</v>
      </c>
      <c r="C1202" s="1">
        <v>9.75</v>
      </c>
      <c r="D1202" s="2">
        <v>43140</v>
      </c>
      <c r="E1202" s="2">
        <v>42044</v>
      </c>
      <c r="F1202" t="s">
        <v>2767</v>
      </c>
      <c r="G1202" t="s">
        <v>19</v>
      </c>
      <c r="H1202" t="s">
        <v>21</v>
      </c>
      <c r="I1202" t="s">
        <v>23</v>
      </c>
      <c r="J1202" s="1">
        <v>67067281</v>
      </c>
      <c r="K1202" s="1">
        <f t="shared" si="56"/>
        <v>18.021206867519556</v>
      </c>
      <c r="L1202" t="s">
        <v>20</v>
      </c>
      <c r="M1202" t="s">
        <v>947</v>
      </c>
      <c r="N1202" t="s">
        <v>3167</v>
      </c>
      <c r="O1202" t="s">
        <v>3167</v>
      </c>
      <c r="P1202" t="s">
        <v>3167</v>
      </c>
      <c r="Q1202" t="s">
        <v>3167</v>
      </c>
      <c r="R1202" t="s">
        <v>3167</v>
      </c>
      <c r="S1202" s="10">
        <f>C1202-VLOOKUP(E1202, 'OFZ Yield'!$B$2:$N$2354, MATCH(V1202, 'OFZ Yield'!$B$3:$N$3, 0), FALSE)</f>
        <v>0</v>
      </c>
      <c r="T1202">
        <f t="shared" si="57"/>
        <v>0</v>
      </c>
      <c r="U1202">
        <f t="shared" si="58"/>
        <v>37</v>
      </c>
      <c r="V1202">
        <v>30</v>
      </c>
      <c r="W1202">
        <v>0</v>
      </c>
      <c r="Z1202">
        <v>0</v>
      </c>
    </row>
    <row r="1203" spans="1:26" hidden="1" x14ac:dyDescent="0.15">
      <c r="A1203" t="s">
        <v>968</v>
      </c>
      <c r="B1203" t="s">
        <v>969</v>
      </c>
      <c r="C1203" s="1">
        <v>11.5</v>
      </c>
      <c r="D1203" s="2">
        <v>43137</v>
      </c>
      <c r="E1203" s="2">
        <v>42045</v>
      </c>
      <c r="F1203" s="16" t="s">
        <v>2738</v>
      </c>
      <c r="G1203" t="s">
        <v>19</v>
      </c>
      <c r="H1203" t="s">
        <v>21</v>
      </c>
      <c r="I1203" t="s">
        <v>25</v>
      </c>
      <c r="J1203" s="19">
        <v>19801980</v>
      </c>
      <c r="K1203" s="19">
        <f t="shared" si="56"/>
        <v>16.801292490665098</v>
      </c>
      <c r="L1203" t="s">
        <v>20</v>
      </c>
      <c r="M1203" s="16" t="s">
        <v>1011</v>
      </c>
      <c r="N1203" s="16" t="s">
        <v>3167</v>
      </c>
      <c r="O1203" s="16" t="s">
        <v>3167</v>
      </c>
      <c r="P1203" s="16" t="s">
        <v>3167</v>
      </c>
      <c r="Q1203" s="16" t="s">
        <v>3167</v>
      </c>
      <c r="R1203" s="16" t="s">
        <v>3167</v>
      </c>
      <c r="S1203" s="17">
        <f>C1203-VLOOKUP(E1203, 'OFZ Yield'!$B$2:$N$2354, MATCH(V1203, 'OFZ Yield'!$B$3:$N$3, 0), FALSE)</f>
        <v>-2.1999999999999993</v>
      </c>
      <c r="T1203">
        <f t="shared" si="57"/>
        <v>0</v>
      </c>
      <c r="U1203" s="16">
        <f t="shared" si="58"/>
        <v>36</v>
      </c>
      <c r="V1203" s="16">
        <v>5</v>
      </c>
      <c r="W1203" s="16">
        <v>0</v>
      </c>
      <c r="X1203" s="16">
        <v>1</v>
      </c>
      <c r="Y1203" s="18">
        <v>42409</v>
      </c>
      <c r="Z1203" s="10">
        <f>(Y1203-E1203)/365</f>
        <v>0.99726027397260275</v>
      </c>
    </row>
    <row r="1204" spans="1:26" hidden="1" x14ac:dyDescent="0.15">
      <c r="A1204" t="s">
        <v>16</v>
      </c>
      <c r="B1204" t="s">
        <v>17</v>
      </c>
      <c r="C1204" s="1">
        <v>6.5</v>
      </c>
      <c r="D1204" s="2">
        <v>45686</v>
      </c>
      <c r="E1204" s="2">
        <v>42046</v>
      </c>
      <c r="F1204" t="s">
        <v>487</v>
      </c>
      <c r="G1204" t="s">
        <v>19</v>
      </c>
      <c r="H1204" t="s">
        <v>21</v>
      </c>
      <c r="I1204" t="s">
        <v>23</v>
      </c>
      <c r="J1204" s="1">
        <v>134134563</v>
      </c>
      <c r="K1204" s="1">
        <f t="shared" si="56"/>
        <v>18.714354055534702</v>
      </c>
      <c r="L1204" t="s">
        <v>20</v>
      </c>
      <c r="M1204" t="s">
        <v>24</v>
      </c>
      <c r="N1204" t="s">
        <v>3167</v>
      </c>
      <c r="O1204" t="s">
        <v>3167</v>
      </c>
      <c r="P1204" t="s">
        <v>3167</v>
      </c>
      <c r="Q1204" t="s">
        <v>3167</v>
      </c>
      <c r="R1204" t="s">
        <v>3167</v>
      </c>
      <c r="S1204" s="10">
        <f>C1204-VLOOKUP(E1204, 'OFZ Yield'!$B$2:$N$2354, MATCH(V1204, 'OFZ Yield'!$B$3:$N$3, 0), FALSE)</f>
        <v>-5.7899999999999991</v>
      </c>
      <c r="T1204">
        <f t="shared" si="57"/>
        <v>0</v>
      </c>
      <c r="U1204">
        <f t="shared" si="58"/>
        <v>120</v>
      </c>
      <c r="V1204">
        <v>10</v>
      </c>
      <c r="W1204">
        <v>0</v>
      </c>
    </row>
    <row r="1205" spans="1:26" hidden="1" x14ac:dyDescent="0.15">
      <c r="A1205" t="s">
        <v>488</v>
      </c>
      <c r="B1205" t="s">
        <v>489</v>
      </c>
      <c r="C1205" s="1">
        <v>5.07</v>
      </c>
      <c r="D1205" s="2">
        <v>45688</v>
      </c>
      <c r="E1205" s="2">
        <v>42048</v>
      </c>
      <c r="F1205" t="s">
        <v>490</v>
      </c>
      <c r="G1205" t="s">
        <v>19</v>
      </c>
      <c r="H1205" t="s">
        <v>21</v>
      </c>
      <c r="I1205" t="s">
        <v>237</v>
      </c>
      <c r="J1205" s="1">
        <v>67691058</v>
      </c>
      <c r="K1205" s="1">
        <f t="shared" si="56"/>
        <v>18.03046464644094</v>
      </c>
      <c r="L1205" t="s">
        <v>20</v>
      </c>
      <c r="M1205" t="s">
        <v>24</v>
      </c>
      <c r="N1205" t="s">
        <v>3167</v>
      </c>
      <c r="O1205" t="s">
        <v>3167</v>
      </c>
      <c r="P1205" t="s">
        <v>3167</v>
      </c>
      <c r="Q1205" t="s">
        <v>3167</v>
      </c>
      <c r="R1205" t="s">
        <v>3167</v>
      </c>
      <c r="S1205" s="10">
        <f>C1205-VLOOKUP(E1205, 'OFZ Yield'!$B$2:$N$2354, MATCH(V1205, 'OFZ Yield'!$B$3:$N$3, 0), FALSE)</f>
        <v>-7.3900000000000006</v>
      </c>
      <c r="T1205">
        <f t="shared" si="57"/>
        <v>0</v>
      </c>
      <c r="U1205">
        <f t="shared" si="58"/>
        <v>120</v>
      </c>
      <c r="V1205">
        <v>7</v>
      </c>
      <c r="W1205">
        <v>0</v>
      </c>
    </row>
    <row r="1206" spans="1:26" hidden="1" x14ac:dyDescent="0.15">
      <c r="A1206" t="s">
        <v>488</v>
      </c>
      <c r="B1206" t="s">
        <v>489</v>
      </c>
      <c r="C1206" s="1">
        <v>6.5</v>
      </c>
      <c r="D1206" s="2">
        <v>45692</v>
      </c>
      <c r="E1206" s="2">
        <v>42052</v>
      </c>
      <c r="F1206" t="s">
        <v>491</v>
      </c>
      <c r="G1206" t="s">
        <v>19</v>
      </c>
      <c r="H1206" t="s">
        <v>21</v>
      </c>
      <c r="I1206" t="s">
        <v>28</v>
      </c>
      <c r="J1206" s="1">
        <v>67968766</v>
      </c>
      <c r="K1206" s="1">
        <f t="shared" si="56"/>
        <v>18.034558834089601</v>
      </c>
      <c r="L1206" t="s">
        <v>20</v>
      </c>
      <c r="M1206" t="s">
        <v>24</v>
      </c>
      <c r="N1206" t="s">
        <v>3167</v>
      </c>
      <c r="O1206" t="s">
        <v>3167</v>
      </c>
      <c r="P1206" t="s">
        <v>3167</v>
      </c>
      <c r="Q1206" t="s">
        <v>3167</v>
      </c>
      <c r="R1206" t="s">
        <v>3167</v>
      </c>
      <c r="S1206" s="10">
        <f>C1206-VLOOKUP(E1206, 'OFZ Yield'!$B$2:$N$2354, MATCH(V1206, 'OFZ Yield'!$B$3:$N$3, 0), FALSE)</f>
        <v>-5.35</v>
      </c>
      <c r="T1206">
        <f t="shared" si="57"/>
        <v>0</v>
      </c>
      <c r="U1206">
        <f t="shared" si="58"/>
        <v>120</v>
      </c>
      <c r="V1206">
        <v>10</v>
      </c>
      <c r="W1206">
        <v>0</v>
      </c>
    </row>
    <row r="1207" spans="1:26" hidden="1" x14ac:dyDescent="0.15">
      <c r="A1207" t="s">
        <v>764</v>
      </c>
      <c r="B1207" t="s">
        <v>765</v>
      </c>
      <c r="C1207" s="1">
        <v>5</v>
      </c>
      <c r="D1207" s="2">
        <v>47533</v>
      </c>
      <c r="E1207" s="2">
        <v>42054</v>
      </c>
      <c r="F1207" t="s">
        <v>766</v>
      </c>
      <c r="G1207" t="s">
        <v>455</v>
      </c>
      <c r="H1207" t="s">
        <v>21</v>
      </c>
      <c r="I1207" t="s">
        <v>589</v>
      </c>
      <c r="J1207" s="1">
        <v>1207024000</v>
      </c>
      <c r="K1207" s="1">
        <f t="shared" si="56"/>
        <v>20.911423662874064</v>
      </c>
      <c r="L1207" t="s">
        <v>20</v>
      </c>
      <c r="M1207" t="s">
        <v>24</v>
      </c>
      <c r="N1207" t="s">
        <v>3167</v>
      </c>
      <c r="O1207" t="s">
        <v>3167</v>
      </c>
      <c r="P1207" t="s">
        <v>3167</v>
      </c>
      <c r="Q1207" t="s">
        <v>3167</v>
      </c>
      <c r="R1207" t="s">
        <v>3167</v>
      </c>
      <c r="S1207" s="10">
        <f>C1207-VLOOKUP(E1207, 'OFZ Yield'!$B$2:$N$2354, MATCH(V1207, 'OFZ Yield'!$B$3:$N$3, 0), FALSE)</f>
        <v>-6.5</v>
      </c>
      <c r="T1207">
        <f t="shared" si="57"/>
        <v>0</v>
      </c>
      <c r="U1207">
        <f t="shared" si="58"/>
        <v>181</v>
      </c>
      <c r="V1207">
        <v>15</v>
      </c>
      <c r="W1207">
        <v>0</v>
      </c>
    </row>
    <row r="1208" spans="1:26" x14ac:dyDescent="0.15">
      <c r="A1208" t="s">
        <v>546</v>
      </c>
      <c r="B1208" t="s">
        <v>547</v>
      </c>
      <c r="C1208" s="1">
        <v>17</v>
      </c>
      <c r="D1208" s="2">
        <v>47514</v>
      </c>
      <c r="E1208" s="2">
        <v>42054</v>
      </c>
      <c r="F1208" t="s">
        <v>2769</v>
      </c>
      <c r="G1208" t="s">
        <v>19</v>
      </c>
      <c r="H1208" t="s">
        <v>21</v>
      </c>
      <c r="I1208" t="s">
        <v>23</v>
      </c>
      <c r="J1208" s="1">
        <v>136407038</v>
      </c>
      <c r="K1208" s="1">
        <f t="shared" si="56"/>
        <v>18.731153900282962</v>
      </c>
      <c r="L1208" t="s">
        <v>20</v>
      </c>
      <c r="M1208" t="s">
        <v>951</v>
      </c>
      <c r="N1208" t="s">
        <v>3167</v>
      </c>
      <c r="O1208" t="s">
        <v>3139</v>
      </c>
      <c r="P1208" t="s">
        <v>3167</v>
      </c>
      <c r="Q1208" t="s">
        <v>3167</v>
      </c>
      <c r="R1208" t="s">
        <v>3167</v>
      </c>
      <c r="S1208" s="10">
        <f>C1208-VLOOKUP(E1208, 'OFZ Yield'!$B$2:$N$2354, MATCH(V1208, 'OFZ Yield'!$B$3:$N$3, 0), FALSE)</f>
        <v>4.8100000000000005</v>
      </c>
      <c r="T1208">
        <f t="shared" si="57"/>
        <v>1</v>
      </c>
      <c r="U1208">
        <f t="shared" si="58"/>
        <v>180</v>
      </c>
      <c r="V1208">
        <v>10</v>
      </c>
      <c r="W1208">
        <v>0</v>
      </c>
      <c r="X1208">
        <v>1</v>
      </c>
      <c r="Y1208" s="2">
        <v>42600</v>
      </c>
      <c r="Z1208" s="226">
        <f>IF(Y1208="", 0, 12*(Y1208-E1208)/365)</f>
        <v>17.950684931506849</v>
      </c>
    </row>
    <row r="1209" spans="1:26" hidden="1" x14ac:dyDescent="0.15">
      <c r="A1209" t="s">
        <v>138</v>
      </c>
      <c r="B1209" t="s">
        <v>139</v>
      </c>
      <c r="C1209" s="1">
        <v>12.95</v>
      </c>
      <c r="D1209" s="2">
        <v>44239</v>
      </c>
      <c r="E1209" s="2">
        <v>42055</v>
      </c>
      <c r="F1209" t="s">
        <v>2768</v>
      </c>
      <c r="G1209" t="s">
        <v>19</v>
      </c>
      <c r="H1209" t="s">
        <v>21</v>
      </c>
      <c r="I1209" t="s">
        <v>23</v>
      </c>
      <c r="J1209" s="1">
        <v>40781260</v>
      </c>
      <c r="K1209" s="1">
        <f t="shared" si="56"/>
        <v>17.523733220132041</v>
      </c>
      <c r="L1209" t="s">
        <v>20</v>
      </c>
      <c r="M1209" t="s">
        <v>947</v>
      </c>
      <c r="N1209" t="s">
        <v>3167</v>
      </c>
      <c r="O1209" t="s">
        <v>3141</v>
      </c>
      <c r="P1209" t="s">
        <v>3167</v>
      </c>
      <c r="Q1209" t="s">
        <v>3167</v>
      </c>
      <c r="R1209" t="s">
        <v>3167</v>
      </c>
      <c r="S1209" s="10">
        <f>C1209-VLOOKUP(E1209, 'OFZ Yield'!$B$2:$N$2354, MATCH(V1209, 'OFZ Yield'!$B$3:$N$3, 0), FALSE)</f>
        <v>3.9999999999999147E-2</v>
      </c>
      <c r="T1209">
        <f t="shared" si="57"/>
        <v>0</v>
      </c>
      <c r="U1209">
        <f t="shared" si="58"/>
        <v>72</v>
      </c>
      <c r="V1209">
        <v>3</v>
      </c>
      <c r="W1209">
        <v>2</v>
      </c>
      <c r="Z1209">
        <v>0</v>
      </c>
    </row>
    <row r="1210" spans="1:26" hidden="1" x14ac:dyDescent="0.15">
      <c r="A1210" t="s">
        <v>1303</v>
      </c>
      <c r="B1210" t="s">
        <v>1304</v>
      </c>
      <c r="C1210" s="1">
        <v>15</v>
      </c>
      <c r="D1210" s="2">
        <v>43880</v>
      </c>
      <c r="E1210" s="2">
        <v>42060</v>
      </c>
      <c r="F1210" s="16" t="s">
        <v>2770</v>
      </c>
      <c r="G1210" t="s">
        <v>19</v>
      </c>
      <c r="H1210" t="s">
        <v>21</v>
      </c>
      <c r="I1210" t="s">
        <v>25</v>
      </c>
      <c r="J1210" s="19">
        <v>13201320</v>
      </c>
      <c r="K1210" s="19">
        <f t="shared" si="56"/>
        <v>16.395827382556934</v>
      </c>
      <c r="L1210" t="s">
        <v>20</v>
      </c>
      <c r="M1210" s="16" t="s">
        <v>1011</v>
      </c>
      <c r="N1210" s="16" t="s">
        <v>3167</v>
      </c>
      <c r="O1210" s="16" t="s">
        <v>3167</v>
      </c>
      <c r="P1210" s="16" t="s">
        <v>3167</v>
      </c>
      <c r="Q1210" s="16" t="s">
        <v>3167</v>
      </c>
      <c r="R1210" s="16" t="s">
        <v>3167</v>
      </c>
      <c r="S1210" s="17">
        <f>C1210-VLOOKUP(E1210, 'OFZ Yield'!$B$2:$N$2354, MATCH(V1210, 'OFZ Yield'!$B$3:$N$3, 0), FALSE)</f>
        <v>1.3200000000000003</v>
      </c>
      <c r="T1210">
        <f t="shared" si="57"/>
        <v>0</v>
      </c>
      <c r="U1210" s="16">
        <f t="shared" si="58"/>
        <v>60</v>
      </c>
      <c r="V1210" s="16">
        <v>5</v>
      </c>
      <c r="W1210" s="16">
        <v>0</v>
      </c>
      <c r="X1210" s="16">
        <v>1</v>
      </c>
      <c r="Y1210" s="18">
        <v>42788</v>
      </c>
      <c r="Z1210" s="10">
        <f>(Y1210-E1210)/365</f>
        <v>1.9945205479452055</v>
      </c>
    </row>
    <row r="1211" spans="1:26" hidden="1" x14ac:dyDescent="0.15">
      <c r="A1211" t="s">
        <v>16</v>
      </c>
      <c r="B1211" t="s">
        <v>17</v>
      </c>
      <c r="C1211" s="1">
        <v>5.45</v>
      </c>
      <c r="D1211" s="2">
        <v>45701</v>
      </c>
      <c r="E1211" s="2">
        <v>42061</v>
      </c>
      <c r="F1211" t="s">
        <v>492</v>
      </c>
      <c r="G1211" t="s">
        <v>19</v>
      </c>
      <c r="H1211" t="s">
        <v>21</v>
      </c>
      <c r="I1211" t="s">
        <v>23</v>
      </c>
      <c r="J1211" s="1">
        <v>67067281</v>
      </c>
      <c r="K1211" s="1">
        <f t="shared" si="56"/>
        <v>18.021206867519556</v>
      </c>
      <c r="L1211" t="s">
        <v>20</v>
      </c>
      <c r="M1211" t="s">
        <v>24</v>
      </c>
      <c r="N1211" t="s">
        <v>3167</v>
      </c>
      <c r="O1211" t="s">
        <v>3167</v>
      </c>
      <c r="P1211" t="s">
        <v>3167</v>
      </c>
      <c r="Q1211" t="s">
        <v>3167</v>
      </c>
      <c r="R1211" t="s">
        <v>3167</v>
      </c>
      <c r="S1211" s="10">
        <f>C1211-VLOOKUP(E1211, 'OFZ Yield'!$B$2:$N$2354, MATCH(V1211, 'OFZ Yield'!$B$3:$N$3, 0), FALSE)</f>
        <v>-7.21</v>
      </c>
      <c r="T1211">
        <f t="shared" si="57"/>
        <v>0</v>
      </c>
      <c r="U1211">
        <f t="shared" si="58"/>
        <v>120</v>
      </c>
      <c r="V1211">
        <v>10</v>
      </c>
      <c r="W1211">
        <v>0</v>
      </c>
    </row>
    <row r="1212" spans="1:26" hidden="1" x14ac:dyDescent="0.15">
      <c r="A1212" t="s">
        <v>2175</v>
      </c>
      <c r="B1212" t="s">
        <v>2176</v>
      </c>
      <c r="C1212" s="1">
        <v>9.25</v>
      </c>
      <c r="D1212" s="2">
        <v>43157</v>
      </c>
      <c r="E1212" s="2">
        <v>42061</v>
      </c>
      <c r="F1212" t="s">
        <v>2772</v>
      </c>
      <c r="G1212" t="s">
        <v>19</v>
      </c>
      <c r="H1212" t="s">
        <v>21</v>
      </c>
      <c r="I1212" t="s">
        <v>23</v>
      </c>
      <c r="J1212" s="1">
        <v>66312821</v>
      </c>
      <c r="K1212" s="1">
        <f t="shared" si="56"/>
        <v>18.009893815043064</v>
      </c>
      <c r="L1212" t="s">
        <v>20</v>
      </c>
      <c r="M1212" t="s">
        <v>947</v>
      </c>
      <c r="N1212" t="s">
        <v>3167</v>
      </c>
      <c r="O1212" t="s">
        <v>3167</v>
      </c>
      <c r="P1212" t="s">
        <v>3167</v>
      </c>
      <c r="Q1212" t="s">
        <v>3167</v>
      </c>
      <c r="R1212" t="s">
        <v>3167</v>
      </c>
      <c r="S1212" s="10">
        <f>C1212-VLOOKUP(E1212, 'OFZ Yield'!$B$2:$N$2354, MATCH(V1212, 'OFZ Yield'!$B$3:$N$3, 0), FALSE)</f>
        <v>-3.41</v>
      </c>
      <c r="T1212">
        <f t="shared" si="57"/>
        <v>0</v>
      </c>
      <c r="U1212">
        <f t="shared" si="58"/>
        <v>37</v>
      </c>
      <c r="V1212">
        <v>10</v>
      </c>
      <c r="W1212">
        <v>0</v>
      </c>
      <c r="Z1212">
        <v>0</v>
      </c>
    </row>
    <row r="1213" spans="1:26" hidden="1" x14ac:dyDescent="0.15">
      <c r="A1213" t="s">
        <v>488</v>
      </c>
      <c r="B1213" t="s">
        <v>489</v>
      </c>
      <c r="C1213" s="1">
        <v>7.91</v>
      </c>
      <c r="D1213" s="2">
        <v>45706</v>
      </c>
      <c r="E1213" s="2">
        <v>42066</v>
      </c>
      <c r="F1213" t="s">
        <v>493</v>
      </c>
      <c r="G1213" t="s">
        <v>19</v>
      </c>
      <c r="H1213" t="s">
        <v>21</v>
      </c>
      <c r="I1213" t="s">
        <v>237</v>
      </c>
      <c r="J1213" s="1">
        <v>66312821</v>
      </c>
      <c r="K1213" s="1">
        <f t="shared" si="56"/>
        <v>18.009893815043064</v>
      </c>
      <c r="L1213" t="s">
        <v>20</v>
      </c>
      <c r="M1213" t="s">
        <v>24</v>
      </c>
      <c r="N1213" t="s">
        <v>3167</v>
      </c>
      <c r="O1213" t="s">
        <v>3167</v>
      </c>
      <c r="P1213" t="s">
        <v>3167</v>
      </c>
      <c r="Q1213" t="s">
        <v>3167</v>
      </c>
      <c r="R1213" t="s">
        <v>3167</v>
      </c>
      <c r="S1213" s="10">
        <f>C1213-VLOOKUP(E1213, 'OFZ Yield'!$B$2:$N$2354, MATCH(V1213, 'OFZ Yield'!$B$3:$N$3, 0), FALSE)</f>
        <v>-4.67</v>
      </c>
      <c r="T1213">
        <f t="shared" si="57"/>
        <v>0</v>
      </c>
      <c r="U1213">
        <f t="shared" si="58"/>
        <v>120</v>
      </c>
      <c r="V1213">
        <v>10</v>
      </c>
      <c r="W1213">
        <v>0</v>
      </c>
    </row>
    <row r="1214" spans="1:26" hidden="1" x14ac:dyDescent="0.15">
      <c r="A1214" t="s">
        <v>488</v>
      </c>
      <c r="B1214" t="s">
        <v>489</v>
      </c>
      <c r="C1214" s="1">
        <v>7.91</v>
      </c>
      <c r="D1214" s="2">
        <v>45708</v>
      </c>
      <c r="E1214" s="2">
        <v>42068</v>
      </c>
      <c r="F1214" t="s">
        <v>494</v>
      </c>
      <c r="G1214" t="s">
        <v>19</v>
      </c>
      <c r="H1214" t="s">
        <v>21</v>
      </c>
      <c r="I1214" t="s">
        <v>237</v>
      </c>
      <c r="J1214" s="1">
        <v>66312821</v>
      </c>
      <c r="K1214" s="1">
        <f t="shared" si="56"/>
        <v>18.009893815043064</v>
      </c>
      <c r="L1214" t="s">
        <v>20</v>
      </c>
      <c r="M1214" t="s">
        <v>24</v>
      </c>
      <c r="N1214" t="s">
        <v>3167</v>
      </c>
      <c r="O1214" t="s">
        <v>3167</v>
      </c>
      <c r="P1214" t="s">
        <v>3167</v>
      </c>
      <c r="Q1214" t="s">
        <v>3167</v>
      </c>
      <c r="R1214" t="s">
        <v>3167</v>
      </c>
      <c r="S1214" s="10">
        <f>C1214-VLOOKUP(E1214, 'OFZ Yield'!$B$2:$N$2354, MATCH(V1214, 'OFZ Yield'!$B$3:$N$3, 0), FALSE)</f>
        <v>-4.75</v>
      </c>
      <c r="T1214">
        <f t="shared" si="57"/>
        <v>0</v>
      </c>
      <c r="U1214">
        <f t="shared" si="58"/>
        <v>120</v>
      </c>
      <c r="V1214">
        <v>10</v>
      </c>
      <c r="W1214">
        <v>0</v>
      </c>
    </row>
    <row r="1215" spans="1:26" hidden="1" x14ac:dyDescent="0.15">
      <c r="A1215" t="s">
        <v>123</v>
      </c>
      <c r="B1215" t="s">
        <v>124</v>
      </c>
      <c r="C1215" s="1">
        <v>6.25</v>
      </c>
      <c r="D1215" s="2">
        <v>45714</v>
      </c>
      <c r="E1215" s="2">
        <v>42074</v>
      </c>
      <c r="F1215" t="s">
        <v>495</v>
      </c>
      <c r="G1215" t="s">
        <v>19</v>
      </c>
      <c r="H1215" t="s">
        <v>21</v>
      </c>
      <c r="I1215" t="s">
        <v>23</v>
      </c>
      <c r="J1215" s="1">
        <v>8448844</v>
      </c>
      <c r="K1215" s="1">
        <f t="shared" si="56"/>
        <v>15.949540185241007</v>
      </c>
      <c r="L1215" t="s">
        <v>20</v>
      </c>
      <c r="M1215" t="s">
        <v>24</v>
      </c>
      <c r="N1215" t="s">
        <v>3167</v>
      </c>
      <c r="O1215" t="s">
        <v>3167</v>
      </c>
      <c r="P1215" t="s">
        <v>3167</v>
      </c>
      <c r="Q1215" t="s">
        <v>3167</v>
      </c>
      <c r="R1215" t="s">
        <v>3167</v>
      </c>
      <c r="S1215" s="10">
        <f>C1215-VLOOKUP(E1215, 'OFZ Yield'!$B$2:$N$2354, MATCH(V1215, 'OFZ Yield'!$B$3:$N$3, 0), FALSE)</f>
        <v>-6.51</v>
      </c>
      <c r="T1215">
        <f t="shared" si="57"/>
        <v>0</v>
      </c>
      <c r="U1215">
        <f t="shared" si="58"/>
        <v>120</v>
      </c>
      <c r="V1215">
        <v>10</v>
      </c>
      <c r="W1215">
        <v>0</v>
      </c>
    </row>
    <row r="1216" spans="1:26" hidden="1" x14ac:dyDescent="0.15">
      <c r="A1216" t="s">
        <v>2773</v>
      </c>
      <c r="B1216" t="s">
        <v>2774</v>
      </c>
      <c r="C1216" s="1">
        <v>6.4467999999999996</v>
      </c>
      <c r="D1216" s="2">
        <v>42926</v>
      </c>
      <c r="E1216" s="2">
        <v>42075</v>
      </c>
      <c r="F1216" t="s">
        <v>2775</v>
      </c>
      <c r="G1216" t="s">
        <v>455</v>
      </c>
      <c r="H1216" t="s">
        <v>21</v>
      </c>
      <c r="I1216" t="s">
        <v>2727</v>
      </c>
      <c r="J1216" s="1">
        <v>46940000</v>
      </c>
      <c r="K1216" s="1">
        <f t="shared" si="56"/>
        <v>17.664380748387153</v>
      </c>
      <c r="L1216" t="s">
        <v>20</v>
      </c>
      <c r="M1216" t="s">
        <v>951</v>
      </c>
      <c r="N1216" t="s">
        <v>3167</v>
      </c>
      <c r="O1216" t="s">
        <v>3167</v>
      </c>
      <c r="P1216" t="s">
        <v>3167</v>
      </c>
      <c r="Q1216" t="s">
        <v>3167</v>
      </c>
      <c r="R1216" t="s">
        <v>3167</v>
      </c>
      <c r="S1216" s="10">
        <f>C1216-VLOOKUP(E1216, 'OFZ Yield'!$B$2:$N$2354, MATCH(V1216, 'OFZ Yield'!$B$3:$N$3, 0), FALSE)</f>
        <v>-6.3431999999999995</v>
      </c>
      <c r="T1216">
        <f t="shared" si="57"/>
        <v>0</v>
      </c>
      <c r="U1216">
        <f t="shared" si="58"/>
        <v>28</v>
      </c>
      <c r="V1216">
        <v>7</v>
      </c>
      <c r="W1216">
        <v>0</v>
      </c>
      <c r="Z1216">
        <v>0</v>
      </c>
    </row>
    <row r="1217" spans="1:26" hidden="1" x14ac:dyDescent="0.15">
      <c r="A1217" t="s">
        <v>452</v>
      </c>
      <c r="B1217" t="s">
        <v>453</v>
      </c>
      <c r="C1217" s="1">
        <v>7.98</v>
      </c>
      <c r="D1217" s="2">
        <v>45722</v>
      </c>
      <c r="E1217" s="2">
        <v>42082</v>
      </c>
      <c r="F1217" t="s">
        <v>496</v>
      </c>
      <c r="G1217" t="s">
        <v>19</v>
      </c>
      <c r="H1217" t="s">
        <v>21</v>
      </c>
      <c r="I1217" t="s">
        <v>23</v>
      </c>
      <c r="J1217" s="1">
        <v>66312821</v>
      </c>
      <c r="K1217" s="1">
        <f t="shared" si="56"/>
        <v>18.009893815043064</v>
      </c>
      <c r="L1217" t="s">
        <v>20</v>
      </c>
      <c r="M1217" t="s">
        <v>24</v>
      </c>
      <c r="N1217" t="s">
        <v>3167</v>
      </c>
      <c r="O1217" t="s">
        <v>3140</v>
      </c>
      <c r="P1217" t="s">
        <v>3167</v>
      </c>
      <c r="Q1217" t="s">
        <v>3167</v>
      </c>
      <c r="R1217" t="s">
        <v>3167</v>
      </c>
      <c r="S1217" s="10">
        <f>C1217-VLOOKUP(E1217, 'OFZ Yield'!$B$2:$N$2354, MATCH(V1217, 'OFZ Yield'!$B$3:$N$3, 0), FALSE)</f>
        <v>-5.01</v>
      </c>
      <c r="T1217">
        <f t="shared" si="57"/>
        <v>0</v>
      </c>
      <c r="U1217">
        <f t="shared" si="58"/>
        <v>120</v>
      </c>
      <c r="V1217">
        <v>10</v>
      </c>
      <c r="W1217">
        <v>2</v>
      </c>
    </row>
    <row r="1218" spans="1:26" hidden="1" x14ac:dyDescent="0.15">
      <c r="A1218" t="s">
        <v>1613</v>
      </c>
      <c r="B1218" t="s">
        <v>1614</v>
      </c>
      <c r="C1218" s="1">
        <v>10</v>
      </c>
      <c r="D1218" s="2">
        <v>43181</v>
      </c>
      <c r="E1218" s="2">
        <v>42082</v>
      </c>
      <c r="F1218" t="s">
        <v>2776</v>
      </c>
      <c r="G1218" t="s">
        <v>19</v>
      </c>
      <c r="H1218" t="s">
        <v>21</v>
      </c>
      <c r="I1218" t="s">
        <v>23</v>
      </c>
      <c r="J1218" s="1">
        <v>39787692</v>
      </c>
      <c r="K1218" s="1">
        <f t="shared" ref="K1218:K1281" si="59">LN(J1218)</f>
        <v>17.499068176197035</v>
      </c>
      <c r="L1218" t="s">
        <v>20</v>
      </c>
      <c r="M1218" t="s">
        <v>947</v>
      </c>
      <c r="N1218" t="s">
        <v>3133</v>
      </c>
      <c r="O1218" t="s">
        <v>3139</v>
      </c>
      <c r="P1218" t="s">
        <v>3167</v>
      </c>
      <c r="Q1218" t="s">
        <v>3167</v>
      </c>
      <c r="R1218" t="s">
        <v>3167</v>
      </c>
      <c r="S1218" s="10">
        <f>C1218-VLOOKUP(E1218, 'OFZ Yield'!$B$2:$N$2354, MATCH(V1218, 'OFZ Yield'!$B$3:$N$3, 0), FALSE)</f>
        <v>-2.99</v>
      </c>
      <c r="T1218">
        <f t="shared" ref="T1218:T1281" si="60">IF(S1218&gt;4, 1, 0)</f>
        <v>0</v>
      </c>
      <c r="U1218">
        <f t="shared" ref="U1218:U1281" si="61">ROUNDUP(12*((D1218-E1218)/365), 0)</f>
        <v>37</v>
      </c>
      <c r="V1218">
        <v>10</v>
      </c>
      <c r="W1218">
        <v>0</v>
      </c>
      <c r="Z1218">
        <v>0</v>
      </c>
    </row>
    <row r="1219" spans="1:26" hidden="1" x14ac:dyDescent="0.15">
      <c r="A1219" t="s">
        <v>498</v>
      </c>
      <c r="B1219" t="s">
        <v>499</v>
      </c>
      <c r="C1219" s="1">
        <v>6.75</v>
      </c>
      <c r="D1219" s="2">
        <v>45723</v>
      </c>
      <c r="E1219" s="2">
        <v>42083</v>
      </c>
      <c r="F1219" t="s">
        <v>500</v>
      </c>
      <c r="G1219" t="s">
        <v>19</v>
      </c>
      <c r="H1219" t="s">
        <v>21</v>
      </c>
      <c r="I1219" t="s">
        <v>23</v>
      </c>
      <c r="J1219" s="1">
        <v>19893846</v>
      </c>
      <c r="K1219" s="1">
        <f t="shared" si="59"/>
        <v>16.805920995637088</v>
      </c>
      <c r="L1219" t="s">
        <v>20</v>
      </c>
      <c r="M1219" t="s">
        <v>24</v>
      </c>
      <c r="N1219" t="s">
        <v>3167</v>
      </c>
      <c r="O1219" t="s">
        <v>3167</v>
      </c>
      <c r="P1219" t="s">
        <v>3167</v>
      </c>
      <c r="Q1219" t="s">
        <v>3167</v>
      </c>
      <c r="R1219" t="s">
        <v>3167</v>
      </c>
      <c r="S1219" s="10">
        <f>C1219-VLOOKUP(E1219, 'OFZ Yield'!$B$2:$N$2354, MATCH(V1219, 'OFZ Yield'!$B$3:$N$3, 0), FALSE)</f>
        <v>-6.01</v>
      </c>
      <c r="T1219">
        <f t="shared" si="60"/>
        <v>0</v>
      </c>
      <c r="U1219">
        <f t="shared" si="61"/>
        <v>120</v>
      </c>
      <c r="V1219">
        <v>10</v>
      </c>
      <c r="W1219">
        <v>0</v>
      </c>
    </row>
    <row r="1220" spans="1:26" hidden="1" x14ac:dyDescent="0.15">
      <c r="A1220" t="s">
        <v>2175</v>
      </c>
      <c r="B1220" t="s">
        <v>2176</v>
      </c>
      <c r="C1220" s="1">
        <v>9</v>
      </c>
      <c r="D1220" s="2">
        <v>43183</v>
      </c>
      <c r="E1220" s="2">
        <v>42087</v>
      </c>
      <c r="F1220" t="s">
        <v>2781</v>
      </c>
      <c r="G1220" t="s">
        <v>19</v>
      </c>
      <c r="H1220" t="s">
        <v>21</v>
      </c>
      <c r="I1220" t="s">
        <v>23</v>
      </c>
      <c r="J1220" s="1">
        <v>66312821</v>
      </c>
      <c r="K1220" s="1">
        <f t="shared" si="59"/>
        <v>18.009893815043064</v>
      </c>
      <c r="L1220" t="s">
        <v>20</v>
      </c>
      <c r="M1220" t="s">
        <v>947</v>
      </c>
      <c r="N1220" t="s">
        <v>3167</v>
      </c>
      <c r="O1220" t="s">
        <v>3167</v>
      </c>
      <c r="P1220" t="s">
        <v>3167</v>
      </c>
      <c r="Q1220" t="s">
        <v>3167</v>
      </c>
      <c r="R1220" t="s">
        <v>3167</v>
      </c>
      <c r="S1220" s="10">
        <f>C1220-VLOOKUP(E1220, 'OFZ Yield'!$B$2:$N$2354, MATCH(V1220, 'OFZ Yield'!$B$3:$N$3, 0), FALSE)</f>
        <v>-1.6899999999999995</v>
      </c>
      <c r="T1220">
        <f t="shared" si="60"/>
        <v>0</v>
      </c>
      <c r="U1220">
        <f t="shared" si="61"/>
        <v>37</v>
      </c>
      <c r="V1220">
        <v>30</v>
      </c>
      <c r="W1220">
        <v>0</v>
      </c>
      <c r="Z1220">
        <v>0</v>
      </c>
    </row>
    <row r="1221" spans="1:26" hidden="1" x14ac:dyDescent="0.15">
      <c r="A1221" t="s">
        <v>1002</v>
      </c>
      <c r="B1221" t="s">
        <v>1003</v>
      </c>
      <c r="C1221" s="1">
        <v>10.25</v>
      </c>
      <c r="D1221" s="2">
        <v>43915</v>
      </c>
      <c r="E1221" s="2">
        <v>42088</v>
      </c>
      <c r="F1221" t="s">
        <v>2507</v>
      </c>
      <c r="G1221" t="s">
        <v>19</v>
      </c>
      <c r="H1221" t="s">
        <v>21</v>
      </c>
      <c r="I1221" t="s">
        <v>23</v>
      </c>
      <c r="J1221" s="1">
        <v>40240369</v>
      </c>
      <c r="K1221" s="1">
        <f t="shared" si="59"/>
        <v>17.510381253693833</v>
      </c>
      <c r="L1221" t="s">
        <v>20</v>
      </c>
      <c r="M1221" t="s">
        <v>947</v>
      </c>
      <c r="N1221" t="s">
        <v>3167</v>
      </c>
      <c r="O1221" t="s">
        <v>3167</v>
      </c>
      <c r="P1221" t="s">
        <v>3167</v>
      </c>
      <c r="Q1221" t="s">
        <v>3167</v>
      </c>
      <c r="R1221" t="s">
        <v>3167</v>
      </c>
      <c r="S1221" s="10">
        <f>C1221-VLOOKUP(E1221, 'OFZ Yield'!$B$2:$N$2354, MATCH(V1221, 'OFZ Yield'!$B$3:$N$3, 0), FALSE)</f>
        <v>-1.7799999999999994</v>
      </c>
      <c r="T1221">
        <f t="shared" si="60"/>
        <v>0</v>
      </c>
      <c r="U1221">
        <f t="shared" si="61"/>
        <v>61</v>
      </c>
      <c r="V1221">
        <v>5</v>
      </c>
      <c r="W1221">
        <v>0</v>
      </c>
      <c r="Z1221">
        <v>0</v>
      </c>
    </row>
    <row r="1222" spans="1:26" hidden="1" x14ac:dyDescent="0.15">
      <c r="A1222" t="s">
        <v>2777</v>
      </c>
      <c r="B1222" t="s">
        <v>2778</v>
      </c>
      <c r="C1222" s="1">
        <v>9</v>
      </c>
      <c r="D1222" s="2">
        <v>54003</v>
      </c>
      <c r="E1222" s="2">
        <v>42088</v>
      </c>
      <c r="F1222" t="s">
        <v>2779</v>
      </c>
      <c r="G1222" t="s">
        <v>19</v>
      </c>
      <c r="H1222" t="s">
        <v>21</v>
      </c>
      <c r="I1222" t="s">
        <v>25</v>
      </c>
      <c r="J1222" s="1">
        <v>28573374</v>
      </c>
      <c r="K1222" s="1">
        <f t="shared" si="59"/>
        <v>17.167985863138977</v>
      </c>
      <c r="L1222" t="s">
        <v>20</v>
      </c>
      <c r="M1222" t="s">
        <v>948</v>
      </c>
      <c r="N1222" t="s">
        <v>3167</v>
      </c>
      <c r="O1222" t="s">
        <v>3167</v>
      </c>
      <c r="P1222" t="s">
        <v>3167</v>
      </c>
      <c r="Q1222" t="s">
        <v>3167</v>
      </c>
      <c r="R1222" t="s">
        <v>3167</v>
      </c>
      <c r="S1222" s="10">
        <f>C1222-VLOOKUP(E1222, 'OFZ Yield'!$B$2:$N$2354, MATCH(V1222, 'OFZ Yield'!$B$3:$N$3, 0), FALSE)</f>
        <v>-3.09</v>
      </c>
      <c r="T1222">
        <f t="shared" si="60"/>
        <v>0</v>
      </c>
      <c r="U1222">
        <f t="shared" si="61"/>
        <v>392</v>
      </c>
      <c r="V1222">
        <v>10</v>
      </c>
      <c r="W1222">
        <v>0</v>
      </c>
      <c r="Z1222">
        <v>0</v>
      </c>
    </row>
    <row r="1223" spans="1:26" hidden="1" x14ac:dyDescent="0.15">
      <c r="A1223" t="s">
        <v>2777</v>
      </c>
      <c r="B1223" t="s">
        <v>2778</v>
      </c>
      <c r="C1223" s="1">
        <v>14.14888</v>
      </c>
      <c r="D1223" s="2">
        <v>54003</v>
      </c>
      <c r="E1223" s="2">
        <v>42088</v>
      </c>
      <c r="F1223" t="s">
        <v>2780</v>
      </c>
      <c r="G1223" t="s">
        <v>19</v>
      </c>
      <c r="H1223" t="s">
        <v>21</v>
      </c>
      <c r="I1223" t="s">
        <v>23</v>
      </c>
      <c r="J1223" s="1">
        <v>7128125</v>
      </c>
      <c r="K1223" s="1">
        <f t="shared" si="59"/>
        <v>15.77955878445489</v>
      </c>
      <c r="L1223" t="s">
        <v>20</v>
      </c>
      <c r="M1223" t="s">
        <v>948</v>
      </c>
      <c r="N1223" t="s">
        <v>3167</v>
      </c>
      <c r="O1223" t="s">
        <v>3167</v>
      </c>
      <c r="P1223" t="s">
        <v>3167</v>
      </c>
      <c r="Q1223" t="s">
        <v>3167</v>
      </c>
      <c r="R1223" t="s">
        <v>3167</v>
      </c>
      <c r="S1223" s="10">
        <f>C1223-VLOOKUP(E1223, 'OFZ Yield'!$B$2:$N$2354, MATCH(V1223, 'OFZ Yield'!$B$3:$N$3, 0), FALSE)</f>
        <v>2.0588800000000003</v>
      </c>
      <c r="T1223">
        <f t="shared" si="60"/>
        <v>0</v>
      </c>
      <c r="U1223">
        <f t="shared" si="61"/>
        <v>392</v>
      </c>
      <c r="V1223">
        <v>10</v>
      </c>
      <c r="W1223">
        <v>0</v>
      </c>
      <c r="Z1223">
        <v>0</v>
      </c>
    </row>
    <row r="1224" spans="1:26" hidden="1" x14ac:dyDescent="0.15">
      <c r="A1224" t="s">
        <v>2786</v>
      </c>
      <c r="B1224" t="s">
        <v>2787</v>
      </c>
      <c r="C1224" s="1">
        <v>12</v>
      </c>
      <c r="D1224" s="2">
        <v>45740</v>
      </c>
      <c r="E1224" s="2">
        <v>42090</v>
      </c>
      <c r="F1224" s="16" t="s">
        <v>2788</v>
      </c>
      <c r="G1224" t="s">
        <v>19</v>
      </c>
      <c r="H1224" t="s">
        <v>21</v>
      </c>
      <c r="I1224" t="s">
        <v>25</v>
      </c>
      <c r="J1224" s="19">
        <v>318875812</v>
      </c>
      <c r="K1224" s="19">
        <f t="shared" si="59"/>
        <v>19.580312280875379</v>
      </c>
      <c r="L1224" t="s">
        <v>20</v>
      </c>
      <c r="M1224" s="16" t="s">
        <v>1011</v>
      </c>
      <c r="N1224" s="16" t="s">
        <v>3167</v>
      </c>
      <c r="O1224" s="16" t="s">
        <v>3167</v>
      </c>
      <c r="P1224" s="16" t="s">
        <v>3167</v>
      </c>
      <c r="Q1224" s="16" t="s">
        <v>3167</v>
      </c>
      <c r="R1224" s="16" t="s">
        <v>3167</v>
      </c>
      <c r="S1224" s="17">
        <f>C1224-VLOOKUP(E1224, 'OFZ Yield'!$B$2:$N$2354, MATCH(V1224, 'OFZ Yield'!$B$3:$N$3, 0), FALSE)</f>
        <v>0.15000000000000036</v>
      </c>
      <c r="T1224">
        <f t="shared" si="60"/>
        <v>0</v>
      </c>
      <c r="U1224" s="16">
        <f t="shared" si="61"/>
        <v>120</v>
      </c>
      <c r="V1224" s="16">
        <v>7</v>
      </c>
      <c r="W1224" s="16">
        <v>0</v>
      </c>
      <c r="X1224" s="16">
        <v>0</v>
      </c>
      <c r="Y1224" s="18">
        <v>42455</v>
      </c>
      <c r="Z1224" s="10">
        <f>(Y1224-E1224)/365</f>
        <v>1</v>
      </c>
    </row>
    <row r="1225" spans="1:26" x14ac:dyDescent="0.15">
      <c r="A1225" t="s">
        <v>1203</v>
      </c>
      <c r="B1225" t="s">
        <v>1204</v>
      </c>
      <c r="C1225" s="1">
        <v>15</v>
      </c>
      <c r="D1225" s="2">
        <v>43913</v>
      </c>
      <c r="E1225" s="2">
        <v>42093</v>
      </c>
      <c r="F1225" s="16" t="s">
        <v>2782</v>
      </c>
      <c r="G1225" t="s">
        <v>19</v>
      </c>
      <c r="H1225" t="s">
        <v>21</v>
      </c>
      <c r="I1225" t="s">
        <v>23</v>
      </c>
      <c r="J1225" s="19">
        <v>92837950</v>
      </c>
      <c r="K1225" s="19">
        <f t="shared" si="59"/>
        <v>18.346366058127153</v>
      </c>
      <c r="L1225" t="s">
        <v>20</v>
      </c>
      <c r="M1225" s="16" t="s">
        <v>1011</v>
      </c>
      <c r="N1225" s="16" t="s">
        <v>3167</v>
      </c>
      <c r="O1225" s="16" t="s">
        <v>3167</v>
      </c>
      <c r="P1225" s="16" t="s">
        <v>3167</v>
      </c>
      <c r="Q1225" s="16" t="s">
        <v>3167</v>
      </c>
      <c r="R1225" s="16" t="s">
        <v>3167</v>
      </c>
      <c r="S1225" s="17">
        <f>C1225-VLOOKUP(E1225, 'OFZ Yield'!$B$2:$N$2354, MATCH(V1225, 'OFZ Yield'!$B$3:$N$3, 0), FALSE)</f>
        <v>4.76</v>
      </c>
      <c r="T1225">
        <f t="shared" si="60"/>
        <v>1</v>
      </c>
      <c r="U1225" s="16">
        <f t="shared" si="61"/>
        <v>60</v>
      </c>
      <c r="V1225" s="16">
        <v>30</v>
      </c>
      <c r="W1225" s="16">
        <v>0</v>
      </c>
      <c r="X1225" s="16">
        <v>1</v>
      </c>
      <c r="Y1225" s="18">
        <v>42457</v>
      </c>
      <c r="Z1225" s="226">
        <f>IF(Y1225="", 0, 12*(Y1225-E1225)/365)</f>
        <v>11.967123287671233</v>
      </c>
    </row>
    <row r="1226" spans="1:26" x14ac:dyDescent="0.15">
      <c r="A1226" t="s">
        <v>2111</v>
      </c>
      <c r="B1226" t="s">
        <v>2112</v>
      </c>
      <c r="C1226" s="1">
        <v>17</v>
      </c>
      <c r="D1226" s="2">
        <v>43185</v>
      </c>
      <c r="E1226" s="2">
        <v>42093</v>
      </c>
      <c r="F1226" s="16" t="s">
        <v>2784</v>
      </c>
      <c r="G1226" t="s">
        <v>19</v>
      </c>
      <c r="H1226" t="s">
        <v>21</v>
      </c>
      <c r="I1226" t="s">
        <v>23</v>
      </c>
      <c r="J1226" s="19">
        <v>11881188</v>
      </c>
      <c r="K1226" s="19">
        <f t="shared" si="59"/>
        <v>16.290466866899106</v>
      </c>
      <c r="L1226" t="s">
        <v>20</v>
      </c>
      <c r="M1226" s="16" t="s">
        <v>1011</v>
      </c>
      <c r="N1226" s="16" t="s">
        <v>3167</v>
      </c>
      <c r="O1226" s="16" t="s">
        <v>3167</v>
      </c>
      <c r="P1226" s="16" t="s">
        <v>3167</v>
      </c>
      <c r="Q1226" s="16" t="s">
        <v>3167</v>
      </c>
      <c r="R1226" s="16" t="s">
        <v>3167</v>
      </c>
      <c r="S1226" s="17">
        <f>C1226-VLOOKUP(E1226, 'OFZ Yield'!$B$2:$N$2354, MATCH(V1226, 'OFZ Yield'!$B$3:$N$3, 0), FALSE)</f>
        <v>4.9499999999999993</v>
      </c>
      <c r="T1226">
        <f t="shared" si="60"/>
        <v>1</v>
      </c>
      <c r="U1226" s="16">
        <f t="shared" si="61"/>
        <v>36</v>
      </c>
      <c r="V1226" s="16">
        <v>5</v>
      </c>
      <c r="W1226" s="16">
        <v>0</v>
      </c>
      <c r="X1226" s="16">
        <v>1</v>
      </c>
      <c r="Y1226" s="18">
        <v>42548</v>
      </c>
      <c r="Z1226" s="226">
        <f>IF(Y1226="", 0, 12*(Y1226-E1226)/365)</f>
        <v>14.95890410958904</v>
      </c>
    </row>
    <row r="1227" spans="1:26" hidden="1" x14ac:dyDescent="0.15">
      <c r="A1227" t="s">
        <v>488</v>
      </c>
      <c r="B1227" t="s">
        <v>489</v>
      </c>
      <c r="C1227" s="1">
        <v>12.5</v>
      </c>
      <c r="D1227" s="2">
        <v>42821</v>
      </c>
      <c r="E1227" s="2">
        <v>42093</v>
      </c>
      <c r="F1227" t="s">
        <v>2783</v>
      </c>
      <c r="G1227" t="s">
        <v>19</v>
      </c>
      <c r="H1227" t="s">
        <v>21</v>
      </c>
      <c r="I1227" t="s">
        <v>28</v>
      </c>
      <c r="J1227" s="1">
        <v>67759859</v>
      </c>
      <c r="K1227" s="1">
        <f t="shared" si="59"/>
        <v>18.031480527432237</v>
      </c>
      <c r="L1227" t="s">
        <v>20</v>
      </c>
      <c r="M1227" t="s">
        <v>947</v>
      </c>
      <c r="N1227" t="s">
        <v>3167</v>
      </c>
      <c r="O1227" t="s">
        <v>3167</v>
      </c>
      <c r="P1227" t="s">
        <v>3167</v>
      </c>
      <c r="Q1227" t="s">
        <v>3167</v>
      </c>
      <c r="R1227" t="s">
        <v>3167</v>
      </c>
      <c r="S1227" s="10">
        <f>C1227-VLOOKUP(E1227, 'OFZ Yield'!$B$2:$N$2354, MATCH(V1227, 'OFZ Yield'!$B$3:$N$3, 0), FALSE)</f>
        <v>0.41999999999999993</v>
      </c>
      <c r="T1227">
        <f t="shared" si="60"/>
        <v>0</v>
      </c>
      <c r="U1227">
        <f t="shared" si="61"/>
        <v>24</v>
      </c>
      <c r="V1227">
        <v>3</v>
      </c>
      <c r="W1227">
        <v>0</v>
      </c>
      <c r="Z1227">
        <v>0</v>
      </c>
    </row>
    <row r="1228" spans="1:26" hidden="1" x14ac:dyDescent="0.15">
      <c r="A1228" t="s">
        <v>894</v>
      </c>
      <c r="B1228" t="s">
        <v>895</v>
      </c>
      <c r="C1228" s="1">
        <v>8.75</v>
      </c>
      <c r="D1228" s="2">
        <v>53924</v>
      </c>
      <c r="E1228" s="2">
        <v>42094</v>
      </c>
      <c r="F1228" t="s">
        <v>920</v>
      </c>
      <c r="G1228" t="s">
        <v>19</v>
      </c>
      <c r="H1228" t="s">
        <v>21</v>
      </c>
      <c r="I1228" t="s">
        <v>25</v>
      </c>
      <c r="J1228" s="1">
        <v>30025821</v>
      </c>
      <c r="K1228" s="1">
        <f t="shared" si="59"/>
        <v>17.217568269436583</v>
      </c>
      <c r="L1228" t="s">
        <v>20</v>
      </c>
      <c r="M1228" t="s">
        <v>24</v>
      </c>
      <c r="N1228" t="s">
        <v>3167</v>
      </c>
      <c r="O1228" t="s">
        <v>3167</v>
      </c>
      <c r="P1228" t="s">
        <v>3167</v>
      </c>
      <c r="Q1228" t="s">
        <v>3167</v>
      </c>
      <c r="R1228" t="s">
        <v>3167</v>
      </c>
      <c r="S1228" s="10">
        <f>C1228-VLOOKUP(E1228, 'OFZ Yield'!$B$2:$N$2354, MATCH(V1228, 'OFZ Yield'!$B$3:$N$3, 0), FALSE)</f>
        <v>-1.6999999999999993</v>
      </c>
      <c r="T1228">
        <f t="shared" si="60"/>
        <v>0</v>
      </c>
      <c r="U1228">
        <f t="shared" si="61"/>
        <v>389</v>
      </c>
      <c r="V1228">
        <v>30</v>
      </c>
      <c r="W1228">
        <v>0</v>
      </c>
    </row>
    <row r="1229" spans="1:26" x14ac:dyDescent="0.15">
      <c r="A1229" t="s">
        <v>894</v>
      </c>
      <c r="B1229" t="s">
        <v>895</v>
      </c>
      <c r="C1229" s="1">
        <v>35.569049999999997</v>
      </c>
      <c r="D1229" s="2">
        <v>53924</v>
      </c>
      <c r="E1229" s="2">
        <v>42094</v>
      </c>
      <c r="F1229" t="s">
        <v>921</v>
      </c>
      <c r="G1229" t="s">
        <v>19</v>
      </c>
      <c r="H1229" t="s">
        <v>21</v>
      </c>
      <c r="I1229" t="s">
        <v>23</v>
      </c>
      <c r="J1229" s="1">
        <v>875170</v>
      </c>
      <c r="K1229" s="1">
        <f t="shared" si="59"/>
        <v>13.682173432183012</v>
      </c>
      <c r="L1229" t="s">
        <v>20</v>
      </c>
      <c r="M1229" t="s">
        <v>24</v>
      </c>
      <c r="N1229" t="s">
        <v>3167</v>
      </c>
      <c r="O1229" t="s">
        <v>3167</v>
      </c>
      <c r="P1229" t="s">
        <v>3167</v>
      </c>
      <c r="Q1229" t="s">
        <v>3167</v>
      </c>
      <c r="R1229" t="s">
        <v>3167</v>
      </c>
      <c r="S1229" s="10">
        <f>C1229-VLOOKUP(E1229, 'OFZ Yield'!$B$2:$N$2354, MATCH(V1229, 'OFZ Yield'!$B$3:$N$3, 0), FALSE)</f>
        <v>25.119049999999998</v>
      </c>
      <c r="T1229">
        <f t="shared" si="60"/>
        <v>1</v>
      </c>
      <c r="U1229">
        <f t="shared" si="61"/>
        <v>389</v>
      </c>
      <c r="V1229">
        <v>30</v>
      </c>
      <c r="W1229">
        <v>0</v>
      </c>
      <c r="X1229">
        <v>1</v>
      </c>
      <c r="Y1229" s="2">
        <v>44243</v>
      </c>
      <c r="Z1229" s="226">
        <f>IF(Y1229="", 0, 12*(Y1229-E1229)/365)</f>
        <v>70.652054794520552</v>
      </c>
    </row>
    <row r="1230" spans="1:26" x14ac:dyDescent="0.15">
      <c r="A1230" t="s">
        <v>894</v>
      </c>
      <c r="B1230" t="s">
        <v>895</v>
      </c>
      <c r="C1230" s="1">
        <v>30.93478</v>
      </c>
      <c r="D1230" s="2">
        <v>53924</v>
      </c>
      <c r="E1230" s="2">
        <v>42094</v>
      </c>
      <c r="F1230" t="s">
        <v>922</v>
      </c>
      <c r="G1230" t="s">
        <v>19</v>
      </c>
      <c r="H1230" t="s">
        <v>21</v>
      </c>
      <c r="I1230" t="s">
        <v>23</v>
      </c>
      <c r="J1230" s="1">
        <v>328792</v>
      </c>
      <c r="K1230" s="1">
        <f t="shared" si="59"/>
        <v>12.703180610967918</v>
      </c>
      <c r="L1230" t="s">
        <v>20</v>
      </c>
      <c r="M1230" t="s">
        <v>24</v>
      </c>
      <c r="N1230" t="s">
        <v>3167</v>
      </c>
      <c r="O1230" t="s">
        <v>3167</v>
      </c>
      <c r="P1230" t="s">
        <v>3167</v>
      </c>
      <c r="Q1230" t="s">
        <v>3167</v>
      </c>
      <c r="R1230" t="s">
        <v>3167</v>
      </c>
      <c r="S1230" s="10">
        <f>C1230-VLOOKUP(E1230, 'OFZ Yield'!$B$2:$N$2354, MATCH(V1230, 'OFZ Yield'!$B$3:$N$3, 0), FALSE)</f>
        <v>20.484780000000001</v>
      </c>
      <c r="T1230">
        <f t="shared" si="60"/>
        <v>1</v>
      </c>
      <c r="U1230">
        <f t="shared" si="61"/>
        <v>389</v>
      </c>
      <c r="V1230">
        <v>30</v>
      </c>
      <c r="W1230">
        <v>0</v>
      </c>
      <c r="X1230">
        <v>1</v>
      </c>
      <c r="Y1230" s="2">
        <v>44243</v>
      </c>
      <c r="Z1230" s="226">
        <f>IF(Y1230="", 0, 12*(Y1230-E1230)/365)</f>
        <v>70.652054794520552</v>
      </c>
    </row>
    <row r="1231" spans="1:26" hidden="1" x14ac:dyDescent="0.15">
      <c r="A1231" t="s">
        <v>46</v>
      </c>
      <c r="B1231" t="s">
        <v>47</v>
      </c>
      <c r="C1231" s="1">
        <v>0.1</v>
      </c>
      <c r="D1231" s="2">
        <v>44281</v>
      </c>
      <c r="E1231" s="2">
        <v>42097</v>
      </c>
      <c r="F1231" t="s">
        <v>48</v>
      </c>
      <c r="G1231" t="s">
        <v>19</v>
      </c>
      <c r="H1231" t="s">
        <v>21</v>
      </c>
      <c r="I1231" t="s">
        <v>23</v>
      </c>
      <c r="J1231" s="1">
        <v>40240369</v>
      </c>
      <c r="K1231" s="1">
        <f t="shared" si="59"/>
        <v>17.510381253693833</v>
      </c>
      <c r="L1231" t="s">
        <v>20</v>
      </c>
      <c r="M1231" t="s">
        <v>24</v>
      </c>
      <c r="N1231" t="s">
        <v>3167</v>
      </c>
      <c r="O1231" t="s">
        <v>3167</v>
      </c>
      <c r="P1231" t="s">
        <v>3167</v>
      </c>
      <c r="Q1231" t="s">
        <v>3167</v>
      </c>
      <c r="R1231" t="s">
        <v>3167</v>
      </c>
      <c r="S1231" s="10">
        <f>C1231-VLOOKUP(E1231, 'OFZ Yield'!$B$2:$N$2354, MATCH(V1231, 'OFZ Yield'!$B$3:$N$3, 0), FALSE)</f>
        <v>-11.66</v>
      </c>
      <c r="T1231">
        <f t="shared" si="60"/>
        <v>0</v>
      </c>
      <c r="U1231">
        <f t="shared" si="61"/>
        <v>72</v>
      </c>
      <c r="V1231">
        <v>7</v>
      </c>
      <c r="W1231">
        <v>0</v>
      </c>
    </row>
    <row r="1232" spans="1:26" hidden="1" x14ac:dyDescent="0.15">
      <c r="A1232" t="s">
        <v>46</v>
      </c>
      <c r="B1232" t="s">
        <v>47</v>
      </c>
      <c r="C1232" s="1">
        <v>0.1</v>
      </c>
      <c r="D1232" s="2">
        <v>44281</v>
      </c>
      <c r="E1232" s="2">
        <v>42097</v>
      </c>
      <c r="F1232" t="s">
        <v>49</v>
      </c>
      <c r="G1232" t="s">
        <v>19</v>
      </c>
      <c r="H1232" t="s">
        <v>21</v>
      </c>
      <c r="I1232" t="s">
        <v>23</v>
      </c>
      <c r="J1232" s="1">
        <v>40240369</v>
      </c>
      <c r="K1232" s="1">
        <f t="shared" si="59"/>
        <v>17.510381253693833</v>
      </c>
      <c r="L1232" t="s">
        <v>20</v>
      </c>
      <c r="M1232" t="s">
        <v>24</v>
      </c>
      <c r="N1232" t="s">
        <v>3167</v>
      </c>
      <c r="O1232" t="s">
        <v>3167</v>
      </c>
      <c r="P1232" t="s">
        <v>3167</v>
      </c>
      <c r="Q1232" t="s">
        <v>3167</v>
      </c>
      <c r="R1232" t="s">
        <v>3167</v>
      </c>
      <c r="S1232" s="10">
        <f>C1232-VLOOKUP(E1232, 'OFZ Yield'!$B$2:$N$2354, MATCH(V1232, 'OFZ Yield'!$B$3:$N$3, 0), FALSE)</f>
        <v>-11.66</v>
      </c>
      <c r="T1232">
        <f t="shared" si="60"/>
        <v>0</v>
      </c>
      <c r="U1232">
        <f t="shared" si="61"/>
        <v>72</v>
      </c>
      <c r="V1232">
        <v>7</v>
      </c>
      <c r="W1232">
        <v>0</v>
      </c>
    </row>
    <row r="1233" spans="1:26" hidden="1" x14ac:dyDescent="0.15">
      <c r="A1233" t="s">
        <v>985</v>
      </c>
      <c r="B1233" t="s">
        <v>986</v>
      </c>
      <c r="C1233" s="1">
        <v>13.5</v>
      </c>
      <c r="D1233" s="2">
        <v>45737</v>
      </c>
      <c r="E1233" s="2">
        <v>42097</v>
      </c>
      <c r="F1233" s="16" t="s">
        <v>2785</v>
      </c>
      <c r="G1233" t="s">
        <v>19</v>
      </c>
      <c r="H1233" t="s">
        <v>21</v>
      </c>
      <c r="I1233" t="s">
        <v>23</v>
      </c>
      <c r="J1233" s="19">
        <v>53653825</v>
      </c>
      <c r="K1233" s="19">
        <f t="shared" si="59"/>
        <v>17.798063319932947</v>
      </c>
      <c r="L1233" t="s">
        <v>20</v>
      </c>
      <c r="M1233" s="16" t="s">
        <v>1011</v>
      </c>
      <c r="N1233" s="16" t="s">
        <v>3167</v>
      </c>
      <c r="O1233" s="16" t="s">
        <v>3167</v>
      </c>
      <c r="P1233" s="16" t="s">
        <v>3167</v>
      </c>
      <c r="Q1233" s="16" t="s">
        <v>3167</v>
      </c>
      <c r="R1233" s="16" t="s">
        <v>3167</v>
      </c>
      <c r="S1233" s="17">
        <f>C1233-VLOOKUP(E1233, 'OFZ Yield'!$B$2:$N$2354, MATCH(V1233, 'OFZ Yield'!$B$3:$N$3, 0), FALSE)</f>
        <v>1.7400000000000002</v>
      </c>
      <c r="T1233">
        <f t="shared" si="60"/>
        <v>0</v>
      </c>
      <c r="U1233" s="16">
        <f t="shared" si="61"/>
        <v>120</v>
      </c>
      <c r="V1233" s="16">
        <v>7</v>
      </c>
      <c r="W1233" s="16">
        <v>0</v>
      </c>
      <c r="X1233" s="16">
        <v>1</v>
      </c>
      <c r="Y1233" s="18">
        <v>42825</v>
      </c>
      <c r="Z1233" s="10">
        <f>(Y1233-E1233)/365</f>
        <v>1.9945205479452055</v>
      </c>
    </row>
    <row r="1234" spans="1:26" hidden="1" x14ac:dyDescent="0.15">
      <c r="A1234" t="s">
        <v>1613</v>
      </c>
      <c r="B1234" t="s">
        <v>1614</v>
      </c>
      <c r="C1234" s="1">
        <v>10</v>
      </c>
      <c r="D1234" s="2">
        <v>43196</v>
      </c>
      <c r="E1234" s="2">
        <v>42097</v>
      </c>
      <c r="F1234" t="s">
        <v>2789</v>
      </c>
      <c r="G1234" t="s">
        <v>19</v>
      </c>
      <c r="H1234" t="s">
        <v>21</v>
      </c>
      <c r="I1234" t="s">
        <v>23</v>
      </c>
      <c r="J1234" s="1">
        <v>39787692</v>
      </c>
      <c r="K1234" s="1">
        <f t="shared" si="59"/>
        <v>17.499068176197035</v>
      </c>
      <c r="L1234" t="s">
        <v>20</v>
      </c>
      <c r="M1234" t="s">
        <v>947</v>
      </c>
      <c r="N1234" t="s">
        <v>3133</v>
      </c>
      <c r="O1234" t="s">
        <v>3139</v>
      </c>
      <c r="P1234" t="s">
        <v>3167</v>
      </c>
      <c r="Q1234" t="s">
        <v>3167</v>
      </c>
      <c r="R1234" t="s">
        <v>3167</v>
      </c>
      <c r="S1234" s="10">
        <f>C1234-VLOOKUP(E1234, 'OFZ Yield'!$B$2:$N$2354, MATCH(V1234, 'OFZ Yield'!$B$3:$N$3, 0), FALSE)</f>
        <v>-1.9000000000000004</v>
      </c>
      <c r="T1234">
        <f t="shared" si="60"/>
        <v>0</v>
      </c>
      <c r="U1234">
        <f t="shared" si="61"/>
        <v>37</v>
      </c>
      <c r="V1234">
        <v>5</v>
      </c>
      <c r="W1234">
        <v>0</v>
      </c>
      <c r="Z1234">
        <v>0</v>
      </c>
    </row>
    <row r="1235" spans="1:26" hidden="1" x14ac:dyDescent="0.15">
      <c r="A1235" t="s">
        <v>1342</v>
      </c>
      <c r="B1235" t="s">
        <v>1343</v>
      </c>
      <c r="C1235" s="1">
        <v>12.1</v>
      </c>
      <c r="D1235" s="2">
        <v>43922</v>
      </c>
      <c r="E1235" s="2">
        <v>42102</v>
      </c>
      <c r="F1235" t="s">
        <v>2793</v>
      </c>
      <c r="G1235" t="s">
        <v>19</v>
      </c>
      <c r="H1235" t="s">
        <v>21</v>
      </c>
      <c r="I1235" t="s">
        <v>23</v>
      </c>
      <c r="J1235" s="1">
        <v>13201320</v>
      </c>
      <c r="K1235" s="1">
        <f t="shared" si="59"/>
        <v>16.395827382556934</v>
      </c>
      <c r="L1235" t="s">
        <v>20</v>
      </c>
      <c r="M1235" t="s">
        <v>1011</v>
      </c>
      <c r="N1235" t="s">
        <v>3167</v>
      </c>
      <c r="O1235" t="s">
        <v>3167</v>
      </c>
      <c r="P1235" t="s">
        <v>3167</v>
      </c>
      <c r="Q1235" t="s">
        <v>3167</v>
      </c>
      <c r="R1235" t="s">
        <v>3167</v>
      </c>
      <c r="S1235" s="10">
        <f>C1235-VLOOKUP(E1235, 'OFZ Yield'!$B$2:$N$2354, MATCH(V1235, 'OFZ Yield'!$B$3:$N$3, 0), FALSE)</f>
        <v>0.38999999999999879</v>
      </c>
      <c r="T1235">
        <f t="shared" si="60"/>
        <v>0</v>
      </c>
      <c r="U1235">
        <f t="shared" si="61"/>
        <v>60</v>
      </c>
      <c r="V1235">
        <v>7</v>
      </c>
      <c r="W1235">
        <v>0</v>
      </c>
      <c r="X1235">
        <v>1</v>
      </c>
      <c r="Y1235" s="2">
        <v>42466</v>
      </c>
      <c r="Z1235" s="10">
        <f>(Y1235-E1235)/365</f>
        <v>0.99726027397260275</v>
      </c>
    </row>
    <row r="1236" spans="1:26" hidden="1" x14ac:dyDescent="0.15">
      <c r="A1236" t="s">
        <v>1613</v>
      </c>
      <c r="B1236" t="s">
        <v>1614</v>
      </c>
      <c r="C1236" s="1">
        <v>10</v>
      </c>
      <c r="D1236" s="2">
        <v>43203</v>
      </c>
      <c r="E1236" s="2">
        <v>42104</v>
      </c>
      <c r="F1236" t="s">
        <v>2794</v>
      </c>
      <c r="G1236" t="s">
        <v>19</v>
      </c>
      <c r="H1236" t="s">
        <v>21</v>
      </c>
      <c r="I1236" t="s">
        <v>23</v>
      </c>
      <c r="J1236" s="1">
        <v>39787692</v>
      </c>
      <c r="K1236" s="1">
        <f t="shared" si="59"/>
        <v>17.499068176197035</v>
      </c>
      <c r="L1236" t="s">
        <v>20</v>
      </c>
      <c r="M1236" t="s">
        <v>947</v>
      </c>
      <c r="N1236" t="s">
        <v>3133</v>
      </c>
      <c r="O1236" t="s">
        <v>3139</v>
      </c>
      <c r="P1236" t="s">
        <v>3167</v>
      </c>
      <c r="Q1236" t="s">
        <v>3167</v>
      </c>
      <c r="R1236" t="s">
        <v>3167</v>
      </c>
      <c r="S1236" s="10">
        <f>C1236-VLOOKUP(E1236, 'OFZ Yield'!$B$2:$N$2354, MATCH(V1236, 'OFZ Yield'!$B$3:$N$3, 0), FALSE)</f>
        <v>-1.0700000000000003</v>
      </c>
      <c r="T1236">
        <f t="shared" si="60"/>
        <v>0</v>
      </c>
      <c r="U1236">
        <f t="shared" si="61"/>
        <v>37</v>
      </c>
      <c r="V1236">
        <v>7</v>
      </c>
      <c r="W1236">
        <v>0</v>
      </c>
      <c r="Z1236">
        <v>0</v>
      </c>
    </row>
    <row r="1237" spans="1:26" x14ac:dyDescent="0.15">
      <c r="A1237" t="s">
        <v>2790</v>
      </c>
      <c r="B1237" t="s">
        <v>2791</v>
      </c>
      <c r="C1237" s="1">
        <v>16</v>
      </c>
      <c r="D1237" s="2">
        <v>45747</v>
      </c>
      <c r="E1237" s="2">
        <v>42107</v>
      </c>
      <c r="F1237" t="s">
        <v>2792</v>
      </c>
      <c r="G1237" t="s">
        <v>19</v>
      </c>
      <c r="H1237" t="s">
        <v>21</v>
      </c>
      <c r="I1237" t="s">
        <v>23</v>
      </c>
      <c r="J1237" s="1">
        <v>39603960</v>
      </c>
      <c r="K1237" s="1">
        <f t="shared" si="59"/>
        <v>17.494439671225042</v>
      </c>
      <c r="L1237" t="s">
        <v>20</v>
      </c>
      <c r="M1237" t="s">
        <v>1011</v>
      </c>
      <c r="N1237" t="s">
        <v>3167</v>
      </c>
      <c r="O1237" t="s">
        <v>3167</v>
      </c>
      <c r="P1237" t="s">
        <v>3167</v>
      </c>
      <c r="Q1237" t="s">
        <v>3167</v>
      </c>
      <c r="R1237" t="s">
        <v>3167</v>
      </c>
      <c r="S1237" s="10">
        <f>C1237-VLOOKUP(E1237, 'OFZ Yield'!$B$2:$N$2354, MATCH(V1237, 'OFZ Yield'!$B$3:$N$3, 0), FALSE)</f>
        <v>4.93</v>
      </c>
      <c r="T1237">
        <f t="shared" si="60"/>
        <v>1</v>
      </c>
      <c r="U1237">
        <f t="shared" si="61"/>
        <v>120</v>
      </c>
      <c r="V1237">
        <v>7</v>
      </c>
      <c r="W1237">
        <v>0</v>
      </c>
      <c r="X1237">
        <v>1</v>
      </c>
      <c r="Y1237" s="2">
        <v>42835</v>
      </c>
      <c r="Z1237" s="226">
        <f>IF(Y1237="", 0, 12*(Y1237-E1237)/365)</f>
        <v>23.934246575342467</v>
      </c>
    </row>
    <row r="1238" spans="1:26" hidden="1" x14ac:dyDescent="0.15">
      <c r="A1238" t="s">
        <v>46</v>
      </c>
      <c r="B1238" t="s">
        <v>47</v>
      </c>
      <c r="C1238" s="1">
        <v>6.4</v>
      </c>
      <c r="D1238" s="2">
        <v>45032</v>
      </c>
      <c r="E1238" s="2">
        <v>42108</v>
      </c>
      <c r="F1238" t="s">
        <v>364</v>
      </c>
      <c r="G1238" t="s">
        <v>19</v>
      </c>
      <c r="H1238" t="s">
        <v>21</v>
      </c>
      <c r="I1238" t="s">
        <v>23</v>
      </c>
      <c r="J1238" s="1">
        <v>26826912</v>
      </c>
      <c r="K1238" s="1">
        <f t="shared" si="59"/>
        <v>17.104916120735002</v>
      </c>
      <c r="L1238" t="s">
        <v>20</v>
      </c>
      <c r="M1238" t="s">
        <v>24</v>
      </c>
      <c r="N1238" t="s">
        <v>3167</v>
      </c>
      <c r="O1238" t="s">
        <v>3167</v>
      </c>
      <c r="P1238" t="s">
        <v>3167</v>
      </c>
      <c r="Q1238" t="s">
        <v>3167</v>
      </c>
      <c r="R1238" t="s">
        <v>3167</v>
      </c>
      <c r="S1238" s="10">
        <f>C1238-VLOOKUP(E1238, 'OFZ Yield'!$B$2:$N$2354, MATCH(V1238, 'OFZ Yield'!$B$3:$N$3, 0), FALSE)</f>
        <v>-4.4399999999999995</v>
      </c>
      <c r="T1238">
        <f t="shared" si="60"/>
        <v>0</v>
      </c>
      <c r="U1238">
        <f t="shared" si="61"/>
        <v>97</v>
      </c>
      <c r="V1238">
        <v>10</v>
      </c>
      <c r="W1238">
        <v>0</v>
      </c>
    </row>
    <row r="1239" spans="1:26" hidden="1" x14ac:dyDescent="0.15">
      <c r="A1239" t="s">
        <v>46</v>
      </c>
      <c r="B1239" t="s">
        <v>47</v>
      </c>
      <c r="C1239" s="1">
        <v>0.01</v>
      </c>
      <c r="D1239" s="2">
        <v>43928</v>
      </c>
      <c r="E1239" s="2">
        <v>42108</v>
      </c>
      <c r="F1239" t="s">
        <v>2795</v>
      </c>
      <c r="G1239" t="s">
        <v>19</v>
      </c>
      <c r="H1239" t="s">
        <v>21</v>
      </c>
      <c r="I1239" t="s">
        <v>23</v>
      </c>
      <c r="J1239" s="1">
        <v>26826912</v>
      </c>
      <c r="K1239" s="1">
        <f t="shared" si="59"/>
        <v>17.104916120735002</v>
      </c>
      <c r="L1239" t="s">
        <v>20</v>
      </c>
      <c r="M1239" t="s">
        <v>947</v>
      </c>
      <c r="N1239" t="s">
        <v>3167</v>
      </c>
      <c r="O1239" t="s">
        <v>3167</v>
      </c>
      <c r="P1239" t="s">
        <v>3167</v>
      </c>
      <c r="Q1239" t="s">
        <v>3167</v>
      </c>
      <c r="R1239" t="s">
        <v>3167</v>
      </c>
      <c r="S1239" s="10">
        <f>C1239-VLOOKUP(E1239, 'OFZ Yield'!$B$2:$N$2354, MATCH(V1239, 'OFZ Yield'!$B$3:$N$3, 0), FALSE)</f>
        <v>-11</v>
      </c>
      <c r="T1239">
        <f t="shared" si="60"/>
        <v>0</v>
      </c>
      <c r="U1239">
        <f t="shared" si="61"/>
        <v>60</v>
      </c>
      <c r="V1239">
        <v>7</v>
      </c>
      <c r="W1239">
        <v>0</v>
      </c>
      <c r="Z1239">
        <v>0</v>
      </c>
    </row>
    <row r="1240" spans="1:26" hidden="1" x14ac:dyDescent="0.15">
      <c r="A1240" t="s">
        <v>823</v>
      </c>
      <c r="B1240" t="s">
        <v>824</v>
      </c>
      <c r="C1240" s="1">
        <v>13.25</v>
      </c>
      <c r="D1240" s="2">
        <v>43215</v>
      </c>
      <c r="E1240" s="2">
        <v>42111</v>
      </c>
      <c r="F1240" t="s">
        <v>2796</v>
      </c>
      <c r="G1240" t="s">
        <v>19</v>
      </c>
      <c r="H1240" t="s">
        <v>21</v>
      </c>
      <c r="I1240" t="s">
        <v>23</v>
      </c>
      <c r="J1240" s="1">
        <v>40240369</v>
      </c>
      <c r="K1240" s="1">
        <f t="shared" si="59"/>
        <v>17.510381253693833</v>
      </c>
      <c r="L1240" t="s">
        <v>20</v>
      </c>
      <c r="M1240" t="s">
        <v>1011</v>
      </c>
      <c r="N1240" t="s">
        <v>3167</v>
      </c>
      <c r="O1240" t="s">
        <v>3139</v>
      </c>
      <c r="P1240" t="s">
        <v>3167</v>
      </c>
      <c r="Q1240" t="s">
        <v>3167</v>
      </c>
      <c r="R1240" t="s">
        <v>3167</v>
      </c>
      <c r="S1240" s="10">
        <f>C1240-VLOOKUP(E1240, 'OFZ Yield'!$B$2:$N$2354, MATCH(V1240, 'OFZ Yield'!$B$3:$N$3, 0), FALSE)</f>
        <v>2.3100000000000005</v>
      </c>
      <c r="T1240">
        <f t="shared" si="60"/>
        <v>0</v>
      </c>
      <c r="U1240">
        <f t="shared" si="61"/>
        <v>37</v>
      </c>
      <c r="V1240">
        <v>7</v>
      </c>
      <c r="W1240">
        <v>0</v>
      </c>
      <c r="X1240">
        <v>1</v>
      </c>
      <c r="Y1240" s="2">
        <v>42755</v>
      </c>
      <c r="Z1240" s="10">
        <f>(Y1240-E1240)/365</f>
        <v>1.7643835616438357</v>
      </c>
    </row>
    <row r="1241" spans="1:26" hidden="1" x14ac:dyDescent="0.15">
      <c r="A1241" t="s">
        <v>968</v>
      </c>
      <c r="B1241" t="s">
        <v>969</v>
      </c>
      <c r="C1241" s="1">
        <v>10.5</v>
      </c>
      <c r="D1241" s="2">
        <v>43207</v>
      </c>
      <c r="E1241" s="2">
        <v>42115</v>
      </c>
      <c r="F1241" t="s">
        <v>2798</v>
      </c>
      <c r="G1241" t="s">
        <v>19</v>
      </c>
      <c r="H1241" t="s">
        <v>21</v>
      </c>
      <c r="I1241" t="s">
        <v>25</v>
      </c>
      <c r="J1241" s="1">
        <v>19067657</v>
      </c>
      <c r="K1241" s="1">
        <f t="shared" si="59"/>
        <v>16.763504106892494</v>
      </c>
      <c r="L1241" t="s">
        <v>20</v>
      </c>
      <c r="M1241" t="s">
        <v>948</v>
      </c>
      <c r="N1241" t="s">
        <v>3167</v>
      </c>
      <c r="O1241" t="s">
        <v>3167</v>
      </c>
      <c r="P1241" t="s">
        <v>3167</v>
      </c>
      <c r="Q1241" t="s">
        <v>3167</v>
      </c>
      <c r="R1241" t="s">
        <v>3167</v>
      </c>
      <c r="S1241" s="10">
        <f>C1241-VLOOKUP(E1241, 'OFZ Yield'!$B$2:$N$2354, MATCH(V1241, 'OFZ Yield'!$B$3:$N$3, 0), FALSE)</f>
        <v>-0.72000000000000064</v>
      </c>
      <c r="T1241">
        <f t="shared" si="60"/>
        <v>0</v>
      </c>
      <c r="U1241">
        <f t="shared" si="61"/>
        <v>36</v>
      </c>
      <c r="V1241">
        <v>7</v>
      </c>
      <c r="W1241">
        <v>0</v>
      </c>
      <c r="Z1241">
        <v>0</v>
      </c>
    </row>
    <row r="1242" spans="1:26" hidden="1" x14ac:dyDescent="0.15">
      <c r="A1242" t="s">
        <v>968</v>
      </c>
      <c r="B1242" t="s">
        <v>969</v>
      </c>
      <c r="C1242" s="1">
        <v>10.5</v>
      </c>
      <c r="D1242" s="2">
        <v>43207</v>
      </c>
      <c r="E1242" s="2">
        <v>42115</v>
      </c>
      <c r="F1242" t="s">
        <v>2799</v>
      </c>
      <c r="G1242" t="s">
        <v>19</v>
      </c>
      <c r="H1242" t="s">
        <v>21</v>
      </c>
      <c r="I1242" t="s">
        <v>25</v>
      </c>
      <c r="J1242" s="1">
        <v>26300216</v>
      </c>
      <c r="K1242" s="1">
        <f t="shared" si="59"/>
        <v>17.085087710042025</v>
      </c>
      <c r="L1242" t="s">
        <v>20</v>
      </c>
      <c r="M1242" t="s">
        <v>948</v>
      </c>
      <c r="N1242" t="s">
        <v>3167</v>
      </c>
      <c r="O1242" t="s">
        <v>3167</v>
      </c>
      <c r="P1242" t="s">
        <v>3167</v>
      </c>
      <c r="Q1242" t="s">
        <v>3167</v>
      </c>
      <c r="R1242" t="s">
        <v>3167</v>
      </c>
      <c r="S1242" s="10">
        <f>C1242-VLOOKUP(E1242, 'OFZ Yield'!$B$2:$N$2354, MATCH(V1242, 'OFZ Yield'!$B$3:$N$3, 0), FALSE)</f>
        <v>-0.72000000000000064</v>
      </c>
      <c r="T1242">
        <f t="shared" si="60"/>
        <v>0</v>
      </c>
      <c r="U1242">
        <f t="shared" si="61"/>
        <v>36</v>
      </c>
      <c r="V1242">
        <v>7</v>
      </c>
      <c r="W1242">
        <v>0</v>
      </c>
      <c r="Z1242">
        <v>0</v>
      </c>
    </row>
    <row r="1243" spans="1:26" hidden="1" x14ac:dyDescent="0.15">
      <c r="A1243" t="s">
        <v>2800</v>
      </c>
      <c r="B1243" t="s">
        <v>2801</v>
      </c>
      <c r="C1243" s="1">
        <v>15</v>
      </c>
      <c r="D1243" s="2">
        <v>43207</v>
      </c>
      <c r="E1243" s="2">
        <v>42115</v>
      </c>
      <c r="F1243" t="s">
        <v>2802</v>
      </c>
      <c r="G1243" t="s">
        <v>19</v>
      </c>
      <c r="H1243" t="s">
        <v>21</v>
      </c>
      <c r="I1243" t="s">
        <v>25</v>
      </c>
      <c r="J1243" s="1">
        <v>66006600</v>
      </c>
      <c r="K1243" s="1">
        <f t="shared" si="59"/>
        <v>18.005265294991034</v>
      </c>
      <c r="L1243" t="s">
        <v>20</v>
      </c>
      <c r="M1243" t="s">
        <v>1011</v>
      </c>
      <c r="N1243" t="s">
        <v>3167</v>
      </c>
      <c r="O1243" t="s">
        <v>3167</v>
      </c>
      <c r="P1243" t="s">
        <v>3167</v>
      </c>
      <c r="Q1243" t="s">
        <v>3167</v>
      </c>
      <c r="R1243" t="s">
        <v>3167</v>
      </c>
      <c r="S1243" s="10">
        <f>C1243-VLOOKUP(E1243, 'OFZ Yield'!$B$2:$N$2354, MATCH(V1243, 'OFZ Yield'!$B$3:$N$3, 0), FALSE)</f>
        <v>3.7799999999999994</v>
      </c>
      <c r="T1243">
        <f t="shared" si="60"/>
        <v>0</v>
      </c>
      <c r="U1243">
        <f t="shared" si="61"/>
        <v>36</v>
      </c>
      <c r="V1243">
        <v>7</v>
      </c>
      <c r="W1243">
        <v>0</v>
      </c>
      <c r="X1243">
        <v>0</v>
      </c>
      <c r="Y1243" s="2">
        <v>42388</v>
      </c>
      <c r="Z1243" s="10">
        <f>(Y1243-E1243)/365</f>
        <v>0.74794520547945209</v>
      </c>
    </row>
    <row r="1244" spans="1:26" x14ac:dyDescent="0.15">
      <c r="A1244" t="s">
        <v>1101</v>
      </c>
      <c r="B1244" t="s">
        <v>1102</v>
      </c>
      <c r="C1244" s="1">
        <v>17</v>
      </c>
      <c r="D1244" s="2">
        <v>43209</v>
      </c>
      <c r="E1244" s="2">
        <v>42117</v>
      </c>
      <c r="F1244" t="s">
        <v>2803</v>
      </c>
      <c r="G1244" t="s">
        <v>19</v>
      </c>
      <c r="H1244" t="s">
        <v>21</v>
      </c>
      <c r="I1244" t="s">
        <v>25</v>
      </c>
      <c r="J1244" s="1">
        <v>19787612</v>
      </c>
      <c r="K1244" s="1">
        <f t="shared" si="59"/>
        <v>16.800566643294363</v>
      </c>
      <c r="L1244" t="s">
        <v>20</v>
      </c>
      <c r="M1244" t="s">
        <v>947</v>
      </c>
      <c r="N1244" t="s">
        <v>3167</v>
      </c>
      <c r="O1244" t="s">
        <v>3167</v>
      </c>
      <c r="P1244" t="s">
        <v>3167</v>
      </c>
      <c r="Q1244" t="s">
        <v>3167</v>
      </c>
      <c r="R1244" t="s">
        <v>3167</v>
      </c>
      <c r="S1244" s="10">
        <f>C1244-VLOOKUP(E1244, 'OFZ Yield'!$B$2:$N$2354, MATCH(V1244, 'OFZ Yield'!$B$3:$N$3, 0), FALSE)</f>
        <v>5.6400000000000006</v>
      </c>
      <c r="T1244">
        <f t="shared" si="60"/>
        <v>1</v>
      </c>
      <c r="U1244">
        <f t="shared" si="61"/>
        <v>36</v>
      </c>
      <c r="V1244">
        <v>5</v>
      </c>
      <c r="W1244">
        <v>0</v>
      </c>
      <c r="X1244">
        <v>1</v>
      </c>
      <c r="Y1244" s="2">
        <f>D1244</f>
        <v>43209</v>
      </c>
      <c r="Z1244" s="226">
        <f>IF(Y1244="", 0, 12*(Y1244-E1244)/365)</f>
        <v>35.901369863013699</v>
      </c>
    </row>
    <row r="1245" spans="1:26" hidden="1" x14ac:dyDescent="0.15">
      <c r="A1245" t="s">
        <v>2369</v>
      </c>
      <c r="B1245" t="s">
        <v>2370</v>
      </c>
      <c r="C1245" s="1">
        <v>13.5</v>
      </c>
      <c r="D1245" s="2">
        <v>43158</v>
      </c>
      <c r="E1245" s="2">
        <v>42121</v>
      </c>
      <c r="F1245" t="s">
        <v>2805</v>
      </c>
      <c r="G1245" t="s">
        <v>19</v>
      </c>
      <c r="H1245" t="s">
        <v>21</v>
      </c>
      <c r="I1245" t="s">
        <v>28</v>
      </c>
      <c r="J1245" s="1">
        <v>66033003</v>
      </c>
      <c r="K1245" s="1">
        <f t="shared" si="59"/>
        <v>18.005665220464181</v>
      </c>
      <c r="L1245" t="s">
        <v>20</v>
      </c>
      <c r="M1245" t="s">
        <v>1011</v>
      </c>
      <c r="N1245" t="s">
        <v>3167</v>
      </c>
      <c r="O1245" t="s">
        <v>3142</v>
      </c>
      <c r="P1245" t="s">
        <v>3167</v>
      </c>
      <c r="Q1245" t="s">
        <v>3167</v>
      </c>
      <c r="R1245" t="s">
        <v>3167</v>
      </c>
      <c r="S1245" s="10">
        <f>C1245-VLOOKUP(E1245, 'OFZ Yield'!$B$2:$N$2354, MATCH(V1245, 'OFZ Yield'!$B$3:$N$3, 0), FALSE)</f>
        <v>2.0099999999999998</v>
      </c>
      <c r="T1245">
        <f t="shared" si="60"/>
        <v>0</v>
      </c>
      <c r="U1245">
        <f t="shared" si="61"/>
        <v>35</v>
      </c>
      <c r="V1245">
        <v>3</v>
      </c>
      <c r="W1245">
        <v>1</v>
      </c>
      <c r="X1245">
        <v>1</v>
      </c>
      <c r="Y1245" s="2">
        <v>42852</v>
      </c>
      <c r="Z1245" s="10">
        <f>(Y1245-E1245)/365</f>
        <v>2.0027397260273974</v>
      </c>
    </row>
    <row r="1246" spans="1:26" hidden="1" x14ac:dyDescent="0.15">
      <c r="A1246" t="s">
        <v>176</v>
      </c>
      <c r="B1246" t="s">
        <v>177</v>
      </c>
      <c r="C1246" s="1">
        <v>7.95</v>
      </c>
      <c r="D1246" s="2">
        <v>43950</v>
      </c>
      <c r="E1246" s="2">
        <v>42123</v>
      </c>
      <c r="F1246" t="s">
        <v>2804</v>
      </c>
      <c r="G1246" t="s">
        <v>19</v>
      </c>
      <c r="H1246" t="s">
        <v>21</v>
      </c>
      <c r="I1246" t="s">
        <v>23</v>
      </c>
      <c r="J1246" s="1">
        <v>66312821</v>
      </c>
      <c r="K1246" s="1">
        <f t="shared" si="59"/>
        <v>18.009893815043064</v>
      </c>
      <c r="L1246" t="s">
        <v>20</v>
      </c>
      <c r="M1246" t="s">
        <v>947</v>
      </c>
      <c r="N1246" t="s">
        <v>3133</v>
      </c>
      <c r="O1246" t="s">
        <v>3167</v>
      </c>
      <c r="P1246" t="s">
        <v>3167</v>
      </c>
      <c r="Q1246" t="s">
        <v>3167</v>
      </c>
      <c r="R1246" t="s">
        <v>3167</v>
      </c>
      <c r="S1246" s="10">
        <f>C1246-VLOOKUP(E1246, 'OFZ Yield'!$B$2:$N$2354, MATCH(V1246, 'OFZ Yield'!$B$3:$N$3, 0), FALSE)</f>
        <v>-3.2600000000000007</v>
      </c>
      <c r="T1246">
        <f t="shared" si="60"/>
        <v>0</v>
      </c>
      <c r="U1246">
        <f t="shared" si="61"/>
        <v>61</v>
      </c>
      <c r="V1246">
        <v>3</v>
      </c>
      <c r="W1246">
        <v>0</v>
      </c>
      <c r="Z1246">
        <v>0</v>
      </c>
    </row>
    <row r="1247" spans="1:26" hidden="1" x14ac:dyDescent="0.15">
      <c r="A1247" t="s">
        <v>457</v>
      </c>
      <c r="B1247" t="s">
        <v>458</v>
      </c>
      <c r="C1247" s="1">
        <v>13.2</v>
      </c>
      <c r="D1247" s="2">
        <v>45770</v>
      </c>
      <c r="E1247" s="2">
        <v>42130</v>
      </c>
      <c r="F1247" t="s">
        <v>2807</v>
      </c>
      <c r="G1247" t="s">
        <v>19</v>
      </c>
      <c r="H1247" t="s">
        <v>21</v>
      </c>
      <c r="I1247" t="s">
        <v>23</v>
      </c>
      <c r="J1247" s="1">
        <v>95156273</v>
      </c>
      <c r="K1247" s="1">
        <f t="shared" si="59"/>
        <v>18.371031077016234</v>
      </c>
      <c r="L1247" t="s">
        <v>20</v>
      </c>
      <c r="M1247" t="s">
        <v>951</v>
      </c>
      <c r="N1247" t="s">
        <v>3167</v>
      </c>
      <c r="O1247" t="s">
        <v>3139</v>
      </c>
      <c r="P1247" t="s">
        <v>3167</v>
      </c>
      <c r="Q1247" t="s">
        <v>3167</v>
      </c>
      <c r="R1247" t="s">
        <v>3167</v>
      </c>
      <c r="S1247" s="10">
        <f>C1247-VLOOKUP(E1247, 'OFZ Yield'!$B$2:$N$2354, MATCH(V1247, 'OFZ Yield'!$B$3:$N$3, 0), FALSE)</f>
        <v>2.7299999999999986</v>
      </c>
      <c r="T1247">
        <f t="shared" si="60"/>
        <v>0</v>
      </c>
      <c r="U1247">
        <f t="shared" si="61"/>
        <v>120</v>
      </c>
      <c r="V1247">
        <v>7</v>
      </c>
      <c r="W1247">
        <v>0</v>
      </c>
      <c r="Z1247">
        <v>0</v>
      </c>
    </row>
    <row r="1248" spans="1:26" hidden="1" x14ac:dyDescent="0.15">
      <c r="A1248" t="s">
        <v>711</v>
      </c>
      <c r="B1248" t="s">
        <v>712</v>
      </c>
      <c r="C1248" s="1">
        <v>0.01</v>
      </c>
      <c r="D1248" s="2">
        <v>46863</v>
      </c>
      <c r="E1248" s="2">
        <v>42131</v>
      </c>
      <c r="F1248" t="s">
        <v>739</v>
      </c>
      <c r="G1248" t="s">
        <v>19</v>
      </c>
      <c r="H1248" t="s">
        <v>21</v>
      </c>
      <c r="I1248" t="s">
        <v>740</v>
      </c>
      <c r="J1248" s="1">
        <v>92837950</v>
      </c>
      <c r="K1248" s="1">
        <f t="shared" si="59"/>
        <v>18.346366058127153</v>
      </c>
      <c r="L1248" t="s">
        <v>20</v>
      </c>
      <c r="M1248" t="s">
        <v>24</v>
      </c>
      <c r="N1248" t="s">
        <v>3167</v>
      </c>
      <c r="O1248" t="s">
        <v>3167</v>
      </c>
      <c r="P1248" t="s">
        <v>3167</v>
      </c>
      <c r="Q1248" t="s">
        <v>3167</v>
      </c>
      <c r="R1248" t="s">
        <v>3167</v>
      </c>
      <c r="S1248" s="10">
        <f>C1248-VLOOKUP(E1248, 'OFZ Yield'!$B$2:$N$2354, MATCH(V1248, 'OFZ Yield'!$B$3:$N$3, 0), FALSE)</f>
        <v>-10.39</v>
      </c>
      <c r="T1248">
        <f t="shared" si="60"/>
        <v>0</v>
      </c>
      <c r="U1248">
        <f t="shared" si="61"/>
        <v>156</v>
      </c>
      <c r="V1248">
        <v>10</v>
      </c>
      <c r="W1248">
        <v>0</v>
      </c>
    </row>
    <row r="1249" spans="1:26" hidden="1" x14ac:dyDescent="0.15">
      <c r="A1249" t="s">
        <v>2810</v>
      </c>
      <c r="B1249" t="s">
        <v>2811</v>
      </c>
      <c r="C1249" s="1">
        <v>10</v>
      </c>
      <c r="D1249" s="2">
        <v>43958</v>
      </c>
      <c r="E1249" s="2">
        <v>42138</v>
      </c>
      <c r="F1249" t="s">
        <v>2812</v>
      </c>
      <c r="G1249" t="s">
        <v>19</v>
      </c>
      <c r="H1249" t="s">
        <v>21</v>
      </c>
      <c r="I1249" t="s">
        <v>23</v>
      </c>
      <c r="J1249" s="1">
        <v>67759859</v>
      </c>
      <c r="K1249" s="1">
        <f t="shared" si="59"/>
        <v>18.031480527432237</v>
      </c>
      <c r="L1249" t="s">
        <v>20</v>
      </c>
      <c r="M1249" t="s">
        <v>947</v>
      </c>
      <c r="N1249" t="s">
        <v>3167</v>
      </c>
      <c r="O1249" t="s">
        <v>3167</v>
      </c>
      <c r="P1249" t="s">
        <v>3167</v>
      </c>
      <c r="Q1249" t="s">
        <v>3167</v>
      </c>
      <c r="R1249" t="s">
        <v>3167</v>
      </c>
      <c r="S1249" s="10">
        <f>C1249-VLOOKUP(E1249, 'OFZ Yield'!$B$2:$N$2354, MATCH(V1249, 'OFZ Yield'!$B$3:$N$3, 0), FALSE)</f>
        <v>-0.51999999999999957</v>
      </c>
      <c r="T1249">
        <f t="shared" si="60"/>
        <v>0</v>
      </c>
      <c r="U1249">
        <f t="shared" si="61"/>
        <v>60</v>
      </c>
      <c r="V1249">
        <v>10</v>
      </c>
      <c r="W1249">
        <v>0</v>
      </c>
      <c r="Z1249">
        <v>0</v>
      </c>
    </row>
    <row r="1250" spans="1:26" hidden="1" x14ac:dyDescent="0.15">
      <c r="A1250" t="s">
        <v>2813</v>
      </c>
      <c r="B1250" t="s">
        <v>2814</v>
      </c>
      <c r="C1250" s="1">
        <v>10</v>
      </c>
      <c r="D1250" s="2">
        <v>43958</v>
      </c>
      <c r="E1250" s="2">
        <v>42138</v>
      </c>
      <c r="F1250" t="s">
        <v>2815</v>
      </c>
      <c r="G1250" t="s">
        <v>19</v>
      </c>
      <c r="H1250" t="s">
        <v>21</v>
      </c>
      <c r="I1250" t="s">
        <v>23</v>
      </c>
      <c r="J1250" s="1">
        <v>67759859</v>
      </c>
      <c r="K1250" s="1">
        <f t="shared" si="59"/>
        <v>18.031480527432237</v>
      </c>
      <c r="L1250" t="s">
        <v>20</v>
      </c>
      <c r="M1250" t="s">
        <v>947</v>
      </c>
      <c r="N1250" t="s">
        <v>3167</v>
      </c>
      <c r="O1250" t="s">
        <v>3167</v>
      </c>
      <c r="P1250" t="s">
        <v>3167</v>
      </c>
      <c r="Q1250" t="s">
        <v>3167</v>
      </c>
      <c r="R1250" t="s">
        <v>3167</v>
      </c>
      <c r="S1250" s="10">
        <f>C1250-VLOOKUP(E1250, 'OFZ Yield'!$B$2:$N$2354, MATCH(V1250, 'OFZ Yield'!$B$3:$N$3, 0), FALSE)</f>
        <v>-0.75</v>
      </c>
      <c r="T1250">
        <f t="shared" si="60"/>
        <v>0</v>
      </c>
      <c r="U1250">
        <f t="shared" si="61"/>
        <v>60</v>
      </c>
      <c r="V1250">
        <v>3</v>
      </c>
      <c r="W1250">
        <v>0</v>
      </c>
      <c r="Z1250">
        <v>0</v>
      </c>
    </row>
    <row r="1251" spans="1:26" hidden="1" x14ac:dyDescent="0.15">
      <c r="A1251" t="s">
        <v>1465</v>
      </c>
      <c r="B1251" t="s">
        <v>1466</v>
      </c>
      <c r="C1251" s="1">
        <v>12.1</v>
      </c>
      <c r="D1251" s="2">
        <v>43231</v>
      </c>
      <c r="E1251" s="2">
        <v>42139</v>
      </c>
      <c r="F1251" t="s">
        <v>2808</v>
      </c>
      <c r="G1251" t="s">
        <v>19</v>
      </c>
      <c r="H1251" t="s">
        <v>21</v>
      </c>
      <c r="I1251" t="s">
        <v>25</v>
      </c>
      <c r="J1251" s="1">
        <v>67691058</v>
      </c>
      <c r="K1251" s="1">
        <f t="shared" si="59"/>
        <v>18.03046464644094</v>
      </c>
      <c r="L1251" t="s">
        <v>20</v>
      </c>
      <c r="M1251" t="s">
        <v>951</v>
      </c>
      <c r="N1251" t="s">
        <v>3167</v>
      </c>
      <c r="O1251" t="s">
        <v>3167</v>
      </c>
      <c r="P1251" t="s">
        <v>3167</v>
      </c>
      <c r="Q1251" t="s">
        <v>3167</v>
      </c>
      <c r="R1251" t="s">
        <v>3167</v>
      </c>
      <c r="S1251" s="10">
        <f>C1251-VLOOKUP(E1251, 'OFZ Yield'!$B$2:$N$2354, MATCH(V1251, 'OFZ Yield'!$B$3:$N$3, 0), FALSE)</f>
        <v>1.879999999999999</v>
      </c>
      <c r="T1251">
        <f t="shared" si="60"/>
        <v>0</v>
      </c>
      <c r="U1251">
        <f t="shared" si="61"/>
        <v>36</v>
      </c>
      <c r="V1251">
        <v>15</v>
      </c>
      <c r="W1251">
        <v>0</v>
      </c>
      <c r="Z1251">
        <v>0</v>
      </c>
    </row>
    <row r="1252" spans="1:26" hidden="1" x14ac:dyDescent="0.15">
      <c r="A1252" t="s">
        <v>1465</v>
      </c>
      <c r="B1252" t="s">
        <v>1466</v>
      </c>
      <c r="C1252" s="1">
        <v>12.1</v>
      </c>
      <c r="D1252" s="2">
        <v>43231</v>
      </c>
      <c r="E1252" s="2">
        <v>42139</v>
      </c>
      <c r="F1252" t="s">
        <v>2809</v>
      </c>
      <c r="G1252" t="s">
        <v>19</v>
      </c>
      <c r="H1252" t="s">
        <v>21</v>
      </c>
      <c r="I1252" t="s">
        <v>25</v>
      </c>
      <c r="J1252" s="1">
        <v>67691058</v>
      </c>
      <c r="K1252" s="1">
        <f t="shared" si="59"/>
        <v>18.03046464644094</v>
      </c>
      <c r="L1252" t="s">
        <v>20</v>
      </c>
      <c r="M1252" t="s">
        <v>951</v>
      </c>
      <c r="N1252" t="s">
        <v>3167</v>
      </c>
      <c r="O1252" t="s">
        <v>3167</v>
      </c>
      <c r="P1252" t="s">
        <v>3167</v>
      </c>
      <c r="Q1252" t="s">
        <v>3167</v>
      </c>
      <c r="R1252" t="s">
        <v>3167</v>
      </c>
      <c r="S1252" s="10">
        <f>C1252-VLOOKUP(E1252, 'OFZ Yield'!$B$2:$N$2354, MATCH(V1252, 'OFZ Yield'!$B$3:$N$3, 0), FALSE)</f>
        <v>1.42</v>
      </c>
      <c r="T1252">
        <f t="shared" si="60"/>
        <v>0</v>
      </c>
      <c r="U1252">
        <f t="shared" si="61"/>
        <v>36</v>
      </c>
      <c r="V1252">
        <v>5</v>
      </c>
      <c r="W1252">
        <v>0</v>
      </c>
      <c r="Z1252">
        <v>0</v>
      </c>
    </row>
    <row r="1253" spans="1:26" hidden="1" x14ac:dyDescent="0.15">
      <c r="A1253" t="s">
        <v>2816</v>
      </c>
      <c r="B1253" t="s">
        <v>2817</v>
      </c>
      <c r="C1253" s="1">
        <v>16.5</v>
      </c>
      <c r="D1253" s="2">
        <v>44691</v>
      </c>
      <c r="E1253" s="2">
        <v>42143</v>
      </c>
      <c r="F1253" t="s">
        <v>2818</v>
      </c>
      <c r="G1253" t="s">
        <v>19</v>
      </c>
      <c r="H1253" t="s">
        <v>21</v>
      </c>
      <c r="I1253" t="s">
        <v>23</v>
      </c>
      <c r="J1253" s="1">
        <v>42308910</v>
      </c>
      <c r="K1253" s="1">
        <f t="shared" si="59"/>
        <v>17.560508260133247</v>
      </c>
      <c r="L1253" t="s">
        <v>20</v>
      </c>
      <c r="M1253" t="s">
        <v>1011</v>
      </c>
      <c r="N1253" t="s">
        <v>3167</v>
      </c>
      <c r="O1253" t="s">
        <v>3167</v>
      </c>
      <c r="P1253" t="s">
        <v>3167</v>
      </c>
      <c r="Q1253" t="s">
        <v>3167</v>
      </c>
      <c r="R1253" t="s">
        <v>3167</v>
      </c>
      <c r="S1253" s="10">
        <f>C1253-VLOOKUP(E1253, 'OFZ Yield'!$B$2:$N$2354, MATCH(V1253, 'OFZ Yield'!$B$3:$N$3, 0), FALSE)</f>
        <v>5.91</v>
      </c>
      <c r="T1253">
        <f t="shared" si="60"/>
        <v>1</v>
      </c>
      <c r="U1253">
        <f t="shared" si="61"/>
        <v>84</v>
      </c>
      <c r="V1253">
        <v>2</v>
      </c>
      <c r="W1253">
        <v>0</v>
      </c>
      <c r="X1253">
        <v>0</v>
      </c>
      <c r="Y1253" s="2">
        <v>42689</v>
      </c>
      <c r="Z1253" s="10">
        <f>(Y1253-E1253)/365</f>
        <v>1.4958904109589042</v>
      </c>
    </row>
    <row r="1254" spans="1:26" hidden="1" x14ac:dyDescent="0.15">
      <c r="A1254" t="s">
        <v>422</v>
      </c>
      <c r="B1254" t="s">
        <v>423</v>
      </c>
      <c r="C1254" s="1">
        <v>4.3499999999999996</v>
      </c>
      <c r="D1254" s="2">
        <v>45786</v>
      </c>
      <c r="E1254" s="2">
        <v>42146</v>
      </c>
      <c r="F1254" t="s">
        <v>502</v>
      </c>
      <c r="G1254" t="s">
        <v>19</v>
      </c>
      <c r="H1254" t="s">
        <v>21</v>
      </c>
      <c r="I1254" t="s">
        <v>23</v>
      </c>
      <c r="J1254" s="1">
        <v>67691058</v>
      </c>
      <c r="K1254" s="1">
        <f t="shared" si="59"/>
        <v>18.03046464644094</v>
      </c>
      <c r="L1254" t="s">
        <v>20</v>
      </c>
      <c r="M1254" t="s">
        <v>24</v>
      </c>
      <c r="N1254" t="s">
        <v>3167</v>
      </c>
      <c r="O1254" t="s">
        <v>3139</v>
      </c>
      <c r="P1254" t="s">
        <v>3167</v>
      </c>
      <c r="Q1254" t="s">
        <v>3167</v>
      </c>
      <c r="R1254" t="s">
        <v>3167</v>
      </c>
      <c r="S1254" s="10">
        <f>C1254-VLOOKUP(E1254, 'OFZ Yield'!$B$2:$N$2354, MATCH(V1254, 'OFZ Yield'!$B$3:$N$3, 0), FALSE)</f>
        <v>-5.9600000000000009</v>
      </c>
      <c r="T1254">
        <f t="shared" si="60"/>
        <v>0</v>
      </c>
      <c r="U1254">
        <f t="shared" si="61"/>
        <v>120</v>
      </c>
      <c r="V1254">
        <v>10</v>
      </c>
      <c r="W1254">
        <v>0</v>
      </c>
    </row>
    <row r="1255" spans="1:26" hidden="1" x14ac:dyDescent="0.15">
      <c r="A1255" t="s">
        <v>488</v>
      </c>
      <c r="B1255" t="s">
        <v>489</v>
      </c>
      <c r="C1255" s="1">
        <v>9.75</v>
      </c>
      <c r="D1255" s="2">
        <v>43238</v>
      </c>
      <c r="E1255" s="2">
        <v>42146</v>
      </c>
      <c r="F1255" t="s">
        <v>2821</v>
      </c>
      <c r="G1255" t="s">
        <v>19</v>
      </c>
      <c r="H1255" t="s">
        <v>21</v>
      </c>
      <c r="I1255" t="s">
        <v>28</v>
      </c>
      <c r="J1255" s="1">
        <v>67759859</v>
      </c>
      <c r="K1255" s="1">
        <f t="shared" si="59"/>
        <v>18.031480527432237</v>
      </c>
      <c r="L1255" t="s">
        <v>20</v>
      </c>
      <c r="M1255" t="s">
        <v>947</v>
      </c>
      <c r="N1255" t="s">
        <v>3167</v>
      </c>
      <c r="O1255" t="s">
        <v>3167</v>
      </c>
      <c r="P1255" t="s">
        <v>3167</v>
      </c>
      <c r="Q1255" t="s">
        <v>3167</v>
      </c>
      <c r="R1255" t="s">
        <v>3167</v>
      </c>
      <c r="S1255" s="10">
        <f>C1255-VLOOKUP(E1255, 'OFZ Yield'!$B$2:$N$2354, MATCH(V1255, 'OFZ Yield'!$B$3:$N$3, 0), FALSE)</f>
        <v>0.72000000000000064</v>
      </c>
      <c r="T1255">
        <f t="shared" si="60"/>
        <v>0</v>
      </c>
      <c r="U1255">
        <f t="shared" si="61"/>
        <v>36</v>
      </c>
      <c r="V1255">
        <v>30</v>
      </c>
      <c r="W1255">
        <v>0</v>
      </c>
      <c r="Z1255">
        <v>0</v>
      </c>
    </row>
    <row r="1256" spans="1:26" hidden="1" x14ac:dyDescent="0.15">
      <c r="A1256" t="s">
        <v>1026</v>
      </c>
      <c r="B1256" t="s">
        <v>1027</v>
      </c>
      <c r="C1256" s="1">
        <v>11.75</v>
      </c>
      <c r="D1256" s="2">
        <v>43243</v>
      </c>
      <c r="E1256" s="2">
        <v>42151</v>
      </c>
      <c r="F1256" t="s">
        <v>2822</v>
      </c>
      <c r="G1256" t="s">
        <v>19</v>
      </c>
      <c r="H1256" t="s">
        <v>21</v>
      </c>
      <c r="I1256" t="s">
        <v>28</v>
      </c>
      <c r="J1256" s="1">
        <v>27099536</v>
      </c>
      <c r="K1256" s="1">
        <f t="shared" si="59"/>
        <v>17.115027163932133</v>
      </c>
      <c r="L1256" t="s">
        <v>20</v>
      </c>
      <c r="M1256" t="s">
        <v>947</v>
      </c>
      <c r="N1256" t="s">
        <v>3167</v>
      </c>
      <c r="O1256" t="s">
        <v>3167</v>
      </c>
      <c r="P1256" t="s">
        <v>3167</v>
      </c>
      <c r="Q1256" t="s">
        <v>3167</v>
      </c>
      <c r="R1256" t="s">
        <v>3167</v>
      </c>
      <c r="S1256" s="10">
        <f>C1256-VLOOKUP(E1256, 'OFZ Yield'!$B$2:$N$2354, MATCH(V1256, 'OFZ Yield'!$B$3:$N$3, 0), FALSE)</f>
        <v>1.0199999999999996</v>
      </c>
      <c r="T1256">
        <f t="shared" si="60"/>
        <v>0</v>
      </c>
      <c r="U1256">
        <f t="shared" si="61"/>
        <v>36</v>
      </c>
      <c r="V1256">
        <v>3</v>
      </c>
      <c r="W1256">
        <v>0</v>
      </c>
      <c r="Z1256">
        <v>0</v>
      </c>
    </row>
    <row r="1257" spans="1:26" hidden="1" x14ac:dyDescent="0.15">
      <c r="A1257" t="s">
        <v>1973</v>
      </c>
      <c r="B1257" t="s">
        <v>1974</v>
      </c>
      <c r="C1257" s="1">
        <v>7.5</v>
      </c>
      <c r="D1257" s="2">
        <v>43972</v>
      </c>
      <c r="E1257" s="2">
        <v>42152</v>
      </c>
      <c r="F1257" t="s">
        <v>2819</v>
      </c>
      <c r="G1257" t="s">
        <v>19</v>
      </c>
      <c r="H1257" t="s">
        <v>21</v>
      </c>
      <c r="I1257" t="s">
        <v>23</v>
      </c>
      <c r="J1257" s="1">
        <v>26525128</v>
      </c>
      <c r="K1257" s="1">
        <f t="shared" si="59"/>
        <v>17.093603068088871</v>
      </c>
      <c r="L1257" t="s">
        <v>20</v>
      </c>
      <c r="M1257" t="s">
        <v>947</v>
      </c>
      <c r="N1257" t="s">
        <v>3167</v>
      </c>
      <c r="O1257" t="s">
        <v>3167</v>
      </c>
      <c r="P1257" t="s">
        <v>3167</v>
      </c>
      <c r="Q1257" t="s">
        <v>3167</v>
      </c>
      <c r="R1257" t="s">
        <v>3167</v>
      </c>
      <c r="S1257" s="10">
        <f>C1257-VLOOKUP(E1257, 'OFZ Yield'!$B$2:$N$2354, MATCH(V1257, 'OFZ Yield'!$B$3:$N$3, 0), FALSE)</f>
        <v>-3.4299999999999997</v>
      </c>
      <c r="T1257">
        <f t="shared" si="60"/>
        <v>0</v>
      </c>
      <c r="U1257">
        <f t="shared" si="61"/>
        <v>60</v>
      </c>
      <c r="V1257">
        <v>3</v>
      </c>
      <c r="W1257">
        <v>0</v>
      </c>
      <c r="Z1257">
        <v>0</v>
      </c>
    </row>
    <row r="1258" spans="1:26" hidden="1" x14ac:dyDescent="0.15">
      <c r="A1258" t="s">
        <v>1589</v>
      </c>
      <c r="B1258" t="s">
        <v>1590</v>
      </c>
      <c r="C1258" s="1">
        <v>9.4499999999999993</v>
      </c>
      <c r="D1258" s="2">
        <v>43972</v>
      </c>
      <c r="E1258" s="2">
        <v>42152</v>
      </c>
      <c r="F1258" t="s">
        <v>2827</v>
      </c>
      <c r="G1258" t="s">
        <v>19</v>
      </c>
      <c r="H1258" t="s">
        <v>21</v>
      </c>
      <c r="I1258" t="s">
        <v>23</v>
      </c>
      <c r="J1258" s="1">
        <v>40655915</v>
      </c>
      <c r="K1258" s="1">
        <f t="shared" si="59"/>
        <v>17.520654893827579</v>
      </c>
      <c r="L1258" t="s">
        <v>20</v>
      </c>
      <c r="M1258" t="s">
        <v>947</v>
      </c>
      <c r="N1258" t="s">
        <v>3167</v>
      </c>
      <c r="O1258" t="s">
        <v>3139</v>
      </c>
      <c r="P1258" t="s">
        <v>3167</v>
      </c>
      <c r="Q1258" t="s">
        <v>3167</v>
      </c>
      <c r="R1258" t="s">
        <v>3167</v>
      </c>
      <c r="S1258" s="10">
        <f>C1258-VLOOKUP(E1258, 'OFZ Yield'!$B$2:$N$2354, MATCH(V1258, 'OFZ Yield'!$B$3:$N$3, 0), FALSE)</f>
        <v>-1.4800000000000004</v>
      </c>
      <c r="T1258">
        <f t="shared" si="60"/>
        <v>0</v>
      </c>
      <c r="U1258">
        <f t="shared" si="61"/>
        <v>60</v>
      </c>
      <c r="V1258">
        <v>3</v>
      </c>
      <c r="W1258">
        <v>0</v>
      </c>
      <c r="Z1258">
        <v>0</v>
      </c>
    </row>
    <row r="1259" spans="1:26" hidden="1" x14ac:dyDescent="0.15">
      <c r="A1259" t="s">
        <v>504</v>
      </c>
      <c r="B1259" t="s">
        <v>505</v>
      </c>
      <c r="C1259" s="1">
        <v>7.5</v>
      </c>
      <c r="D1259" s="2">
        <v>45793</v>
      </c>
      <c r="E1259" s="2">
        <v>42153</v>
      </c>
      <c r="F1259" t="s">
        <v>506</v>
      </c>
      <c r="G1259" t="s">
        <v>19</v>
      </c>
      <c r="H1259" t="s">
        <v>21</v>
      </c>
      <c r="I1259" t="s">
        <v>23</v>
      </c>
      <c r="J1259" s="1">
        <v>66312821</v>
      </c>
      <c r="K1259" s="1">
        <f t="shared" si="59"/>
        <v>18.009893815043064</v>
      </c>
      <c r="L1259" t="s">
        <v>20</v>
      </c>
      <c r="M1259" t="s">
        <v>24</v>
      </c>
      <c r="N1259" t="s">
        <v>3167</v>
      </c>
      <c r="O1259" t="s">
        <v>3167</v>
      </c>
      <c r="P1259" t="s">
        <v>3167</v>
      </c>
      <c r="Q1259" t="s">
        <v>3167</v>
      </c>
      <c r="R1259" t="s">
        <v>3167</v>
      </c>
      <c r="S1259" s="10">
        <f>C1259-VLOOKUP(E1259, 'OFZ Yield'!$B$2:$N$2354, MATCH(V1259, 'OFZ Yield'!$B$3:$N$3, 0), FALSE)</f>
        <v>-3.0199999999999996</v>
      </c>
      <c r="T1259">
        <f t="shared" si="60"/>
        <v>0</v>
      </c>
      <c r="U1259">
        <f t="shared" si="61"/>
        <v>120</v>
      </c>
      <c r="V1259">
        <v>10</v>
      </c>
      <c r="W1259">
        <v>0</v>
      </c>
    </row>
    <row r="1260" spans="1:26" hidden="1" x14ac:dyDescent="0.15">
      <c r="A1260" t="s">
        <v>767</v>
      </c>
      <c r="B1260" t="s">
        <v>768</v>
      </c>
      <c r="C1260" s="1">
        <v>6.99</v>
      </c>
      <c r="D1260" s="2">
        <v>47613</v>
      </c>
      <c r="E1260" s="2">
        <v>42153</v>
      </c>
      <c r="F1260" t="s">
        <v>769</v>
      </c>
      <c r="G1260" t="s">
        <v>19</v>
      </c>
      <c r="H1260" t="s">
        <v>21</v>
      </c>
      <c r="I1260" t="s">
        <v>189</v>
      </c>
      <c r="J1260" s="1">
        <v>101536587</v>
      </c>
      <c r="K1260" s="1">
        <f t="shared" si="59"/>
        <v>18.435929754549104</v>
      </c>
      <c r="L1260" t="s">
        <v>20</v>
      </c>
      <c r="M1260" t="s">
        <v>24</v>
      </c>
      <c r="N1260" t="s">
        <v>3167</v>
      </c>
      <c r="O1260" t="s">
        <v>3167</v>
      </c>
      <c r="P1260" t="s">
        <v>3167</v>
      </c>
      <c r="Q1260" t="s">
        <v>3167</v>
      </c>
      <c r="R1260" t="s">
        <v>3167</v>
      </c>
      <c r="S1260" s="10">
        <f>C1260-VLOOKUP(E1260, 'OFZ Yield'!$B$2:$N$2354, MATCH(V1260, 'OFZ Yield'!$B$3:$N$3, 0), FALSE)</f>
        <v>-3.2300000000000004</v>
      </c>
      <c r="T1260">
        <f t="shared" si="60"/>
        <v>0</v>
      </c>
      <c r="U1260">
        <f t="shared" si="61"/>
        <v>180</v>
      </c>
      <c r="V1260">
        <v>15</v>
      </c>
      <c r="W1260">
        <v>0</v>
      </c>
    </row>
    <row r="1261" spans="1:26" hidden="1" x14ac:dyDescent="0.15">
      <c r="A1261" t="s">
        <v>2723</v>
      </c>
      <c r="B1261" t="s">
        <v>2724</v>
      </c>
      <c r="C1261" s="1">
        <v>11</v>
      </c>
      <c r="D1261" s="2">
        <v>43251</v>
      </c>
      <c r="E1261" s="2">
        <v>42153</v>
      </c>
      <c r="F1261" s="16" t="s">
        <v>2725</v>
      </c>
      <c r="G1261" t="s">
        <v>19</v>
      </c>
      <c r="H1261" t="s">
        <v>21</v>
      </c>
      <c r="I1261" t="s">
        <v>23</v>
      </c>
      <c r="J1261" s="19">
        <v>18778838</v>
      </c>
      <c r="K1261" s="19">
        <f t="shared" si="59"/>
        <v>16.748241155495698</v>
      </c>
      <c r="L1261" t="s">
        <v>20</v>
      </c>
      <c r="M1261" s="16" t="s">
        <v>1011</v>
      </c>
      <c r="N1261" s="16" t="s">
        <v>3167</v>
      </c>
      <c r="O1261" s="16" t="s">
        <v>3167</v>
      </c>
      <c r="P1261" s="16" t="s">
        <v>3167</v>
      </c>
      <c r="Q1261" s="16" t="s">
        <v>3167</v>
      </c>
      <c r="R1261" s="16" t="s">
        <v>3167</v>
      </c>
      <c r="S1261" s="17">
        <f>C1261-VLOOKUP(E1261, 'OFZ Yield'!$B$2:$N$2354, MATCH(V1261, 'OFZ Yield'!$B$3:$N$3, 0), FALSE)</f>
        <v>0.25</v>
      </c>
      <c r="T1261">
        <f t="shared" si="60"/>
        <v>0</v>
      </c>
      <c r="U1261" s="16">
        <f t="shared" si="61"/>
        <v>37</v>
      </c>
      <c r="V1261" s="16">
        <v>5</v>
      </c>
      <c r="W1261" s="16">
        <v>0</v>
      </c>
      <c r="X1261" s="16">
        <v>1</v>
      </c>
      <c r="Y1261" s="18">
        <v>42885</v>
      </c>
      <c r="Z1261" s="10">
        <f>(Y1261-E1261)/365</f>
        <v>2.0054794520547947</v>
      </c>
    </row>
    <row r="1262" spans="1:26" hidden="1" x14ac:dyDescent="0.15">
      <c r="A1262" t="s">
        <v>767</v>
      </c>
      <c r="B1262" t="s">
        <v>768</v>
      </c>
      <c r="C1262" s="1">
        <v>14.1</v>
      </c>
      <c r="D1262" s="2">
        <v>47977</v>
      </c>
      <c r="E1262" s="2">
        <v>42153</v>
      </c>
      <c r="F1262" t="s">
        <v>2829</v>
      </c>
      <c r="G1262" t="s">
        <v>19</v>
      </c>
      <c r="H1262" t="s">
        <v>21</v>
      </c>
      <c r="I1262" t="s">
        <v>397</v>
      </c>
      <c r="J1262" s="1">
        <v>149203848</v>
      </c>
      <c r="K1262" s="1">
        <f t="shared" si="59"/>
        <v>18.820824036286073</v>
      </c>
      <c r="L1262" t="s">
        <v>20</v>
      </c>
      <c r="M1262" t="s">
        <v>948</v>
      </c>
      <c r="N1262" t="s">
        <v>3167</v>
      </c>
      <c r="O1262" t="s">
        <v>3167</v>
      </c>
      <c r="P1262" t="s">
        <v>3167</v>
      </c>
      <c r="Q1262" t="s">
        <v>3167</v>
      </c>
      <c r="R1262" t="s">
        <v>3167</v>
      </c>
      <c r="S1262" s="10">
        <f>C1262-VLOOKUP(E1262, 'OFZ Yield'!$B$2:$N$2354, MATCH(V1262, 'OFZ Yield'!$B$3:$N$3, 0), FALSE)</f>
        <v>3.58</v>
      </c>
      <c r="T1262">
        <f t="shared" si="60"/>
        <v>0</v>
      </c>
      <c r="U1262">
        <f t="shared" si="61"/>
        <v>192</v>
      </c>
      <c r="V1262">
        <v>10</v>
      </c>
      <c r="W1262">
        <v>0</v>
      </c>
      <c r="Z1262">
        <v>0</v>
      </c>
    </row>
    <row r="1263" spans="1:26" hidden="1" x14ac:dyDescent="0.15">
      <c r="A1263" t="s">
        <v>422</v>
      </c>
      <c r="B1263" t="s">
        <v>423</v>
      </c>
      <c r="C1263" s="1">
        <v>4.3499999999999996</v>
      </c>
      <c r="D1263" s="2">
        <v>45796</v>
      </c>
      <c r="E1263" s="2">
        <v>42156</v>
      </c>
      <c r="F1263" t="s">
        <v>507</v>
      </c>
      <c r="G1263" t="s">
        <v>19</v>
      </c>
      <c r="H1263" t="s">
        <v>21</v>
      </c>
      <c r="I1263" t="s">
        <v>23</v>
      </c>
      <c r="J1263" s="1">
        <v>67691058</v>
      </c>
      <c r="K1263" s="1">
        <f t="shared" si="59"/>
        <v>18.03046464644094</v>
      </c>
      <c r="L1263" t="s">
        <v>20</v>
      </c>
      <c r="M1263" t="s">
        <v>24</v>
      </c>
      <c r="N1263" t="s">
        <v>3167</v>
      </c>
      <c r="O1263" t="s">
        <v>3139</v>
      </c>
      <c r="P1263" t="s">
        <v>3167</v>
      </c>
      <c r="Q1263" t="s">
        <v>3167</v>
      </c>
      <c r="R1263" t="s">
        <v>3167</v>
      </c>
      <c r="S1263" s="10">
        <f>C1263-VLOOKUP(E1263, 'OFZ Yield'!$B$2:$N$2354, MATCH(V1263, 'OFZ Yield'!$B$3:$N$3, 0), FALSE)</f>
        <v>-6.2200000000000006</v>
      </c>
      <c r="T1263">
        <f t="shared" si="60"/>
        <v>0</v>
      </c>
      <c r="U1263">
        <f t="shared" si="61"/>
        <v>120</v>
      </c>
      <c r="V1263">
        <v>10</v>
      </c>
      <c r="W1263">
        <v>0</v>
      </c>
    </row>
    <row r="1264" spans="1:26" x14ac:dyDescent="0.15">
      <c r="A1264" t="s">
        <v>2824</v>
      </c>
      <c r="B1264" t="s">
        <v>2825</v>
      </c>
      <c r="C1264" s="1">
        <v>15.5</v>
      </c>
      <c r="D1264" s="2">
        <v>44159</v>
      </c>
      <c r="E1264" s="2">
        <v>42157</v>
      </c>
      <c r="F1264" t="s">
        <v>2826</v>
      </c>
      <c r="G1264" t="s">
        <v>19</v>
      </c>
      <c r="H1264" t="s">
        <v>21</v>
      </c>
      <c r="I1264" t="s">
        <v>25</v>
      </c>
      <c r="J1264" s="1">
        <v>39787692</v>
      </c>
      <c r="K1264" s="1">
        <f t="shared" si="59"/>
        <v>17.499068176197035</v>
      </c>
      <c r="L1264" t="s">
        <v>20</v>
      </c>
      <c r="M1264" t="s">
        <v>947</v>
      </c>
      <c r="N1264" t="s">
        <v>3167</v>
      </c>
      <c r="O1264" t="s">
        <v>3167</v>
      </c>
      <c r="P1264" t="s">
        <v>3167</v>
      </c>
      <c r="Q1264" t="s">
        <v>3167</v>
      </c>
      <c r="R1264" t="s">
        <v>3167</v>
      </c>
      <c r="S1264" s="10">
        <f>C1264-VLOOKUP(E1264, 'OFZ Yield'!$B$2:$N$2354, MATCH(V1264, 'OFZ Yield'!$B$3:$N$3, 0), FALSE)</f>
        <v>4.74</v>
      </c>
      <c r="T1264">
        <f t="shared" si="60"/>
        <v>1</v>
      </c>
      <c r="U1264">
        <f t="shared" si="61"/>
        <v>66</v>
      </c>
      <c r="V1264">
        <v>2</v>
      </c>
      <c r="W1264">
        <v>0</v>
      </c>
      <c r="X1264">
        <v>1</v>
      </c>
      <c r="Y1264" s="2">
        <f>D1264</f>
        <v>44159</v>
      </c>
      <c r="Z1264" s="226">
        <f>IF(Y1264="", 0, 12*(Y1264-E1264)/365)</f>
        <v>65.819178082191783</v>
      </c>
    </row>
    <row r="1265" spans="1:26" hidden="1" x14ac:dyDescent="0.15">
      <c r="A1265" t="s">
        <v>504</v>
      </c>
      <c r="B1265" t="s">
        <v>505</v>
      </c>
      <c r="C1265" s="1">
        <v>7.5</v>
      </c>
      <c r="D1265" s="2">
        <v>45797</v>
      </c>
      <c r="E1265" s="2">
        <v>42157</v>
      </c>
      <c r="F1265" t="s">
        <v>2832</v>
      </c>
      <c r="G1265" t="s">
        <v>19</v>
      </c>
      <c r="H1265" t="s">
        <v>21</v>
      </c>
      <c r="I1265" t="s">
        <v>23</v>
      </c>
      <c r="J1265" s="1">
        <v>67759859</v>
      </c>
      <c r="K1265" s="1">
        <f t="shared" si="59"/>
        <v>18.031480527432237</v>
      </c>
      <c r="L1265" t="s">
        <v>20</v>
      </c>
      <c r="M1265" t="s">
        <v>948</v>
      </c>
      <c r="N1265" t="s">
        <v>3167</v>
      </c>
      <c r="O1265" t="s">
        <v>3167</v>
      </c>
      <c r="P1265" t="s">
        <v>3167</v>
      </c>
      <c r="Q1265" t="s">
        <v>3167</v>
      </c>
      <c r="R1265" t="s">
        <v>3167</v>
      </c>
      <c r="S1265" s="10">
        <f>C1265-VLOOKUP(E1265, 'OFZ Yield'!$B$2:$N$2354, MATCH(V1265, 'OFZ Yield'!$B$3:$N$3, 0), FALSE)</f>
        <v>-3.3000000000000007</v>
      </c>
      <c r="T1265">
        <f t="shared" si="60"/>
        <v>0</v>
      </c>
      <c r="U1265">
        <f t="shared" si="61"/>
        <v>120</v>
      </c>
      <c r="V1265">
        <v>5</v>
      </c>
      <c r="W1265">
        <v>0</v>
      </c>
      <c r="Z1265">
        <v>0</v>
      </c>
    </row>
    <row r="1266" spans="1:26" hidden="1" x14ac:dyDescent="0.15">
      <c r="A1266" t="s">
        <v>1613</v>
      </c>
      <c r="B1266" t="s">
        <v>1614</v>
      </c>
      <c r="C1266" s="1">
        <v>11</v>
      </c>
      <c r="D1266" s="2">
        <v>43256</v>
      </c>
      <c r="E1266" s="2">
        <v>42157</v>
      </c>
      <c r="F1266" t="s">
        <v>2833</v>
      </c>
      <c r="G1266" t="s">
        <v>19</v>
      </c>
      <c r="H1266" t="s">
        <v>21</v>
      </c>
      <c r="I1266" t="s">
        <v>23</v>
      </c>
      <c r="J1266" s="1">
        <v>66312821</v>
      </c>
      <c r="K1266" s="1">
        <f t="shared" si="59"/>
        <v>18.009893815043064</v>
      </c>
      <c r="L1266" t="s">
        <v>20</v>
      </c>
      <c r="M1266" t="s">
        <v>947</v>
      </c>
      <c r="N1266" t="s">
        <v>3133</v>
      </c>
      <c r="O1266" t="s">
        <v>3139</v>
      </c>
      <c r="P1266" t="s">
        <v>3167</v>
      </c>
      <c r="Q1266" t="s">
        <v>3167</v>
      </c>
      <c r="R1266" t="s">
        <v>3167</v>
      </c>
      <c r="S1266" s="10">
        <f>C1266-VLOOKUP(E1266, 'OFZ Yield'!$B$2:$N$2354, MATCH(V1266, 'OFZ Yield'!$B$3:$N$3, 0), FALSE)</f>
        <v>0.15000000000000036</v>
      </c>
      <c r="T1266">
        <f t="shared" si="60"/>
        <v>0</v>
      </c>
      <c r="U1266">
        <f t="shared" si="61"/>
        <v>37</v>
      </c>
      <c r="V1266">
        <v>3</v>
      </c>
      <c r="W1266">
        <v>0</v>
      </c>
      <c r="Z1266">
        <v>0</v>
      </c>
    </row>
    <row r="1267" spans="1:26" hidden="1" x14ac:dyDescent="0.15">
      <c r="A1267" t="s">
        <v>46</v>
      </c>
      <c r="B1267" t="s">
        <v>47</v>
      </c>
      <c r="C1267" s="1">
        <v>0.01</v>
      </c>
      <c r="D1267" s="2">
        <v>44342</v>
      </c>
      <c r="E1267" s="2">
        <v>42158</v>
      </c>
      <c r="F1267" t="s">
        <v>95</v>
      </c>
      <c r="G1267" t="s">
        <v>19</v>
      </c>
      <c r="H1267" t="s">
        <v>21</v>
      </c>
      <c r="I1267" t="s">
        <v>23</v>
      </c>
      <c r="J1267" s="1">
        <v>67067281</v>
      </c>
      <c r="K1267" s="1">
        <f t="shared" si="59"/>
        <v>18.021206867519556</v>
      </c>
      <c r="L1267" t="s">
        <v>20</v>
      </c>
      <c r="M1267" t="s">
        <v>24</v>
      </c>
      <c r="N1267" t="s">
        <v>3167</v>
      </c>
      <c r="O1267" t="s">
        <v>3167</v>
      </c>
      <c r="P1267" t="s">
        <v>3167</v>
      </c>
      <c r="Q1267" t="s">
        <v>3167</v>
      </c>
      <c r="R1267" t="s">
        <v>3167</v>
      </c>
      <c r="S1267" s="10">
        <f>C1267-VLOOKUP(E1267, 'OFZ Yield'!$B$2:$N$2354, MATCH(V1267, 'OFZ Yield'!$B$3:$N$3, 0), FALSE)</f>
        <v>-10.8</v>
      </c>
      <c r="T1267">
        <f t="shared" si="60"/>
        <v>0</v>
      </c>
      <c r="U1267">
        <f t="shared" si="61"/>
        <v>72</v>
      </c>
      <c r="V1267">
        <v>7</v>
      </c>
      <c r="W1267">
        <v>0</v>
      </c>
    </row>
    <row r="1268" spans="1:26" hidden="1" x14ac:dyDescent="0.15">
      <c r="A1268" t="s">
        <v>1776</v>
      </c>
      <c r="B1268" t="s">
        <v>1777</v>
      </c>
      <c r="C1268" s="1">
        <v>9.6999999999999993</v>
      </c>
      <c r="D1268" s="2">
        <v>43978</v>
      </c>
      <c r="E1268" s="2">
        <v>42158</v>
      </c>
      <c r="F1268" t="s">
        <v>2823</v>
      </c>
      <c r="G1268" t="s">
        <v>19</v>
      </c>
      <c r="H1268" t="s">
        <v>21</v>
      </c>
      <c r="I1268" t="s">
        <v>23</v>
      </c>
      <c r="J1268" s="1">
        <v>132625642</v>
      </c>
      <c r="K1268" s="1">
        <f t="shared" si="59"/>
        <v>18.703040995603011</v>
      </c>
      <c r="L1268" t="s">
        <v>20</v>
      </c>
      <c r="M1268" t="s">
        <v>947</v>
      </c>
      <c r="N1268" t="s">
        <v>3167</v>
      </c>
      <c r="O1268" t="s">
        <v>3167</v>
      </c>
      <c r="P1268" t="s">
        <v>3167</v>
      </c>
      <c r="Q1268" t="s">
        <v>3167</v>
      </c>
      <c r="R1268" t="s">
        <v>3167</v>
      </c>
      <c r="S1268" s="10">
        <f>C1268-VLOOKUP(E1268, 'OFZ Yield'!$B$2:$N$2354, MATCH(V1268, 'OFZ Yield'!$B$3:$N$3, 0), FALSE)</f>
        <v>-1.2700000000000014</v>
      </c>
      <c r="T1268">
        <f t="shared" si="60"/>
        <v>0</v>
      </c>
      <c r="U1268">
        <f t="shared" si="61"/>
        <v>60</v>
      </c>
      <c r="V1268">
        <v>5</v>
      </c>
      <c r="W1268">
        <v>0</v>
      </c>
      <c r="Z1268">
        <v>0</v>
      </c>
    </row>
    <row r="1269" spans="1:26" hidden="1" x14ac:dyDescent="0.15">
      <c r="A1269" t="s">
        <v>264</v>
      </c>
      <c r="B1269" t="s">
        <v>265</v>
      </c>
      <c r="C1269" s="1">
        <v>9.75</v>
      </c>
      <c r="D1269" s="2">
        <v>43979</v>
      </c>
      <c r="E1269" s="2">
        <v>42159</v>
      </c>
      <c r="F1269" t="s">
        <v>2828</v>
      </c>
      <c r="G1269" t="s">
        <v>19</v>
      </c>
      <c r="H1269" t="s">
        <v>21</v>
      </c>
      <c r="I1269" t="s">
        <v>23</v>
      </c>
      <c r="J1269" s="1">
        <v>26402640</v>
      </c>
      <c r="K1269" s="1">
        <f t="shared" si="59"/>
        <v>17.088974563116878</v>
      </c>
      <c r="L1269" t="s">
        <v>20</v>
      </c>
      <c r="M1269" t="s">
        <v>947</v>
      </c>
      <c r="N1269" t="s">
        <v>3167</v>
      </c>
      <c r="O1269" t="s">
        <v>3167</v>
      </c>
      <c r="P1269" t="s">
        <v>3167</v>
      </c>
      <c r="Q1269" t="s">
        <v>3167</v>
      </c>
      <c r="R1269" t="s">
        <v>3167</v>
      </c>
      <c r="S1269" s="10">
        <f>C1269-VLOOKUP(E1269, 'OFZ Yield'!$B$2:$N$2354, MATCH(V1269, 'OFZ Yield'!$B$3:$N$3, 0), FALSE)</f>
        <v>-1.1799999999999997</v>
      </c>
      <c r="T1269">
        <f t="shared" si="60"/>
        <v>0</v>
      </c>
      <c r="U1269">
        <f t="shared" si="61"/>
        <v>60</v>
      </c>
      <c r="V1269">
        <v>10</v>
      </c>
      <c r="W1269">
        <v>0</v>
      </c>
      <c r="Z1269">
        <v>0</v>
      </c>
    </row>
    <row r="1270" spans="1:26" hidden="1" x14ac:dyDescent="0.15">
      <c r="A1270" t="s">
        <v>1087</v>
      </c>
      <c r="B1270" t="s">
        <v>1088</v>
      </c>
      <c r="C1270" s="1">
        <v>12.1</v>
      </c>
      <c r="D1270" s="2">
        <v>45799</v>
      </c>
      <c r="E1270" s="2">
        <v>42159</v>
      </c>
      <c r="F1270" t="s">
        <v>2830</v>
      </c>
      <c r="G1270" t="s">
        <v>19</v>
      </c>
      <c r="H1270" t="s">
        <v>21</v>
      </c>
      <c r="I1270" t="s">
        <v>23</v>
      </c>
      <c r="J1270" s="1">
        <v>26402640</v>
      </c>
      <c r="K1270" s="1">
        <f t="shared" si="59"/>
        <v>17.088974563116878</v>
      </c>
      <c r="L1270" t="s">
        <v>20</v>
      </c>
      <c r="M1270" t="s">
        <v>948</v>
      </c>
      <c r="N1270" t="s">
        <v>3167</v>
      </c>
      <c r="O1270" t="s">
        <v>3139</v>
      </c>
      <c r="P1270" t="s">
        <v>3167</v>
      </c>
      <c r="Q1270" t="s">
        <v>3167</v>
      </c>
      <c r="R1270" t="s">
        <v>3167</v>
      </c>
      <c r="S1270" s="10">
        <f>C1270-VLOOKUP(E1270, 'OFZ Yield'!$B$2:$N$2354, MATCH(V1270, 'OFZ Yield'!$B$3:$N$3, 0), FALSE)</f>
        <v>0.82000000000000028</v>
      </c>
      <c r="T1270">
        <f t="shared" si="60"/>
        <v>0</v>
      </c>
      <c r="U1270">
        <f t="shared" si="61"/>
        <v>120</v>
      </c>
      <c r="V1270">
        <v>3</v>
      </c>
      <c r="W1270">
        <v>0</v>
      </c>
      <c r="Z1270">
        <v>0</v>
      </c>
    </row>
    <row r="1271" spans="1:26" hidden="1" x14ac:dyDescent="0.15">
      <c r="A1271" t="s">
        <v>1087</v>
      </c>
      <c r="B1271" t="s">
        <v>1088</v>
      </c>
      <c r="C1271" s="1">
        <v>12.1</v>
      </c>
      <c r="D1271" s="2">
        <v>45799</v>
      </c>
      <c r="E1271" s="2">
        <v>42159</v>
      </c>
      <c r="F1271" t="s">
        <v>2831</v>
      </c>
      <c r="G1271" t="s">
        <v>19</v>
      </c>
      <c r="H1271" t="s">
        <v>21</v>
      </c>
      <c r="I1271" t="s">
        <v>23</v>
      </c>
      <c r="J1271" s="1">
        <v>39603960</v>
      </c>
      <c r="K1271" s="1">
        <f t="shared" si="59"/>
        <v>17.494439671225042</v>
      </c>
      <c r="L1271" t="s">
        <v>20</v>
      </c>
      <c r="M1271" t="s">
        <v>948</v>
      </c>
      <c r="N1271" t="s">
        <v>3167</v>
      </c>
      <c r="O1271" t="s">
        <v>3139</v>
      </c>
      <c r="P1271" t="s">
        <v>3167</v>
      </c>
      <c r="Q1271" t="s">
        <v>3167</v>
      </c>
      <c r="R1271" t="s">
        <v>3167</v>
      </c>
      <c r="S1271" s="10">
        <f>C1271-VLOOKUP(E1271, 'OFZ Yield'!$B$2:$N$2354, MATCH(V1271, 'OFZ Yield'!$B$3:$N$3, 0), FALSE)</f>
        <v>1.17</v>
      </c>
      <c r="T1271">
        <f t="shared" si="60"/>
        <v>0</v>
      </c>
      <c r="U1271">
        <f t="shared" si="61"/>
        <v>120</v>
      </c>
      <c r="V1271">
        <v>10</v>
      </c>
      <c r="W1271">
        <v>0</v>
      </c>
      <c r="Z1271">
        <v>0</v>
      </c>
    </row>
    <row r="1272" spans="1:26" hidden="1" x14ac:dyDescent="0.15">
      <c r="A1272" t="s">
        <v>579</v>
      </c>
      <c r="B1272" t="s">
        <v>580</v>
      </c>
      <c r="C1272" s="1">
        <v>12.42</v>
      </c>
      <c r="D1272" s="2">
        <v>45800</v>
      </c>
      <c r="E1272" s="2">
        <v>42160</v>
      </c>
      <c r="F1272" t="s">
        <v>2837</v>
      </c>
      <c r="G1272" t="s">
        <v>19</v>
      </c>
      <c r="H1272" t="s">
        <v>21</v>
      </c>
      <c r="I1272" t="s">
        <v>23</v>
      </c>
      <c r="J1272" s="1">
        <v>65931747</v>
      </c>
      <c r="K1272" s="1">
        <f t="shared" si="59"/>
        <v>18.004130628539119</v>
      </c>
      <c r="L1272" t="s">
        <v>20</v>
      </c>
      <c r="M1272" t="s">
        <v>948</v>
      </c>
      <c r="N1272" t="s">
        <v>3167</v>
      </c>
      <c r="O1272" t="s">
        <v>3167</v>
      </c>
      <c r="P1272" t="s">
        <v>3167</v>
      </c>
      <c r="Q1272" t="s">
        <v>3167</v>
      </c>
      <c r="R1272" t="s">
        <v>3167</v>
      </c>
      <c r="S1272" s="10">
        <f>C1272-VLOOKUP(E1272, 'OFZ Yield'!$B$2:$N$2354, MATCH(V1272, 'OFZ Yield'!$B$3:$N$3, 0), FALSE)</f>
        <v>1.1899999999999995</v>
      </c>
      <c r="T1272">
        <f t="shared" si="60"/>
        <v>0</v>
      </c>
      <c r="U1272">
        <f t="shared" si="61"/>
        <v>120</v>
      </c>
      <c r="V1272">
        <v>3</v>
      </c>
      <c r="W1272">
        <v>0</v>
      </c>
      <c r="Z1272">
        <v>0</v>
      </c>
    </row>
    <row r="1273" spans="1:26" hidden="1" x14ac:dyDescent="0.15">
      <c r="A1273" t="s">
        <v>2838</v>
      </c>
      <c r="B1273" t="s">
        <v>2839</v>
      </c>
      <c r="C1273" s="1">
        <v>12.42</v>
      </c>
      <c r="D1273" s="2">
        <v>45800</v>
      </c>
      <c r="E1273" s="2">
        <v>42160</v>
      </c>
      <c r="F1273" t="s">
        <v>2840</v>
      </c>
      <c r="G1273" t="s">
        <v>19</v>
      </c>
      <c r="H1273" t="s">
        <v>21</v>
      </c>
      <c r="I1273" t="s">
        <v>23</v>
      </c>
      <c r="J1273" s="1">
        <v>67736909</v>
      </c>
      <c r="K1273" s="1">
        <f t="shared" si="59"/>
        <v>18.031141773961462</v>
      </c>
      <c r="L1273" t="s">
        <v>20</v>
      </c>
      <c r="M1273" t="s">
        <v>948</v>
      </c>
      <c r="N1273" t="s">
        <v>3167</v>
      </c>
      <c r="O1273" t="s">
        <v>3167</v>
      </c>
      <c r="P1273" t="s">
        <v>3167</v>
      </c>
      <c r="Q1273" t="s">
        <v>3167</v>
      </c>
      <c r="R1273" t="s">
        <v>3167</v>
      </c>
      <c r="S1273" s="10">
        <f>C1273-VLOOKUP(E1273, 'OFZ Yield'!$B$2:$N$2354, MATCH(V1273, 'OFZ Yield'!$B$3:$N$3, 0), FALSE)</f>
        <v>1.1899999999999995</v>
      </c>
      <c r="T1273">
        <f t="shared" si="60"/>
        <v>0</v>
      </c>
      <c r="U1273">
        <f t="shared" si="61"/>
        <v>120</v>
      </c>
      <c r="V1273">
        <v>3</v>
      </c>
      <c r="W1273">
        <v>0</v>
      </c>
      <c r="Z1273">
        <v>0</v>
      </c>
    </row>
    <row r="1274" spans="1:26" hidden="1" x14ac:dyDescent="0.15">
      <c r="A1274" t="s">
        <v>276</v>
      </c>
      <c r="B1274" t="s">
        <v>277</v>
      </c>
      <c r="C1274" s="1">
        <v>11.85</v>
      </c>
      <c r="D1274" s="2">
        <v>45803</v>
      </c>
      <c r="E1274" s="2">
        <v>42163</v>
      </c>
      <c r="F1274" t="s">
        <v>2835</v>
      </c>
      <c r="G1274" t="s">
        <v>19</v>
      </c>
      <c r="H1274" t="s">
        <v>21</v>
      </c>
      <c r="I1274" t="s">
        <v>23</v>
      </c>
      <c r="J1274" s="1">
        <v>131863494</v>
      </c>
      <c r="K1274" s="1">
        <f t="shared" si="59"/>
        <v>18.697277809099067</v>
      </c>
      <c r="L1274" t="s">
        <v>20</v>
      </c>
      <c r="M1274" t="s">
        <v>951</v>
      </c>
      <c r="N1274" t="s">
        <v>3167</v>
      </c>
      <c r="O1274" t="s">
        <v>3167</v>
      </c>
      <c r="P1274" t="s">
        <v>3167</v>
      </c>
      <c r="Q1274" t="s">
        <v>3167</v>
      </c>
      <c r="R1274" t="s">
        <v>3167</v>
      </c>
      <c r="S1274" s="10">
        <f>C1274-VLOOKUP(E1274, 'OFZ Yield'!$B$2:$N$2354, MATCH(V1274, 'OFZ Yield'!$B$3:$N$3, 0), FALSE)</f>
        <v>0.59999999999999964</v>
      </c>
      <c r="T1274">
        <f t="shared" si="60"/>
        <v>0</v>
      </c>
      <c r="U1274">
        <f t="shared" si="61"/>
        <v>120</v>
      </c>
      <c r="V1274">
        <v>3</v>
      </c>
      <c r="W1274">
        <v>0</v>
      </c>
      <c r="Z1274">
        <v>0</v>
      </c>
    </row>
    <row r="1275" spans="1:26" hidden="1" x14ac:dyDescent="0.15">
      <c r="A1275" t="s">
        <v>46</v>
      </c>
      <c r="B1275" t="s">
        <v>47</v>
      </c>
      <c r="C1275" s="1">
        <v>0.01</v>
      </c>
      <c r="D1275" s="2">
        <v>44349</v>
      </c>
      <c r="E1275" s="2">
        <v>42165</v>
      </c>
      <c r="F1275" t="s">
        <v>108</v>
      </c>
      <c r="G1275" t="s">
        <v>19</v>
      </c>
      <c r="H1275" t="s">
        <v>21</v>
      </c>
      <c r="I1275" t="s">
        <v>23</v>
      </c>
      <c r="J1275" s="1">
        <v>40240369</v>
      </c>
      <c r="K1275" s="1">
        <f t="shared" si="59"/>
        <v>17.510381253693833</v>
      </c>
      <c r="L1275" t="s">
        <v>20</v>
      </c>
      <c r="M1275" t="s">
        <v>24</v>
      </c>
      <c r="N1275" t="s">
        <v>3167</v>
      </c>
      <c r="O1275" t="s">
        <v>3167</v>
      </c>
      <c r="P1275" t="s">
        <v>3167</v>
      </c>
      <c r="Q1275" t="s">
        <v>3167</v>
      </c>
      <c r="R1275" t="s">
        <v>3167</v>
      </c>
      <c r="S1275" s="10">
        <f>C1275-VLOOKUP(E1275, 'OFZ Yield'!$B$2:$N$2354, MATCH(V1275, 'OFZ Yield'!$B$3:$N$3, 0), FALSE)</f>
        <v>-10.71</v>
      </c>
      <c r="T1275">
        <f t="shared" si="60"/>
        <v>0</v>
      </c>
      <c r="U1275">
        <f t="shared" si="61"/>
        <v>72</v>
      </c>
      <c r="V1275">
        <v>7</v>
      </c>
      <c r="W1275">
        <v>0</v>
      </c>
    </row>
    <row r="1276" spans="1:26" hidden="1" x14ac:dyDescent="0.15">
      <c r="A1276" t="s">
        <v>46</v>
      </c>
      <c r="B1276" t="s">
        <v>47</v>
      </c>
      <c r="C1276" s="1">
        <v>0.01</v>
      </c>
      <c r="D1276" s="2">
        <v>44349</v>
      </c>
      <c r="E1276" s="2">
        <v>42165</v>
      </c>
      <c r="F1276" t="s">
        <v>109</v>
      </c>
      <c r="G1276" t="s">
        <v>19</v>
      </c>
      <c r="H1276" t="s">
        <v>21</v>
      </c>
      <c r="I1276" t="s">
        <v>23</v>
      </c>
      <c r="J1276" s="1">
        <v>40240369</v>
      </c>
      <c r="K1276" s="1">
        <f t="shared" si="59"/>
        <v>17.510381253693833</v>
      </c>
      <c r="L1276" t="s">
        <v>20</v>
      </c>
      <c r="M1276" t="s">
        <v>24</v>
      </c>
      <c r="N1276" t="s">
        <v>3167</v>
      </c>
      <c r="O1276" t="s">
        <v>3167</v>
      </c>
      <c r="P1276" t="s">
        <v>3167</v>
      </c>
      <c r="Q1276" t="s">
        <v>3167</v>
      </c>
      <c r="R1276" t="s">
        <v>3167</v>
      </c>
      <c r="S1276" s="10">
        <f>C1276-VLOOKUP(E1276, 'OFZ Yield'!$B$2:$N$2354, MATCH(V1276, 'OFZ Yield'!$B$3:$N$3, 0), FALSE)</f>
        <v>-10.71</v>
      </c>
      <c r="T1276">
        <f t="shared" si="60"/>
        <v>0</v>
      </c>
      <c r="U1276">
        <f t="shared" si="61"/>
        <v>72</v>
      </c>
      <c r="V1276">
        <v>7</v>
      </c>
      <c r="W1276">
        <v>0</v>
      </c>
    </row>
    <row r="1277" spans="1:26" hidden="1" x14ac:dyDescent="0.15">
      <c r="A1277" t="s">
        <v>46</v>
      </c>
      <c r="B1277" t="s">
        <v>47</v>
      </c>
      <c r="C1277" s="1">
        <v>0.01</v>
      </c>
      <c r="D1277" s="2">
        <v>44349</v>
      </c>
      <c r="E1277" s="2">
        <v>42165</v>
      </c>
      <c r="F1277" t="s">
        <v>110</v>
      </c>
      <c r="G1277" t="s">
        <v>19</v>
      </c>
      <c r="H1277" t="s">
        <v>21</v>
      </c>
      <c r="I1277" t="s">
        <v>23</v>
      </c>
      <c r="J1277" s="1">
        <v>40240369</v>
      </c>
      <c r="K1277" s="1">
        <f t="shared" si="59"/>
        <v>17.510381253693833</v>
      </c>
      <c r="L1277" t="s">
        <v>20</v>
      </c>
      <c r="M1277" t="s">
        <v>24</v>
      </c>
      <c r="N1277" t="s">
        <v>3167</v>
      </c>
      <c r="O1277" t="s">
        <v>3167</v>
      </c>
      <c r="P1277" t="s">
        <v>3167</v>
      </c>
      <c r="Q1277" t="s">
        <v>3167</v>
      </c>
      <c r="R1277" t="s">
        <v>3167</v>
      </c>
      <c r="S1277" s="10">
        <f>C1277-VLOOKUP(E1277, 'OFZ Yield'!$B$2:$N$2354, MATCH(V1277, 'OFZ Yield'!$B$3:$N$3, 0), FALSE)</f>
        <v>-10.71</v>
      </c>
      <c r="T1277">
        <f t="shared" si="60"/>
        <v>0</v>
      </c>
      <c r="U1277">
        <f t="shared" si="61"/>
        <v>72</v>
      </c>
      <c r="V1277">
        <v>7</v>
      </c>
      <c r="W1277">
        <v>0</v>
      </c>
    </row>
    <row r="1278" spans="1:26" hidden="1" x14ac:dyDescent="0.15">
      <c r="A1278" t="s">
        <v>1910</v>
      </c>
      <c r="B1278" t="s">
        <v>1911</v>
      </c>
      <c r="C1278" s="1">
        <v>8.25</v>
      </c>
      <c r="D1278" s="2">
        <v>43261</v>
      </c>
      <c r="E1278" s="2">
        <v>42165</v>
      </c>
      <c r="F1278" t="s">
        <v>2820</v>
      </c>
      <c r="G1278" t="s">
        <v>19</v>
      </c>
      <c r="H1278" t="s">
        <v>21</v>
      </c>
      <c r="I1278" t="s">
        <v>23</v>
      </c>
      <c r="J1278" s="1">
        <v>67067281</v>
      </c>
      <c r="K1278" s="1">
        <f t="shared" si="59"/>
        <v>18.021206867519556</v>
      </c>
      <c r="L1278" t="s">
        <v>20</v>
      </c>
      <c r="M1278" t="s">
        <v>947</v>
      </c>
      <c r="N1278" t="s">
        <v>3167</v>
      </c>
      <c r="O1278" t="s">
        <v>3167</v>
      </c>
      <c r="P1278" t="s">
        <v>3167</v>
      </c>
      <c r="Q1278" t="s">
        <v>3167</v>
      </c>
      <c r="R1278" t="s">
        <v>3167</v>
      </c>
      <c r="S1278" s="10">
        <f>C1278-VLOOKUP(E1278, 'OFZ Yield'!$B$2:$N$2354, MATCH(V1278, 'OFZ Yield'!$B$3:$N$3, 0), FALSE)</f>
        <v>-0.89000000000000057</v>
      </c>
      <c r="T1278">
        <f t="shared" si="60"/>
        <v>0</v>
      </c>
      <c r="U1278">
        <f t="shared" si="61"/>
        <v>37</v>
      </c>
      <c r="V1278">
        <v>30</v>
      </c>
      <c r="W1278">
        <v>0</v>
      </c>
      <c r="Z1278">
        <v>0</v>
      </c>
    </row>
    <row r="1279" spans="1:26" hidden="1" x14ac:dyDescent="0.15">
      <c r="A1279" t="s">
        <v>1888</v>
      </c>
      <c r="B1279" t="s">
        <v>1889</v>
      </c>
      <c r="C1279" s="1">
        <v>14.5</v>
      </c>
      <c r="D1279" s="2">
        <v>43257</v>
      </c>
      <c r="E1279" s="2">
        <v>42165</v>
      </c>
      <c r="F1279" s="16" t="s">
        <v>2834</v>
      </c>
      <c r="G1279" t="s">
        <v>19</v>
      </c>
      <c r="H1279" t="s">
        <v>21</v>
      </c>
      <c r="I1279" t="s">
        <v>23</v>
      </c>
      <c r="J1279" s="19">
        <v>26826912</v>
      </c>
      <c r="K1279" s="19">
        <f t="shared" si="59"/>
        <v>17.104916120735002</v>
      </c>
      <c r="L1279" t="s">
        <v>20</v>
      </c>
      <c r="M1279" s="16" t="s">
        <v>1011</v>
      </c>
      <c r="N1279" s="16" t="s">
        <v>3167</v>
      </c>
      <c r="O1279" s="16" t="s">
        <v>3167</v>
      </c>
      <c r="P1279" s="16" t="s">
        <v>3167</v>
      </c>
      <c r="Q1279" s="16" t="s">
        <v>3167</v>
      </c>
      <c r="R1279" s="16" t="s">
        <v>3167</v>
      </c>
      <c r="S1279" s="17">
        <f>C1279-VLOOKUP(E1279, 'OFZ Yield'!$B$2:$N$2354, MATCH(V1279, 'OFZ Yield'!$B$3:$N$3, 0), FALSE)</f>
        <v>3.66</v>
      </c>
      <c r="T1279">
        <f t="shared" si="60"/>
        <v>0</v>
      </c>
      <c r="U1279" s="16">
        <f t="shared" si="61"/>
        <v>36</v>
      </c>
      <c r="V1279" s="16">
        <v>5</v>
      </c>
      <c r="W1279" s="16">
        <v>0</v>
      </c>
      <c r="X1279" s="16">
        <v>0</v>
      </c>
      <c r="Y1279" s="18">
        <v>42347</v>
      </c>
      <c r="Z1279" s="10">
        <f>(Y1279-E1279)/365</f>
        <v>0.49863013698630138</v>
      </c>
    </row>
    <row r="1280" spans="1:26" hidden="1" x14ac:dyDescent="0.15">
      <c r="A1280" t="s">
        <v>985</v>
      </c>
      <c r="B1280" t="s">
        <v>986</v>
      </c>
      <c r="C1280" s="1">
        <v>13.5</v>
      </c>
      <c r="D1280" s="2">
        <v>45805</v>
      </c>
      <c r="E1280" s="2">
        <v>42165</v>
      </c>
      <c r="F1280" s="16" t="s">
        <v>2836</v>
      </c>
      <c r="G1280" t="s">
        <v>19</v>
      </c>
      <c r="H1280" t="s">
        <v>21</v>
      </c>
      <c r="I1280" t="s">
        <v>23</v>
      </c>
      <c r="J1280" s="19">
        <v>53653825</v>
      </c>
      <c r="K1280" s="19">
        <f t="shared" si="59"/>
        <v>17.798063319932947</v>
      </c>
      <c r="L1280" t="s">
        <v>20</v>
      </c>
      <c r="M1280" s="16" t="s">
        <v>1011</v>
      </c>
      <c r="N1280" s="16" t="s">
        <v>3167</v>
      </c>
      <c r="O1280" s="16" t="s">
        <v>3167</v>
      </c>
      <c r="P1280" s="16" t="s">
        <v>3167</v>
      </c>
      <c r="Q1280" s="16" t="s">
        <v>3167</v>
      </c>
      <c r="R1280" s="16" t="s">
        <v>3167</v>
      </c>
      <c r="S1280" s="17">
        <f>C1280-VLOOKUP(E1280, 'OFZ Yield'!$B$2:$N$2354, MATCH(V1280, 'OFZ Yield'!$B$3:$N$3, 0), FALSE)</f>
        <v>2.6199999999999992</v>
      </c>
      <c r="T1280">
        <f t="shared" si="60"/>
        <v>0</v>
      </c>
      <c r="U1280" s="16">
        <f t="shared" si="61"/>
        <v>120</v>
      </c>
      <c r="V1280" s="16">
        <v>3</v>
      </c>
      <c r="W1280" s="16">
        <v>0</v>
      </c>
      <c r="X1280" s="16">
        <v>1</v>
      </c>
      <c r="Y1280" s="18">
        <v>42717</v>
      </c>
      <c r="Z1280" s="10">
        <f>(Y1280-E1280)/365</f>
        <v>1.5123287671232877</v>
      </c>
    </row>
    <row r="1281" spans="1:26" x14ac:dyDescent="0.15">
      <c r="A1281" t="s">
        <v>368</v>
      </c>
      <c r="B1281" t="s">
        <v>369</v>
      </c>
      <c r="C1281" s="1">
        <v>15.9</v>
      </c>
      <c r="D1281" s="2">
        <v>43257</v>
      </c>
      <c r="E1281" s="2">
        <v>42165</v>
      </c>
      <c r="F1281" t="s">
        <v>2841</v>
      </c>
      <c r="G1281" t="s">
        <v>19</v>
      </c>
      <c r="H1281" t="s">
        <v>21</v>
      </c>
      <c r="I1281" t="s">
        <v>25</v>
      </c>
      <c r="J1281" s="1">
        <v>6592018</v>
      </c>
      <c r="K1281" s="1">
        <f t="shared" si="59"/>
        <v>15.701370081150241</v>
      </c>
      <c r="L1281" t="s">
        <v>20</v>
      </c>
      <c r="M1281" t="s">
        <v>947</v>
      </c>
      <c r="N1281" t="s">
        <v>3167</v>
      </c>
      <c r="O1281" t="s">
        <v>3167</v>
      </c>
      <c r="P1281" t="s">
        <v>3167</v>
      </c>
      <c r="Q1281" t="s">
        <v>3167</v>
      </c>
      <c r="R1281" t="s">
        <v>3167</v>
      </c>
      <c r="S1281" s="10">
        <f>C1281-VLOOKUP(E1281, 'OFZ Yield'!$B$2:$N$2354, MATCH(V1281, 'OFZ Yield'!$B$3:$N$3, 0), FALSE)</f>
        <v>5.0199999999999996</v>
      </c>
      <c r="T1281">
        <f t="shared" si="60"/>
        <v>1</v>
      </c>
      <c r="U1281">
        <f t="shared" si="61"/>
        <v>36</v>
      </c>
      <c r="V1281">
        <v>3</v>
      </c>
      <c r="W1281">
        <v>0</v>
      </c>
      <c r="X1281">
        <v>1</v>
      </c>
      <c r="Y1281" s="2">
        <f>D1281</f>
        <v>43257</v>
      </c>
      <c r="Z1281" s="226">
        <f>IF(Y1281="", 0, 12*(Y1281-E1281)/365)</f>
        <v>35.901369863013699</v>
      </c>
    </row>
    <row r="1282" spans="1:26" hidden="1" x14ac:dyDescent="0.15">
      <c r="A1282" t="s">
        <v>1558</v>
      </c>
      <c r="B1282" t="s">
        <v>1559</v>
      </c>
      <c r="C1282" s="1">
        <v>11.35</v>
      </c>
      <c r="D1282" s="2">
        <v>43262</v>
      </c>
      <c r="E1282" s="2">
        <v>42166</v>
      </c>
      <c r="F1282" t="s">
        <v>2842</v>
      </c>
      <c r="G1282" t="s">
        <v>19</v>
      </c>
      <c r="H1282" t="s">
        <v>21</v>
      </c>
      <c r="I1282" t="s">
        <v>25</v>
      </c>
      <c r="J1282" s="1">
        <v>79575385</v>
      </c>
      <c r="K1282" s="1">
        <f t="shared" ref="K1282:K1345" si="62">LN(J1282)</f>
        <v>18.19221536932368</v>
      </c>
      <c r="L1282" t="s">
        <v>20</v>
      </c>
      <c r="M1282" t="s">
        <v>947</v>
      </c>
      <c r="N1282" t="s">
        <v>3167</v>
      </c>
      <c r="O1282" t="s">
        <v>3167</v>
      </c>
      <c r="P1282" t="s">
        <v>3167</v>
      </c>
      <c r="Q1282" t="s">
        <v>3167</v>
      </c>
      <c r="R1282" t="s">
        <v>3167</v>
      </c>
      <c r="S1282" s="10">
        <f>C1282-VLOOKUP(E1282, 'OFZ Yield'!$B$2:$N$2354, MATCH(V1282, 'OFZ Yield'!$B$3:$N$3, 0), FALSE)</f>
        <v>0.42999999999999972</v>
      </c>
      <c r="T1282">
        <f t="shared" ref="T1282:T1345" si="63">IF(S1282&gt;4, 1, 0)</f>
        <v>0</v>
      </c>
      <c r="U1282">
        <f t="shared" ref="U1282:U1345" si="64">ROUNDUP(12*((D1282-E1282)/365), 0)</f>
        <v>37</v>
      </c>
      <c r="V1282">
        <v>5</v>
      </c>
      <c r="W1282">
        <v>0</v>
      </c>
      <c r="Z1282">
        <v>0</v>
      </c>
    </row>
    <row r="1283" spans="1:26" hidden="1" x14ac:dyDescent="0.15">
      <c r="A1283" t="s">
        <v>2843</v>
      </c>
      <c r="B1283" t="s">
        <v>2844</v>
      </c>
      <c r="C1283" s="1">
        <v>8.5</v>
      </c>
      <c r="D1283" s="2">
        <v>43993</v>
      </c>
      <c r="E1283" s="2">
        <v>42166</v>
      </c>
      <c r="F1283" t="s">
        <v>2845</v>
      </c>
      <c r="G1283" t="s">
        <v>19</v>
      </c>
      <c r="H1283" t="s">
        <v>21</v>
      </c>
      <c r="I1283" t="s">
        <v>23</v>
      </c>
      <c r="J1283" s="1">
        <v>20120184</v>
      </c>
      <c r="K1283" s="1">
        <f t="shared" si="62"/>
        <v>16.817234048283222</v>
      </c>
      <c r="L1283" t="s">
        <v>20</v>
      </c>
      <c r="M1283" t="s">
        <v>947</v>
      </c>
      <c r="N1283" t="s">
        <v>3167</v>
      </c>
      <c r="O1283" t="s">
        <v>3167</v>
      </c>
      <c r="P1283" t="s">
        <v>3167</v>
      </c>
      <c r="Q1283" t="s">
        <v>3167</v>
      </c>
      <c r="R1283" t="s">
        <v>3167</v>
      </c>
      <c r="S1283" s="10">
        <f>C1283-VLOOKUP(E1283, 'OFZ Yield'!$B$2:$N$2354, MATCH(V1283, 'OFZ Yield'!$B$3:$N$3, 0), FALSE)</f>
        <v>-2.4499999999999993</v>
      </c>
      <c r="T1283">
        <f t="shared" si="63"/>
        <v>0</v>
      </c>
      <c r="U1283">
        <f t="shared" si="64"/>
        <v>61</v>
      </c>
      <c r="V1283">
        <v>3</v>
      </c>
      <c r="W1283">
        <v>0</v>
      </c>
      <c r="Z1283">
        <v>0</v>
      </c>
    </row>
    <row r="1284" spans="1:26" hidden="1" x14ac:dyDescent="0.15">
      <c r="A1284" t="s">
        <v>2847</v>
      </c>
      <c r="B1284" t="s">
        <v>2848</v>
      </c>
      <c r="C1284" s="1">
        <v>11</v>
      </c>
      <c r="D1284" s="2">
        <v>43262</v>
      </c>
      <c r="E1284" s="2">
        <v>42170</v>
      </c>
      <c r="F1284" s="16" t="s">
        <v>2849</v>
      </c>
      <c r="G1284" t="s">
        <v>19</v>
      </c>
      <c r="H1284" t="s">
        <v>21</v>
      </c>
      <c r="I1284" t="s">
        <v>23</v>
      </c>
      <c r="J1284" s="19">
        <v>13201320</v>
      </c>
      <c r="K1284" s="19">
        <f t="shared" si="62"/>
        <v>16.395827382556934</v>
      </c>
      <c r="L1284" t="s">
        <v>20</v>
      </c>
      <c r="M1284" s="16" t="s">
        <v>1011</v>
      </c>
      <c r="N1284" s="16" t="s">
        <v>3167</v>
      </c>
      <c r="O1284" s="16" t="s">
        <v>3167</v>
      </c>
      <c r="P1284" s="16" t="s">
        <v>3167</v>
      </c>
      <c r="Q1284" s="16" t="s">
        <v>3167</v>
      </c>
      <c r="R1284" s="16" t="s">
        <v>3167</v>
      </c>
      <c r="S1284" s="17">
        <f>C1284-VLOOKUP(E1284, 'OFZ Yield'!$B$2:$N$2354, MATCH(V1284, 'OFZ Yield'!$B$3:$N$3, 0), FALSE)</f>
        <v>-2.9999999999999361E-2</v>
      </c>
      <c r="T1284">
        <f t="shared" si="63"/>
        <v>0</v>
      </c>
      <c r="U1284" s="16">
        <f t="shared" si="64"/>
        <v>36</v>
      </c>
      <c r="V1284" s="16">
        <v>3</v>
      </c>
      <c r="W1284" s="16">
        <v>0</v>
      </c>
      <c r="X1284" s="16">
        <v>0</v>
      </c>
      <c r="Y1284" s="18">
        <v>42352</v>
      </c>
      <c r="Z1284" s="10">
        <f>(Y1284-E1284)/365</f>
        <v>0.49863013698630138</v>
      </c>
    </row>
    <row r="1285" spans="1:26" hidden="1" x14ac:dyDescent="0.15">
      <c r="A1285" t="s">
        <v>422</v>
      </c>
      <c r="B1285" t="s">
        <v>423</v>
      </c>
      <c r="C1285" s="1">
        <v>12.1</v>
      </c>
      <c r="D1285" s="2">
        <v>45811</v>
      </c>
      <c r="E1285" s="2">
        <v>42171</v>
      </c>
      <c r="F1285" t="s">
        <v>509</v>
      </c>
      <c r="G1285" t="s">
        <v>19</v>
      </c>
      <c r="H1285" t="s">
        <v>21</v>
      </c>
      <c r="I1285" t="s">
        <v>23</v>
      </c>
      <c r="J1285" s="1">
        <v>67691058</v>
      </c>
      <c r="K1285" s="1">
        <f t="shared" si="62"/>
        <v>18.03046464644094</v>
      </c>
      <c r="L1285" t="s">
        <v>20</v>
      </c>
      <c r="M1285" t="s">
        <v>24</v>
      </c>
      <c r="N1285" t="s">
        <v>3167</v>
      </c>
      <c r="O1285" t="s">
        <v>3139</v>
      </c>
      <c r="P1285" t="s">
        <v>3167</v>
      </c>
      <c r="Q1285" t="s">
        <v>3167</v>
      </c>
      <c r="R1285" t="s">
        <v>3167</v>
      </c>
      <c r="S1285" s="10">
        <f>C1285-VLOOKUP(E1285, 'OFZ Yield'!$B$2:$N$2354, MATCH(V1285, 'OFZ Yield'!$B$3:$N$3, 0), FALSE)</f>
        <v>1.25</v>
      </c>
      <c r="T1285">
        <f t="shared" si="63"/>
        <v>0</v>
      </c>
      <c r="U1285">
        <f t="shared" si="64"/>
        <v>120</v>
      </c>
      <c r="V1285">
        <v>10</v>
      </c>
      <c r="W1285">
        <v>0</v>
      </c>
    </row>
    <row r="1286" spans="1:26" hidden="1" x14ac:dyDescent="0.15">
      <c r="A1286" t="s">
        <v>123</v>
      </c>
      <c r="B1286" t="s">
        <v>124</v>
      </c>
      <c r="C1286" s="1">
        <v>13.5</v>
      </c>
      <c r="D1286" s="2">
        <v>45812</v>
      </c>
      <c r="E1286" s="2">
        <v>42172</v>
      </c>
      <c r="F1286" t="s">
        <v>511</v>
      </c>
      <c r="G1286" t="s">
        <v>19</v>
      </c>
      <c r="H1286" t="s">
        <v>21</v>
      </c>
      <c r="I1286" t="s">
        <v>23</v>
      </c>
      <c r="J1286" s="1">
        <v>27851385</v>
      </c>
      <c r="K1286" s="1">
        <f t="shared" si="62"/>
        <v>17.142393253801217</v>
      </c>
      <c r="L1286" t="s">
        <v>20</v>
      </c>
      <c r="M1286" t="s">
        <v>24</v>
      </c>
      <c r="N1286" t="s">
        <v>3167</v>
      </c>
      <c r="O1286" t="s">
        <v>3167</v>
      </c>
      <c r="P1286" t="s">
        <v>3167</v>
      </c>
      <c r="Q1286" t="s">
        <v>3167</v>
      </c>
      <c r="R1286" t="s">
        <v>3167</v>
      </c>
      <c r="S1286" s="10">
        <f>C1286-VLOOKUP(E1286, 'OFZ Yield'!$B$2:$N$2354, MATCH(V1286, 'OFZ Yield'!$B$3:$N$3, 0), FALSE)</f>
        <v>2.5399999999999991</v>
      </c>
      <c r="T1286">
        <f t="shared" si="63"/>
        <v>0</v>
      </c>
      <c r="U1286">
        <f t="shared" si="64"/>
        <v>120</v>
      </c>
      <c r="V1286">
        <v>10</v>
      </c>
      <c r="W1286">
        <v>0</v>
      </c>
    </row>
    <row r="1287" spans="1:26" hidden="1" x14ac:dyDescent="0.15">
      <c r="A1287" t="s">
        <v>844</v>
      </c>
      <c r="B1287" t="s">
        <v>845</v>
      </c>
      <c r="C1287" s="1">
        <v>9.25</v>
      </c>
      <c r="D1287" s="2">
        <v>50408</v>
      </c>
      <c r="E1287" s="2">
        <v>42172</v>
      </c>
      <c r="F1287" t="s">
        <v>846</v>
      </c>
      <c r="G1287" t="s">
        <v>19</v>
      </c>
      <c r="H1287" t="s">
        <v>21</v>
      </c>
      <c r="I1287" t="s">
        <v>25</v>
      </c>
      <c r="J1287" s="1">
        <v>17843560</v>
      </c>
      <c r="K1287" s="1">
        <f t="shared" si="62"/>
        <v>16.697153216777878</v>
      </c>
      <c r="L1287" t="s">
        <v>20</v>
      </c>
      <c r="M1287" t="s">
        <v>24</v>
      </c>
      <c r="N1287" t="s">
        <v>3167</v>
      </c>
      <c r="O1287" t="s">
        <v>3167</v>
      </c>
      <c r="P1287" t="s">
        <v>3167</v>
      </c>
      <c r="Q1287" t="s">
        <v>3167</v>
      </c>
      <c r="R1287" t="s">
        <v>3167</v>
      </c>
      <c r="S1287" s="10">
        <f>C1287-VLOOKUP(E1287, 'OFZ Yield'!$B$2:$N$2354, MATCH(V1287, 'OFZ Yield'!$B$3:$N$3, 0), FALSE)</f>
        <v>-0.89000000000000057</v>
      </c>
      <c r="T1287">
        <f t="shared" si="63"/>
        <v>0</v>
      </c>
      <c r="U1287">
        <f t="shared" si="64"/>
        <v>271</v>
      </c>
      <c r="V1287">
        <v>20</v>
      </c>
      <c r="W1287">
        <v>0</v>
      </c>
    </row>
    <row r="1288" spans="1:26" x14ac:dyDescent="0.15">
      <c r="A1288" t="s">
        <v>844</v>
      </c>
      <c r="B1288" t="s">
        <v>845</v>
      </c>
      <c r="C1288" s="1">
        <v>19.568709999999999</v>
      </c>
      <c r="D1288" s="2">
        <v>50408</v>
      </c>
      <c r="E1288" s="2">
        <v>42172</v>
      </c>
      <c r="F1288" t="s">
        <v>847</v>
      </c>
      <c r="G1288" t="s">
        <v>19</v>
      </c>
      <c r="H1288" t="s">
        <v>21</v>
      </c>
      <c r="I1288" t="s">
        <v>23</v>
      </c>
      <c r="J1288" s="1">
        <v>2666279</v>
      </c>
      <c r="K1288" s="1">
        <f t="shared" si="62"/>
        <v>14.79619442540803</v>
      </c>
      <c r="L1288" t="s">
        <v>20</v>
      </c>
      <c r="M1288" t="s">
        <v>24</v>
      </c>
      <c r="N1288" t="s">
        <v>3167</v>
      </c>
      <c r="O1288" t="s">
        <v>3167</v>
      </c>
      <c r="P1288" t="s">
        <v>3167</v>
      </c>
      <c r="Q1288" t="s">
        <v>3167</v>
      </c>
      <c r="R1288" t="s">
        <v>3167</v>
      </c>
      <c r="S1288" s="10">
        <f>C1288-VLOOKUP(E1288, 'OFZ Yield'!$B$2:$N$2354, MATCH(V1288, 'OFZ Yield'!$B$3:$N$3, 0), FALSE)</f>
        <v>8.9987099999999991</v>
      </c>
      <c r="T1288">
        <f t="shared" si="63"/>
        <v>1</v>
      </c>
      <c r="U1288">
        <f t="shared" si="64"/>
        <v>271</v>
      </c>
      <c r="V1288">
        <v>15</v>
      </c>
      <c r="W1288">
        <v>0</v>
      </c>
      <c r="X1288">
        <v>1</v>
      </c>
      <c r="Y1288" s="2">
        <v>44243</v>
      </c>
      <c r="Z1288" s="226">
        <f>IF(Y1288="", 0, 12*(Y1288-E1288)/365)</f>
        <v>68.087671232876716</v>
      </c>
    </row>
    <row r="1289" spans="1:26" hidden="1" x14ac:dyDescent="0.15">
      <c r="A1289" t="s">
        <v>2499</v>
      </c>
      <c r="B1289" t="s">
        <v>2500</v>
      </c>
      <c r="C1289" s="1">
        <v>7.55</v>
      </c>
      <c r="D1289" s="2">
        <v>43993</v>
      </c>
      <c r="E1289" s="2">
        <v>42173</v>
      </c>
      <c r="F1289" t="s">
        <v>2850</v>
      </c>
      <c r="G1289" t="s">
        <v>19</v>
      </c>
      <c r="H1289" t="s">
        <v>21</v>
      </c>
      <c r="I1289" t="s">
        <v>23</v>
      </c>
      <c r="J1289" s="1">
        <v>19893846</v>
      </c>
      <c r="K1289" s="1">
        <f t="shared" si="62"/>
        <v>16.805920995637088</v>
      </c>
      <c r="L1289" t="s">
        <v>20</v>
      </c>
      <c r="M1289" t="s">
        <v>947</v>
      </c>
      <c r="N1289" t="s">
        <v>3167</v>
      </c>
      <c r="O1289" t="s">
        <v>3167</v>
      </c>
      <c r="P1289" t="s">
        <v>3167</v>
      </c>
      <c r="Q1289" t="s">
        <v>3167</v>
      </c>
      <c r="R1289" t="s">
        <v>3167</v>
      </c>
      <c r="S1289" s="10">
        <f>C1289-VLOOKUP(E1289, 'OFZ Yield'!$B$2:$N$2354, MATCH(V1289, 'OFZ Yield'!$B$3:$N$3, 0), FALSE)</f>
        <v>-3.55</v>
      </c>
      <c r="T1289">
        <f t="shared" si="63"/>
        <v>0</v>
      </c>
      <c r="U1289">
        <f t="shared" si="64"/>
        <v>60</v>
      </c>
      <c r="V1289">
        <v>3</v>
      </c>
      <c r="W1289">
        <v>0</v>
      </c>
      <c r="Z1289">
        <v>0</v>
      </c>
    </row>
    <row r="1290" spans="1:26" hidden="1" x14ac:dyDescent="0.15">
      <c r="A1290" t="s">
        <v>773</v>
      </c>
      <c r="B1290" t="s">
        <v>774</v>
      </c>
      <c r="C1290" s="1">
        <v>9</v>
      </c>
      <c r="D1290" s="2">
        <v>43994</v>
      </c>
      <c r="E1290" s="2">
        <v>42174</v>
      </c>
      <c r="F1290" t="s">
        <v>2846</v>
      </c>
      <c r="G1290" t="s">
        <v>19</v>
      </c>
      <c r="H1290" t="s">
        <v>21</v>
      </c>
      <c r="I1290" t="s">
        <v>23</v>
      </c>
      <c r="J1290" s="1">
        <v>26935627</v>
      </c>
      <c r="K1290" s="1">
        <f t="shared" si="62"/>
        <v>17.108960392088321</v>
      </c>
      <c r="L1290" t="s">
        <v>20</v>
      </c>
      <c r="M1290" t="s">
        <v>947</v>
      </c>
      <c r="N1290" t="s">
        <v>3167</v>
      </c>
      <c r="O1290" t="s">
        <v>3167</v>
      </c>
      <c r="P1290" t="s">
        <v>3167</v>
      </c>
      <c r="Q1290" t="s">
        <v>3167</v>
      </c>
      <c r="R1290" t="s">
        <v>3167</v>
      </c>
      <c r="S1290" s="10">
        <f>C1290-VLOOKUP(E1290, 'OFZ Yield'!$B$2:$N$2354, MATCH(V1290, 'OFZ Yield'!$B$3:$N$3, 0), FALSE)</f>
        <v>-1.92</v>
      </c>
      <c r="T1290">
        <f t="shared" si="63"/>
        <v>0</v>
      </c>
      <c r="U1290">
        <f t="shared" si="64"/>
        <v>60</v>
      </c>
      <c r="V1290">
        <v>10</v>
      </c>
      <c r="W1290">
        <v>0</v>
      </c>
      <c r="Z1290">
        <v>0</v>
      </c>
    </row>
    <row r="1291" spans="1:26" hidden="1" x14ac:dyDescent="0.15">
      <c r="A1291" t="s">
        <v>1544</v>
      </c>
      <c r="B1291" t="s">
        <v>1545</v>
      </c>
      <c r="C1291" s="1">
        <v>10</v>
      </c>
      <c r="D1291" s="2">
        <v>43270</v>
      </c>
      <c r="E1291" s="2">
        <v>42174</v>
      </c>
      <c r="F1291" t="s">
        <v>2853</v>
      </c>
      <c r="G1291" t="s">
        <v>19</v>
      </c>
      <c r="H1291" t="s">
        <v>21</v>
      </c>
      <c r="I1291" t="s">
        <v>23</v>
      </c>
      <c r="J1291" s="1">
        <v>26826912</v>
      </c>
      <c r="K1291" s="1">
        <f t="shared" si="62"/>
        <v>17.104916120735002</v>
      </c>
      <c r="L1291" t="s">
        <v>20</v>
      </c>
      <c r="M1291" t="s">
        <v>947</v>
      </c>
      <c r="N1291" t="s">
        <v>3167</v>
      </c>
      <c r="O1291" t="s">
        <v>3139</v>
      </c>
      <c r="P1291" t="s">
        <v>3167</v>
      </c>
      <c r="Q1291" t="s">
        <v>3167</v>
      </c>
      <c r="R1291" t="s">
        <v>3167</v>
      </c>
      <c r="S1291" s="10">
        <f>C1291-VLOOKUP(E1291, 'OFZ Yield'!$B$2:$N$2354, MATCH(V1291, 'OFZ Yield'!$B$3:$N$3, 0), FALSE)</f>
        <v>-1.0999999999999996</v>
      </c>
      <c r="T1291">
        <f t="shared" si="63"/>
        <v>0</v>
      </c>
      <c r="U1291">
        <f t="shared" si="64"/>
        <v>37</v>
      </c>
      <c r="V1291">
        <v>7</v>
      </c>
      <c r="W1291">
        <v>0</v>
      </c>
      <c r="Z1291">
        <v>0</v>
      </c>
    </row>
    <row r="1292" spans="1:26" hidden="1" x14ac:dyDescent="0.15">
      <c r="A1292" t="s">
        <v>1544</v>
      </c>
      <c r="B1292" t="s">
        <v>1545</v>
      </c>
      <c r="C1292" s="1">
        <v>7.9</v>
      </c>
      <c r="D1292" s="2">
        <v>43994</v>
      </c>
      <c r="E1292" s="2">
        <v>42174</v>
      </c>
      <c r="F1292" t="s">
        <v>2854</v>
      </c>
      <c r="G1292" t="s">
        <v>19</v>
      </c>
      <c r="H1292" t="s">
        <v>21</v>
      </c>
      <c r="I1292" t="s">
        <v>23</v>
      </c>
      <c r="J1292" s="1">
        <v>40240369</v>
      </c>
      <c r="K1292" s="1">
        <f t="shared" si="62"/>
        <v>17.510381253693833</v>
      </c>
      <c r="L1292" t="s">
        <v>20</v>
      </c>
      <c r="M1292" t="s">
        <v>947</v>
      </c>
      <c r="N1292" t="s">
        <v>3167</v>
      </c>
      <c r="O1292" t="s">
        <v>3167</v>
      </c>
      <c r="P1292" t="s">
        <v>3167</v>
      </c>
      <c r="Q1292" t="s">
        <v>3167</v>
      </c>
      <c r="R1292" t="s">
        <v>3167</v>
      </c>
      <c r="S1292" s="10">
        <f>C1292-VLOOKUP(E1292, 'OFZ Yield'!$B$2:$N$2354, MATCH(V1292, 'OFZ Yield'!$B$3:$N$3, 0), FALSE)</f>
        <v>-3.2999999999999989</v>
      </c>
      <c r="T1292">
        <f t="shared" si="63"/>
        <v>0</v>
      </c>
      <c r="U1292">
        <f t="shared" si="64"/>
        <v>60</v>
      </c>
      <c r="V1292">
        <v>5</v>
      </c>
      <c r="W1292">
        <v>0</v>
      </c>
      <c r="Z1292">
        <v>0</v>
      </c>
    </row>
    <row r="1293" spans="1:26" hidden="1" x14ac:dyDescent="0.15">
      <c r="A1293" t="s">
        <v>270</v>
      </c>
      <c r="B1293" t="s">
        <v>271</v>
      </c>
      <c r="C1293" s="1">
        <v>13.5</v>
      </c>
      <c r="D1293" s="2">
        <v>43990</v>
      </c>
      <c r="E1293" s="2">
        <v>42177</v>
      </c>
      <c r="F1293" t="s">
        <v>2851</v>
      </c>
      <c r="G1293" t="s">
        <v>19</v>
      </c>
      <c r="H1293" t="s">
        <v>21</v>
      </c>
      <c r="I1293" t="s">
        <v>25</v>
      </c>
      <c r="J1293" s="1">
        <v>67736909</v>
      </c>
      <c r="K1293" s="1">
        <f t="shared" si="62"/>
        <v>18.031141773961462</v>
      </c>
      <c r="L1293" t="s">
        <v>20</v>
      </c>
      <c r="M1293" t="s">
        <v>948</v>
      </c>
      <c r="N1293" t="s">
        <v>3167</v>
      </c>
      <c r="O1293" t="s">
        <v>3167</v>
      </c>
      <c r="P1293" t="s">
        <v>3167</v>
      </c>
      <c r="Q1293" t="s">
        <v>3167</v>
      </c>
      <c r="R1293" t="s">
        <v>3167</v>
      </c>
      <c r="S1293" s="10">
        <f>C1293-VLOOKUP(E1293, 'OFZ Yield'!$B$2:$N$2354, MATCH(V1293, 'OFZ Yield'!$B$3:$N$3, 0), FALSE)</f>
        <v>2.41</v>
      </c>
      <c r="T1293">
        <f t="shared" si="63"/>
        <v>0</v>
      </c>
      <c r="U1293">
        <f t="shared" si="64"/>
        <v>60</v>
      </c>
      <c r="V1293">
        <v>5</v>
      </c>
      <c r="W1293">
        <v>0</v>
      </c>
      <c r="Z1293">
        <v>0</v>
      </c>
    </row>
    <row r="1294" spans="1:26" hidden="1" x14ac:dyDescent="0.15">
      <c r="A1294" t="s">
        <v>276</v>
      </c>
      <c r="B1294" t="s">
        <v>277</v>
      </c>
      <c r="C1294" s="1">
        <v>11.9</v>
      </c>
      <c r="D1294" s="2">
        <v>45817</v>
      </c>
      <c r="E1294" s="2">
        <v>42177</v>
      </c>
      <c r="F1294" t="s">
        <v>2852</v>
      </c>
      <c r="G1294" t="s">
        <v>19</v>
      </c>
      <c r="H1294" t="s">
        <v>21</v>
      </c>
      <c r="I1294" t="s">
        <v>23</v>
      </c>
      <c r="J1294" s="1">
        <v>65931747</v>
      </c>
      <c r="K1294" s="1">
        <f t="shared" si="62"/>
        <v>18.004130628539119</v>
      </c>
      <c r="L1294" t="s">
        <v>20</v>
      </c>
      <c r="M1294" t="s">
        <v>948</v>
      </c>
      <c r="N1294" t="s">
        <v>3167</v>
      </c>
      <c r="O1294" t="s">
        <v>3167</v>
      </c>
      <c r="P1294" t="s">
        <v>3167</v>
      </c>
      <c r="Q1294" t="s">
        <v>3167</v>
      </c>
      <c r="R1294" t="s">
        <v>3167</v>
      </c>
      <c r="S1294" s="10">
        <f>C1294-VLOOKUP(E1294, 'OFZ Yield'!$B$2:$N$2354, MATCH(V1294, 'OFZ Yield'!$B$3:$N$3, 0), FALSE)</f>
        <v>0.8100000000000005</v>
      </c>
      <c r="T1294">
        <f t="shared" si="63"/>
        <v>0</v>
      </c>
      <c r="U1294">
        <f t="shared" si="64"/>
        <v>120</v>
      </c>
      <c r="V1294">
        <v>5</v>
      </c>
      <c r="W1294">
        <v>0</v>
      </c>
      <c r="Z1294">
        <v>0</v>
      </c>
    </row>
    <row r="1295" spans="1:26" hidden="1" x14ac:dyDescent="0.15">
      <c r="A1295" t="s">
        <v>889</v>
      </c>
      <c r="B1295" t="s">
        <v>890</v>
      </c>
      <c r="C1295" s="1">
        <v>9</v>
      </c>
      <c r="D1295" s="2">
        <v>53077</v>
      </c>
      <c r="E1295" s="2">
        <v>42179</v>
      </c>
      <c r="F1295" t="s">
        <v>891</v>
      </c>
      <c r="G1295" t="s">
        <v>19</v>
      </c>
      <c r="H1295" t="s">
        <v>21</v>
      </c>
      <c r="I1295" t="s">
        <v>25</v>
      </c>
      <c r="J1295" s="1">
        <v>23207632</v>
      </c>
      <c r="K1295" s="1">
        <f t="shared" si="62"/>
        <v>16.959991748056488</v>
      </c>
      <c r="L1295" t="s">
        <v>20</v>
      </c>
      <c r="M1295" t="s">
        <v>24</v>
      </c>
      <c r="N1295" t="s">
        <v>3167</v>
      </c>
      <c r="O1295" t="s">
        <v>3167</v>
      </c>
      <c r="P1295" t="s">
        <v>3167</v>
      </c>
      <c r="Q1295" t="s">
        <v>3167</v>
      </c>
      <c r="R1295" t="s">
        <v>3167</v>
      </c>
      <c r="S1295" s="10">
        <f>C1295-VLOOKUP(E1295, 'OFZ Yield'!$B$2:$N$2354, MATCH(V1295, 'OFZ Yield'!$B$3:$N$3, 0), FALSE)</f>
        <v>-0.13000000000000078</v>
      </c>
      <c r="T1295">
        <f t="shared" si="63"/>
        <v>0</v>
      </c>
      <c r="U1295">
        <f t="shared" si="64"/>
        <v>359</v>
      </c>
      <c r="V1295">
        <v>30</v>
      </c>
      <c r="W1295">
        <v>0</v>
      </c>
    </row>
    <row r="1296" spans="1:26" x14ac:dyDescent="0.15">
      <c r="A1296" t="s">
        <v>889</v>
      </c>
      <c r="B1296" t="s">
        <v>890</v>
      </c>
      <c r="C1296" s="1">
        <v>17.860666670000001</v>
      </c>
      <c r="D1296" s="2">
        <v>53077</v>
      </c>
      <c r="E1296" s="2">
        <v>42179</v>
      </c>
      <c r="F1296" t="s">
        <v>892</v>
      </c>
      <c r="G1296" t="s">
        <v>19</v>
      </c>
      <c r="H1296" t="s">
        <v>21</v>
      </c>
      <c r="I1296" t="s">
        <v>23</v>
      </c>
      <c r="J1296" s="1">
        <v>3487855</v>
      </c>
      <c r="K1296" s="1">
        <f t="shared" si="62"/>
        <v>15.064797492045988</v>
      </c>
      <c r="L1296" t="s">
        <v>20</v>
      </c>
      <c r="M1296" t="s">
        <v>24</v>
      </c>
      <c r="N1296" t="s">
        <v>3167</v>
      </c>
      <c r="O1296" t="s">
        <v>3167</v>
      </c>
      <c r="P1296" t="s">
        <v>3167</v>
      </c>
      <c r="Q1296" t="s">
        <v>3167</v>
      </c>
      <c r="R1296" t="s">
        <v>3167</v>
      </c>
      <c r="S1296" s="10">
        <f>C1296-VLOOKUP(E1296, 'OFZ Yield'!$B$2:$N$2354, MATCH(V1296, 'OFZ Yield'!$B$3:$N$3, 0), FALSE)</f>
        <v>8.7306666699999997</v>
      </c>
      <c r="T1296">
        <f t="shared" si="63"/>
        <v>1</v>
      </c>
      <c r="U1296">
        <f t="shared" si="64"/>
        <v>359</v>
      </c>
      <c r="V1296">
        <v>30</v>
      </c>
      <c r="W1296">
        <v>0</v>
      </c>
      <c r="X1296">
        <v>1</v>
      </c>
      <c r="Y1296" s="2">
        <v>44243</v>
      </c>
      <c r="Z1296" s="226">
        <f>IF(Y1296="", 0, 12*(Y1296-E1296)/365)</f>
        <v>67.857534246575341</v>
      </c>
    </row>
    <row r="1297" spans="1:26" hidden="1" x14ac:dyDescent="0.15">
      <c r="A1297" t="s">
        <v>1479</v>
      </c>
      <c r="B1297" t="s">
        <v>1480</v>
      </c>
      <c r="C1297" s="1">
        <v>8.0500000000000007</v>
      </c>
      <c r="D1297" s="2">
        <v>44012</v>
      </c>
      <c r="E1297" s="2">
        <v>42185</v>
      </c>
      <c r="F1297" t="s">
        <v>2857</v>
      </c>
      <c r="G1297" t="s">
        <v>19</v>
      </c>
      <c r="H1297" t="s">
        <v>21</v>
      </c>
      <c r="I1297" t="s">
        <v>23</v>
      </c>
      <c r="J1297" s="1">
        <v>53653825</v>
      </c>
      <c r="K1297" s="1">
        <f t="shared" si="62"/>
        <v>17.798063319932947</v>
      </c>
      <c r="L1297" t="s">
        <v>20</v>
      </c>
      <c r="M1297" t="s">
        <v>948</v>
      </c>
      <c r="N1297" t="s">
        <v>3133</v>
      </c>
      <c r="O1297" t="s">
        <v>3139</v>
      </c>
      <c r="P1297" t="s">
        <v>3167</v>
      </c>
      <c r="Q1297" t="s">
        <v>3167</v>
      </c>
      <c r="R1297" t="s">
        <v>3167</v>
      </c>
      <c r="S1297" s="10">
        <f>C1297-VLOOKUP(E1297, 'OFZ Yield'!$B$2:$N$2354, MATCH(V1297, 'OFZ Yield'!$B$3:$N$3, 0), FALSE)</f>
        <v>-3</v>
      </c>
      <c r="T1297">
        <f t="shared" si="63"/>
        <v>0</v>
      </c>
      <c r="U1297">
        <f t="shared" si="64"/>
        <v>61</v>
      </c>
      <c r="V1297">
        <v>3</v>
      </c>
      <c r="W1297">
        <v>0</v>
      </c>
      <c r="Z1297">
        <v>0</v>
      </c>
    </row>
    <row r="1298" spans="1:26" hidden="1" x14ac:dyDescent="0.15">
      <c r="A1298" t="s">
        <v>488</v>
      </c>
      <c r="B1298" t="s">
        <v>489</v>
      </c>
      <c r="C1298" s="1">
        <v>13.09</v>
      </c>
      <c r="D1298" s="2">
        <v>44005</v>
      </c>
      <c r="E1298" s="2">
        <v>42185</v>
      </c>
      <c r="F1298" t="s">
        <v>2858</v>
      </c>
      <c r="G1298" t="s">
        <v>19</v>
      </c>
      <c r="H1298" t="s">
        <v>21</v>
      </c>
      <c r="I1298" t="s">
        <v>25</v>
      </c>
      <c r="J1298" s="1">
        <v>67759859</v>
      </c>
      <c r="K1298" s="1">
        <f t="shared" si="62"/>
        <v>18.031480527432237</v>
      </c>
      <c r="L1298" t="s">
        <v>20</v>
      </c>
      <c r="M1298" t="s">
        <v>947</v>
      </c>
      <c r="N1298" t="s">
        <v>3167</v>
      </c>
      <c r="O1298" t="s">
        <v>3167</v>
      </c>
      <c r="P1298" t="s">
        <v>3167</v>
      </c>
      <c r="Q1298" t="s">
        <v>3167</v>
      </c>
      <c r="R1298" t="s">
        <v>3167</v>
      </c>
      <c r="S1298" s="10">
        <f>C1298-VLOOKUP(E1298, 'OFZ Yield'!$B$2:$N$2354, MATCH(V1298, 'OFZ Yield'!$B$3:$N$3, 0), FALSE)</f>
        <v>2.0399999999999991</v>
      </c>
      <c r="T1298">
        <f t="shared" si="63"/>
        <v>0</v>
      </c>
      <c r="U1298">
        <f t="shared" si="64"/>
        <v>60</v>
      </c>
      <c r="V1298">
        <v>3</v>
      </c>
      <c r="W1298">
        <v>0</v>
      </c>
      <c r="Z1298">
        <v>0</v>
      </c>
    </row>
    <row r="1299" spans="1:26" hidden="1" x14ac:dyDescent="0.15">
      <c r="A1299" t="s">
        <v>770</v>
      </c>
      <c r="B1299" t="s">
        <v>771</v>
      </c>
      <c r="C1299" s="1">
        <v>5.5</v>
      </c>
      <c r="D1299" s="2">
        <v>47646</v>
      </c>
      <c r="E1299" s="2">
        <v>42186</v>
      </c>
      <c r="F1299" t="s">
        <v>772</v>
      </c>
      <c r="G1299" t="s">
        <v>19</v>
      </c>
      <c r="H1299" t="s">
        <v>21</v>
      </c>
      <c r="I1299" t="s">
        <v>68</v>
      </c>
      <c r="J1299" s="1">
        <v>6631282</v>
      </c>
      <c r="K1299" s="1">
        <f t="shared" si="62"/>
        <v>15.707308706968979</v>
      </c>
      <c r="L1299" t="s">
        <v>20</v>
      </c>
      <c r="M1299" t="s">
        <v>24</v>
      </c>
      <c r="N1299" t="s">
        <v>3167</v>
      </c>
      <c r="O1299" t="s">
        <v>3167</v>
      </c>
      <c r="P1299" t="s">
        <v>3167</v>
      </c>
      <c r="Q1299" t="s">
        <v>3167</v>
      </c>
      <c r="R1299" t="s">
        <v>3167</v>
      </c>
      <c r="S1299" s="10">
        <f>C1299-VLOOKUP(E1299, 'OFZ Yield'!$B$2:$N$2354, MATCH(V1299, 'OFZ Yield'!$B$3:$N$3, 0), FALSE)</f>
        <v>-5.0999999999999996</v>
      </c>
      <c r="T1299">
        <f t="shared" si="63"/>
        <v>0</v>
      </c>
      <c r="U1299">
        <f t="shared" si="64"/>
        <v>180</v>
      </c>
      <c r="V1299">
        <v>15</v>
      </c>
      <c r="W1299">
        <v>0</v>
      </c>
    </row>
    <row r="1300" spans="1:26" hidden="1" x14ac:dyDescent="0.15">
      <c r="A1300" t="s">
        <v>35</v>
      </c>
      <c r="B1300" t="s">
        <v>36</v>
      </c>
      <c r="C1300" s="1">
        <v>12.95</v>
      </c>
      <c r="D1300" s="2">
        <v>45826</v>
      </c>
      <c r="E1300" s="2">
        <v>42186</v>
      </c>
      <c r="F1300" t="s">
        <v>2856</v>
      </c>
      <c r="G1300" t="s">
        <v>19</v>
      </c>
      <c r="H1300" t="s">
        <v>21</v>
      </c>
      <c r="I1300" t="s">
        <v>23</v>
      </c>
      <c r="J1300" s="1">
        <v>197876129</v>
      </c>
      <c r="K1300" s="1">
        <f t="shared" si="62"/>
        <v>19.103151781771409</v>
      </c>
      <c r="L1300" t="s">
        <v>20</v>
      </c>
      <c r="M1300" t="s">
        <v>951</v>
      </c>
      <c r="N1300" t="s">
        <v>3167</v>
      </c>
      <c r="O1300" t="s">
        <v>3167</v>
      </c>
      <c r="P1300" t="s">
        <v>3167</v>
      </c>
      <c r="Q1300" t="s">
        <v>3167</v>
      </c>
      <c r="R1300" t="s">
        <v>3167</v>
      </c>
      <c r="S1300" s="10">
        <f>C1300-VLOOKUP(E1300, 'OFZ Yield'!$B$2:$N$2354, MATCH(V1300, 'OFZ Yield'!$B$3:$N$3, 0), FALSE)</f>
        <v>1.879999999999999</v>
      </c>
      <c r="T1300">
        <f t="shared" si="63"/>
        <v>0</v>
      </c>
      <c r="U1300">
        <f t="shared" si="64"/>
        <v>120</v>
      </c>
      <c r="V1300">
        <v>3</v>
      </c>
      <c r="W1300">
        <v>0</v>
      </c>
      <c r="Z1300">
        <v>0</v>
      </c>
    </row>
    <row r="1301" spans="1:26" hidden="1" x14ac:dyDescent="0.15">
      <c r="A1301" t="s">
        <v>595</v>
      </c>
      <c r="B1301" t="s">
        <v>596</v>
      </c>
      <c r="C1301" s="1">
        <v>11.9</v>
      </c>
      <c r="D1301" s="2">
        <v>45833</v>
      </c>
      <c r="E1301" s="2">
        <v>42193</v>
      </c>
      <c r="F1301" t="s">
        <v>2864</v>
      </c>
      <c r="G1301" t="s">
        <v>19</v>
      </c>
      <c r="H1301" t="s">
        <v>21</v>
      </c>
      <c r="I1301" t="s">
        <v>23</v>
      </c>
      <c r="J1301" s="1">
        <v>67691058</v>
      </c>
      <c r="K1301" s="1">
        <f t="shared" si="62"/>
        <v>18.03046464644094</v>
      </c>
      <c r="L1301" t="s">
        <v>20</v>
      </c>
      <c r="M1301" t="s">
        <v>948</v>
      </c>
      <c r="N1301" t="s">
        <v>3167</v>
      </c>
      <c r="O1301" t="s">
        <v>3139</v>
      </c>
      <c r="P1301" t="s">
        <v>3167</v>
      </c>
      <c r="Q1301" t="s">
        <v>3167</v>
      </c>
      <c r="R1301" t="s">
        <v>3167</v>
      </c>
      <c r="S1301" s="10">
        <f>C1301-VLOOKUP(E1301, 'OFZ Yield'!$B$2:$N$2354, MATCH(V1301, 'OFZ Yield'!$B$3:$N$3, 0), FALSE)</f>
        <v>0.59999999999999964</v>
      </c>
      <c r="T1301">
        <f t="shared" si="63"/>
        <v>0</v>
      </c>
      <c r="U1301">
        <f t="shared" si="64"/>
        <v>120</v>
      </c>
      <c r="V1301">
        <v>5</v>
      </c>
      <c r="W1301">
        <v>0</v>
      </c>
      <c r="Z1301">
        <v>0</v>
      </c>
    </row>
    <row r="1302" spans="1:26" hidden="1" x14ac:dyDescent="0.15">
      <c r="A1302" t="s">
        <v>2865</v>
      </c>
      <c r="B1302" t="s">
        <v>2866</v>
      </c>
      <c r="C1302" s="1">
        <v>11.85</v>
      </c>
      <c r="D1302" s="2">
        <v>43285</v>
      </c>
      <c r="E1302" s="2">
        <v>42193</v>
      </c>
      <c r="F1302" t="s">
        <v>2867</v>
      </c>
      <c r="G1302" t="s">
        <v>19</v>
      </c>
      <c r="H1302" t="s">
        <v>21</v>
      </c>
      <c r="I1302" t="s">
        <v>25</v>
      </c>
      <c r="J1302" s="1">
        <v>67339069</v>
      </c>
      <c r="K1302" s="1">
        <f t="shared" si="62"/>
        <v>18.025251146237807</v>
      </c>
      <c r="L1302" t="s">
        <v>20</v>
      </c>
      <c r="M1302" t="s">
        <v>947</v>
      </c>
      <c r="N1302" t="s">
        <v>3167</v>
      </c>
      <c r="O1302" t="s">
        <v>3167</v>
      </c>
      <c r="P1302" t="s">
        <v>3167</v>
      </c>
      <c r="Q1302" t="s">
        <v>3167</v>
      </c>
      <c r="R1302" t="s">
        <v>3167</v>
      </c>
      <c r="S1302" s="10">
        <f>C1302-VLOOKUP(E1302, 'OFZ Yield'!$B$2:$N$2354, MATCH(V1302, 'OFZ Yield'!$B$3:$N$3, 0), FALSE)</f>
        <v>1.1500000000000004</v>
      </c>
      <c r="T1302">
        <f t="shared" si="63"/>
        <v>0</v>
      </c>
      <c r="U1302">
        <f t="shared" si="64"/>
        <v>36</v>
      </c>
      <c r="V1302">
        <v>15</v>
      </c>
      <c r="W1302">
        <v>0</v>
      </c>
      <c r="Z1302">
        <v>0</v>
      </c>
    </row>
    <row r="1303" spans="1:26" hidden="1" x14ac:dyDescent="0.15">
      <c r="A1303" t="s">
        <v>2865</v>
      </c>
      <c r="B1303" t="s">
        <v>2866</v>
      </c>
      <c r="C1303" s="1">
        <v>11.85</v>
      </c>
      <c r="D1303" s="2">
        <v>43285</v>
      </c>
      <c r="E1303" s="2">
        <v>42193</v>
      </c>
      <c r="F1303" t="s">
        <v>2868</v>
      </c>
      <c r="G1303" t="s">
        <v>19</v>
      </c>
      <c r="H1303" t="s">
        <v>21</v>
      </c>
      <c r="I1303" t="s">
        <v>25</v>
      </c>
      <c r="J1303" s="1">
        <v>67339069</v>
      </c>
      <c r="K1303" s="1">
        <f t="shared" si="62"/>
        <v>18.025251146237807</v>
      </c>
      <c r="L1303" t="s">
        <v>20</v>
      </c>
      <c r="M1303" t="s">
        <v>947</v>
      </c>
      <c r="N1303" t="s">
        <v>3167</v>
      </c>
      <c r="O1303" t="s">
        <v>3167</v>
      </c>
      <c r="P1303" t="s">
        <v>3167</v>
      </c>
      <c r="Q1303" t="s">
        <v>3167</v>
      </c>
      <c r="R1303" t="s">
        <v>3167</v>
      </c>
      <c r="S1303" s="10">
        <f>C1303-VLOOKUP(E1303, 'OFZ Yield'!$B$2:$N$2354, MATCH(V1303, 'OFZ Yield'!$B$3:$N$3, 0), FALSE)</f>
        <v>0.67999999999999972</v>
      </c>
      <c r="T1303">
        <f t="shared" si="63"/>
        <v>0</v>
      </c>
      <c r="U1303">
        <f t="shared" si="64"/>
        <v>36</v>
      </c>
      <c r="V1303">
        <v>10</v>
      </c>
      <c r="W1303">
        <v>0</v>
      </c>
      <c r="Z1303">
        <v>0</v>
      </c>
    </row>
    <row r="1304" spans="1:26" hidden="1" x14ac:dyDescent="0.15">
      <c r="A1304" t="s">
        <v>2865</v>
      </c>
      <c r="B1304" t="s">
        <v>2866</v>
      </c>
      <c r="C1304" s="1">
        <v>11.85</v>
      </c>
      <c r="D1304" s="2">
        <v>43285</v>
      </c>
      <c r="E1304" s="2">
        <v>42193</v>
      </c>
      <c r="F1304" t="s">
        <v>2869</v>
      </c>
      <c r="G1304" t="s">
        <v>19</v>
      </c>
      <c r="H1304" t="s">
        <v>21</v>
      </c>
      <c r="I1304" t="s">
        <v>25</v>
      </c>
      <c r="J1304" s="1">
        <v>67339069</v>
      </c>
      <c r="K1304" s="1">
        <f t="shared" si="62"/>
        <v>18.025251146237807</v>
      </c>
      <c r="L1304" t="s">
        <v>20</v>
      </c>
      <c r="M1304" t="s">
        <v>947</v>
      </c>
      <c r="N1304" t="s">
        <v>3167</v>
      </c>
      <c r="O1304" t="s">
        <v>3167</v>
      </c>
      <c r="P1304" t="s">
        <v>3167</v>
      </c>
      <c r="Q1304" t="s">
        <v>3167</v>
      </c>
      <c r="R1304" t="s">
        <v>3167</v>
      </c>
      <c r="S1304" s="10">
        <f>C1304-VLOOKUP(E1304, 'OFZ Yield'!$B$2:$N$2354, MATCH(V1304, 'OFZ Yield'!$B$3:$N$3, 0), FALSE)</f>
        <v>0.67999999999999972</v>
      </c>
      <c r="T1304">
        <f t="shared" si="63"/>
        <v>0</v>
      </c>
      <c r="U1304">
        <f t="shared" si="64"/>
        <v>36</v>
      </c>
      <c r="V1304">
        <v>10</v>
      </c>
      <c r="W1304">
        <v>0</v>
      </c>
      <c r="Z1304">
        <v>0</v>
      </c>
    </row>
    <row r="1305" spans="1:26" hidden="1" x14ac:dyDescent="0.15">
      <c r="A1305" t="s">
        <v>138</v>
      </c>
      <c r="B1305" t="s">
        <v>139</v>
      </c>
      <c r="C1305" s="1">
        <v>13.5</v>
      </c>
      <c r="D1305" s="2">
        <v>44378</v>
      </c>
      <c r="E1305" s="2">
        <v>42194</v>
      </c>
      <c r="F1305" t="s">
        <v>140</v>
      </c>
      <c r="G1305" t="s">
        <v>19</v>
      </c>
      <c r="H1305" t="s">
        <v>21</v>
      </c>
      <c r="I1305" t="s">
        <v>25</v>
      </c>
      <c r="J1305" s="1">
        <v>54375013</v>
      </c>
      <c r="K1305" s="1">
        <f t="shared" si="62"/>
        <v>17.811415286453553</v>
      </c>
      <c r="L1305" t="s">
        <v>20</v>
      </c>
      <c r="M1305" t="s">
        <v>24</v>
      </c>
      <c r="N1305" t="s">
        <v>3167</v>
      </c>
      <c r="O1305" t="s">
        <v>3141</v>
      </c>
      <c r="P1305" t="s">
        <v>3167</v>
      </c>
      <c r="Q1305" t="s">
        <v>3167</v>
      </c>
      <c r="R1305" t="s">
        <v>3167</v>
      </c>
      <c r="S1305" s="10">
        <f>C1305-VLOOKUP(E1305, 'OFZ Yield'!$B$2:$N$2354, MATCH(V1305, 'OFZ Yield'!$B$3:$N$3, 0), FALSE)</f>
        <v>2.34</v>
      </c>
      <c r="T1305">
        <f t="shared" si="63"/>
        <v>0</v>
      </c>
      <c r="U1305">
        <f t="shared" si="64"/>
        <v>72</v>
      </c>
      <c r="V1305">
        <v>7</v>
      </c>
      <c r="W1305">
        <v>2</v>
      </c>
    </row>
    <row r="1306" spans="1:26" hidden="1" x14ac:dyDescent="0.15">
      <c r="A1306" t="s">
        <v>1190</v>
      </c>
      <c r="B1306" t="s">
        <v>1191</v>
      </c>
      <c r="C1306" s="1">
        <v>11.5</v>
      </c>
      <c r="D1306" s="2">
        <v>45834</v>
      </c>
      <c r="E1306" s="2">
        <v>42194</v>
      </c>
      <c r="F1306" t="s">
        <v>2859</v>
      </c>
      <c r="G1306" t="s">
        <v>19</v>
      </c>
      <c r="H1306" t="s">
        <v>21</v>
      </c>
      <c r="I1306" t="s">
        <v>23</v>
      </c>
      <c r="J1306" s="1">
        <v>66312821</v>
      </c>
      <c r="K1306" s="1">
        <f t="shared" si="62"/>
        <v>18.009893815043064</v>
      </c>
      <c r="L1306" t="s">
        <v>20</v>
      </c>
      <c r="M1306" t="s">
        <v>951</v>
      </c>
      <c r="N1306" t="s">
        <v>3167</v>
      </c>
      <c r="O1306" t="s">
        <v>3167</v>
      </c>
      <c r="P1306" t="s">
        <v>3167</v>
      </c>
      <c r="Q1306" t="s">
        <v>3167</v>
      </c>
      <c r="R1306" t="s">
        <v>3167</v>
      </c>
      <c r="S1306" s="10">
        <f>C1306-VLOOKUP(E1306, 'OFZ Yield'!$B$2:$N$2354, MATCH(V1306, 'OFZ Yield'!$B$3:$N$3, 0), FALSE)</f>
        <v>0.33000000000000007</v>
      </c>
      <c r="T1306">
        <f t="shared" si="63"/>
        <v>0</v>
      </c>
      <c r="U1306">
        <f t="shared" si="64"/>
        <v>120</v>
      </c>
      <c r="V1306">
        <v>5</v>
      </c>
      <c r="W1306">
        <v>0</v>
      </c>
      <c r="Z1306">
        <v>0</v>
      </c>
    </row>
    <row r="1307" spans="1:26" hidden="1" x14ac:dyDescent="0.15">
      <c r="A1307" t="s">
        <v>2694</v>
      </c>
      <c r="B1307" t="s">
        <v>2695</v>
      </c>
      <c r="C1307" s="1">
        <v>9.25</v>
      </c>
      <c r="D1307" s="2">
        <v>43291</v>
      </c>
      <c r="E1307" s="2">
        <v>42199</v>
      </c>
      <c r="F1307" t="s">
        <v>2870</v>
      </c>
      <c r="G1307" t="s">
        <v>19</v>
      </c>
      <c r="H1307" t="s">
        <v>21</v>
      </c>
      <c r="I1307" t="s">
        <v>23</v>
      </c>
      <c r="J1307" s="1">
        <v>26368074</v>
      </c>
      <c r="K1307" s="1">
        <f t="shared" si="62"/>
        <v>17.087664518119436</v>
      </c>
      <c r="L1307" t="s">
        <v>20</v>
      </c>
      <c r="M1307" t="s">
        <v>947</v>
      </c>
      <c r="N1307" t="s">
        <v>3167</v>
      </c>
      <c r="O1307" t="s">
        <v>3167</v>
      </c>
      <c r="P1307" t="s">
        <v>3167</v>
      </c>
      <c r="Q1307" t="s">
        <v>3167</v>
      </c>
      <c r="R1307" t="s">
        <v>3167</v>
      </c>
      <c r="S1307" s="10">
        <f>C1307-VLOOKUP(E1307, 'OFZ Yield'!$B$2:$N$2354, MATCH(V1307, 'OFZ Yield'!$B$3:$N$3, 0), FALSE)</f>
        <v>-1.5099999999999998</v>
      </c>
      <c r="T1307">
        <f t="shared" si="63"/>
        <v>0</v>
      </c>
      <c r="U1307">
        <f t="shared" si="64"/>
        <v>36</v>
      </c>
      <c r="V1307">
        <v>10</v>
      </c>
      <c r="W1307">
        <v>0</v>
      </c>
      <c r="Z1307">
        <v>0</v>
      </c>
    </row>
    <row r="1308" spans="1:26" hidden="1" x14ac:dyDescent="0.15">
      <c r="A1308" t="s">
        <v>2694</v>
      </c>
      <c r="B1308" t="s">
        <v>2695</v>
      </c>
      <c r="C1308" s="1">
        <v>9.25</v>
      </c>
      <c r="D1308" s="2">
        <v>43291</v>
      </c>
      <c r="E1308" s="2">
        <v>42199</v>
      </c>
      <c r="F1308" t="s">
        <v>2871</v>
      </c>
      <c r="G1308" t="s">
        <v>19</v>
      </c>
      <c r="H1308" t="s">
        <v>21</v>
      </c>
      <c r="I1308" t="s">
        <v>23</v>
      </c>
      <c r="J1308" s="1">
        <v>26368074</v>
      </c>
      <c r="K1308" s="1">
        <f t="shared" si="62"/>
        <v>17.087664518119436</v>
      </c>
      <c r="L1308" t="s">
        <v>20</v>
      </c>
      <c r="M1308" t="s">
        <v>947</v>
      </c>
      <c r="N1308" t="s">
        <v>3167</v>
      </c>
      <c r="O1308" t="s">
        <v>3167</v>
      </c>
      <c r="P1308" t="s">
        <v>3167</v>
      </c>
      <c r="Q1308" t="s">
        <v>3167</v>
      </c>
      <c r="R1308" t="s">
        <v>3167</v>
      </c>
      <c r="S1308" s="10">
        <f>C1308-VLOOKUP(E1308, 'OFZ Yield'!$B$2:$N$2354, MATCH(V1308, 'OFZ Yield'!$B$3:$N$3, 0), FALSE)</f>
        <v>-1.6199999999999992</v>
      </c>
      <c r="T1308">
        <f t="shared" si="63"/>
        <v>0</v>
      </c>
      <c r="U1308">
        <f t="shared" si="64"/>
        <v>36</v>
      </c>
      <c r="V1308">
        <v>3</v>
      </c>
      <c r="W1308">
        <v>0</v>
      </c>
      <c r="Z1308">
        <v>0</v>
      </c>
    </row>
    <row r="1309" spans="1:26" hidden="1" x14ac:dyDescent="0.15">
      <c r="A1309" t="s">
        <v>512</v>
      </c>
      <c r="B1309" t="s">
        <v>513</v>
      </c>
      <c r="C1309" s="1">
        <v>12.1</v>
      </c>
      <c r="D1309" s="2">
        <v>45841</v>
      </c>
      <c r="E1309" s="2">
        <v>42201</v>
      </c>
      <c r="F1309" t="s">
        <v>514</v>
      </c>
      <c r="G1309" t="s">
        <v>19</v>
      </c>
      <c r="H1309" t="s">
        <v>21</v>
      </c>
      <c r="I1309" t="s">
        <v>23</v>
      </c>
      <c r="J1309" s="1">
        <v>66312821</v>
      </c>
      <c r="K1309" s="1">
        <f t="shared" si="62"/>
        <v>18.009893815043064</v>
      </c>
      <c r="L1309" t="s">
        <v>20</v>
      </c>
      <c r="M1309" t="s">
        <v>24</v>
      </c>
      <c r="N1309" t="s">
        <v>3167</v>
      </c>
      <c r="O1309" t="s">
        <v>3139</v>
      </c>
      <c r="P1309" t="s">
        <v>3167</v>
      </c>
      <c r="Q1309" t="s">
        <v>3167</v>
      </c>
      <c r="R1309" t="s">
        <v>3167</v>
      </c>
      <c r="S1309" s="10">
        <f>C1309-VLOOKUP(E1309, 'OFZ Yield'!$B$2:$N$2354, MATCH(V1309, 'OFZ Yield'!$B$3:$N$3, 0), FALSE)</f>
        <v>1.7300000000000004</v>
      </c>
      <c r="T1309">
        <f t="shared" si="63"/>
        <v>0</v>
      </c>
      <c r="U1309">
        <f t="shared" si="64"/>
        <v>120</v>
      </c>
      <c r="V1309">
        <v>10</v>
      </c>
      <c r="W1309">
        <v>0</v>
      </c>
    </row>
    <row r="1310" spans="1:26" hidden="1" x14ac:dyDescent="0.15">
      <c r="A1310" t="s">
        <v>512</v>
      </c>
      <c r="B1310" t="s">
        <v>513</v>
      </c>
      <c r="C1310" s="1">
        <v>12.1</v>
      </c>
      <c r="D1310" s="2">
        <v>45841</v>
      </c>
      <c r="E1310" s="2">
        <v>42201</v>
      </c>
      <c r="F1310" t="s">
        <v>516</v>
      </c>
      <c r="G1310" t="s">
        <v>19</v>
      </c>
      <c r="H1310" t="s">
        <v>21</v>
      </c>
      <c r="I1310" t="s">
        <v>23</v>
      </c>
      <c r="J1310" s="1">
        <v>66312821</v>
      </c>
      <c r="K1310" s="1">
        <f t="shared" si="62"/>
        <v>18.009893815043064</v>
      </c>
      <c r="L1310" t="s">
        <v>20</v>
      </c>
      <c r="M1310" t="s">
        <v>24</v>
      </c>
      <c r="N1310" t="s">
        <v>3167</v>
      </c>
      <c r="O1310" t="s">
        <v>3139</v>
      </c>
      <c r="P1310" t="s">
        <v>3167</v>
      </c>
      <c r="Q1310" t="s">
        <v>3167</v>
      </c>
      <c r="R1310" t="s">
        <v>3167</v>
      </c>
      <c r="S1310" s="10">
        <f>C1310-VLOOKUP(E1310, 'OFZ Yield'!$B$2:$N$2354, MATCH(V1310, 'OFZ Yield'!$B$3:$N$3, 0), FALSE)</f>
        <v>1.7300000000000004</v>
      </c>
      <c r="T1310">
        <f t="shared" si="63"/>
        <v>0</v>
      </c>
      <c r="U1310">
        <f t="shared" si="64"/>
        <v>120</v>
      </c>
      <c r="V1310">
        <v>10</v>
      </c>
      <c r="W1310">
        <v>0</v>
      </c>
    </row>
    <row r="1311" spans="1:26" hidden="1" x14ac:dyDescent="0.15">
      <c r="A1311" t="s">
        <v>512</v>
      </c>
      <c r="B1311" t="s">
        <v>513</v>
      </c>
      <c r="C1311" s="1">
        <v>12.1</v>
      </c>
      <c r="D1311" s="2">
        <v>45841</v>
      </c>
      <c r="E1311" s="2">
        <v>42201</v>
      </c>
      <c r="F1311" t="s">
        <v>518</v>
      </c>
      <c r="G1311" t="s">
        <v>19</v>
      </c>
      <c r="H1311" t="s">
        <v>21</v>
      </c>
      <c r="I1311" t="s">
        <v>23</v>
      </c>
      <c r="J1311" s="1">
        <v>66312821</v>
      </c>
      <c r="K1311" s="1">
        <f t="shared" si="62"/>
        <v>18.009893815043064</v>
      </c>
      <c r="L1311" t="s">
        <v>20</v>
      </c>
      <c r="M1311" t="s">
        <v>24</v>
      </c>
      <c r="N1311" t="s">
        <v>3167</v>
      </c>
      <c r="O1311" t="s">
        <v>3139</v>
      </c>
      <c r="P1311" t="s">
        <v>3167</v>
      </c>
      <c r="Q1311" t="s">
        <v>3167</v>
      </c>
      <c r="R1311" t="s">
        <v>3167</v>
      </c>
      <c r="S1311" s="10">
        <f>C1311-VLOOKUP(E1311, 'OFZ Yield'!$B$2:$N$2354, MATCH(V1311, 'OFZ Yield'!$B$3:$N$3, 0), FALSE)</f>
        <v>1.7300000000000004</v>
      </c>
      <c r="T1311">
        <f t="shared" si="63"/>
        <v>0</v>
      </c>
      <c r="U1311">
        <f t="shared" si="64"/>
        <v>120</v>
      </c>
      <c r="V1311">
        <v>10</v>
      </c>
      <c r="W1311">
        <v>0</v>
      </c>
    </row>
    <row r="1312" spans="1:26" hidden="1" x14ac:dyDescent="0.15">
      <c r="A1312" t="s">
        <v>38</v>
      </c>
      <c r="B1312" t="s">
        <v>39</v>
      </c>
      <c r="C1312" s="1">
        <v>8</v>
      </c>
      <c r="D1312" s="2">
        <v>45841</v>
      </c>
      <c r="E1312" s="2">
        <v>42201</v>
      </c>
      <c r="F1312" t="s">
        <v>2872</v>
      </c>
      <c r="G1312" t="s">
        <v>19</v>
      </c>
      <c r="H1312" t="s">
        <v>21</v>
      </c>
      <c r="I1312" t="s">
        <v>23</v>
      </c>
      <c r="J1312" s="1">
        <v>135382116</v>
      </c>
      <c r="K1312" s="1">
        <f t="shared" si="62"/>
        <v>18.723611827000884</v>
      </c>
      <c r="L1312" t="s">
        <v>20</v>
      </c>
      <c r="M1312" t="s">
        <v>948</v>
      </c>
      <c r="N1312" t="s">
        <v>3167</v>
      </c>
      <c r="O1312" t="s">
        <v>3167</v>
      </c>
      <c r="P1312" t="s">
        <v>3167</v>
      </c>
      <c r="Q1312" t="s">
        <v>3167</v>
      </c>
      <c r="R1312" t="s">
        <v>3167</v>
      </c>
      <c r="S1312" s="10">
        <f>C1312-VLOOKUP(E1312, 'OFZ Yield'!$B$2:$N$2354, MATCH(V1312, 'OFZ Yield'!$B$3:$N$3, 0), FALSE)</f>
        <v>-2.5700000000000003</v>
      </c>
      <c r="T1312">
        <f t="shared" si="63"/>
        <v>0</v>
      </c>
      <c r="U1312">
        <f t="shared" si="64"/>
        <v>120</v>
      </c>
      <c r="V1312">
        <v>3</v>
      </c>
      <c r="W1312">
        <v>0</v>
      </c>
      <c r="Z1312">
        <v>0</v>
      </c>
    </row>
    <row r="1313" spans="1:26" hidden="1" x14ac:dyDescent="0.15">
      <c r="A1313" t="s">
        <v>823</v>
      </c>
      <c r="B1313" t="s">
        <v>824</v>
      </c>
      <c r="C1313" s="1">
        <v>0.51</v>
      </c>
      <c r="D1313" s="2">
        <v>49481</v>
      </c>
      <c r="E1313" s="2">
        <v>42201</v>
      </c>
      <c r="F1313" s="16" t="s">
        <v>2873</v>
      </c>
      <c r="G1313" t="s">
        <v>19</v>
      </c>
      <c r="H1313" t="s">
        <v>21</v>
      </c>
      <c r="I1313" t="s">
        <v>23</v>
      </c>
      <c r="J1313" s="19">
        <v>53653825</v>
      </c>
      <c r="K1313" s="19">
        <f t="shared" si="62"/>
        <v>17.798063319932947</v>
      </c>
      <c r="L1313" t="s">
        <v>20</v>
      </c>
      <c r="M1313" s="16" t="s">
        <v>1011</v>
      </c>
      <c r="N1313" s="16" t="s">
        <v>3167</v>
      </c>
      <c r="O1313" s="16" t="s">
        <v>3139</v>
      </c>
      <c r="P1313" s="16" t="s">
        <v>3167</v>
      </c>
      <c r="Q1313" s="16" t="s">
        <v>3167</v>
      </c>
      <c r="R1313" s="16" t="s">
        <v>3167</v>
      </c>
      <c r="S1313" s="17">
        <f>C1313-VLOOKUP(E1313, 'OFZ Yield'!$B$2:$N$2354, MATCH(V1313, 'OFZ Yield'!$B$3:$N$3, 0), FALSE)</f>
        <v>-9.86</v>
      </c>
      <c r="T1313">
        <f t="shared" si="63"/>
        <v>0</v>
      </c>
      <c r="U1313" s="16">
        <f t="shared" si="64"/>
        <v>240</v>
      </c>
      <c r="V1313" s="16">
        <v>10</v>
      </c>
      <c r="W1313" s="16">
        <v>0</v>
      </c>
      <c r="X1313" s="16">
        <v>1</v>
      </c>
      <c r="Y1313" s="18">
        <v>42753</v>
      </c>
      <c r="Z1313" s="10">
        <f>(Y1313-E1313)/365</f>
        <v>1.5123287671232877</v>
      </c>
    </row>
    <row r="1314" spans="1:26" hidden="1" x14ac:dyDescent="0.15">
      <c r="A1314" t="s">
        <v>520</v>
      </c>
      <c r="B1314" t="s">
        <v>521</v>
      </c>
      <c r="C1314" s="1">
        <v>5.4</v>
      </c>
      <c r="D1314" s="2">
        <v>45847</v>
      </c>
      <c r="E1314" s="2">
        <v>42207</v>
      </c>
      <c r="F1314" t="s">
        <v>522</v>
      </c>
      <c r="G1314" t="s">
        <v>19</v>
      </c>
      <c r="H1314" t="s">
        <v>21</v>
      </c>
      <c r="I1314" t="s">
        <v>23</v>
      </c>
      <c r="J1314" s="1">
        <v>31647238</v>
      </c>
      <c r="K1314" s="1">
        <f t="shared" si="62"/>
        <v>17.270161435763853</v>
      </c>
      <c r="L1314" t="s">
        <v>20</v>
      </c>
      <c r="M1314" t="s">
        <v>24</v>
      </c>
      <c r="N1314" t="s">
        <v>3167</v>
      </c>
      <c r="O1314" t="s">
        <v>3167</v>
      </c>
      <c r="P1314" t="s">
        <v>3167</v>
      </c>
      <c r="Q1314" t="s">
        <v>3167</v>
      </c>
      <c r="R1314" t="s">
        <v>3167</v>
      </c>
      <c r="S1314" s="10">
        <f>C1314-VLOOKUP(E1314, 'OFZ Yield'!$B$2:$N$2354, MATCH(V1314, 'OFZ Yield'!$B$3:$N$3, 0), FALSE)</f>
        <v>-5.1199999999999992</v>
      </c>
      <c r="T1314">
        <f t="shared" si="63"/>
        <v>0</v>
      </c>
      <c r="U1314">
        <f t="shared" si="64"/>
        <v>120</v>
      </c>
      <c r="V1314">
        <v>10</v>
      </c>
      <c r="W1314">
        <v>0</v>
      </c>
    </row>
    <row r="1315" spans="1:26" hidden="1" x14ac:dyDescent="0.15">
      <c r="A1315" t="s">
        <v>1465</v>
      </c>
      <c r="B1315" t="s">
        <v>1466</v>
      </c>
      <c r="C1315" s="1">
        <v>11.6</v>
      </c>
      <c r="D1315" s="2">
        <v>44028</v>
      </c>
      <c r="E1315" s="2">
        <v>42208</v>
      </c>
      <c r="F1315" t="s">
        <v>2875</v>
      </c>
      <c r="G1315" t="s">
        <v>19</v>
      </c>
      <c r="H1315" t="s">
        <v>21</v>
      </c>
      <c r="I1315" t="s">
        <v>23</v>
      </c>
      <c r="J1315" s="1">
        <v>135382116</v>
      </c>
      <c r="K1315" s="1">
        <f t="shared" si="62"/>
        <v>18.723611827000884</v>
      </c>
      <c r="L1315" t="s">
        <v>20</v>
      </c>
      <c r="M1315" t="s">
        <v>951</v>
      </c>
      <c r="N1315" t="s">
        <v>3167</v>
      </c>
      <c r="O1315" t="s">
        <v>3167</v>
      </c>
      <c r="P1315" t="s">
        <v>3167</v>
      </c>
      <c r="Q1315" t="s">
        <v>3167</v>
      </c>
      <c r="R1315" t="s">
        <v>3167</v>
      </c>
      <c r="S1315" s="10">
        <f>C1315-VLOOKUP(E1315, 'OFZ Yield'!$B$2:$N$2354, MATCH(V1315, 'OFZ Yield'!$B$3:$N$3, 0), FALSE)</f>
        <v>1</v>
      </c>
      <c r="T1315">
        <f t="shared" si="63"/>
        <v>0</v>
      </c>
      <c r="U1315">
        <f t="shared" si="64"/>
        <v>60</v>
      </c>
      <c r="V1315">
        <v>10</v>
      </c>
      <c r="W1315">
        <v>0</v>
      </c>
      <c r="Z1315">
        <v>0</v>
      </c>
    </row>
    <row r="1316" spans="1:26" hidden="1" x14ac:dyDescent="0.15">
      <c r="A1316" t="s">
        <v>2880</v>
      </c>
      <c r="B1316" t="s">
        <v>2881</v>
      </c>
      <c r="C1316" s="1">
        <v>12</v>
      </c>
      <c r="D1316" s="2">
        <v>43300</v>
      </c>
      <c r="E1316" s="2">
        <v>42208</v>
      </c>
      <c r="F1316" s="16" t="s">
        <v>2882</v>
      </c>
      <c r="G1316" t="s">
        <v>19</v>
      </c>
      <c r="H1316" t="s">
        <v>21</v>
      </c>
      <c r="I1316" t="s">
        <v>23</v>
      </c>
      <c r="J1316" s="19">
        <v>19801980</v>
      </c>
      <c r="K1316" s="19">
        <f t="shared" si="62"/>
        <v>16.801292490665098</v>
      </c>
      <c r="L1316" t="s">
        <v>20</v>
      </c>
      <c r="M1316" s="16" t="s">
        <v>1011</v>
      </c>
      <c r="N1316" s="16" t="s">
        <v>3167</v>
      </c>
      <c r="O1316" s="16" t="s">
        <v>3167</v>
      </c>
      <c r="P1316" s="16" t="s">
        <v>3167</v>
      </c>
      <c r="Q1316" s="16" t="s">
        <v>3167</v>
      </c>
      <c r="R1316" s="16" t="s">
        <v>3167</v>
      </c>
      <c r="S1316" s="17">
        <f>C1316-VLOOKUP(E1316, 'OFZ Yield'!$B$2:$N$2354, MATCH(V1316, 'OFZ Yield'!$B$3:$N$3, 0), FALSE)</f>
        <v>1.2799999999999994</v>
      </c>
      <c r="T1316">
        <f t="shared" si="63"/>
        <v>0</v>
      </c>
      <c r="U1316" s="16">
        <f t="shared" si="64"/>
        <v>36</v>
      </c>
      <c r="V1316" s="16">
        <v>3</v>
      </c>
      <c r="W1316" s="16">
        <v>0</v>
      </c>
      <c r="X1316" s="16">
        <v>1</v>
      </c>
      <c r="Y1316" s="18">
        <v>42754</v>
      </c>
      <c r="Z1316" s="10">
        <f>(Y1316-E1316)/365</f>
        <v>1.4958904109589042</v>
      </c>
    </row>
    <row r="1317" spans="1:26" hidden="1" x14ac:dyDescent="0.15">
      <c r="A1317" t="s">
        <v>16</v>
      </c>
      <c r="B1317" t="s">
        <v>17</v>
      </c>
      <c r="C1317" s="1">
        <v>5.85</v>
      </c>
      <c r="D1317" s="2">
        <v>45849</v>
      </c>
      <c r="E1317" s="2">
        <v>42209</v>
      </c>
      <c r="F1317" t="s">
        <v>523</v>
      </c>
      <c r="G1317" t="s">
        <v>19</v>
      </c>
      <c r="H1317" t="s">
        <v>21</v>
      </c>
      <c r="I1317" t="s">
        <v>189</v>
      </c>
      <c r="J1317" s="1">
        <v>134134563</v>
      </c>
      <c r="K1317" s="1">
        <f t="shared" si="62"/>
        <v>18.714354055534702</v>
      </c>
      <c r="L1317" t="s">
        <v>20</v>
      </c>
      <c r="M1317" t="s">
        <v>24</v>
      </c>
      <c r="N1317" t="s">
        <v>3167</v>
      </c>
      <c r="O1317" t="s">
        <v>3167</v>
      </c>
      <c r="P1317" t="s">
        <v>3167</v>
      </c>
      <c r="Q1317" t="s">
        <v>3167</v>
      </c>
      <c r="R1317" t="s">
        <v>3167</v>
      </c>
      <c r="S1317" s="10">
        <f>C1317-VLOOKUP(E1317, 'OFZ Yield'!$B$2:$N$2354, MATCH(V1317, 'OFZ Yield'!$B$3:$N$3, 0), FALSE)</f>
        <v>-4.8900000000000006</v>
      </c>
      <c r="T1317">
        <f t="shared" si="63"/>
        <v>0</v>
      </c>
      <c r="U1317">
        <f t="shared" si="64"/>
        <v>120</v>
      </c>
      <c r="V1317">
        <v>10</v>
      </c>
      <c r="W1317">
        <v>0</v>
      </c>
    </row>
    <row r="1318" spans="1:26" hidden="1" x14ac:dyDescent="0.15">
      <c r="A1318" t="s">
        <v>16</v>
      </c>
      <c r="B1318" t="s">
        <v>17</v>
      </c>
      <c r="C1318" s="1">
        <v>5.85</v>
      </c>
      <c r="D1318" s="2">
        <v>45852</v>
      </c>
      <c r="E1318" s="2">
        <v>42212</v>
      </c>
      <c r="F1318" t="s">
        <v>524</v>
      </c>
      <c r="G1318" t="s">
        <v>19</v>
      </c>
      <c r="H1318" t="s">
        <v>21</v>
      </c>
      <c r="I1318" t="s">
        <v>189</v>
      </c>
      <c r="J1318" s="1">
        <v>134134563</v>
      </c>
      <c r="K1318" s="1">
        <f t="shared" si="62"/>
        <v>18.714354055534702</v>
      </c>
      <c r="L1318" t="s">
        <v>20</v>
      </c>
      <c r="M1318" t="s">
        <v>24</v>
      </c>
      <c r="N1318" t="s">
        <v>3167</v>
      </c>
      <c r="O1318" t="s">
        <v>3167</v>
      </c>
      <c r="P1318" t="s">
        <v>3167</v>
      </c>
      <c r="Q1318" t="s">
        <v>3167</v>
      </c>
      <c r="R1318" t="s">
        <v>3167</v>
      </c>
      <c r="S1318" s="10">
        <f>C1318-VLOOKUP(E1318, 'OFZ Yield'!$B$2:$N$2354, MATCH(V1318, 'OFZ Yield'!$B$3:$N$3, 0), FALSE)</f>
        <v>-5.15</v>
      </c>
      <c r="T1318">
        <f t="shared" si="63"/>
        <v>0</v>
      </c>
      <c r="U1318">
        <f t="shared" si="64"/>
        <v>120</v>
      </c>
      <c r="V1318">
        <v>10</v>
      </c>
      <c r="W1318">
        <v>0</v>
      </c>
    </row>
    <row r="1319" spans="1:26" hidden="1" x14ac:dyDescent="0.15">
      <c r="A1319" t="s">
        <v>988</v>
      </c>
      <c r="B1319" t="s">
        <v>989</v>
      </c>
      <c r="C1319" s="1">
        <v>15</v>
      </c>
      <c r="D1319" s="2">
        <v>45852</v>
      </c>
      <c r="E1319" s="2">
        <v>42212</v>
      </c>
      <c r="F1319" s="16" t="s">
        <v>2876</v>
      </c>
      <c r="G1319" t="s">
        <v>19</v>
      </c>
      <c r="H1319" t="s">
        <v>21</v>
      </c>
      <c r="I1319" t="s">
        <v>23</v>
      </c>
      <c r="J1319" s="19">
        <v>6600660</v>
      </c>
      <c r="K1319" s="19">
        <f t="shared" si="62"/>
        <v>15.702680201996987</v>
      </c>
      <c r="L1319" t="s">
        <v>20</v>
      </c>
      <c r="M1319" s="16" t="s">
        <v>1011</v>
      </c>
      <c r="N1319" s="16" t="s">
        <v>3167</v>
      </c>
      <c r="O1319" s="16" t="s">
        <v>3167</v>
      </c>
      <c r="P1319" s="16" t="s">
        <v>3167</v>
      </c>
      <c r="Q1319" s="16" t="s">
        <v>3167</v>
      </c>
      <c r="R1319" s="16" t="s">
        <v>3167</v>
      </c>
      <c r="S1319" s="17">
        <f>C1319-VLOOKUP(E1319, 'OFZ Yield'!$B$2:$N$2354, MATCH(V1319, 'OFZ Yield'!$B$3:$N$3, 0), FALSE)</f>
        <v>4</v>
      </c>
      <c r="T1319">
        <f t="shared" si="63"/>
        <v>0</v>
      </c>
      <c r="U1319" s="16">
        <f t="shared" si="64"/>
        <v>120</v>
      </c>
      <c r="V1319" s="16">
        <v>10</v>
      </c>
      <c r="W1319" s="16">
        <v>0</v>
      </c>
      <c r="X1319" s="16">
        <v>1</v>
      </c>
      <c r="Y1319" s="18">
        <v>42758</v>
      </c>
      <c r="Z1319" s="10">
        <f>(Y1319-E1319)/365</f>
        <v>1.4958904109589042</v>
      </c>
    </row>
    <row r="1320" spans="1:26" hidden="1" x14ac:dyDescent="0.15">
      <c r="A1320" t="s">
        <v>2877</v>
      </c>
      <c r="B1320" t="s">
        <v>2878</v>
      </c>
      <c r="C1320" s="1">
        <v>11</v>
      </c>
      <c r="D1320" s="2">
        <v>44037</v>
      </c>
      <c r="E1320" s="2">
        <v>42212</v>
      </c>
      <c r="F1320" t="s">
        <v>2879</v>
      </c>
      <c r="G1320" t="s">
        <v>19</v>
      </c>
      <c r="H1320" t="s">
        <v>21</v>
      </c>
      <c r="I1320" t="s">
        <v>25</v>
      </c>
      <c r="J1320" s="1">
        <v>2574874</v>
      </c>
      <c r="K1320" s="1">
        <f t="shared" si="62"/>
        <v>14.761311158843927</v>
      </c>
      <c r="L1320" t="s">
        <v>20</v>
      </c>
      <c r="M1320" t="s">
        <v>947</v>
      </c>
      <c r="N1320" t="s">
        <v>3167</v>
      </c>
      <c r="O1320" t="s">
        <v>3167</v>
      </c>
      <c r="P1320" t="s">
        <v>3167</v>
      </c>
      <c r="Q1320" t="s">
        <v>3167</v>
      </c>
      <c r="R1320" t="s">
        <v>3167</v>
      </c>
      <c r="S1320" s="10">
        <f>C1320-VLOOKUP(E1320, 'OFZ Yield'!$B$2:$N$2354, MATCH(V1320, 'OFZ Yield'!$B$3:$N$3, 0), FALSE)</f>
        <v>0</v>
      </c>
      <c r="T1320">
        <f t="shared" si="63"/>
        <v>0</v>
      </c>
      <c r="U1320">
        <f t="shared" si="64"/>
        <v>60</v>
      </c>
      <c r="V1320">
        <v>10</v>
      </c>
      <c r="W1320">
        <v>0</v>
      </c>
      <c r="Z1320">
        <v>0</v>
      </c>
    </row>
    <row r="1321" spans="1:26" hidden="1" x14ac:dyDescent="0.15">
      <c r="A1321" t="s">
        <v>16</v>
      </c>
      <c r="B1321" t="s">
        <v>17</v>
      </c>
      <c r="C1321" s="1">
        <v>5.85</v>
      </c>
      <c r="D1321" s="2">
        <v>45853</v>
      </c>
      <c r="E1321" s="2">
        <v>42213</v>
      </c>
      <c r="F1321" t="s">
        <v>525</v>
      </c>
      <c r="G1321" t="s">
        <v>19</v>
      </c>
      <c r="H1321" t="s">
        <v>21</v>
      </c>
      <c r="I1321" t="s">
        <v>189</v>
      </c>
      <c r="J1321" s="1">
        <v>134134563</v>
      </c>
      <c r="K1321" s="1">
        <f t="shared" si="62"/>
        <v>18.714354055534702</v>
      </c>
      <c r="L1321" t="s">
        <v>20</v>
      </c>
      <c r="M1321" t="s">
        <v>24</v>
      </c>
      <c r="N1321" t="s">
        <v>3167</v>
      </c>
      <c r="O1321" t="s">
        <v>3167</v>
      </c>
      <c r="P1321" t="s">
        <v>3167</v>
      </c>
      <c r="Q1321" t="s">
        <v>3167</v>
      </c>
      <c r="R1321" t="s">
        <v>3167</v>
      </c>
      <c r="S1321" s="10">
        <f>C1321-VLOOKUP(E1321, 'OFZ Yield'!$B$2:$N$2354, MATCH(V1321, 'OFZ Yield'!$B$3:$N$3, 0), FALSE)</f>
        <v>-5.15</v>
      </c>
      <c r="T1321">
        <f t="shared" si="63"/>
        <v>0</v>
      </c>
      <c r="U1321">
        <f t="shared" si="64"/>
        <v>120</v>
      </c>
      <c r="V1321">
        <v>10</v>
      </c>
      <c r="W1321">
        <v>0</v>
      </c>
    </row>
    <row r="1322" spans="1:26" hidden="1" x14ac:dyDescent="0.15">
      <c r="A1322" t="s">
        <v>65</v>
      </c>
      <c r="B1322" t="s">
        <v>66</v>
      </c>
      <c r="C1322" s="1">
        <v>7.6</v>
      </c>
      <c r="D1322" s="2">
        <v>44761</v>
      </c>
      <c r="E1322" s="2">
        <v>42213</v>
      </c>
      <c r="F1322" s="16" t="s">
        <v>2883</v>
      </c>
      <c r="G1322" t="s">
        <v>19</v>
      </c>
      <c r="H1322" t="s">
        <v>21</v>
      </c>
      <c r="I1322" t="s">
        <v>23</v>
      </c>
      <c r="J1322" s="19">
        <v>66006600</v>
      </c>
      <c r="K1322" s="19">
        <f t="shared" si="62"/>
        <v>18.005265294991034</v>
      </c>
      <c r="L1322" t="s">
        <v>20</v>
      </c>
      <c r="M1322" s="16" t="s">
        <v>1011</v>
      </c>
      <c r="N1322" s="16" t="s">
        <v>3167</v>
      </c>
      <c r="O1322" s="16" t="s">
        <v>3167</v>
      </c>
      <c r="P1322" s="16" t="s">
        <v>3167</v>
      </c>
      <c r="Q1322" s="16" t="s">
        <v>3167</v>
      </c>
      <c r="R1322" s="16" t="s">
        <v>3167</v>
      </c>
      <c r="S1322" s="17">
        <f>C1322-VLOOKUP(E1322, 'OFZ Yield'!$B$2:$N$2354, MATCH(V1322, 'OFZ Yield'!$B$3:$N$3, 0), FALSE)</f>
        <v>-3.5500000000000007</v>
      </c>
      <c r="T1322">
        <f t="shared" si="63"/>
        <v>0</v>
      </c>
      <c r="U1322" s="16">
        <f t="shared" si="64"/>
        <v>84</v>
      </c>
      <c r="V1322" s="16">
        <v>3</v>
      </c>
      <c r="W1322" s="16">
        <v>0</v>
      </c>
      <c r="X1322" s="16">
        <v>1</v>
      </c>
      <c r="Y1322" s="18">
        <v>43669</v>
      </c>
      <c r="Z1322" s="10">
        <f>(Y1322-E1322)/365</f>
        <v>3.989041095890411</v>
      </c>
    </row>
    <row r="1323" spans="1:26" hidden="1" x14ac:dyDescent="0.15">
      <c r="A1323" t="s">
        <v>488</v>
      </c>
      <c r="B1323" t="s">
        <v>489</v>
      </c>
      <c r="C1323" s="1">
        <v>4.01</v>
      </c>
      <c r="D1323" s="2">
        <v>45855</v>
      </c>
      <c r="E1323" s="2">
        <v>42215</v>
      </c>
      <c r="F1323" t="s">
        <v>526</v>
      </c>
      <c r="G1323" t="s">
        <v>455</v>
      </c>
      <c r="H1323" t="s">
        <v>21</v>
      </c>
      <c r="I1323" t="s">
        <v>23</v>
      </c>
      <c r="J1323" s="1">
        <v>200000000</v>
      </c>
      <c r="K1323" s="1">
        <f t="shared" si="62"/>
        <v>19.113827924512311</v>
      </c>
      <c r="L1323" t="s">
        <v>20</v>
      </c>
      <c r="M1323" t="s">
        <v>24</v>
      </c>
      <c r="N1323" t="s">
        <v>3167</v>
      </c>
      <c r="O1323" t="s">
        <v>3167</v>
      </c>
      <c r="P1323" t="s">
        <v>3167</v>
      </c>
      <c r="Q1323" t="s">
        <v>3167</v>
      </c>
      <c r="R1323" t="s">
        <v>3167</v>
      </c>
      <c r="S1323" s="10">
        <f>C1323-VLOOKUP(E1323, 'OFZ Yield'!$B$2:$N$2354, MATCH(V1323, 'OFZ Yield'!$B$3:$N$3, 0), FALSE)</f>
        <v>-6.67</v>
      </c>
      <c r="T1323">
        <f t="shared" si="63"/>
        <v>0</v>
      </c>
      <c r="U1323">
        <f t="shared" si="64"/>
        <v>120</v>
      </c>
      <c r="V1323">
        <v>10</v>
      </c>
      <c r="W1323">
        <v>0</v>
      </c>
    </row>
    <row r="1324" spans="1:26" hidden="1" x14ac:dyDescent="0.15">
      <c r="A1324" t="s">
        <v>773</v>
      </c>
      <c r="B1324" t="s">
        <v>774</v>
      </c>
      <c r="C1324" s="1">
        <v>11.24</v>
      </c>
      <c r="D1324" s="2">
        <v>47682</v>
      </c>
      <c r="E1324" s="2">
        <v>42222</v>
      </c>
      <c r="F1324" t="s">
        <v>775</v>
      </c>
      <c r="G1324" t="s">
        <v>19</v>
      </c>
      <c r="H1324" t="s">
        <v>21</v>
      </c>
      <c r="I1324" t="s">
        <v>25</v>
      </c>
      <c r="J1324" s="1">
        <v>67339069</v>
      </c>
      <c r="K1324" s="1">
        <f t="shared" si="62"/>
        <v>18.025251146237807</v>
      </c>
      <c r="L1324" t="s">
        <v>20</v>
      </c>
      <c r="M1324" t="s">
        <v>24</v>
      </c>
      <c r="N1324" t="s">
        <v>3167</v>
      </c>
      <c r="O1324" t="s">
        <v>3167</v>
      </c>
      <c r="P1324" t="s">
        <v>3167</v>
      </c>
      <c r="Q1324" t="s">
        <v>3167</v>
      </c>
      <c r="R1324" t="s">
        <v>3167</v>
      </c>
      <c r="S1324" s="10">
        <f>C1324-VLOOKUP(E1324, 'OFZ Yield'!$B$2:$N$2354, MATCH(V1324, 'OFZ Yield'!$B$3:$N$3, 0), FALSE)</f>
        <v>0.87000000000000099</v>
      </c>
      <c r="T1324">
        <f t="shared" si="63"/>
        <v>0</v>
      </c>
      <c r="U1324">
        <f t="shared" si="64"/>
        <v>180</v>
      </c>
      <c r="V1324">
        <v>15</v>
      </c>
      <c r="W1324">
        <v>0</v>
      </c>
    </row>
    <row r="1325" spans="1:26" hidden="1" x14ac:dyDescent="0.15">
      <c r="A1325" t="s">
        <v>529</v>
      </c>
      <c r="B1325" t="s">
        <v>530</v>
      </c>
      <c r="C1325" s="1">
        <v>7.25</v>
      </c>
      <c r="D1325" s="2">
        <v>45862</v>
      </c>
      <c r="E1325" s="2">
        <v>42222</v>
      </c>
      <c r="F1325" t="s">
        <v>2884</v>
      </c>
      <c r="G1325" t="s">
        <v>19</v>
      </c>
      <c r="H1325" t="s">
        <v>21</v>
      </c>
      <c r="I1325" t="s">
        <v>23</v>
      </c>
      <c r="J1325" s="1">
        <v>66006600</v>
      </c>
      <c r="K1325" s="1">
        <f t="shared" si="62"/>
        <v>18.005265294991034</v>
      </c>
      <c r="L1325" t="s">
        <v>20</v>
      </c>
      <c r="M1325" t="s">
        <v>951</v>
      </c>
      <c r="N1325" t="s">
        <v>3167</v>
      </c>
      <c r="O1325" t="s">
        <v>3141</v>
      </c>
      <c r="P1325" t="s">
        <v>3167</v>
      </c>
      <c r="Q1325" t="s">
        <v>3167</v>
      </c>
      <c r="R1325" t="s">
        <v>3167</v>
      </c>
      <c r="S1325" s="10">
        <f>C1325-VLOOKUP(E1325, 'OFZ Yield'!$B$2:$N$2354, MATCH(V1325, 'OFZ Yield'!$B$3:$N$3, 0), FALSE)</f>
        <v>-3.91</v>
      </c>
      <c r="T1325">
        <f t="shared" si="63"/>
        <v>0</v>
      </c>
      <c r="U1325">
        <f t="shared" si="64"/>
        <v>120</v>
      </c>
      <c r="V1325">
        <v>5</v>
      </c>
      <c r="W1325">
        <v>2</v>
      </c>
      <c r="Z1325">
        <v>0</v>
      </c>
    </row>
    <row r="1326" spans="1:26" hidden="1" x14ac:dyDescent="0.15">
      <c r="A1326" t="s">
        <v>2885</v>
      </c>
      <c r="B1326" t="s">
        <v>2886</v>
      </c>
      <c r="C1326" s="1">
        <v>11.3</v>
      </c>
      <c r="D1326" s="2">
        <v>44042</v>
      </c>
      <c r="E1326" s="2">
        <v>42222</v>
      </c>
      <c r="F1326" t="s">
        <v>2887</v>
      </c>
      <c r="G1326" t="s">
        <v>19</v>
      </c>
      <c r="H1326" t="s">
        <v>21</v>
      </c>
      <c r="I1326" t="s">
        <v>23</v>
      </c>
      <c r="J1326" s="1">
        <v>53050257</v>
      </c>
      <c r="K1326" s="1">
        <f t="shared" si="62"/>
        <v>17.786750267498867</v>
      </c>
      <c r="L1326" t="s">
        <v>20</v>
      </c>
      <c r="M1326" t="s">
        <v>948</v>
      </c>
      <c r="N1326" t="s">
        <v>3167</v>
      </c>
      <c r="O1326" t="s">
        <v>3167</v>
      </c>
      <c r="P1326" t="s">
        <v>3167</v>
      </c>
      <c r="Q1326" t="s">
        <v>3167</v>
      </c>
      <c r="R1326" t="s">
        <v>3167</v>
      </c>
      <c r="S1326" s="10">
        <f>C1326-VLOOKUP(E1326, 'OFZ Yield'!$B$2:$N$2354, MATCH(V1326, 'OFZ Yield'!$B$3:$N$3, 0), FALSE)</f>
        <v>0.14000000000000057</v>
      </c>
      <c r="T1326">
        <f t="shared" si="63"/>
        <v>0</v>
      </c>
      <c r="U1326">
        <f t="shared" si="64"/>
        <v>60</v>
      </c>
      <c r="V1326">
        <v>5</v>
      </c>
      <c r="W1326">
        <v>0</v>
      </c>
      <c r="Z1326">
        <v>0</v>
      </c>
    </row>
    <row r="1327" spans="1:26" hidden="1" x14ac:dyDescent="0.15">
      <c r="A1327" t="s">
        <v>711</v>
      </c>
      <c r="B1327" t="s">
        <v>712</v>
      </c>
      <c r="C1327" s="1">
        <v>0.01</v>
      </c>
      <c r="D1327" s="2">
        <v>46954</v>
      </c>
      <c r="E1327" s="2">
        <v>42222</v>
      </c>
      <c r="F1327" s="16" t="s">
        <v>2888</v>
      </c>
      <c r="G1327" t="s">
        <v>19</v>
      </c>
      <c r="H1327" t="s">
        <v>21</v>
      </c>
      <c r="I1327" t="s">
        <v>740</v>
      </c>
      <c r="J1327" s="19">
        <v>39603960</v>
      </c>
      <c r="K1327" s="19">
        <f t="shared" si="62"/>
        <v>17.494439671225042</v>
      </c>
      <c r="L1327" t="s">
        <v>20</v>
      </c>
      <c r="M1327" s="16" t="s">
        <v>1011</v>
      </c>
      <c r="N1327" s="16" t="s">
        <v>3167</v>
      </c>
      <c r="O1327" s="16" t="s">
        <v>3167</v>
      </c>
      <c r="P1327" s="16" t="s">
        <v>3167</v>
      </c>
      <c r="Q1327" s="16" t="s">
        <v>3167</v>
      </c>
      <c r="R1327" s="16" t="s">
        <v>3167</v>
      </c>
      <c r="S1327" s="17">
        <f>C1327-VLOOKUP(E1327, 'OFZ Yield'!$B$2:$N$2354, MATCH(V1327, 'OFZ Yield'!$B$3:$N$3, 0), FALSE)</f>
        <v>-11.040000000000001</v>
      </c>
      <c r="T1327">
        <f t="shared" si="63"/>
        <v>0</v>
      </c>
      <c r="U1327" s="16">
        <f t="shared" si="64"/>
        <v>156</v>
      </c>
      <c r="V1327" s="16">
        <v>3</v>
      </c>
      <c r="W1327" s="16">
        <v>0</v>
      </c>
      <c r="X1327" s="16">
        <v>0</v>
      </c>
      <c r="Y1327" s="18">
        <v>44224</v>
      </c>
      <c r="Z1327" s="10">
        <f>(Y1327-E1327)/365</f>
        <v>5.484931506849315</v>
      </c>
    </row>
    <row r="1328" spans="1:26" hidden="1" x14ac:dyDescent="0.15">
      <c r="A1328" t="s">
        <v>217</v>
      </c>
      <c r="B1328" t="s">
        <v>218</v>
      </c>
      <c r="C1328" s="1">
        <v>14.25</v>
      </c>
      <c r="D1328" s="2">
        <v>45877</v>
      </c>
      <c r="E1328" s="2">
        <v>42237</v>
      </c>
      <c r="F1328" t="s">
        <v>2889</v>
      </c>
      <c r="G1328" t="s">
        <v>19</v>
      </c>
      <c r="H1328" t="s">
        <v>21</v>
      </c>
      <c r="I1328" t="s">
        <v>23</v>
      </c>
      <c r="J1328" s="1">
        <v>65931747</v>
      </c>
      <c r="K1328" s="1">
        <f t="shared" si="62"/>
        <v>18.004130628539119</v>
      </c>
      <c r="L1328" t="s">
        <v>20</v>
      </c>
      <c r="M1328" t="s">
        <v>951</v>
      </c>
      <c r="N1328" t="s">
        <v>3167</v>
      </c>
      <c r="O1328" t="s">
        <v>3167</v>
      </c>
      <c r="P1328" t="s">
        <v>3167</v>
      </c>
      <c r="Q1328" t="s">
        <v>3167</v>
      </c>
      <c r="R1328" t="s">
        <v>3167</v>
      </c>
      <c r="S1328" s="10">
        <f>C1328-VLOOKUP(E1328, 'OFZ Yield'!$B$2:$N$2354, MATCH(V1328, 'OFZ Yield'!$B$3:$N$3, 0), FALSE)</f>
        <v>2.3000000000000007</v>
      </c>
      <c r="T1328">
        <f t="shared" si="63"/>
        <v>0</v>
      </c>
      <c r="U1328">
        <f t="shared" si="64"/>
        <v>120</v>
      </c>
      <c r="V1328">
        <v>5</v>
      </c>
      <c r="W1328">
        <v>0</v>
      </c>
      <c r="Z1328">
        <v>0</v>
      </c>
    </row>
    <row r="1329" spans="1:26" hidden="1" x14ac:dyDescent="0.15">
      <c r="A1329" t="s">
        <v>217</v>
      </c>
      <c r="B1329" t="s">
        <v>218</v>
      </c>
      <c r="C1329" s="1">
        <v>14.25</v>
      </c>
      <c r="D1329" s="2">
        <v>45877</v>
      </c>
      <c r="E1329" s="2">
        <v>42237</v>
      </c>
      <c r="F1329" t="s">
        <v>2890</v>
      </c>
      <c r="G1329" t="s">
        <v>19</v>
      </c>
      <c r="H1329" t="s">
        <v>21</v>
      </c>
      <c r="I1329" t="s">
        <v>23</v>
      </c>
      <c r="J1329" s="1">
        <v>65931747</v>
      </c>
      <c r="K1329" s="1">
        <f t="shared" si="62"/>
        <v>18.004130628539119</v>
      </c>
      <c r="L1329" t="s">
        <v>20</v>
      </c>
      <c r="M1329" t="s">
        <v>951</v>
      </c>
      <c r="N1329" t="s">
        <v>3167</v>
      </c>
      <c r="O1329" t="s">
        <v>3167</v>
      </c>
      <c r="P1329" t="s">
        <v>3167</v>
      </c>
      <c r="Q1329" t="s">
        <v>3167</v>
      </c>
      <c r="R1329" t="s">
        <v>3167</v>
      </c>
      <c r="S1329" s="10">
        <f>C1329-VLOOKUP(E1329, 'OFZ Yield'!$B$2:$N$2354, MATCH(V1329, 'OFZ Yield'!$B$3:$N$3, 0), FALSE)</f>
        <v>2.3000000000000007</v>
      </c>
      <c r="T1329">
        <f t="shared" si="63"/>
        <v>0</v>
      </c>
      <c r="U1329">
        <f t="shared" si="64"/>
        <v>120</v>
      </c>
      <c r="V1329">
        <v>5</v>
      </c>
      <c r="W1329">
        <v>0</v>
      </c>
      <c r="Z1329">
        <v>0</v>
      </c>
    </row>
    <row r="1330" spans="1:26" hidden="1" x14ac:dyDescent="0.15">
      <c r="A1330" t="s">
        <v>217</v>
      </c>
      <c r="B1330" t="s">
        <v>218</v>
      </c>
      <c r="C1330" s="1">
        <v>14.25</v>
      </c>
      <c r="D1330" s="2">
        <v>45877</v>
      </c>
      <c r="E1330" s="2">
        <v>42237</v>
      </c>
      <c r="F1330" t="s">
        <v>2891</v>
      </c>
      <c r="G1330" t="s">
        <v>19</v>
      </c>
      <c r="H1330" t="s">
        <v>21</v>
      </c>
      <c r="I1330" t="s">
        <v>23</v>
      </c>
      <c r="J1330" s="1">
        <v>65931747</v>
      </c>
      <c r="K1330" s="1">
        <f t="shared" si="62"/>
        <v>18.004130628539119</v>
      </c>
      <c r="L1330" t="s">
        <v>20</v>
      </c>
      <c r="M1330" t="s">
        <v>951</v>
      </c>
      <c r="N1330" t="s">
        <v>3167</v>
      </c>
      <c r="O1330" t="s">
        <v>3167</v>
      </c>
      <c r="P1330" t="s">
        <v>3167</v>
      </c>
      <c r="Q1330" t="s">
        <v>3167</v>
      </c>
      <c r="R1330" t="s">
        <v>3167</v>
      </c>
      <c r="S1330" s="10">
        <f>C1330-VLOOKUP(E1330, 'OFZ Yield'!$B$2:$N$2354, MATCH(V1330, 'OFZ Yield'!$B$3:$N$3, 0), FALSE)</f>
        <v>2.42</v>
      </c>
      <c r="T1330">
        <f t="shared" si="63"/>
        <v>0</v>
      </c>
      <c r="U1330">
        <f t="shared" si="64"/>
        <v>120</v>
      </c>
      <c r="V1330">
        <v>10</v>
      </c>
      <c r="W1330">
        <v>0</v>
      </c>
      <c r="Z1330">
        <v>0</v>
      </c>
    </row>
    <row r="1331" spans="1:26" hidden="1" x14ac:dyDescent="0.15">
      <c r="A1331" t="s">
        <v>123</v>
      </c>
      <c r="B1331" t="s">
        <v>124</v>
      </c>
      <c r="C1331" s="1">
        <v>7</v>
      </c>
      <c r="D1331" s="2">
        <v>45880</v>
      </c>
      <c r="E1331" s="2">
        <v>42240</v>
      </c>
      <c r="F1331" t="s">
        <v>527</v>
      </c>
      <c r="G1331" t="s">
        <v>19</v>
      </c>
      <c r="H1331" t="s">
        <v>21</v>
      </c>
      <c r="I1331" t="s">
        <v>23</v>
      </c>
      <c r="J1331" s="1">
        <v>6593174</v>
      </c>
      <c r="K1331" s="1">
        <f t="shared" si="62"/>
        <v>15.701545429374667</v>
      </c>
      <c r="L1331" t="s">
        <v>20</v>
      </c>
      <c r="M1331" t="s">
        <v>24</v>
      </c>
      <c r="N1331" t="s">
        <v>3167</v>
      </c>
      <c r="O1331" t="s">
        <v>3167</v>
      </c>
      <c r="P1331" t="s">
        <v>3167</v>
      </c>
      <c r="Q1331" t="s">
        <v>3167</v>
      </c>
      <c r="R1331" t="s">
        <v>3167</v>
      </c>
      <c r="S1331" s="10">
        <f>C1331-VLOOKUP(E1331, 'OFZ Yield'!$B$2:$N$2354, MATCH(V1331, 'OFZ Yield'!$B$3:$N$3, 0), FALSE)</f>
        <v>-5.0600000000000005</v>
      </c>
      <c r="T1331">
        <f t="shared" si="63"/>
        <v>0</v>
      </c>
      <c r="U1331">
        <f t="shared" si="64"/>
        <v>120</v>
      </c>
      <c r="V1331">
        <v>10</v>
      </c>
      <c r="W1331">
        <v>0</v>
      </c>
    </row>
    <row r="1332" spans="1:26" hidden="1" x14ac:dyDescent="0.15">
      <c r="A1332" t="s">
        <v>3064</v>
      </c>
      <c r="B1332" t="s">
        <v>3065</v>
      </c>
      <c r="C1332" s="1">
        <v>20</v>
      </c>
      <c r="D1332" s="2">
        <v>42971</v>
      </c>
      <c r="E1332" s="2">
        <v>42243</v>
      </c>
      <c r="F1332" t="s">
        <v>3066</v>
      </c>
      <c r="G1332" t="s">
        <v>19</v>
      </c>
      <c r="H1332" t="s">
        <v>21</v>
      </c>
      <c r="I1332" t="s">
        <v>25</v>
      </c>
      <c r="J1332" s="1">
        <v>15820844</v>
      </c>
      <c r="K1332" s="1">
        <f t="shared" si="62"/>
        <v>16.576838869070343</v>
      </c>
      <c r="L1332" t="s">
        <v>20</v>
      </c>
      <c r="M1332" t="s">
        <v>947</v>
      </c>
      <c r="N1332" t="s">
        <v>3167</v>
      </c>
      <c r="O1332" t="s">
        <v>3167</v>
      </c>
      <c r="P1332" t="s">
        <v>3167</v>
      </c>
      <c r="Q1332" t="s">
        <v>3167</v>
      </c>
      <c r="R1332" t="s">
        <v>3167</v>
      </c>
      <c r="S1332" s="10">
        <f>C1332-VLOOKUP(E1332, 'OFZ Yield'!$B$2:$N$2354, MATCH(V1332, 'OFZ Yield'!$B$3:$N$3, 0), FALSE)</f>
        <v>8.51</v>
      </c>
      <c r="T1332">
        <f t="shared" si="63"/>
        <v>1</v>
      </c>
      <c r="U1332">
        <f t="shared" si="64"/>
        <v>24</v>
      </c>
      <c r="V1332">
        <v>10</v>
      </c>
      <c r="W1332">
        <v>0</v>
      </c>
      <c r="X1332">
        <v>0</v>
      </c>
      <c r="Z1332">
        <v>0</v>
      </c>
    </row>
    <row r="1333" spans="1:26" hidden="1" x14ac:dyDescent="0.15">
      <c r="A1333" t="s">
        <v>154</v>
      </c>
      <c r="B1333" t="s">
        <v>155</v>
      </c>
      <c r="C1333" s="1">
        <v>8.6</v>
      </c>
      <c r="D1333" s="2">
        <v>44431</v>
      </c>
      <c r="E1333" s="2">
        <v>42247</v>
      </c>
      <c r="F1333" t="s">
        <v>156</v>
      </c>
      <c r="G1333" t="s">
        <v>19</v>
      </c>
      <c r="H1333" t="s">
        <v>21</v>
      </c>
      <c r="I1333" t="s">
        <v>23</v>
      </c>
      <c r="J1333" s="1">
        <v>66312821</v>
      </c>
      <c r="K1333" s="1">
        <f t="shared" si="62"/>
        <v>18.009893815043064</v>
      </c>
      <c r="L1333" t="s">
        <v>20</v>
      </c>
      <c r="M1333" t="s">
        <v>24</v>
      </c>
      <c r="N1333" t="s">
        <v>3167</v>
      </c>
      <c r="O1333" t="s">
        <v>3141</v>
      </c>
      <c r="P1333" t="s">
        <v>3167</v>
      </c>
      <c r="Q1333" t="s">
        <v>3167</v>
      </c>
      <c r="R1333" t="s">
        <v>3167</v>
      </c>
      <c r="S1333" s="10">
        <f>C1333-VLOOKUP(E1333, 'OFZ Yield'!$B$2:$N$2354, MATCH(V1333, 'OFZ Yield'!$B$3:$N$3, 0), FALSE)</f>
        <v>-3.120000000000001</v>
      </c>
      <c r="T1333">
        <f t="shared" si="63"/>
        <v>0</v>
      </c>
      <c r="U1333">
        <f t="shared" si="64"/>
        <v>72</v>
      </c>
      <c r="V1333">
        <v>7</v>
      </c>
      <c r="W1333">
        <v>2</v>
      </c>
    </row>
    <row r="1334" spans="1:26" hidden="1" x14ac:dyDescent="0.15">
      <c r="A1334" t="s">
        <v>488</v>
      </c>
      <c r="B1334" t="s">
        <v>489</v>
      </c>
      <c r="C1334" s="1">
        <v>7.91</v>
      </c>
      <c r="D1334" s="2">
        <v>45887</v>
      </c>
      <c r="E1334" s="2">
        <v>42247</v>
      </c>
      <c r="F1334" t="s">
        <v>528</v>
      </c>
      <c r="G1334" t="s">
        <v>19</v>
      </c>
      <c r="H1334" t="s">
        <v>21</v>
      </c>
      <c r="I1334" t="s">
        <v>23</v>
      </c>
      <c r="J1334" s="1">
        <v>65931747</v>
      </c>
      <c r="K1334" s="1">
        <f t="shared" si="62"/>
        <v>18.004130628539119</v>
      </c>
      <c r="L1334" t="s">
        <v>20</v>
      </c>
      <c r="M1334" t="s">
        <v>24</v>
      </c>
      <c r="N1334" t="s">
        <v>3167</v>
      </c>
      <c r="O1334" t="s">
        <v>3167</v>
      </c>
      <c r="P1334" t="s">
        <v>3167</v>
      </c>
      <c r="Q1334" t="s">
        <v>3167</v>
      </c>
      <c r="R1334" t="s">
        <v>3167</v>
      </c>
      <c r="S1334" s="10">
        <f>C1334-VLOOKUP(E1334, 'OFZ Yield'!$B$2:$N$2354, MATCH(V1334, 'OFZ Yield'!$B$3:$N$3, 0), FALSE)</f>
        <v>-3.5999999999999996</v>
      </c>
      <c r="T1334">
        <f t="shared" si="63"/>
        <v>0</v>
      </c>
      <c r="U1334">
        <f t="shared" si="64"/>
        <v>120</v>
      </c>
      <c r="V1334">
        <v>10</v>
      </c>
      <c r="W1334">
        <v>0</v>
      </c>
    </row>
    <row r="1335" spans="1:26" hidden="1" x14ac:dyDescent="0.15">
      <c r="A1335" t="s">
        <v>388</v>
      </c>
      <c r="B1335" t="s">
        <v>389</v>
      </c>
      <c r="C1335" s="1">
        <v>12.5</v>
      </c>
      <c r="D1335" s="2">
        <v>45888</v>
      </c>
      <c r="E1335" s="2">
        <v>42248</v>
      </c>
      <c r="F1335" t="s">
        <v>2892</v>
      </c>
      <c r="G1335" t="s">
        <v>19</v>
      </c>
      <c r="H1335" t="s">
        <v>21</v>
      </c>
      <c r="I1335" t="s">
        <v>23</v>
      </c>
      <c r="J1335" s="1">
        <v>67736909</v>
      </c>
      <c r="K1335" s="1">
        <f t="shared" si="62"/>
        <v>18.031141773961462</v>
      </c>
      <c r="L1335" t="s">
        <v>20</v>
      </c>
      <c r="M1335" t="s">
        <v>948</v>
      </c>
      <c r="N1335" t="s">
        <v>3133</v>
      </c>
      <c r="O1335" t="s">
        <v>3167</v>
      </c>
      <c r="P1335" t="s">
        <v>3167</v>
      </c>
      <c r="Q1335" t="s">
        <v>3167</v>
      </c>
      <c r="R1335" t="s">
        <v>3167</v>
      </c>
      <c r="S1335" s="10">
        <f>C1335-VLOOKUP(E1335, 'OFZ Yield'!$B$2:$N$2354, MATCH(V1335, 'OFZ Yield'!$B$3:$N$3, 0), FALSE)</f>
        <v>0.64000000000000057</v>
      </c>
      <c r="T1335">
        <f t="shared" si="63"/>
        <v>0</v>
      </c>
      <c r="U1335">
        <f t="shared" si="64"/>
        <v>120</v>
      </c>
      <c r="V1335">
        <v>3</v>
      </c>
      <c r="W1335">
        <v>0</v>
      </c>
      <c r="Z1335">
        <v>0</v>
      </c>
    </row>
    <row r="1336" spans="1:26" hidden="1" x14ac:dyDescent="0.15">
      <c r="A1336" t="s">
        <v>388</v>
      </c>
      <c r="B1336" t="s">
        <v>389</v>
      </c>
      <c r="C1336" s="1">
        <v>12.5</v>
      </c>
      <c r="D1336" s="2">
        <v>45888</v>
      </c>
      <c r="E1336" s="2">
        <v>42248</v>
      </c>
      <c r="F1336" t="s">
        <v>2893</v>
      </c>
      <c r="G1336" t="s">
        <v>19</v>
      </c>
      <c r="H1336" t="s">
        <v>21</v>
      </c>
      <c r="I1336" t="s">
        <v>23</v>
      </c>
      <c r="J1336" s="1">
        <v>67736909</v>
      </c>
      <c r="K1336" s="1">
        <f t="shared" si="62"/>
        <v>18.031141773961462</v>
      </c>
      <c r="L1336" t="s">
        <v>20</v>
      </c>
      <c r="M1336" t="s">
        <v>948</v>
      </c>
      <c r="N1336" t="s">
        <v>3133</v>
      </c>
      <c r="O1336" t="s">
        <v>3167</v>
      </c>
      <c r="P1336" t="s">
        <v>3167</v>
      </c>
      <c r="Q1336" t="s">
        <v>3167</v>
      </c>
      <c r="R1336" t="s">
        <v>3167</v>
      </c>
      <c r="S1336" s="10">
        <f>C1336-VLOOKUP(E1336, 'OFZ Yield'!$B$2:$N$2354, MATCH(V1336, 'OFZ Yield'!$B$3:$N$3, 0), FALSE)</f>
        <v>0.66000000000000014</v>
      </c>
      <c r="T1336">
        <f t="shared" si="63"/>
        <v>0</v>
      </c>
      <c r="U1336">
        <f t="shared" si="64"/>
        <v>120</v>
      </c>
      <c r="V1336">
        <v>5</v>
      </c>
      <c r="W1336">
        <v>0</v>
      </c>
      <c r="Z1336">
        <v>0</v>
      </c>
    </row>
    <row r="1337" spans="1:26" hidden="1" x14ac:dyDescent="0.15">
      <c r="A1337" t="s">
        <v>823</v>
      </c>
      <c r="B1337" t="s">
        <v>824</v>
      </c>
      <c r="C1337" s="1">
        <v>0.51</v>
      </c>
      <c r="D1337" s="2">
        <v>49536</v>
      </c>
      <c r="E1337" s="2">
        <v>42256</v>
      </c>
      <c r="F1337" s="16" t="s">
        <v>2897</v>
      </c>
      <c r="G1337" t="s">
        <v>19</v>
      </c>
      <c r="H1337" t="s">
        <v>21</v>
      </c>
      <c r="I1337" t="s">
        <v>189</v>
      </c>
      <c r="J1337" s="19">
        <v>67067281</v>
      </c>
      <c r="K1337" s="19">
        <f t="shared" si="62"/>
        <v>18.021206867519556</v>
      </c>
      <c r="L1337" t="s">
        <v>20</v>
      </c>
      <c r="M1337" s="16" t="s">
        <v>1011</v>
      </c>
      <c r="N1337" s="16" t="s">
        <v>3167</v>
      </c>
      <c r="O1337" s="16" t="s">
        <v>3139</v>
      </c>
      <c r="P1337" s="16" t="s">
        <v>3167</v>
      </c>
      <c r="Q1337" s="16" t="s">
        <v>3167</v>
      </c>
      <c r="R1337" s="16" t="s">
        <v>3167</v>
      </c>
      <c r="S1337" s="17">
        <f>C1337-VLOOKUP(E1337, 'OFZ Yield'!$B$2:$N$2354, MATCH(V1337, 'OFZ Yield'!$B$3:$N$3, 0), FALSE)</f>
        <v>-11.22</v>
      </c>
      <c r="T1337">
        <f t="shared" si="63"/>
        <v>0</v>
      </c>
      <c r="U1337" s="16">
        <f t="shared" si="64"/>
        <v>240</v>
      </c>
      <c r="V1337" s="16">
        <v>5</v>
      </c>
      <c r="W1337" s="16">
        <v>0</v>
      </c>
      <c r="X1337" s="16">
        <v>1</v>
      </c>
      <c r="Y1337" s="18">
        <v>42802</v>
      </c>
      <c r="Z1337" s="10">
        <f>(Y1337-E1337)/365</f>
        <v>1.4958904109589042</v>
      </c>
    </row>
    <row r="1338" spans="1:26" hidden="1" x14ac:dyDescent="0.15">
      <c r="A1338" t="s">
        <v>138</v>
      </c>
      <c r="B1338" t="s">
        <v>139</v>
      </c>
      <c r="C1338" s="1">
        <v>8</v>
      </c>
      <c r="D1338" s="2">
        <v>44441</v>
      </c>
      <c r="E1338" s="2">
        <v>42257</v>
      </c>
      <c r="F1338" t="s">
        <v>159</v>
      </c>
      <c r="G1338" t="s">
        <v>19</v>
      </c>
      <c r="H1338" t="s">
        <v>21</v>
      </c>
      <c r="I1338" t="s">
        <v>23</v>
      </c>
      <c r="J1338" s="1">
        <v>54375013</v>
      </c>
      <c r="K1338" s="1">
        <f t="shared" si="62"/>
        <v>17.811415286453553</v>
      </c>
      <c r="L1338" t="s">
        <v>20</v>
      </c>
      <c r="M1338" t="s">
        <v>24</v>
      </c>
      <c r="N1338" t="s">
        <v>3167</v>
      </c>
      <c r="O1338" t="s">
        <v>3141</v>
      </c>
      <c r="P1338" t="s">
        <v>3167</v>
      </c>
      <c r="Q1338" t="s">
        <v>3167</v>
      </c>
      <c r="R1338" t="s">
        <v>3167</v>
      </c>
      <c r="S1338" s="10">
        <f>C1338-VLOOKUP(E1338, 'OFZ Yield'!$B$2:$N$2354, MATCH(V1338, 'OFZ Yield'!$B$3:$N$3, 0), FALSE)</f>
        <v>-3.6500000000000004</v>
      </c>
      <c r="T1338">
        <f t="shared" si="63"/>
        <v>0</v>
      </c>
      <c r="U1338">
        <f t="shared" si="64"/>
        <v>72</v>
      </c>
      <c r="V1338">
        <v>7</v>
      </c>
      <c r="W1338">
        <v>2</v>
      </c>
    </row>
    <row r="1339" spans="1:26" hidden="1" x14ac:dyDescent="0.15">
      <c r="A1339" t="s">
        <v>529</v>
      </c>
      <c r="B1339" t="s">
        <v>530</v>
      </c>
      <c r="C1339" s="1">
        <v>7</v>
      </c>
      <c r="D1339" s="2">
        <v>45897</v>
      </c>
      <c r="E1339" s="2">
        <v>42257</v>
      </c>
      <c r="F1339" t="s">
        <v>531</v>
      </c>
      <c r="G1339" t="s">
        <v>19</v>
      </c>
      <c r="H1339" t="s">
        <v>21</v>
      </c>
      <c r="I1339" t="s">
        <v>23</v>
      </c>
      <c r="J1339" s="1">
        <v>65931747</v>
      </c>
      <c r="K1339" s="1">
        <f t="shared" si="62"/>
        <v>18.004130628539119</v>
      </c>
      <c r="L1339" t="s">
        <v>20</v>
      </c>
      <c r="M1339" t="s">
        <v>24</v>
      </c>
      <c r="N1339" t="s">
        <v>3167</v>
      </c>
      <c r="O1339" t="s">
        <v>3141</v>
      </c>
      <c r="P1339" t="s">
        <v>3167</v>
      </c>
      <c r="Q1339" t="s">
        <v>3167</v>
      </c>
      <c r="R1339" t="s">
        <v>3167</v>
      </c>
      <c r="S1339" s="10">
        <f>C1339-VLOOKUP(E1339, 'OFZ Yield'!$B$2:$N$2354, MATCH(V1339, 'OFZ Yield'!$B$3:$N$3, 0), FALSE)</f>
        <v>-4.4700000000000006</v>
      </c>
      <c r="T1339">
        <f t="shared" si="63"/>
        <v>0</v>
      </c>
      <c r="U1339">
        <f t="shared" si="64"/>
        <v>120</v>
      </c>
      <c r="V1339">
        <v>10</v>
      </c>
      <c r="W1339">
        <v>2</v>
      </c>
    </row>
    <row r="1340" spans="1:26" hidden="1" x14ac:dyDescent="0.15">
      <c r="A1340" t="s">
        <v>1747</v>
      </c>
      <c r="B1340" t="s">
        <v>1748</v>
      </c>
      <c r="C1340" s="1">
        <v>13.8</v>
      </c>
      <c r="D1340" s="2">
        <v>44077</v>
      </c>
      <c r="E1340" s="2">
        <v>42257</v>
      </c>
      <c r="F1340" t="s">
        <v>2894</v>
      </c>
      <c r="G1340" t="s">
        <v>19</v>
      </c>
      <c r="H1340" t="s">
        <v>21</v>
      </c>
      <c r="I1340" t="s">
        <v>23</v>
      </c>
      <c r="J1340" s="1">
        <v>13184037</v>
      </c>
      <c r="K1340" s="1">
        <f t="shared" si="62"/>
        <v>16.394517337559492</v>
      </c>
      <c r="L1340" t="s">
        <v>20</v>
      </c>
      <c r="M1340" t="s">
        <v>948</v>
      </c>
      <c r="N1340" t="s">
        <v>3167</v>
      </c>
      <c r="O1340" t="s">
        <v>3167</v>
      </c>
      <c r="P1340" t="s">
        <v>3167</v>
      </c>
      <c r="Q1340" t="s">
        <v>3167</v>
      </c>
      <c r="R1340" t="s">
        <v>3167</v>
      </c>
      <c r="S1340" s="10">
        <f>C1340-VLOOKUP(E1340, 'OFZ Yield'!$B$2:$N$2354, MATCH(V1340, 'OFZ Yield'!$B$3:$N$3, 0), FALSE)</f>
        <v>2.33</v>
      </c>
      <c r="T1340">
        <f t="shared" si="63"/>
        <v>0</v>
      </c>
      <c r="U1340">
        <f t="shared" si="64"/>
        <v>60</v>
      </c>
      <c r="V1340">
        <v>10</v>
      </c>
      <c r="W1340">
        <v>0</v>
      </c>
      <c r="Z1340">
        <v>0</v>
      </c>
    </row>
    <row r="1341" spans="1:26" hidden="1" x14ac:dyDescent="0.15">
      <c r="A1341" t="s">
        <v>1613</v>
      </c>
      <c r="B1341" t="s">
        <v>1614</v>
      </c>
      <c r="C1341" s="1">
        <v>10</v>
      </c>
      <c r="D1341" s="2">
        <v>43357</v>
      </c>
      <c r="E1341" s="2">
        <v>42258</v>
      </c>
      <c r="F1341" t="s">
        <v>2896</v>
      </c>
      <c r="G1341" t="s">
        <v>19</v>
      </c>
      <c r="H1341" t="s">
        <v>21</v>
      </c>
      <c r="I1341" t="s">
        <v>589</v>
      </c>
      <c r="J1341" s="1">
        <v>66312821</v>
      </c>
      <c r="K1341" s="1">
        <f t="shared" si="62"/>
        <v>18.009893815043064</v>
      </c>
      <c r="L1341" t="s">
        <v>20</v>
      </c>
      <c r="M1341" t="s">
        <v>947</v>
      </c>
      <c r="N1341" t="s">
        <v>3133</v>
      </c>
      <c r="O1341" t="s">
        <v>3139</v>
      </c>
      <c r="P1341" t="s">
        <v>3167</v>
      </c>
      <c r="Q1341" t="s">
        <v>3167</v>
      </c>
      <c r="R1341" t="s">
        <v>3167</v>
      </c>
      <c r="S1341" s="10">
        <f>C1341-VLOOKUP(E1341, 'OFZ Yield'!$B$2:$N$2354, MATCH(V1341, 'OFZ Yield'!$B$3:$N$3, 0), FALSE)</f>
        <v>-1.7100000000000009</v>
      </c>
      <c r="T1341">
        <f t="shared" si="63"/>
        <v>0</v>
      </c>
      <c r="U1341">
        <f t="shared" si="64"/>
        <v>37</v>
      </c>
      <c r="V1341">
        <v>5</v>
      </c>
      <c r="W1341">
        <v>0</v>
      </c>
      <c r="Z1341">
        <v>0</v>
      </c>
    </row>
    <row r="1342" spans="1:26" hidden="1" x14ac:dyDescent="0.15">
      <c r="A1342" t="s">
        <v>488</v>
      </c>
      <c r="B1342" t="s">
        <v>489</v>
      </c>
      <c r="C1342" s="1">
        <v>7.91</v>
      </c>
      <c r="D1342" s="2">
        <v>45901</v>
      </c>
      <c r="E1342" s="2">
        <v>42261</v>
      </c>
      <c r="F1342" t="s">
        <v>533</v>
      </c>
      <c r="G1342" t="s">
        <v>19</v>
      </c>
      <c r="H1342" t="s">
        <v>21</v>
      </c>
      <c r="I1342" t="s">
        <v>23</v>
      </c>
      <c r="J1342" s="1">
        <v>39559048</v>
      </c>
      <c r="K1342" s="1">
        <f t="shared" si="62"/>
        <v>17.493304999717395</v>
      </c>
      <c r="L1342" t="s">
        <v>20</v>
      </c>
      <c r="M1342" t="s">
        <v>24</v>
      </c>
      <c r="N1342" t="s">
        <v>3167</v>
      </c>
      <c r="O1342" t="s">
        <v>3167</v>
      </c>
      <c r="P1342" t="s">
        <v>3167</v>
      </c>
      <c r="Q1342" t="s">
        <v>3167</v>
      </c>
      <c r="R1342" t="s">
        <v>3167</v>
      </c>
      <c r="S1342" s="10">
        <f>C1342-VLOOKUP(E1342, 'OFZ Yield'!$B$2:$N$2354, MATCH(V1342, 'OFZ Yield'!$B$3:$N$3, 0), FALSE)</f>
        <v>-3.5</v>
      </c>
      <c r="T1342">
        <f t="shared" si="63"/>
        <v>0</v>
      </c>
      <c r="U1342">
        <f t="shared" si="64"/>
        <v>120</v>
      </c>
      <c r="V1342">
        <v>10</v>
      </c>
      <c r="W1342">
        <v>0</v>
      </c>
    </row>
    <row r="1343" spans="1:26" hidden="1" x14ac:dyDescent="0.15">
      <c r="A1343" t="s">
        <v>2899</v>
      </c>
      <c r="B1343" t="s">
        <v>2900</v>
      </c>
      <c r="C1343" s="1">
        <v>12</v>
      </c>
      <c r="D1343" s="2">
        <v>43717</v>
      </c>
      <c r="E1343" s="2">
        <v>42261</v>
      </c>
      <c r="F1343" t="s">
        <v>2901</v>
      </c>
      <c r="G1343" t="s">
        <v>19</v>
      </c>
      <c r="H1343" t="s">
        <v>21</v>
      </c>
      <c r="I1343" t="s">
        <v>25</v>
      </c>
      <c r="J1343" s="1">
        <v>29004882</v>
      </c>
      <c r="K1343" s="1">
        <f t="shared" si="62"/>
        <v>17.182974718609934</v>
      </c>
      <c r="L1343" t="s">
        <v>20</v>
      </c>
      <c r="M1343" t="s">
        <v>948</v>
      </c>
      <c r="N1343" t="s">
        <v>3167</v>
      </c>
      <c r="O1343" t="s">
        <v>3167</v>
      </c>
      <c r="P1343" t="s">
        <v>3167</v>
      </c>
      <c r="Q1343" t="s">
        <v>3167</v>
      </c>
      <c r="R1343" t="s">
        <v>3167</v>
      </c>
      <c r="S1343" s="10">
        <f>C1343-VLOOKUP(E1343, 'OFZ Yield'!$B$2:$N$2354, MATCH(V1343, 'OFZ Yield'!$B$3:$N$3, 0), FALSE)</f>
        <v>0.58999999999999986</v>
      </c>
      <c r="T1343">
        <f t="shared" si="63"/>
        <v>0</v>
      </c>
      <c r="U1343">
        <f t="shared" si="64"/>
        <v>48</v>
      </c>
      <c r="V1343">
        <v>10</v>
      </c>
      <c r="W1343">
        <v>0</v>
      </c>
      <c r="Z1343">
        <v>0</v>
      </c>
    </row>
    <row r="1344" spans="1:26" hidden="1" x14ac:dyDescent="0.15">
      <c r="A1344" t="s">
        <v>337</v>
      </c>
      <c r="B1344" t="s">
        <v>338</v>
      </c>
      <c r="C1344" s="1">
        <v>1</v>
      </c>
      <c r="D1344" s="2">
        <v>45929</v>
      </c>
      <c r="E1344" s="2">
        <v>42269</v>
      </c>
      <c r="F1344" t="s">
        <v>544</v>
      </c>
      <c r="G1344" t="s">
        <v>19</v>
      </c>
      <c r="H1344" t="s">
        <v>21</v>
      </c>
      <c r="I1344" t="s">
        <v>23</v>
      </c>
      <c r="J1344" s="1">
        <v>134134563</v>
      </c>
      <c r="K1344" s="1">
        <f t="shared" si="62"/>
        <v>18.714354055534702</v>
      </c>
      <c r="L1344" t="s">
        <v>20</v>
      </c>
      <c r="M1344" t="s">
        <v>24</v>
      </c>
      <c r="N1344" t="s">
        <v>3167</v>
      </c>
      <c r="O1344" t="s">
        <v>3139</v>
      </c>
      <c r="P1344" t="s">
        <v>3167</v>
      </c>
      <c r="Q1344" t="s">
        <v>3167</v>
      </c>
      <c r="R1344" t="s">
        <v>3167</v>
      </c>
      <c r="S1344" s="10">
        <f>C1344-VLOOKUP(E1344, 'OFZ Yield'!$B$2:$N$2354, MATCH(V1344, 'OFZ Yield'!$B$3:$N$3, 0), FALSE)</f>
        <v>-10.23</v>
      </c>
      <c r="T1344">
        <f t="shared" si="63"/>
        <v>0</v>
      </c>
      <c r="U1344">
        <f t="shared" si="64"/>
        <v>121</v>
      </c>
      <c r="V1344">
        <v>10</v>
      </c>
      <c r="W1344">
        <v>0</v>
      </c>
    </row>
    <row r="1345" spans="1:26" hidden="1" x14ac:dyDescent="0.15">
      <c r="A1345" t="s">
        <v>119</v>
      </c>
      <c r="B1345" t="s">
        <v>120</v>
      </c>
      <c r="C1345" s="1">
        <v>15</v>
      </c>
      <c r="D1345" s="2">
        <v>43361</v>
      </c>
      <c r="E1345" s="2">
        <v>42269</v>
      </c>
      <c r="F1345" t="s">
        <v>2895</v>
      </c>
      <c r="G1345" t="s">
        <v>19</v>
      </c>
      <c r="H1345" t="s">
        <v>21</v>
      </c>
      <c r="I1345" t="s">
        <v>23</v>
      </c>
      <c r="J1345" s="1">
        <v>39575225</v>
      </c>
      <c r="K1345" s="1">
        <f t="shared" si="62"/>
        <v>17.493713849122642</v>
      </c>
      <c r="L1345" t="s">
        <v>20</v>
      </c>
      <c r="M1345" t="s">
        <v>947</v>
      </c>
      <c r="N1345" t="s">
        <v>3167</v>
      </c>
      <c r="O1345" t="s">
        <v>3167</v>
      </c>
      <c r="P1345" t="s">
        <v>3167</v>
      </c>
      <c r="Q1345" t="s">
        <v>3167</v>
      </c>
      <c r="R1345" t="s">
        <v>3167</v>
      </c>
      <c r="S1345" s="10">
        <f>C1345-VLOOKUP(E1345, 'OFZ Yield'!$B$2:$N$2354, MATCH(V1345, 'OFZ Yield'!$B$3:$N$3, 0), FALSE)</f>
        <v>3.7699999999999996</v>
      </c>
      <c r="T1345">
        <f t="shared" si="63"/>
        <v>0</v>
      </c>
      <c r="U1345">
        <f t="shared" si="64"/>
        <v>36</v>
      </c>
      <c r="V1345">
        <v>10</v>
      </c>
      <c r="W1345">
        <v>0</v>
      </c>
      <c r="Z1345">
        <v>0</v>
      </c>
    </row>
    <row r="1346" spans="1:26" hidden="1" x14ac:dyDescent="0.15">
      <c r="A1346" t="s">
        <v>1585</v>
      </c>
      <c r="B1346" t="s">
        <v>1586</v>
      </c>
      <c r="C1346" s="1">
        <v>10</v>
      </c>
      <c r="D1346" s="2">
        <v>44089</v>
      </c>
      <c r="E1346" s="2">
        <v>42269</v>
      </c>
      <c r="F1346" t="s">
        <v>2902</v>
      </c>
      <c r="G1346" t="s">
        <v>19</v>
      </c>
      <c r="H1346" t="s">
        <v>21</v>
      </c>
      <c r="I1346" t="s">
        <v>23</v>
      </c>
      <c r="J1346" s="1">
        <v>13551971</v>
      </c>
      <c r="K1346" s="1">
        <f t="shared" ref="K1346:K1409" si="65">LN(J1346)</f>
        <v>16.422042555966133</v>
      </c>
      <c r="L1346" t="s">
        <v>20</v>
      </c>
      <c r="M1346" t="s">
        <v>947</v>
      </c>
      <c r="N1346" t="s">
        <v>3167</v>
      </c>
      <c r="O1346" t="s">
        <v>3167</v>
      </c>
      <c r="P1346" t="s">
        <v>3167</v>
      </c>
      <c r="Q1346" t="s">
        <v>3167</v>
      </c>
      <c r="R1346" t="s">
        <v>3167</v>
      </c>
      <c r="S1346" s="10">
        <f>C1346-VLOOKUP(E1346, 'OFZ Yield'!$B$2:$N$2354, MATCH(V1346, 'OFZ Yield'!$B$3:$N$3, 0), FALSE)</f>
        <v>-1.2300000000000004</v>
      </c>
      <c r="T1346">
        <f t="shared" ref="T1346:T1409" si="66">IF(S1346&gt;4, 1, 0)</f>
        <v>0</v>
      </c>
      <c r="U1346">
        <f t="shared" ref="U1346:U1409" si="67">ROUNDUP(12*((D1346-E1346)/365), 0)</f>
        <v>60</v>
      </c>
      <c r="V1346">
        <v>10</v>
      </c>
      <c r="W1346">
        <v>0</v>
      </c>
      <c r="Z1346">
        <v>0</v>
      </c>
    </row>
    <row r="1347" spans="1:26" hidden="1" x14ac:dyDescent="0.15">
      <c r="A1347" t="s">
        <v>537</v>
      </c>
      <c r="B1347" t="s">
        <v>538</v>
      </c>
      <c r="C1347" s="1">
        <v>6.75</v>
      </c>
      <c r="D1347" s="2">
        <v>45915</v>
      </c>
      <c r="E1347" s="2">
        <v>42275</v>
      </c>
      <c r="F1347" t="s">
        <v>539</v>
      </c>
      <c r="G1347" t="s">
        <v>19</v>
      </c>
      <c r="H1347" t="s">
        <v>21</v>
      </c>
      <c r="I1347" t="s">
        <v>28</v>
      </c>
      <c r="J1347" s="1">
        <v>132625642</v>
      </c>
      <c r="K1347" s="1">
        <f t="shared" si="65"/>
        <v>18.703040995603011</v>
      </c>
      <c r="L1347" t="s">
        <v>20</v>
      </c>
      <c r="M1347" t="s">
        <v>24</v>
      </c>
      <c r="N1347" t="s">
        <v>3167</v>
      </c>
      <c r="O1347" t="s">
        <v>3167</v>
      </c>
      <c r="P1347" t="s">
        <v>3167</v>
      </c>
      <c r="Q1347" t="s">
        <v>3167</v>
      </c>
      <c r="R1347" t="s">
        <v>3167</v>
      </c>
      <c r="S1347" s="10">
        <f>C1347-VLOOKUP(E1347, 'OFZ Yield'!$B$2:$N$2354, MATCH(V1347, 'OFZ Yield'!$B$3:$N$3, 0), FALSE)</f>
        <v>-4.49</v>
      </c>
      <c r="T1347">
        <f t="shared" si="66"/>
        <v>0</v>
      </c>
      <c r="U1347">
        <f t="shared" si="67"/>
        <v>120</v>
      </c>
      <c r="V1347">
        <v>10</v>
      </c>
      <c r="W1347">
        <v>0</v>
      </c>
    </row>
    <row r="1348" spans="1:26" hidden="1" x14ac:dyDescent="0.15">
      <c r="A1348" t="s">
        <v>1479</v>
      </c>
      <c r="B1348" t="s">
        <v>1480</v>
      </c>
      <c r="C1348" s="1">
        <v>8.75</v>
      </c>
      <c r="D1348" s="2">
        <v>44103</v>
      </c>
      <c r="E1348" s="2">
        <v>42276</v>
      </c>
      <c r="F1348" t="s">
        <v>2904</v>
      </c>
      <c r="G1348" t="s">
        <v>19</v>
      </c>
      <c r="H1348" t="s">
        <v>21</v>
      </c>
      <c r="I1348" t="s">
        <v>23</v>
      </c>
      <c r="J1348" s="1">
        <v>53653825</v>
      </c>
      <c r="K1348" s="1">
        <f t="shared" si="65"/>
        <v>17.798063319932947</v>
      </c>
      <c r="L1348" t="s">
        <v>20</v>
      </c>
      <c r="M1348" t="s">
        <v>948</v>
      </c>
      <c r="N1348" t="s">
        <v>3133</v>
      </c>
      <c r="O1348" t="s">
        <v>3139</v>
      </c>
      <c r="P1348" t="s">
        <v>3167</v>
      </c>
      <c r="Q1348" t="s">
        <v>3167</v>
      </c>
      <c r="R1348" t="s">
        <v>3167</v>
      </c>
      <c r="S1348" s="10">
        <f>C1348-VLOOKUP(E1348, 'OFZ Yield'!$B$2:$N$2354, MATCH(V1348, 'OFZ Yield'!$B$3:$N$3, 0), FALSE)</f>
        <v>-2.4499999999999993</v>
      </c>
      <c r="T1348">
        <f t="shared" si="66"/>
        <v>0</v>
      </c>
      <c r="U1348">
        <f t="shared" si="67"/>
        <v>61</v>
      </c>
      <c r="V1348">
        <v>10</v>
      </c>
      <c r="W1348">
        <v>0</v>
      </c>
      <c r="Z1348">
        <v>0</v>
      </c>
    </row>
    <row r="1349" spans="1:26" hidden="1" x14ac:dyDescent="0.15">
      <c r="A1349" t="s">
        <v>267</v>
      </c>
      <c r="B1349" t="s">
        <v>268</v>
      </c>
      <c r="C1349" s="1">
        <v>0.37</v>
      </c>
      <c r="D1349" s="2">
        <v>44742</v>
      </c>
      <c r="E1349" s="2">
        <v>42277</v>
      </c>
      <c r="F1349" t="s">
        <v>269</v>
      </c>
      <c r="G1349" t="s">
        <v>19</v>
      </c>
      <c r="H1349" t="s">
        <v>21</v>
      </c>
      <c r="I1349" t="s">
        <v>23</v>
      </c>
      <c r="J1349" s="1">
        <v>178270627</v>
      </c>
      <c r="K1349" s="1">
        <f t="shared" si="65"/>
        <v>18.998813330058788</v>
      </c>
      <c r="L1349" t="s">
        <v>20</v>
      </c>
      <c r="M1349" t="s">
        <v>24</v>
      </c>
      <c r="N1349" t="s">
        <v>3167</v>
      </c>
      <c r="O1349" t="s">
        <v>3167</v>
      </c>
      <c r="P1349" t="s">
        <v>3167</v>
      </c>
      <c r="Q1349" t="s">
        <v>3167</v>
      </c>
      <c r="R1349" t="s">
        <v>3167</v>
      </c>
      <c r="S1349" s="10">
        <f>C1349-VLOOKUP(E1349, 'OFZ Yield'!$B$2:$N$2354, MATCH(V1349, 'OFZ Yield'!$B$3:$N$3, 0), FALSE)</f>
        <v>-10.98</v>
      </c>
      <c r="T1349">
        <f t="shared" si="66"/>
        <v>0</v>
      </c>
      <c r="U1349">
        <f t="shared" si="67"/>
        <v>82</v>
      </c>
      <c r="V1349">
        <v>5</v>
      </c>
      <c r="W1349">
        <v>0</v>
      </c>
    </row>
    <row r="1350" spans="1:26" hidden="1" x14ac:dyDescent="0.15">
      <c r="A1350" t="s">
        <v>299</v>
      </c>
      <c r="B1350" t="s">
        <v>300</v>
      </c>
      <c r="C1350" s="1">
        <v>9</v>
      </c>
      <c r="D1350" s="2">
        <v>44825</v>
      </c>
      <c r="E1350" s="2">
        <v>42277</v>
      </c>
      <c r="F1350" t="s">
        <v>301</v>
      </c>
      <c r="G1350" t="s">
        <v>19</v>
      </c>
      <c r="H1350" t="s">
        <v>21</v>
      </c>
      <c r="I1350" t="s">
        <v>25</v>
      </c>
      <c r="J1350" s="1">
        <v>39603960</v>
      </c>
      <c r="K1350" s="1">
        <f t="shared" si="65"/>
        <v>17.494439671225042</v>
      </c>
      <c r="L1350" t="s">
        <v>20</v>
      </c>
      <c r="M1350" t="s">
        <v>24</v>
      </c>
      <c r="N1350" t="s">
        <v>3167</v>
      </c>
      <c r="O1350" t="s">
        <v>3167</v>
      </c>
      <c r="P1350" t="s">
        <v>3167</v>
      </c>
      <c r="Q1350" t="s">
        <v>3167</v>
      </c>
      <c r="R1350" t="s">
        <v>3167</v>
      </c>
      <c r="S1350" s="10">
        <f>C1350-VLOOKUP(E1350, 'OFZ Yield'!$B$2:$N$2354, MATCH(V1350, 'OFZ Yield'!$B$3:$N$3, 0), FALSE)</f>
        <v>-2.3499999999999996</v>
      </c>
      <c r="T1350">
        <f t="shared" si="66"/>
        <v>0</v>
      </c>
      <c r="U1350">
        <f t="shared" si="67"/>
        <v>84</v>
      </c>
      <c r="V1350">
        <v>5</v>
      </c>
      <c r="W1350">
        <v>0</v>
      </c>
    </row>
    <row r="1351" spans="1:26" x14ac:dyDescent="0.15">
      <c r="A1351" t="s">
        <v>894</v>
      </c>
      <c r="B1351" t="s">
        <v>895</v>
      </c>
      <c r="C1351" s="1">
        <v>15.89956044</v>
      </c>
      <c r="D1351" s="2">
        <v>54050</v>
      </c>
      <c r="E1351" s="2">
        <v>42277</v>
      </c>
      <c r="F1351" t="s">
        <v>923</v>
      </c>
      <c r="G1351" t="s">
        <v>19</v>
      </c>
      <c r="H1351" t="s">
        <v>21</v>
      </c>
      <c r="I1351" t="s">
        <v>23</v>
      </c>
      <c r="J1351" s="1">
        <v>7390769</v>
      </c>
      <c r="K1351" s="1">
        <f t="shared" si="65"/>
        <v>15.815742347050485</v>
      </c>
      <c r="L1351" t="s">
        <v>20</v>
      </c>
      <c r="M1351" t="s">
        <v>24</v>
      </c>
      <c r="N1351" t="s">
        <v>3167</v>
      </c>
      <c r="O1351" t="s">
        <v>3167</v>
      </c>
      <c r="P1351" t="s">
        <v>3167</v>
      </c>
      <c r="Q1351" t="s">
        <v>3167</v>
      </c>
      <c r="R1351" t="s">
        <v>3167</v>
      </c>
      <c r="S1351" s="10">
        <f>C1351-VLOOKUP(E1351, 'OFZ Yield'!$B$2:$N$2354, MATCH(V1351, 'OFZ Yield'!$B$3:$N$3, 0), FALSE)</f>
        <v>4.9395604399999993</v>
      </c>
      <c r="T1351">
        <f t="shared" si="66"/>
        <v>1</v>
      </c>
      <c r="U1351">
        <f t="shared" si="67"/>
        <v>388</v>
      </c>
      <c r="V1351">
        <v>30</v>
      </c>
      <c r="W1351">
        <v>0</v>
      </c>
      <c r="X1351">
        <v>1</v>
      </c>
      <c r="Y1351" s="2">
        <v>44243</v>
      </c>
      <c r="Z1351" s="226">
        <f>IF(Y1351="", 0, 12*(Y1351-E1351)/365)</f>
        <v>64.635616438356166</v>
      </c>
    </row>
    <row r="1352" spans="1:26" hidden="1" x14ac:dyDescent="0.15">
      <c r="A1352" t="s">
        <v>894</v>
      </c>
      <c r="B1352" t="s">
        <v>895</v>
      </c>
      <c r="C1352" s="1">
        <v>0</v>
      </c>
      <c r="D1352" s="2">
        <v>54050</v>
      </c>
      <c r="E1352" s="2">
        <v>42277</v>
      </c>
      <c r="F1352" t="s">
        <v>924</v>
      </c>
      <c r="G1352" t="s">
        <v>19</v>
      </c>
      <c r="H1352" t="s">
        <v>21</v>
      </c>
      <c r="I1352" t="s">
        <v>23</v>
      </c>
      <c r="J1352" s="1">
        <v>2320696</v>
      </c>
      <c r="K1352" s="1">
        <f t="shared" si="65"/>
        <v>14.657377698651491</v>
      </c>
      <c r="L1352" t="s">
        <v>20</v>
      </c>
      <c r="M1352" t="s">
        <v>24</v>
      </c>
      <c r="N1352" t="s">
        <v>3167</v>
      </c>
      <c r="O1352" t="s">
        <v>3167</v>
      </c>
      <c r="P1352" t="s">
        <v>3167</v>
      </c>
      <c r="Q1352" t="s">
        <v>3167</v>
      </c>
      <c r="R1352" t="s">
        <v>3167</v>
      </c>
      <c r="S1352" s="10">
        <f>C1352-VLOOKUP(E1352, 'OFZ Yield'!$B$2:$N$2354, MATCH(V1352, 'OFZ Yield'!$B$3:$N$3, 0), FALSE)</f>
        <v>-10.96</v>
      </c>
      <c r="T1352">
        <f t="shared" si="66"/>
        <v>0</v>
      </c>
      <c r="U1352">
        <f t="shared" si="67"/>
        <v>388</v>
      </c>
      <c r="V1352">
        <v>30</v>
      </c>
      <c r="W1352">
        <v>0</v>
      </c>
    </row>
    <row r="1353" spans="1:26" hidden="1" x14ac:dyDescent="0.15">
      <c r="A1353" t="s">
        <v>894</v>
      </c>
      <c r="B1353" t="s">
        <v>895</v>
      </c>
      <c r="C1353" s="1">
        <v>7.9979120899999998</v>
      </c>
      <c r="D1353" s="2">
        <v>54050</v>
      </c>
      <c r="E1353" s="2">
        <v>42277</v>
      </c>
      <c r="F1353" t="s">
        <v>925</v>
      </c>
      <c r="G1353" t="s">
        <v>19</v>
      </c>
      <c r="H1353" t="s">
        <v>21</v>
      </c>
      <c r="I1353" t="s">
        <v>23</v>
      </c>
      <c r="J1353" s="1">
        <v>6552197</v>
      </c>
      <c r="K1353" s="1">
        <f t="shared" si="65"/>
        <v>15.695310971218102</v>
      </c>
      <c r="L1353" t="s">
        <v>20</v>
      </c>
      <c r="M1353" t="s">
        <v>24</v>
      </c>
      <c r="N1353" t="s">
        <v>3167</v>
      </c>
      <c r="O1353" t="s">
        <v>3167</v>
      </c>
      <c r="P1353" t="s">
        <v>3167</v>
      </c>
      <c r="Q1353" t="s">
        <v>3167</v>
      </c>
      <c r="R1353" t="s">
        <v>3167</v>
      </c>
      <c r="S1353" s="10">
        <f>C1353-VLOOKUP(E1353, 'OFZ Yield'!$B$2:$N$2354, MATCH(V1353, 'OFZ Yield'!$B$3:$N$3, 0), FALSE)</f>
        <v>-2.962087910000001</v>
      </c>
      <c r="T1353">
        <f t="shared" si="66"/>
        <v>0</v>
      </c>
      <c r="U1353">
        <f t="shared" si="67"/>
        <v>388</v>
      </c>
      <c r="V1353">
        <v>30</v>
      </c>
      <c r="W1353">
        <v>0</v>
      </c>
    </row>
    <row r="1354" spans="1:26" hidden="1" x14ac:dyDescent="0.15">
      <c r="A1354" t="s">
        <v>190</v>
      </c>
      <c r="B1354" t="s">
        <v>191</v>
      </c>
      <c r="C1354" s="1">
        <v>12.5</v>
      </c>
      <c r="D1354" s="2">
        <v>45930</v>
      </c>
      <c r="E1354" s="2">
        <v>42277</v>
      </c>
      <c r="F1354" t="s">
        <v>2903</v>
      </c>
      <c r="G1354" t="s">
        <v>19</v>
      </c>
      <c r="H1354" t="s">
        <v>21</v>
      </c>
      <c r="I1354" t="s">
        <v>23</v>
      </c>
      <c r="J1354" s="1">
        <v>66312821</v>
      </c>
      <c r="K1354" s="1">
        <f t="shared" si="65"/>
        <v>18.009893815043064</v>
      </c>
      <c r="L1354" t="s">
        <v>20</v>
      </c>
      <c r="M1354" t="s">
        <v>951</v>
      </c>
      <c r="N1354" t="s">
        <v>3133</v>
      </c>
      <c r="O1354" t="s">
        <v>3139</v>
      </c>
      <c r="P1354" t="s">
        <v>3167</v>
      </c>
      <c r="Q1354" t="s">
        <v>3167</v>
      </c>
      <c r="R1354" t="s">
        <v>3167</v>
      </c>
      <c r="S1354" s="10">
        <f>C1354-VLOOKUP(E1354, 'OFZ Yield'!$B$2:$N$2354, MATCH(V1354, 'OFZ Yield'!$B$3:$N$3, 0), FALSE)</f>
        <v>1.3499999999999996</v>
      </c>
      <c r="T1354">
        <f t="shared" si="66"/>
        <v>0</v>
      </c>
      <c r="U1354">
        <f t="shared" si="67"/>
        <v>121</v>
      </c>
      <c r="V1354">
        <v>10</v>
      </c>
      <c r="W1354">
        <v>0</v>
      </c>
      <c r="Z1354">
        <v>0</v>
      </c>
    </row>
    <row r="1355" spans="1:26" hidden="1" x14ac:dyDescent="0.15">
      <c r="A1355" t="s">
        <v>894</v>
      </c>
      <c r="B1355" t="s">
        <v>895</v>
      </c>
      <c r="C1355" s="1">
        <v>10.75</v>
      </c>
      <c r="D1355" s="2">
        <v>54050</v>
      </c>
      <c r="E1355" s="2">
        <v>42277</v>
      </c>
      <c r="F1355" t="s">
        <v>2906</v>
      </c>
      <c r="G1355" t="s">
        <v>19</v>
      </c>
      <c r="H1355" t="s">
        <v>21</v>
      </c>
      <c r="I1355" t="s">
        <v>25</v>
      </c>
      <c r="J1355" s="1">
        <v>74130624</v>
      </c>
      <c r="K1355" s="1">
        <f t="shared" si="65"/>
        <v>18.121339284242154</v>
      </c>
      <c r="L1355" t="s">
        <v>20</v>
      </c>
      <c r="M1355" t="s">
        <v>948</v>
      </c>
      <c r="N1355" t="s">
        <v>3167</v>
      </c>
      <c r="O1355" t="s">
        <v>3167</v>
      </c>
      <c r="P1355" t="s">
        <v>3167</v>
      </c>
      <c r="Q1355" t="s">
        <v>3167</v>
      </c>
      <c r="R1355" t="s">
        <v>3167</v>
      </c>
      <c r="S1355" s="10">
        <f>C1355-VLOOKUP(E1355, 'OFZ Yield'!$B$2:$N$2354, MATCH(V1355, 'OFZ Yield'!$B$3:$N$3, 0), FALSE)</f>
        <v>-0.58999999999999986</v>
      </c>
      <c r="T1355">
        <f t="shared" si="66"/>
        <v>0</v>
      </c>
      <c r="U1355">
        <f t="shared" si="67"/>
        <v>388</v>
      </c>
      <c r="V1355">
        <v>3</v>
      </c>
      <c r="W1355">
        <v>0</v>
      </c>
      <c r="Z1355">
        <v>0</v>
      </c>
    </row>
    <row r="1356" spans="1:26" hidden="1" x14ac:dyDescent="0.15">
      <c r="A1356" t="s">
        <v>1087</v>
      </c>
      <c r="B1356" t="s">
        <v>1088</v>
      </c>
      <c r="C1356" s="1">
        <v>12.1</v>
      </c>
      <c r="D1356" s="2">
        <v>43371</v>
      </c>
      <c r="E1356" s="2">
        <v>42279</v>
      </c>
      <c r="F1356" t="s">
        <v>2905</v>
      </c>
      <c r="G1356" t="s">
        <v>19</v>
      </c>
      <c r="H1356" t="s">
        <v>21</v>
      </c>
      <c r="I1356" t="s">
        <v>25</v>
      </c>
      <c r="J1356" s="1">
        <v>66006600</v>
      </c>
      <c r="K1356" s="1">
        <f t="shared" si="65"/>
        <v>18.005265294991034</v>
      </c>
      <c r="L1356" t="s">
        <v>20</v>
      </c>
      <c r="M1356" t="s">
        <v>947</v>
      </c>
      <c r="N1356" t="s">
        <v>3167</v>
      </c>
      <c r="O1356" t="s">
        <v>3167</v>
      </c>
      <c r="P1356" t="s">
        <v>3167</v>
      </c>
      <c r="Q1356" t="s">
        <v>3167</v>
      </c>
      <c r="R1356" t="s">
        <v>3167</v>
      </c>
      <c r="S1356" s="10">
        <f>C1356-VLOOKUP(E1356, 'OFZ Yield'!$B$2:$N$2354, MATCH(V1356, 'OFZ Yield'!$B$3:$N$3, 0), FALSE)</f>
        <v>0.85999999999999943</v>
      </c>
      <c r="T1356">
        <f t="shared" si="66"/>
        <v>0</v>
      </c>
      <c r="U1356">
        <f t="shared" si="67"/>
        <v>36</v>
      </c>
      <c r="V1356">
        <v>3</v>
      </c>
      <c r="W1356">
        <v>0</v>
      </c>
      <c r="Z1356">
        <v>0</v>
      </c>
    </row>
    <row r="1357" spans="1:26" hidden="1" x14ac:dyDescent="0.15">
      <c r="A1357" t="s">
        <v>540</v>
      </c>
      <c r="B1357" t="s">
        <v>541</v>
      </c>
      <c r="C1357" s="1">
        <v>9.75</v>
      </c>
      <c r="D1357" s="2">
        <v>45922</v>
      </c>
      <c r="E1357" s="2">
        <v>42282</v>
      </c>
      <c r="F1357" t="s">
        <v>542</v>
      </c>
      <c r="G1357" t="s">
        <v>19</v>
      </c>
      <c r="H1357" t="s">
        <v>21</v>
      </c>
      <c r="I1357" t="s">
        <v>23</v>
      </c>
      <c r="J1357" s="1">
        <v>40240369</v>
      </c>
      <c r="K1357" s="1">
        <f t="shared" si="65"/>
        <v>17.510381253693833</v>
      </c>
      <c r="L1357" t="s">
        <v>20</v>
      </c>
      <c r="M1357" t="s">
        <v>24</v>
      </c>
      <c r="N1357" t="s">
        <v>3167</v>
      </c>
      <c r="O1357" t="s">
        <v>3139</v>
      </c>
      <c r="P1357" t="s">
        <v>3167</v>
      </c>
      <c r="Q1357" t="s">
        <v>3167</v>
      </c>
      <c r="R1357" t="s">
        <v>3167</v>
      </c>
      <c r="S1357" s="10">
        <f>C1357-VLOOKUP(E1357, 'OFZ Yield'!$B$2:$N$2354, MATCH(V1357, 'OFZ Yield'!$B$3:$N$3, 0), FALSE)</f>
        <v>-1.0999999999999996</v>
      </c>
      <c r="T1357">
        <f t="shared" si="66"/>
        <v>0</v>
      </c>
      <c r="U1357">
        <f t="shared" si="67"/>
        <v>120</v>
      </c>
      <c r="V1357">
        <v>10</v>
      </c>
      <c r="W1357">
        <v>0</v>
      </c>
    </row>
    <row r="1358" spans="1:26" hidden="1" x14ac:dyDescent="0.15">
      <c r="A1358" t="s">
        <v>900</v>
      </c>
      <c r="B1358" t="s">
        <v>901</v>
      </c>
      <c r="C1358" s="1">
        <v>0</v>
      </c>
      <c r="D1358" s="2">
        <v>53401</v>
      </c>
      <c r="E1358" s="2">
        <v>42285</v>
      </c>
      <c r="F1358" t="s">
        <v>902</v>
      </c>
      <c r="G1358" t="s">
        <v>19</v>
      </c>
      <c r="H1358" t="s">
        <v>21</v>
      </c>
      <c r="I1358" t="s">
        <v>589</v>
      </c>
      <c r="J1358" s="1">
        <v>4218291</v>
      </c>
      <c r="K1358" s="1">
        <f t="shared" si="65"/>
        <v>15.254940627683828</v>
      </c>
      <c r="L1358" t="s">
        <v>20</v>
      </c>
      <c r="M1358" t="s">
        <v>24</v>
      </c>
      <c r="N1358" t="s">
        <v>3167</v>
      </c>
      <c r="O1358" t="s">
        <v>3167</v>
      </c>
      <c r="P1358" t="s">
        <v>3167</v>
      </c>
      <c r="Q1358" t="s">
        <v>3167</v>
      </c>
      <c r="R1358" t="s">
        <v>3167</v>
      </c>
      <c r="S1358" s="10">
        <f>C1358-VLOOKUP(E1358, 'OFZ Yield'!$B$2:$N$2354, MATCH(V1358, 'OFZ Yield'!$B$3:$N$3, 0), FALSE)</f>
        <v>-10.41</v>
      </c>
      <c r="T1358">
        <f t="shared" si="66"/>
        <v>0</v>
      </c>
      <c r="U1358">
        <f t="shared" si="67"/>
        <v>366</v>
      </c>
      <c r="V1358">
        <v>30</v>
      </c>
      <c r="W1358">
        <v>0</v>
      </c>
    </row>
    <row r="1359" spans="1:26" x14ac:dyDescent="0.15">
      <c r="A1359" t="s">
        <v>123</v>
      </c>
      <c r="B1359" t="s">
        <v>124</v>
      </c>
      <c r="C1359" s="1">
        <v>14.5</v>
      </c>
      <c r="D1359" s="2">
        <v>43380</v>
      </c>
      <c r="E1359" s="2">
        <v>42285</v>
      </c>
      <c r="F1359" t="s">
        <v>2947</v>
      </c>
      <c r="G1359" t="s">
        <v>19</v>
      </c>
      <c r="H1359" t="s">
        <v>21</v>
      </c>
      <c r="I1359" t="s">
        <v>25</v>
      </c>
      <c r="J1359" s="1">
        <v>46418975</v>
      </c>
      <c r="K1359" s="1">
        <f t="shared" si="65"/>
        <v>17.653218877567205</v>
      </c>
      <c r="L1359" t="s">
        <v>20</v>
      </c>
      <c r="M1359" t="s">
        <v>947</v>
      </c>
      <c r="N1359" t="s">
        <v>3167</v>
      </c>
      <c r="O1359" t="s">
        <v>3167</v>
      </c>
      <c r="P1359" t="s">
        <v>3167</v>
      </c>
      <c r="Q1359" t="s">
        <v>3167</v>
      </c>
      <c r="R1359" t="s">
        <v>3167</v>
      </c>
      <c r="S1359" s="10">
        <f>C1359-VLOOKUP(E1359, 'OFZ Yield'!$B$2:$N$2354, MATCH(V1359, 'OFZ Yield'!$B$3:$N$3, 0), FALSE)</f>
        <v>4.09</v>
      </c>
      <c r="T1359">
        <f t="shared" si="66"/>
        <v>1</v>
      </c>
      <c r="U1359">
        <f t="shared" si="67"/>
        <v>36</v>
      </c>
      <c r="V1359">
        <v>30</v>
      </c>
      <c r="W1359">
        <v>0</v>
      </c>
      <c r="X1359">
        <v>1</v>
      </c>
      <c r="Y1359" s="2">
        <f>D1359</f>
        <v>43380</v>
      </c>
      <c r="Z1359" s="226">
        <f>IF(Y1359="", 0, 12*(Y1359-E1359)/365)</f>
        <v>36</v>
      </c>
    </row>
    <row r="1360" spans="1:26" hidden="1" x14ac:dyDescent="0.15">
      <c r="A1360" t="s">
        <v>2437</v>
      </c>
      <c r="B1360" t="s">
        <v>2438</v>
      </c>
      <c r="C1360" s="1">
        <v>13</v>
      </c>
      <c r="D1360" s="2">
        <v>44106</v>
      </c>
      <c r="E1360" s="2">
        <v>42286</v>
      </c>
      <c r="F1360" t="s">
        <v>2907</v>
      </c>
      <c r="G1360" t="s">
        <v>19</v>
      </c>
      <c r="H1360" t="s">
        <v>21</v>
      </c>
      <c r="I1360" t="s">
        <v>25</v>
      </c>
      <c r="J1360" s="1">
        <v>199986667</v>
      </c>
      <c r="K1360" s="1">
        <f t="shared" si="65"/>
        <v>19.113761257290101</v>
      </c>
      <c r="L1360" t="s">
        <v>20</v>
      </c>
      <c r="M1360" t="s">
        <v>947</v>
      </c>
      <c r="N1360" t="s">
        <v>3133</v>
      </c>
      <c r="O1360" t="s">
        <v>3167</v>
      </c>
      <c r="P1360" t="s">
        <v>3167</v>
      </c>
      <c r="Q1360" t="s">
        <v>3167</v>
      </c>
      <c r="R1360" t="s">
        <v>3167</v>
      </c>
      <c r="S1360" s="10">
        <f>C1360-VLOOKUP(E1360, 'OFZ Yield'!$B$2:$N$2354, MATCH(V1360, 'OFZ Yield'!$B$3:$N$3, 0), FALSE)</f>
        <v>2.41</v>
      </c>
      <c r="T1360">
        <f t="shared" si="66"/>
        <v>0</v>
      </c>
      <c r="U1360">
        <f t="shared" si="67"/>
        <v>60</v>
      </c>
      <c r="V1360">
        <v>3</v>
      </c>
      <c r="W1360">
        <v>0</v>
      </c>
      <c r="Z1360">
        <v>0</v>
      </c>
    </row>
    <row r="1361" spans="1:26" hidden="1" x14ac:dyDescent="0.15">
      <c r="A1361" t="s">
        <v>2908</v>
      </c>
      <c r="B1361" t="s">
        <v>2909</v>
      </c>
      <c r="C1361" s="1">
        <v>1.5</v>
      </c>
      <c r="D1361" s="2">
        <v>44109</v>
      </c>
      <c r="E1361" s="2">
        <v>42289</v>
      </c>
      <c r="F1361" t="s">
        <v>2910</v>
      </c>
      <c r="G1361" t="s">
        <v>19</v>
      </c>
      <c r="H1361" t="s">
        <v>21</v>
      </c>
      <c r="I1361" t="s">
        <v>23</v>
      </c>
      <c r="J1361" s="1">
        <v>27103943</v>
      </c>
      <c r="K1361" s="1">
        <f t="shared" si="65"/>
        <v>17.115189773421079</v>
      </c>
      <c r="L1361" t="s">
        <v>20</v>
      </c>
      <c r="M1361" t="s">
        <v>947</v>
      </c>
      <c r="N1361" t="s">
        <v>3167</v>
      </c>
      <c r="O1361" t="s">
        <v>3167</v>
      </c>
      <c r="P1361" t="s">
        <v>3167</v>
      </c>
      <c r="Q1361" t="s">
        <v>3167</v>
      </c>
      <c r="R1361" t="s">
        <v>3167</v>
      </c>
      <c r="S1361" s="10">
        <f>C1361-VLOOKUP(E1361, 'OFZ Yield'!$B$2:$N$2354, MATCH(V1361, 'OFZ Yield'!$B$3:$N$3, 0), FALSE)</f>
        <v>-9.08</v>
      </c>
      <c r="T1361">
        <f t="shared" si="66"/>
        <v>0</v>
      </c>
      <c r="U1361">
        <f t="shared" si="67"/>
        <v>60</v>
      </c>
      <c r="V1361">
        <v>3</v>
      </c>
      <c r="W1361">
        <v>0</v>
      </c>
      <c r="Z1361">
        <v>0</v>
      </c>
    </row>
    <row r="1362" spans="1:26" hidden="1" x14ac:dyDescent="0.15">
      <c r="A1362" t="s">
        <v>546</v>
      </c>
      <c r="B1362" t="s">
        <v>547</v>
      </c>
      <c r="C1362" s="1">
        <v>9.75</v>
      </c>
      <c r="D1362" s="2">
        <v>45930</v>
      </c>
      <c r="E1362" s="2">
        <v>42290</v>
      </c>
      <c r="F1362" t="s">
        <v>548</v>
      </c>
      <c r="G1362" t="s">
        <v>19</v>
      </c>
      <c r="H1362" t="s">
        <v>21</v>
      </c>
      <c r="I1362" t="s">
        <v>23</v>
      </c>
      <c r="J1362" s="1">
        <v>66312821</v>
      </c>
      <c r="K1362" s="1">
        <f t="shared" si="65"/>
        <v>18.009893815043064</v>
      </c>
      <c r="L1362" t="s">
        <v>20</v>
      </c>
      <c r="M1362" t="s">
        <v>24</v>
      </c>
      <c r="N1362" t="s">
        <v>3167</v>
      </c>
      <c r="O1362" t="s">
        <v>3143</v>
      </c>
      <c r="P1362" t="s">
        <v>3167</v>
      </c>
      <c r="Q1362" t="s">
        <v>3167</v>
      </c>
      <c r="R1362" t="s">
        <v>3167</v>
      </c>
      <c r="S1362" s="10">
        <f>C1362-VLOOKUP(E1362, 'OFZ Yield'!$B$2:$N$2354, MATCH(V1362, 'OFZ Yield'!$B$3:$N$3, 0), FALSE)</f>
        <v>-0.75</v>
      </c>
      <c r="T1362">
        <f t="shared" si="66"/>
        <v>0</v>
      </c>
      <c r="U1362">
        <f t="shared" si="67"/>
        <v>120</v>
      </c>
      <c r="V1362">
        <v>10</v>
      </c>
      <c r="W1362">
        <v>2</v>
      </c>
    </row>
    <row r="1363" spans="1:26" hidden="1" x14ac:dyDescent="0.15">
      <c r="A1363" t="s">
        <v>1531</v>
      </c>
      <c r="B1363" t="s">
        <v>1532</v>
      </c>
      <c r="C1363" s="1">
        <v>12.5</v>
      </c>
      <c r="D1363" s="2">
        <v>44110</v>
      </c>
      <c r="E1363" s="2">
        <v>42290</v>
      </c>
      <c r="F1363" t="s">
        <v>2911</v>
      </c>
      <c r="G1363" t="s">
        <v>19</v>
      </c>
      <c r="H1363" t="s">
        <v>21</v>
      </c>
      <c r="I1363" t="s">
        <v>25</v>
      </c>
      <c r="J1363" s="1">
        <v>66006600</v>
      </c>
      <c r="K1363" s="1">
        <f t="shared" si="65"/>
        <v>18.005265294991034</v>
      </c>
      <c r="L1363" t="s">
        <v>20</v>
      </c>
      <c r="M1363" t="s">
        <v>947</v>
      </c>
      <c r="N1363" t="s">
        <v>3167</v>
      </c>
      <c r="O1363" t="s">
        <v>3167</v>
      </c>
      <c r="P1363" t="s">
        <v>3167</v>
      </c>
      <c r="Q1363" t="s">
        <v>3167</v>
      </c>
      <c r="R1363" t="s">
        <v>3167</v>
      </c>
      <c r="S1363" s="10">
        <f>C1363-VLOOKUP(E1363, 'OFZ Yield'!$B$2:$N$2354, MATCH(V1363, 'OFZ Yield'!$B$3:$N$3, 0), FALSE)</f>
        <v>1.9000000000000004</v>
      </c>
      <c r="T1363">
        <f t="shared" si="66"/>
        <v>0</v>
      </c>
      <c r="U1363">
        <f t="shared" si="67"/>
        <v>60</v>
      </c>
      <c r="V1363">
        <v>3</v>
      </c>
      <c r="W1363">
        <v>0</v>
      </c>
      <c r="Z1363">
        <v>0</v>
      </c>
    </row>
    <row r="1364" spans="1:26" hidden="1" x14ac:dyDescent="0.15">
      <c r="A1364" t="s">
        <v>224</v>
      </c>
      <c r="B1364" t="s">
        <v>225</v>
      </c>
      <c r="C1364" s="1">
        <v>5.55</v>
      </c>
      <c r="D1364" s="2">
        <v>45933</v>
      </c>
      <c r="E1364" s="2">
        <v>42293</v>
      </c>
      <c r="F1364" t="s">
        <v>550</v>
      </c>
      <c r="G1364" t="s">
        <v>19</v>
      </c>
      <c r="H1364" t="s">
        <v>21</v>
      </c>
      <c r="I1364" t="s">
        <v>23</v>
      </c>
      <c r="J1364" s="1">
        <v>201201845</v>
      </c>
      <c r="K1364" s="1">
        <f t="shared" si="65"/>
        <v>19.119819166127932</v>
      </c>
      <c r="L1364" t="s">
        <v>20</v>
      </c>
      <c r="M1364" t="s">
        <v>24</v>
      </c>
      <c r="N1364" t="s">
        <v>3167</v>
      </c>
      <c r="O1364" t="s">
        <v>3167</v>
      </c>
      <c r="P1364" t="s">
        <v>3167</v>
      </c>
      <c r="Q1364" t="s">
        <v>3167</v>
      </c>
      <c r="R1364" t="s">
        <v>3167</v>
      </c>
      <c r="S1364" s="10">
        <f>C1364-VLOOKUP(E1364, 'OFZ Yield'!$B$2:$N$2354, MATCH(V1364, 'OFZ Yield'!$B$3:$N$3, 0), FALSE)</f>
        <v>-4.4400000000000004</v>
      </c>
      <c r="T1364">
        <f t="shared" si="66"/>
        <v>0</v>
      </c>
      <c r="U1364">
        <f t="shared" si="67"/>
        <v>120</v>
      </c>
      <c r="V1364">
        <v>10</v>
      </c>
      <c r="W1364">
        <v>0</v>
      </c>
    </row>
    <row r="1365" spans="1:26" hidden="1" x14ac:dyDescent="0.15">
      <c r="A1365" t="s">
        <v>403</v>
      </c>
      <c r="B1365" t="s">
        <v>404</v>
      </c>
      <c r="C1365" s="1">
        <v>6.7</v>
      </c>
      <c r="D1365" s="2">
        <v>45933</v>
      </c>
      <c r="E1365" s="2">
        <v>42293</v>
      </c>
      <c r="F1365" t="s">
        <v>551</v>
      </c>
      <c r="G1365" t="s">
        <v>19</v>
      </c>
      <c r="H1365" t="s">
        <v>21</v>
      </c>
      <c r="I1365" t="s">
        <v>23</v>
      </c>
      <c r="J1365" s="1">
        <v>39559048</v>
      </c>
      <c r="K1365" s="1">
        <f t="shared" si="65"/>
        <v>17.493304999717395</v>
      </c>
      <c r="L1365" t="s">
        <v>20</v>
      </c>
      <c r="M1365" t="s">
        <v>24</v>
      </c>
      <c r="N1365" t="s">
        <v>3167</v>
      </c>
      <c r="O1365" t="s">
        <v>3167</v>
      </c>
      <c r="P1365" t="s">
        <v>3167</v>
      </c>
      <c r="Q1365" t="s">
        <v>3167</v>
      </c>
      <c r="R1365" t="s">
        <v>3167</v>
      </c>
      <c r="S1365" s="10">
        <f>C1365-VLOOKUP(E1365, 'OFZ Yield'!$B$2:$N$2354, MATCH(V1365, 'OFZ Yield'!$B$3:$N$3, 0), FALSE)</f>
        <v>-3.29</v>
      </c>
      <c r="T1365">
        <f t="shared" si="66"/>
        <v>0</v>
      </c>
      <c r="U1365">
        <f t="shared" si="67"/>
        <v>120</v>
      </c>
      <c r="V1365">
        <v>10</v>
      </c>
      <c r="W1365">
        <v>0</v>
      </c>
    </row>
    <row r="1366" spans="1:26" hidden="1" x14ac:dyDescent="0.15">
      <c r="A1366" t="s">
        <v>224</v>
      </c>
      <c r="B1366" t="s">
        <v>225</v>
      </c>
      <c r="C1366" s="1">
        <v>5.55</v>
      </c>
      <c r="D1366" s="2">
        <v>45933</v>
      </c>
      <c r="E1366" s="2">
        <v>42293</v>
      </c>
      <c r="F1366" t="s">
        <v>552</v>
      </c>
      <c r="G1366" t="s">
        <v>19</v>
      </c>
      <c r="H1366" t="s">
        <v>21</v>
      </c>
      <c r="I1366" t="s">
        <v>23</v>
      </c>
      <c r="J1366" s="1">
        <v>134134563</v>
      </c>
      <c r="K1366" s="1">
        <f t="shared" si="65"/>
        <v>18.714354055534702</v>
      </c>
      <c r="L1366" t="s">
        <v>20</v>
      </c>
      <c r="M1366" t="s">
        <v>24</v>
      </c>
      <c r="N1366" t="s">
        <v>3167</v>
      </c>
      <c r="O1366" t="s">
        <v>3167</v>
      </c>
      <c r="P1366" t="s">
        <v>3167</v>
      </c>
      <c r="Q1366" t="s">
        <v>3167</v>
      </c>
      <c r="R1366" t="s">
        <v>3167</v>
      </c>
      <c r="S1366" s="10">
        <f>C1366-VLOOKUP(E1366, 'OFZ Yield'!$B$2:$N$2354, MATCH(V1366, 'OFZ Yield'!$B$3:$N$3, 0), FALSE)</f>
        <v>-4.4400000000000004</v>
      </c>
      <c r="T1366">
        <f t="shared" si="66"/>
        <v>0</v>
      </c>
      <c r="U1366">
        <f t="shared" si="67"/>
        <v>120</v>
      </c>
      <c r="V1366">
        <v>10</v>
      </c>
      <c r="W1366">
        <v>0</v>
      </c>
    </row>
    <row r="1367" spans="1:26" hidden="1" x14ac:dyDescent="0.15">
      <c r="A1367" t="s">
        <v>1613</v>
      </c>
      <c r="B1367" t="s">
        <v>1614</v>
      </c>
      <c r="C1367" s="1">
        <v>10</v>
      </c>
      <c r="D1367" s="2">
        <v>43395</v>
      </c>
      <c r="E1367" s="2">
        <v>42296</v>
      </c>
      <c r="F1367" t="s">
        <v>2913</v>
      </c>
      <c r="G1367" t="s">
        <v>19</v>
      </c>
      <c r="H1367" t="s">
        <v>21</v>
      </c>
      <c r="I1367" t="s">
        <v>23</v>
      </c>
      <c r="J1367" s="1">
        <v>53050257</v>
      </c>
      <c r="K1367" s="1">
        <f t="shared" si="65"/>
        <v>17.786750267498867</v>
      </c>
      <c r="L1367" t="s">
        <v>20</v>
      </c>
      <c r="M1367" t="s">
        <v>947</v>
      </c>
      <c r="N1367" t="s">
        <v>3133</v>
      </c>
      <c r="O1367" t="s">
        <v>3139</v>
      </c>
      <c r="P1367" t="s">
        <v>3167</v>
      </c>
      <c r="Q1367" t="s">
        <v>3167</v>
      </c>
      <c r="R1367" t="s">
        <v>3167</v>
      </c>
      <c r="S1367" s="10">
        <f>C1367-VLOOKUP(E1367, 'OFZ Yield'!$B$2:$N$2354, MATCH(V1367, 'OFZ Yield'!$B$3:$N$3, 0), FALSE)</f>
        <v>-7.0000000000000284E-2</v>
      </c>
      <c r="T1367">
        <f t="shared" si="66"/>
        <v>0</v>
      </c>
      <c r="U1367">
        <f t="shared" si="67"/>
        <v>37</v>
      </c>
      <c r="V1367">
        <v>20</v>
      </c>
      <c r="W1367">
        <v>0</v>
      </c>
      <c r="Z1367">
        <v>0</v>
      </c>
    </row>
    <row r="1368" spans="1:26" hidden="1" x14ac:dyDescent="0.15">
      <c r="A1368" t="s">
        <v>312</v>
      </c>
      <c r="B1368" t="s">
        <v>313</v>
      </c>
      <c r="C1368" s="1">
        <v>5.55</v>
      </c>
      <c r="D1368" s="2">
        <v>44845</v>
      </c>
      <c r="E1368" s="2">
        <v>42297</v>
      </c>
      <c r="F1368" t="s">
        <v>314</v>
      </c>
      <c r="G1368" t="s">
        <v>19</v>
      </c>
      <c r="H1368" t="s">
        <v>21</v>
      </c>
      <c r="I1368" t="s">
        <v>23</v>
      </c>
      <c r="J1368" s="1">
        <v>65931747</v>
      </c>
      <c r="K1368" s="1">
        <f t="shared" si="65"/>
        <v>18.004130628539119</v>
      </c>
      <c r="L1368" t="s">
        <v>20</v>
      </c>
      <c r="M1368" t="s">
        <v>24</v>
      </c>
      <c r="N1368" t="s">
        <v>3167</v>
      </c>
      <c r="O1368" t="s">
        <v>3140</v>
      </c>
      <c r="P1368" t="s">
        <v>3167</v>
      </c>
      <c r="Q1368" t="s">
        <v>3167</v>
      </c>
      <c r="R1368" t="s">
        <v>3167</v>
      </c>
      <c r="S1368" s="10">
        <f>C1368-VLOOKUP(E1368, 'OFZ Yield'!$B$2:$N$2354, MATCH(V1368, 'OFZ Yield'!$B$3:$N$3, 0), FALSE)</f>
        <v>-4.580000000000001</v>
      </c>
      <c r="T1368">
        <f t="shared" si="66"/>
        <v>0</v>
      </c>
      <c r="U1368">
        <f t="shared" si="67"/>
        <v>84</v>
      </c>
      <c r="V1368">
        <v>10</v>
      </c>
      <c r="W1368">
        <v>2</v>
      </c>
    </row>
    <row r="1369" spans="1:26" hidden="1" x14ac:dyDescent="0.15">
      <c r="A1369" t="s">
        <v>332</v>
      </c>
      <c r="B1369" t="s">
        <v>333</v>
      </c>
      <c r="C1369" s="1">
        <v>8.15</v>
      </c>
      <c r="D1369" s="2">
        <v>43393</v>
      </c>
      <c r="E1369" s="2">
        <v>42297</v>
      </c>
      <c r="F1369" t="s">
        <v>2539</v>
      </c>
      <c r="G1369" t="s">
        <v>19</v>
      </c>
      <c r="H1369" t="s">
        <v>21</v>
      </c>
      <c r="I1369" t="s">
        <v>23</v>
      </c>
      <c r="J1369" s="1">
        <v>134134563</v>
      </c>
      <c r="K1369" s="1">
        <f t="shared" si="65"/>
        <v>18.714354055534702</v>
      </c>
      <c r="L1369" t="s">
        <v>20</v>
      </c>
      <c r="M1369" t="s">
        <v>947</v>
      </c>
      <c r="N1369" t="s">
        <v>3133</v>
      </c>
      <c r="O1369" t="s">
        <v>3167</v>
      </c>
      <c r="P1369" t="s">
        <v>3167</v>
      </c>
      <c r="Q1369" t="s">
        <v>3167</v>
      </c>
      <c r="R1369" t="s">
        <v>3167</v>
      </c>
      <c r="S1369" s="10">
        <f>C1369-VLOOKUP(E1369, 'OFZ Yield'!$B$2:$N$2354, MATCH(V1369, 'OFZ Yield'!$B$3:$N$3, 0), FALSE)</f>
        <v>-2.1099999999999994</v>
      </c>
      <c r="T1369">
        <f t="shared" si="66"/>
        <v>0</v>
      </c>
      <c r="U1369">
        <f t="shared" si="67"/>
        <v>37</v>
      </c>
      <c r="V1369">
        <v>3</v>
      </c>
      <c r="W1369">
        <v>0</v>
      </c>
      <c r="Z1369">
        <v>0</v>
      </c>
    </row>
    <row r="1370" spans="1:26" hidden="1" x14ac:dyDescent="0.15">
      <c r="A1370" t="s">
        <v>1465</v>
      </c>
      <c r="B1370" t="s">
        <v>1466</v>
      </c>
      <c r="C1370" s="1">
        <v>11.7</v>
      </c>
      <c r="D1370" s="2">
        <v>44117</v>
      </c>
      <c r="E1370" s="2">
        <v>42297</v>
      </c>
      <c r="F1370" t="s">
        <v>2912</v>
      </c>
      <c r="G1370" t="s">
        <v>19</v>
      </c>
      <c r="H1370" t="s">
        <v>21</v>
      </c>
      <c r="I1370" t="s">
        <v>23</v>
      </c>
      <c r="J1370" s="1">
        <v>135382116</v>
      </c>
      <c r="K1370" s="1">
        <f t="shared" si="65"/>
        <v>18.723611827000884</v>
      </c>
      <c r="L1370" t="s">
        <v>20</v>
      </c>
      <c r="M1370" t="s">
        <v>951</v>
      </c>
      <c r="N1370" t="s">
        <v>3167</v>
      </c>
      <c r="O1370" t="s">
        <v>3167</v>
      </c>
      <c r="P1370" t="s">
        <v>3167</v>
      </c>
      <c r="Q1370" t="s">
        <v>3167</v>
      </c>
      <c r="R1370" t="s">
        <v>3167</v>
      </c>
      <c r="S1370" s="10">
        <f>C1370-VLOOKUP(E1370, 'OFZ Yield'!$B$2:$N$2354, MATCH(V1370, 'OFZ Yield'!$B$3:$N$3, 0), FALSE)</f>
        <v>1.5699999999999985</v>
      </c>
      <c r="T1370">
        <f t="shared" si="66"/>
        <v>0</v>
      </c>
      <c r="U1370">
        <f t="shared" si="67"/>
        <v>60</v>
      </c>
      <c r="V1370">
        <v>10</v>
      </c>
      <c r="W1370">
        <v>0</v>
      </c>
      <c r="Z1370">
        <v>0</v>
      </c>
    </row>
    <row r="1371" spans="1:26" hidden="1" x14ac:dyDescent="0.15">
      <c r="A1371" t="s">
        <v>2915</v>
      </c>
      <c r="B1371" t="s">
        <v>2916</v>
      </c>
      <c r="C1371" s="1">
        <v>9.75</v>
      </c>
      <c r="D1371" s="2">
        <v>44118</v>
      </c>
      <c r="E1371" s="2">
        <v>42298</v>
      </c>
      <c r="F1371" t="s">
        <v>2917</v>
      </c>
      <c r="G1371" t="s">
        <v>19</v>
      </c>
      <c r="H1371" t="s">
        <v>21</v>
      </c>
      <c r="I1371" t="s">
        <v>28</v>
      </c>
      <c r="J1371" s="1">
        <v>21304745</v>
      </c>
      <c r="K1371" s="1">
        <f t="shared" si="65"/>
        <v>16.874440375823163</v>
      </c>
      <c r="L1371" t="s">
        <v>20</v>
      </c>
      <c r="M1371" t="s">
        <v>948</v>
      </c>
      <c r="N1371" t="s">
        <v>3167</v>
      </c>
      <c r="O1371" t="s">
        <v>3167</v>
      </c>
      <c r="P1371" t="s">
        <v>3167</v>
      </c>
      <c r="Q1371" t="s">
        <v>3167</v>
      </c>
      <c r="R1371" t="s">
        <v>3167</v>
      </c>
      <c r="S1371" s="10">
        <f>C1371-VLOOKUP(E1371, 'OFZ Yield'!$B$2:$N$2354, MATCH(V1371, 'OFZ Yield'!$B$3:$N$3, 0), FALSE)</f>
        <v>-0.30000000000000071</v>
      </c>
      <c r="T1371">
        <f t="shared" si="66"/>
        <v>0</v>
      </c>
      <c r="U1371">
        <f t="shared" si="67"/>
        <v>60</v>
      </c>
      <c r="V1371">
        <v>10</v>
      </c>
      <c r="W1371">
        <v>0</v>
      </c>
      <c r="Z1371">
        <v>0</v>
      </c>
    </row>
    <row r="1372" spans="1:26" hidden="1" x14ac:dyDescent="0.15">
      <c r="A1372" t="s">
        <v>2918</v>
      </c>
      <c r="B1372" t="s">
        <v>2919</v>
      </c>
      <c r="C1372" s="1">
        <v>9.75</v>
      </c>
      <c r="D1372" s="2">
        <v>44118</v>
      </c>
      <c r="E1372" s="2">
        <v>42298</v>
      </c>
      <c r="F1372" t="s">
        <v>2920</v>
      </c>
      <c r="G1372" t="s">
        <v>19</v>
      </c>
      <c r="H1372" t="s">
        <v>21</v>
      </c>
      <c r="I1372" t="s">
        <v>28</v>
      </c>
      <c r="J1372" s="1">
        <v>21304745</v>
      </c>
      <c r="K1372" s="1">
        <f t="shared" si="65"/>
        <v>16.874440375823163</v>
      </c>
      <c r="L1372" t="s">
        <v>20</v>
      </c>
      <c r="M1372" t="s">
        <v>948</v>
      </c>
      <c r="N1372" t="s">
        <v>3167</v>
      </c>
      <c r="O1372" t="s">
        <v>3167</v>
      </c>
      <c r="P1372" t="s">
        <v>3167</v>
      </c>
      <c r="Q1372" t="s">
        <v>3167</v>
      </c>
      <c r="R1372" t="s">
        <v>3167</v>
      </c>
      <c r="S1372" s="10">
        <f>C1372-VLOOKUP(E1372, 'OFZ Yield'!$B$2:$N$2354, MATCH(V1372, 'OFZ Yield'!$B$3:$N$3, 0), FALSE)</f>
        <v>-0.34999999999999964</v>
      </c>
      <c r="T1372">
        <f t="shared" si="66"/>
        <v>0</v>
      </c>
      <c r="U1372">
        <f t="shared" si="67"/>
        <v>60</v>
      </c>
      <c r="V1372">
        <v>5</v>
      </c>
      <c r="W1372">
        <v>0</v>
      </c>
      <c r="Z1372">
        <v>0</v>
      </c>
    </row>
    <row r="1373" spans="1:26" hidden="1" x14ac:dyDescent="0.15">
      <c r="A1373" t="s">
        <v>26</v>
      </c>
      <c r="B1373" t="s">
        <v>27</v>
      </c>
      <c r="C1373" s="1">
        <v>4.45</v>
      </c>
      <c r="D1373" s="2">
        <v>45940</v>
      </c>
      <c r="E1373" s="2">
        <v>42300</v>
      </c>
      <c r="F1373" t="s">
        <v>554</v>
      </c>
      <c r="G1373" t="s">
        <v>19</v>
      </c>
      <c r="H1373" t="s">
        <v>21</v>
      </c>
      <c r="I1373" t="s">
        <v>28</v>
      </c>
      <c r="J1373" s="1">
        <v>134134563</v>
      </c>
      <c r="K1373" s="1">
        <f t="shared" si="65"/>
        <v>18.714354055534702</v>
      </c>
      <c r="L1373" t="s">
        <v>20</v>
      </c>
      <c r="M1373" t="s">
        <v>24</v>
      </c>
      <c r="N1373" t="s">
        <v>3167</v>
      </c>
      <c r="O1373" t="s">
        <v>3167</v>
      </c>
      <c r="P1373" t="s">
        <v>3167</v>
      </c>
      <c r="Q1373" t="s">
        <v>3167</v>
      </c>
      <c r="R1373" t="s">
        <v>3167</v>
      </c>
      <c r="S1373" s="10">
        <f>C1373-VLOOKUP(E1373, 'OFZ Yield'!$B$2:$N$2354, MATCH(V1373, 'OFZ Yield'!$B$3:$N$3, 0), FALSE)</f>
        <v>-5.5200000000000005</v>
      </c>
      <c r="T1373">
        <f t="shared" si="66"/>
        <v>0</v>
      </c>
      <c r="U1373">
        <f t="shared" si="67"/>
        <v>120</v>
      </c>
      <c r="V1373">
        <v>10</v>
      </c>
      <c r="W1373">
        <v>0</v>
      </c>
    </row>
    <row r="1374" spans="1:26" hidden="1" x14ac:dyDescent="0.15">
      <c r="A1374" t="s">
        <v>305</v>
      </c>
      <c r="B1374" t="s">
        <v>306</v>
      </c>
      <c r="C1374" s="1">
        <v>11.4</v>
      </c>
      <c r="D1374" s="2">
        <v>45940</v>
      </c>
      <c r="E1374" s="2">
        <v>42300</v>
      </c>
      <c r="F1374" t="s">
        <v>2914</v>
      </c>
      <c r="G1374" t="s">
        <v>19</v>
      </c>
      <c r="H1374" t="s">
        <v>21</v>
      </c>
      <c r="I1374" t="s">
        <v>23</v>
      </c>
      <c r="J1374" s="1">
        <v>203906300</v>
      </c>
      <c r="K1374" s="1">
        <f t="shared" si="65"/>
        <v>19.13317113256614</v>
      </c>
      <c r="L1374" t="s">
        <v>20</v>
      </c>
      <c r="M1374" t="s">
        <v>951</v>
      </c>
      <c r="N1374" t="s">
        <v>3167</v>
      </c>
      <c r="O1374" t="s">
        <v>3167</v>
      </c>
      <c r="P1374" t="s">
        <v>3167</v>
      </c>
      <c r="Q1374" t="s">
        <v>3167</v>
      </c>
      <c r="R1374" t="s">
        <v>3167</v>
      </c>
      <c r="S1374" s="10">
        <f>C1374-VLOOKUP(E1374, 'OFZ Yield'!$B$2:$N$2354, MATCH(V1374, 'OFZ Yield'!$B$3:$N$3, 0), FALSE)</f>
        <v>1.3499999999999996</v>
      </c>
      <c r="T1374">
        <f t="shared" si="66"/>
        <v>0</v>
      </c>
      <c r="U1374">
        <f t="shared" si="67"/>
        <v>120</v>
      </c>
      <c r="V1374">
        <v>5</v>
      </c>
      <c r="W1374">
        <v>0</v>
      </c>
      <c r="Z1374">
        <v>0</v>
      </c>
    </row>
    <row r="1375" spans="1:26" hidden="1" x14ac:dyDescent="0.15">
      <c r="A1375" t="s">
        <v>823</v>
      </c>
      <c r="B1375" t="s">
        <v>824</v>
      </c>
      <c r="C1375" s="1">
        <v>0.51</v>
      </c>
      <c r="D1375" s="2">
        <v>49580</v>
      </c>
      <c r="E1375" s="2">
        <v>42300</v>
      </c>
      <c r="F1375" s="16" t="s">
        <v>2921</v>
      </c>
      <c r="G1375" t="s">
        <v>19</v>
      </c>
      <c r="H1375" t="s">
        <v>21</v>
      </c>
      <c r="I1375" t="s">
        <v>23</v>
      </c>
      <c r="J1375" s="19">
        <v>46947097</v>
      </c>
      <c r="K1375" s="19">
        <f t="shared" si="65"/>
        <v>17.664531929970995</v>
      </c>
      <c r="L1375" t="s">
        <v>20</v>
      </c>
      <c r="M1375" s="16" t="s">
        <v>1011</v>
      </c>
      <c r="N1375" s="16" t="s">
        <v>3167</v>
      </c>
      <c r="O1375" s="16" t="s">
        <v>3139</v>
      </c>
      <c r="P1375" s="16" t="s">
        <v>3167</v>
      </c>
      <c r="Q1375" s="16" t="s">
        <v>3167</v>
      </c>
      <c r="R1375" s="16" t="s">
        <v>3167</v>
      </c>
      <c r="S1375" s="17">
        <f>C1375-VLOOKUP(E1375, 'OFZ Yield'!$B$2:$N$2354, MATCH(V1375, 'OFZ Yield'!$B$3:$N$3, 0), FALSE)</f>
        <v>-9.59</v>
      </c>
      <c r="T1375">
        <f t="shared" si="66"/>
        <v>0</v>
      </c>
      <c r="U1375" s="16">
        <f t="shared" si="67"/>
        <v>240</v>
      </c>
      <c r="V1375" s="16">
        <v>3</v>
      </c>
      <c r="W1375" s="16">
        <v>0</v>
      </c>
      <c r="X1375" s="16">
        <v>1</v>
      </c>
      <c r="Y1375" s="18">
        <v>42664</v>
      </c>
      <c r="Z1375" s="10">
        <f>(Y1375-E1375)/365</f>
        <v>0.99726027397260275</v>
      </c>
    </row>
    <row r="1376" spans="1:26" hidden="1" x14ac:dyDescent="0.15">
      <c r="A1376" t="s">
        <v>26</v>
      </c>
      <c r="B1376" t="s">
        <v>27</v>
      </c>
      <c r="C1376" s="1">
        <v>4.45</v>
      </c>
      <c r="D1376" s="2">
        <v>45943</v>
      </c>
      <c r="E1376" s="2">
        <v>42303</v>
      </c>
      <c r="F1376" t="s">
        <v>555</v>
      </c>
      <c r="G1376" t="s">
        <v>19</v>
      </c>
      <c r="H1376" t="s">
        <v>21</v>
      </c>
      <c r="I1376" t="s">
        <v>28</v>
      </c>
      <c r="J1376" s="1">
        <v>134134563</v>
      </c>
      <c r="K1376" s="1">
        <f t="shared" si="65"/>
        <v>18.714354055534702</v>
      </c>
      <c r="L1376" t="s">
        <v>20</v>
      </c>
      <c r="M1376" t="s">
        <v>24</v>
      </c>
      <c r="N1376" t="s">
        <v>3167</v>
      </c>
      <c r="O1376" t="s">
        <v>3167</v>
      </c>
      <c r="P1376" t="s">
        <v>3167</v>
      </c>
      <c r="Q1376" t="s">
        <v>3167</v>
      </c>
      <c r="R1376" t="s">
        <v>3167</v>
      </c>
      <c r="S1376" s="10">
        <f>C1376-VLOOKUP(E1376, 'OFZ Yield'!$B$2:$N$2354, MATCH(V1376, 'OFZ Yield'!$B$3:$N$3, 0), FALSE)</f>
        <v>-5.56</v>
      </c>
      <c r="T1376">
        <f t="shared" si="66"/>
        <v>0</v>
      </c>
      <c r="U1376">
        <f t="shared" si="67"/>
        <v>120</v>
      </c>
      <c r="V1376">
        <v>10</v>
      </c>
      <c r="W1376">
        <v>0</v>
      </c>
    </row>
    <row r="1377" spans="1:26" hidden="1" x14ac:dyDescent="0.15">
      <c r="A1377" t="s">
        <v>2619</v>
      </c>
      <c r="B1377" t="s">
        <v>2620</v>
      </c>
      <c r="C1377" s="1">
        <v>12</v>
      </c>
      <c r="D1377" s="2">
        <v>44123</v>
      </c>
      <c r="E1377" s="2">
        <v>42303</v>
      </c>
      <c r="F1377" s="16" t="s">
        <v>2924</v>
      </c>
      <c r="G1377" t="s">
        <v>19</v>
      </c>
      <c r="H1377" t="s">
        <v>21</v>
      </c>
      <c r="I1377" t="s">
        <v>23</v>
      </c>
      <c r="J1377" s="19">
        <v>66006600</v>
      </c>
      <c r="K1377" s="19">
        <f t="shared" si="65"/>
        <v>18.005265294991034</v>
      </c>
      <c r="L1377" t="s">
        <v>20</v>
      </c>
      <c r="M1377" s="16" t="s">
        <v>1011</v>
      </c>
      <c r="N1377" s="16" t="s">
        <v>3167</v>
      </c>
      <c r="O1377" s="16" t="s">
        <v>3167</v>
      </c>
      <c r="P1377" s="16" t="s">
        <v>3167</v>
      </c>
      <c r="Q1377" s="16" t="s">
        <v>3167</v>
      </c>
      <c r="R1377" s="16" t="s">
        <v>3167</v>
      </c>
      <c r="S1377" s="17">
        <f>C1377-VLOOKUP(E1377, 'OFZ Yield'!$B$2:$N$2354, MATCH(V1377, 'OFZ Yield'!$B$3:$N$3, 0), FALSE)</f>
        <v>1.9900000000000002</v>
      </c>
      <c r="T1377">
        <f t="shared" si="66"/>
        <v>0</v>
      </c>
      <c r="U1377" s="16">
        <f t="shared" si="67"/>
        <v>60</v>
      </c>
      <c r="V1377" s="16">
        <v>10</v>
      </c>
      <c r="W1377" s="16">
        <v>0</v>
      </c>
      <c r="X1377" s="16">
        <v>1</v>
      </c>
      <c r="Y1377" s="18">
        <v>43032</v>
      </c>
      <c r="Z1377" s="10">
        <f>(Y1377-E1377)/365</f>
        <v>1.9972602739726026</v>
      </c>
    </row>
    <row r="1378" spans="1:26" hidden="1" x14ac:dyDescent="0.15">
      <c r="A1378" t="s">
        <v>26</v>
      </c>
      <c r="B1378" t="s">
        <v>27</v>
      </c>
      <c r="C1378" s="1">
        <v>4.45</v>
      </c>
      <c r="D1378" s="2">
        <v>45944</v>
      </c>
      <c r="E1378" s="2">
        <v>42304</v>
      </c>
      <c r="F1378" t="s">
        <v>556</v>
      </c>
      <c r="G1378" t="s">
        <v>19</v>
      </c>
      <c r="H1378" t="s">
        <v>21</v>
      </c>
      <c r="I1378" t="s">
        <v>28</v>
      </c>
      <c r="J1378" s="1">
        <v>134134563</v>
      </c>
      <c r="K1378" s="1">
        <f t="shared" si="65"/>
        <v>18.714354055534702</v>
      </c>
      <c r="L1378" t="s">
        <v>20</v>
      </c>
      <c r="M1378" t="s">
        <v>24</v>
      </c>
      <c r="N1378" t="s">
        <v>3167</v>
      </c>
      <c r="O1378" t="s">
        <v>3167</v>
      </c>
      <c r="P1378" t="s">
        <v>3167</v>
      </c>
      <c r="Q1378" t="s">
        <v>3167</v>
      </c>
      <c r="R1378" t="s">
        <v>3167</v>
      </c>
      <c r="S1378" s="10">
        <f>C1378-VLOOKUP(E1378, 'OFZ Yield'!$B$2:$N$2354, MATCH(V1378, 'OFZ Yield'!$B$3:$N$3, 0), FALSE)</f>
        <v>-5.63</v>
      </c>
      <c r="T1378">
        <f t="shared" si="66"/>
        <v>0</v>
      </c>
      <c r="U1378">
        <f t="shared" si="67"/>
        <v>120</v>
      </c>
      <c r="V1378">
        <v>10</v>
      </c>
      <c r="W1378">
        <v>0</v>
      </c>
    </row>
    <row r="1379" spans="1:26" hidden="1" x14ac:dyDescent="0.15">
      <c r="A1379" t="s">
        <v>1190</v>
      </c>
      <c r="B1379" t="s">
        <v>1191</v>
      </c>
      <c r="C1379" s="1">
        <v>11.1</v>
      </c>
      <c r="D1379" s="2">
        <v>45946</v>
      </c>
      <c r="E1379" s="2">
        <v>42306</v>
      </c>
      <c r="F1379" t="s">
        <v>2923</v>
      </c>
      <c r="G1379" t="s">
        <v>19</v>
      </c>
      <c r="H1379" t="s">
        <v>21</v>
      </c>
      <c r="I1379" t="s">
        <v>23</v>
      </c>
      <c r="J1379" s="1">
        <v>65931747</v>
      </c>
      <c r="K1379" s="1">
        <f t="shared" si="65"/>
        <v>18.004130628539119</v>
      </c>
      <c r="L1379" t="s">
        <v>20</v>
      </c>
      <c r="M1379" t="s">
        <v>948</v>
      </c>
      <c r="N1379" t="s">
        <v>3167</v>
      </c>
      <c r="O1379" t="s">
        <v>3167</v>
      </c>
      <c r="P1379" t="s">
        <v>3167</v>
      </c>
      <c r="Q1379" t="s">
        <v>3167</v>
      </c>
      <c r="R1379" t="s">
        <v>3167</v>
      </c>
      <c r="S1379" s="10">
        <f>C1379-VLOOKUP(E1379, 'OFZ Yield'!$B$2:$N$2354, MATCH(V1379, 'OFZ Yield'!$B$3:$N$3, 0), FALSE)</f>
        <v>1.0299999999999994</v>
      </c>
      <c r="T1379">
        <f t="shared" si="66"/>
        <v>0</v>
      </c>
      <c r="U1379">
        <f t="shared" si="67"/>
        <v>120</v>
      </c>
      <c r="V1379">
        <v>7</v>
      </c>
      <c r="W1379">
        <v>0</v>
      </c>
      <c r="Z1379">
        <v>0</v>
      </c>
    </row>
    <row r="1380" spans="1:26" hidden="1" x14ac:dyDescent="0.15">
      <c r="A1380" t="s">
        <v>16</v>
      </c>
      <c r="B1380" t="s">
        <v>17</v>
      </c>
      <c r="C1380" s="1">
        <v>7</v>
      </c>
      <c r="D1380" s="2">
        <v>45947</v>
      </c>
      <c r="E1380" s="2">
        <v>42307</v>
      </c>
      <c r="F1380" t="s">
        <v>557</v>
      </c>
      <c r="G1380" t="s">
        <v>19</v>
      </c>
      <c r="H1380" t="s">
        <v>21</v>
      </c>
      <c r="I1380" t="s">
        <v>23</v>
      </c>
      <c r="J1380" s="1">
        <v>134134563</v>
      </c>
      <c r="K1380" s="1">
        <f t="shared" si="65"/>
        <v>18.714354055534702</v>
      </c>
      <c r="L1380" t="s">
        <v>20</v>
      </c>
      <c r="M1380" t="s">
        <v>24</v>
      </c>
      <c r="N1380" t="s">
        <v>3167</v>
      </c>
      <c r="O1380" t="s">
        <v>3167</v>
      </c>
      <c r="P1380" t="s">
        <v>3167</v>
      </c>
      <c r="Q1380" t="s">
        <v>3167</v>
      </c>
      <c r="R1380" t="s">
        <v>3167</v>
      </c>
      <c r="S1380" s="10">
        <f>C1380-VLOOKUP(E1380, 'OFZ Yield'!$B$2:$N$2354, MATCH(V1380, 'OFZ Yield'!$B$3:$N$3, 0), FALSE)</f>
        <v>-3.0700000000000003</v>
      </c>
      <c r="T1380">
        <f t="shared" si="66"/>
        <v>0</v>
      </c>
      <c r="U1380">
        <f t="shared" si="67"/>
        <v>120</v>
      </c>
      <c r="V1380">
        <v>10</v>
      </c>
      <c r="W1380">
        <v>0</v>
      </c>
    </row>
    <row r="1381" spans="1:26" hidden="1" x14ac:dyDescent="0.15">
      <c r="A1381" t="s">
        <v>452</v>
      </c>
      <c r="B1381" t="s">
        <v>453</v>
      </c>
      <c r="C1381" s="1">
        <v>11</v>
      </c>
      <c r="D1381" s="2">
        <v>45947</v>
      </c>
      <c r="E1381" s="2">
        <v>42307</v>
      </c>
      <c r="F1381" t="s">
        <v>558</v>
      </c>
      <c r="G1381" t="s">
        <v>19</v>
      </c>
      <c r="H1381" t="s">
        <v>21</v>
      </c>
      <c r="I1381" t="s">
        <v>23</v>
      </c>
      <c r="J1381" s="1">
        <v>53050257</v>
      </c>
      <c r="K1381" s="1">
        <f t="shared" si="65"/>
        <v>17.786750267498867</v>
      </c>
      <c r="L1381" t="s">
        <v>20</v>
      </c>
      <c r="M1381" t="s">
        <v>24</v>
      </c>
      <c r="N1381" t="s">
        <v>3167</v>
      </c>
      <c r="O1381" t="s">
        <v>3140</v>
      </c>
      <c r="P1381" t="s">
        <v>3167</v>
      </c>
      <c r="Q1381" t="s">
        <v>3167</v>
      </c>
      <c r="R1381" t="s">
        <v>3167</v>
      </c>
      <c r="S1381" s="10">
        <f>C1381-VLOOKUP(E1381, 'OFZ Yield'!$B$2:$N$2354, MATCH(V1381, 'OFZ Yield'!$B$3:$N$3, 0), FALSE)</f>
        <v>0.92999999999999972</v>
      </c>
      <c r="T1381">
        <f t="shared" si="66"/>
        <v>0</v>
      </c>
      <c r="U1381">
        <f t="shared" si="67"/>
        <v>120</v>
      </c>
      <c r="V1381">
        <v>10</v>
      </c>
      <c r="W1381">
        <v>2</v>
      </c>
    </row>
    <row r="1382" spans="1:26" hidden="1" x14ac:dyDescent="0.15">
      <c r="A1382" t="s">
        <v>190</v>
      </c>
      <c r="B1382" t="s">
        <v>191</v>
      </c>
      <c r="C1382" s="1">
        <v>1</v>
      </c>
      <c r="D1382" s="2">
        <v>45960</v>
      </c>
      <c r="E1382" s="2">
        <v>42307</v>
      </c>
      <c r="F1382" t="s">
        <v>567</v>
      </c>
      <c r="G1382" t="s">
        <v>19</v>
      </c>
      <c r="H1382" t="s">
        <v>21</v>
      </c>
      <c r="I1382" t="s">
        <v>23</v>
      </c>
      <c r="J1382" s="1">
        <v>66312821</v>
      </c>
      <c r="K1382" s="1">
        <f t="shared" si="65"/>
        <v>18.009893815043064</v>
      </c>
      <c r="L1382" t="s">
        <v>20</v>
      </c>
      <c r="M1382" t="s">
        <v>24</v>
      </c>
      <c r="N1382" t="s">
        <v>3167</v>
      </c>
      <c r="O1382" t="s">
        <v>3139</v>
      </c>
      <c r="P1382" t="s">
        <v>3167</v>
      </c>
      <c r="Q1382" t="s">
        <v>3167</v>
      </c>
      <c r="R1382" t="s">
        <v>3167</v>
      </c>
      <c r="S1382" s="10">
        <f>C1382-VLOOKUP(E1382, 'OFZ Yield'!$B$2:$N$2354, MATCH(V1382, 'OFZ Yield'!$B$3:$N$3, 0), FALSE)</f>
        <v>-9.07</v>
      </c>
      <c r="T1382">
        <f t="shared" si="66"/>
        <v>0</v>
      </c>
      <c r="U1382">
        <f t="shared" si="67"/>
        <v>121</v>
      </c>
      <c r="V1382">
        <v>10</v>
      </c>
      <c r="W1382">
        <v>0</v>
      </c>
    </row>
    <row r="1383" spans="1:26" hidden="1" x14ac:dyDescent="0.15">
      <c r="A1383" t="s">
        <v>1582</v>
      </c>
      <c r="B1383" t="s">
        <v>1583</v>
      </c>
      <c r="C1383" s="1">
        <v>1.5</v>
      </c>
      <c r="D1383" s="2">
        <v>44127</v>
      </c>
      <c r="E1383" s="2">
        <v>42307</v>
      </c>
      <c r="F1383" t="s">
        <v>2925</v>
      </c>
      <c r="G1383" t="s">
        <v>19</v>
      </c>
      <c r="H1383" t="s">
        <v>21</v>
      </c>
      <c r="I1383" t="s">
        <v>23</v>
      </c>
      <c r="J1383" s="1">
        <v>27103943</v>
      </c>
      <c r="K1383" s="1">
        <f t="shared" si="65"/>
        <v>17.115189773421079</v>
      </c>
      <c r="L1383" t="s">
        <v>20</v>
      </c>
      <c r="M1383" t="s">
        <v>947</v>
      </c>
      <c r="N1383" t="s">
        <v>3167</v>
      </c>
      <c r="O1383" t="s">
        <v>3167</v>
      </c>
      <c r="P1383" t="s">
        <v>3167</v>
      </c>
      <c r="Q1383" t="s">
        <v>3167</v>
      </c>
      <c r="R1383" t="s">
        <v>3167</v>
      </c>
      <c r="S1383" s="10">
        <f>C1383-VLOOKUP(E1383, 'OFZ Yield'!$B$2:$N$2354, MATCH(V1383, 'OFZ Yield'!$B$3:$N$3, 0), FALSE)</f>
        <v>-8.64</v>
      </c>
      <c r="T1383">
        <f t="shared" si="66"/>
        <v>0</v>
      </c>
      <c r="U1383">
        <f t="shared" si="67"/>
        <v>60</v>
      </c>
      <c r="V1383">
        <v>5</v>
      </c>
      <c r="W1383">
        <v>0</v>
      </c>
      <c r="Z1383">
        <v>0</v>
      </c>
    </row>
    <row r="1384" spans="1:26" hidden="1" x14ac:dyDescent="0.15">
      <c r="A1384" t="s">
        <v>452</v>
      </c>
      <c r="B1384" t="s">
        <v>453</v>
      </c>
      <c r="C1384" s="1">
        <v>6.88</v>
      </c>
      <c r="D1384" s="2">
        <v>45950</v>
      </c>
      <c r="E1384" s="2">
        <v>42310</v>
      </c>
      <c r="F1384" t="s">
        <v>560</v>
      </c>
      <c r="G1384" t="s">
        <v>19</v>
      </c>
      <c r="H1384" t="s">
        <v>21</v>
      </c>
      <c r="I1384" t="s">
        <v>23</v>
      </c>
      <c r="J1384" s="1">
        <v>53050257</v>
      </c>
      <c r="K1384" s="1">
        <f t="shared" si="65"/>
        <v>17.786750267498867</v>
      </c>
      <c r="L1384" t="s">
        <v>20</v>
      </c>
      <c r="M1384" t="s">
        <v>24</v>
      </c>
      <c r="N1384" t="s">
        <v>3167</v>
      </c>
      <c r="O1384" t="s">
        <v>3140</v>
      </c>
      <c r="P1384" t="s">
        <v>3167</v>
      </c>
      <c r="Q1384" t="s">
        <v>3167</v>
      </c>
      <c r="R1384" t="s">
        <v>3167</v>
      </c>
      <c r="S1384" s="10">
        <f>C1384-VLOOKUP(E1384, 'OFZ Yield'!$B$2:$N$2354, MATCH(V1384, 'OFZ Yield'!$B$3:$N$3, 0), FALSE)</f>
        <v>-3.1499999999999995</v>
      </c>
      <c r="T1384">
        <f t="shared" si="66"/>
        <v>0</v>
      </c>
      <c r="U1384">
        <f t="shared" si="67"/>
        <v>120</v>
      </c>
      <c r="V1384">
        <v>10</v>
      </c>
      <c r="W1384">
        <v>2</v>
      </c>
    </row>
    <row r="1385" spans="1:26" hidden="1" x14ac:dyDescent="0.15">
      <c r="A1385" t="s">
        <v>170</v>
      </c>
      <c r="B1385" t="s">
        <v>171</v>
      </c>
      <c r="C1385" s="1">
        <v>12.27</v>
      </c>
      <c r="D1385" s="2">
        <v>46024</v>
      </c>
      <c r="E1385" s="2">
        <v>42310</v>
      </c>
      <c r="F1385" t="s">
        <v>601</v>
      </c>
      <c r="G1385" t="s">
        <v>19</v>
      </c>
      <c r="H1385" t="s">
        <v>21</v>
      </c>
      <c r="I1385" t="s">
        <v>25</v>
      </c>
      <c r="J1385" s="1">
        <v>248148943</v>
      </c>
      <c r="K1385" s="1">
        <f t="shared" si="65"/>
        <v>19.329539700468199</v>
      </c>
      <c r="L1385" t="s">
        <v>20</v>
      </c>
      <c r="M1385" t="s">
        <v>24</v>
      </c>
      <c r="N1385" t="s">
        <v>3167</v>
      </c>
      <c r="O1385" t="s">
        <v>3167</v>
      </c>
      <c r="P1385" t="s">
        <v>3167</v>
      </c>
      <c r="Q1385" t="s">
        <v>3167</v>
      </c>
      <c r="R1385" t="s">
        <v>3167</v>
      </c>
      <c r="S1385" s="10">
        <f>C1385-VLOOKUP(E1385, 'OFZ Yield'!$B$2:$N$2354, MATCH(V1385, 'OFZ Yield'!$B$3:$N$3, 0), FALSE)</f>
        <v>2.2400000000000002</v>
      </c>
      <c r="T1385">
        <f t="shared" si="66"/>
        <v>0</v>
      </c>
      <c r="U1385">
        <f t="shared" si="67"/>
        <v>123</v>
      </c>
      <c r="V1385">
        <v>10</v>
      </c>
      <c r="W1385">
        <v>0</v>
      </c>
    </row>
    <row r="1386" spans="1:26" hidden="1" x14ac:dyDescent="0.15">
      <c r="A1386" t="s">
        <v>220</v>
      </c>
      <c r="B1386" t="s">
        <v>221</v>
      </c>
      <c r="C1386" s="1">
        <v>11.85</v>
      </c>
      <c r="D1386" s="2">
        <v>45951</v>
      </c>
      <c r="E1386" s="2">
        <v>42311</v>
      </c>
      <c r="F1386" t="s">
        <v>562</v>
      </c>
      <c r="G1386" t="s">
        <v>19</v>
      </c>
      <c r="H1386" t="s">
        <v>21</v>
      </c>
      <c r="I1386" t="s">
        <v>23</v>
      </c>
      <c r="J1386" s="1">
        <v>132013201</v>
      </c>
      <c r="K1386" s="1">
        <f t="shared" si="65"/>
        <v>18.698412483125978</v>
      </c>
      <c r="L1386" t="s">
        <v>20</v>
      </c>
      <c r="M1386" t="s">
        <v>24</v>
      </c>
      <c r="N1386" t="s">
        <v>3167</v>
      </c>
      <c r="O1386" t="s">
        <v>3167</v>
      </c>
      <c r="P1386" t="s">
        <v>3167</v>
      </c>
      <c r="Q1386" t="s">
        <v>3167</v>
      </c>
      <c r="R1386" t="s">
        <v>3167</v>
      </c>
      <c r="S1386" s="10">
        <f>C1386-VLOOKUP(E1386, 'OFZ Yield'!$B$2:$N$2354, MATCH(V1386, 'OFZ Yield'!$B$3:$N$3, 0), FALSE)</f>
        <v>2.129999999999999</v>
      </c>
      <c r="T1386">
        <f t="shared" si="66"/>
        <v>0</v>
      </c>
      <c r="U1386">
        <f t="shared" si="67"/>
        <v>120</v>
      </c>
      <c r="V1386">
        <v>10</v>
      </c>
      <c r="W1386">
        <v>0</v>
      </c>
    </row>
    <row r="1387" spans="1:26" hidden="1" x14ac:dyDescent="0.15">
      <c r="A1387" t="s">
        <v>563</v>
      </c>
      <c r="B1387" t="s">
        <v>564</v>
      </c>
      <c r="C1387" s="1">
        <v>11.8</v>
      </c>
      <c r="D1387" s="2">
        <v>45953</v>
      </c>
      <c r="E1387" s="2">
        <v>42313</v>
      </c>
      <c r="F1387" t="s">
        <v>565</v>
      </c>
      <c r="G1387" t="s">
        <v>19</v>
      </c>
      <c r="H1387" t="s">
        <v>21</v>
      </c>
      <c r="I1387" t="s">
        <v>23</v>
      </c>
      <c r="J1387" s="1">
        <v>66006600</v>
      </c>
      <c r="K1387" s="1">
        <f t="shared" si="65"/>
        <v>18.005265294991034</v>
      </c>
      <c r="L1387" t="s">
        <v>20</v>
      </c>
      <c r="M1387" t="s">
        <v>24</v>
      </c>
      <c r="N1387" t="s">
        <v>3167</v>
      </c>
      <c r="O1387" t="s">
        <v>3139</v>
      </c>
      <c r="P1387" t="s">
        <v>3167</v>
      </c>
      <c r="Q1387" t="s">
        <v>3167</v>
      </c>
      <c r="R1387" t="s">
        <v>3167</v>
      </c>
      <c r="S1387" s="10">
        <f>C1387-VLOOKUP(E1387, 'OFZ Yield'!$B$2:$N$2354, MATCH(V1387, 'OFZ Yield'!$B$3:$N$3, 0), FALSE)</f>
        <v>2.2100000000000009</v>
      </c>
      <c r="T1387">
        <f t="shared" si="66"/>
        <v>0</v>
      </c>
      <c r="U1387">
        <f t="shared" si="67"/>
        <v>120</v>
      </c>
      <c r="V1387">
        <v>10</v>
      </c>
      <c r="W1387">
        <v>0</v>
      </c>
    </row>
    <row r="1388" spans="1:26" hidden="1" x14ac:dyDescent="0.15">
      <c r="A1388" t="s">
        <v>1465</v>
      </c>
      <c r="B1388" t="s">
        <v>1466</v>
      </c>
      <c r="C1388" s="1">
        <v>11.2</v>
      </c>
      <c r="D1388" s="2">
        <v>42865</v>
      </c>
      <c r="E1388" s="2">
        <v>42319</v>
      </c>
      <c r="F1388" t="s">
        <v>2926</v>
      </c>
      <c r="G1388" t="s">
        <v>19</v>
      </c>
      <c r="H1388" t="s">
        <v>21</v>
      </c>
      <c r="I1388" t="s">
        <v>25</v>
      </c>
      <c r="J1388" s="1">
        <v>135382116</v>
      </c>
      <c r="K1388" s="1">
        <f t="shared" si="65"/>
        <v>18.723611827000884</v>
      </c>
      <c r="L1388" t="s">
        <v>20</v>
      </c>
      <c r="M1388" t="s">
        <v>947</v>
      </c>
      <c r="N1388" t="s">
        <v>3167</v>
      </c>
      <c r="O1388" t="s">
        <v>3167</v>
      </c>
      <c r="P1388" t="s">
        <v>3167</v>
      </c>
      <c r="Q1388" t="s">
        <v>3167</v>
      </c>
      <c r="R1388" t="s">
        <v>3167</v>
      </c>
      <c r="S1388" s="10">
        <f>C1388-VLOOKUP(E1388, 'OFZ Yield'!$B$2:$N$2354, MATCH(V1388, 'OFZ Yield'!$B$3:$N$3, 0), FALSE)</f>
        <v>1.6199999999999992</v>
      </c>
      <c r="T1388">
        <f t="shared" si="66"/>
        <v>0</v>
      </c>
      <c r="U1388">
        <f t="shared" si="67"/>
        <v>18</v>
      </c>
      <c r="V1388">
        <v>15</v>
      </c>
      <c r="W1388">
        <v>0</v>
      </c>
      <c r="Z1388">
        <v>0</v>
      </c>
    </row>
    <row r="1389" spans="1:26" hidden="1" x14ac:dyDescent="0.15">
      <c r="A1389" t="s">
        <v>403</v>
      </c>
      <c r="B1389" t="s">
        <v>404</v>
      </c>
      <c r="C1389" s="1">
        <v>9.6</v>
      </c>
      <c r="D1389" s="2">
        <v>45960</v>
      </c>
      <c r="E1389" s="2">
        <v>42320</v>
      </c>
      <c r="F1389" t="s">
        <v>569</v>
      </c>
      <c r="G1389" t="s">
        <v>19</v>
      </c>
      <c r="H1389" t="s">
        <v>21</v>
      </c>
      <c r="I1389" t="s">
        <v>23</v>
      </c>
      <c r="J1389" s="1">
        <v>39559048</v>
      </c>
      <c r="K1389" s="1">
        <f t="shared" si="65"/>
        <v>17.493304999717395</v>
      </c>
      <c r="L1389" t="s">
        <v>20</v>
      </c>
      <c r="M1389" t="s">
        <v>24</v>
      </c>
      <c r="N1389" t="s">
        <v>3167</v>
      </c>
      <c r="O1389" t="s">
        <v>3167</v>
      </c>
      <c r="P1389" t="s">
        <v>3167</v>
      </c>
      <c r="Q1389" t="s">
        <v>3167</v>
      </c>
      <c r="R1389" t="s">
        <v>3167</v>
      </c>
      <c r="S1389" s="10">
        <f>C1389-VLOOKUP(E1389, 'OFZ Yield'!$B$2:$N$2354, MATCH(V1389, 'OFZ Yield'!$B$3:$N$3, 0), FALSE)</f>
        <v>-0.17999999999999972</v>
      </c>
      <c r="T1389">
        <f t="shared" si="66"/>
        <v>0</v>
      </c>
      <c r="U1389">
        <f t="shared" si="67"/>
        <v>120</v>
      </c>
      <c r="V1389">
        <v>10</v>
      </c>
      <c r="W1389">
        <v>0</v>
      </c>
    </row>
    <row r="1390" spans="1:26" hidden="1" x14ac:dyDescent="0.15">
      <c r="A1390" t="s">
        <v>546</v>
      </c>
      <c r="B1390" t="s">
        <v>547</v>
      </c>
      <c r="C1390" s="1">
        <v>7.5</v>
      </c>
      <c r="D1390" s="2">
        <v>45961</v>
      </c>
      <c r="E1390" s="2">
        <v>42321</v>
      </c>
      <c r="F1390" t="s">
        <v>570</v>
      </c>
      <c r="G1390" t="s">
        <v>19</v>
      </c>
      <c r="H1390" t="s">
        <v>21</v>
      </c>
      <c r="I1390" t="s">
        <v>23</v>
      </c>
      <c r="J1390" s="1">
        <v>22416794</v>
      </c>
      <c r="K1390" s="1">
        <f t="shared" si="65"/>
        <v>16.925320968059378</v>
      </c>
      <c r="L1390" t="s">
        <v>20</v>
      </c>
      <c r="M1390" t="s">
        <v>24</v>
      </c>
      <c r="N1390" t="s">
        <v>3167</v>
      </c>
      <c r="O1390" t="s">
        <v>3143</v>
      </c>
      <c r="P1390" t="s">
        <v>3167</v>
      </c>
      <c r="Q1390" t="s">
        <v>3167</v>
      </c>
      <c r="R1390" t="s">
        <v>3167</v>
      </c>
      <c r="S1390" s="10">
        <f>C1390-VLOOKUP(E1390, 'OFZ Yield'!$B$2:$N$2354, MATCH(V1390, 'OFZ Yield'!$B$3:$N$3, 0), FALSE)</f>
        <v>-2.4000000000000004</v>
      </c>
      <c r="T1390">
        <f t="shared" si="66"/>
        <v>0</v>
      </c>
      <c r="U1390">
        <f t="shared" si="67"/>
        <v>120</v>
      </c>
      <c r="V1390">
        <v>10</v>
      </c>
      <c r="W1390">
        <v>2</v>
      </c>
    </row>
    <row r="1391" spans="1:26" hidden="1" x14ac:dyDescent="0.15">
      <c r="A1391" t="s">
        <v>2927</v>
      </c>
      <c r="B1391" t="s">
        <v>2928</v>
      </c>
      <c r="C1391" s="1">
        <v>13</v>
      </c>
      <c r="D1391" s="2">
        <v>43413</v>
      </c>
      <c r="E1391" s="2">
        <v>42321</v>
      </c>
      <c r="F1391" s="16" t="s">
        <v>2929</v>
      </c>
      <c r="G1391" t="s">
        <v>19</v>
      </c>
      <c r="H1391" t="s">
        <v>21</v>
      </c>
      <c r="I1391" t="s">
        <v>23</v>
      </c>
      <c r="J1391" s="19">
        <v>6600660</v>
      </c>
      <c r="K1391" s="19">
        <f t="shared" si="65"/>
        <v>15.702680201996987</v>
      </c>
      <c r="L1391" t="s">
        <v>20</v>
      </c>
      <c r="M1391" s="16" t="s">
        <v>1011</v>
      </c>
      <c r="N1391" s="16" t="s">
        <v>3167</v>
      </c>
      <c r="O1391" s="16" t="s">
        <v>3167</v>
      </c>
      <c r="P1391" s="16" t="s">
        <v>3167</v>
      </c>
      <c r="Q1391" s="16" t="s">
        <v>3167</v>
      </c>
      <c r="R1391" s="16" t="s">
        <v>3167</v>
      </c>
      <c r="S1391" s="17">
        <f>C1391-VLOOKUP(E1391, 'OFZ Yield'!$B$2:$N$2354, MATCH(V1391, 'OFZ Yield'!$B$3:$N$3, 0), FALSE)</f>
        <v>3.0999999999999996</v>
      </c>
      <c r="T1391">
        <f t="shared" si="66"/>
        <v>0</v>
      </c>
      <c r="U1391" s="16">
        <f t="shared" si="67"/>
        <v>36</v>
      </c>
      <c r="V1391" s="16">
        <v>10</v>
      </c>
      <c r="W1391" s="16">
        <v>0</v>
      </c>
      <c r="X1391" s="16">
        <v>1</v>
      </c>
      <c r="Y1391" s="18">
        <v>42867</v>
      </c>
      <c r="Z1391" s="10">
        <f>(Y1391-E1391)/365</f>
        <v>1.4958904109589042</v>
      </c>
    </row>
    <row r="1392" spans="1:26" hidden="1" x14ac:dyDescent="0.15">
      <c r="A1392" t="s">
        <v>823</v>
      </c>
      <c r="B1392" t="s">
        <v>824</v>
      </c>
      <c r="C1392" s="1">
        <v>0.51</v>
      </c>
      <c r="D1392" s="2">
        <v>49601</v>
      </c>
      <c r="E1392" s="2">
        <v>42321</v>
      </c>
      <c r="F1392" s="16" t="s">
        <v>2932</v>
      </c>
      <c r="G1392" t="s">
        <v>19</v>
      </c>
      <c r="H1392" t="s">
        <v>21</v>
      </c>
      <c r="I1392" t="s">
        <v>23</v>
      </c>
      <c r="J1392" s="19">
        <v>14754802</v>
      </c>
      <c r="K1392" s="19">
        <f t="shared" si="65"/>
        <v>16.5070791470892</v>
      </c>
      <c r="L1392" t="s">
        <v>20</v>
      </c>
      <c r="M1392" s="16" t="s">
        <v>1011</v>
      </c>
      <c r="N1392" s="16" t="s">
        <v>3167</v>
      </c>
      <c r="O1392" s="16" t="s">
        <v>3139</v>
      </c>
      <c r="P1392" s="16" t="s">
        <v>3167</v>
      </c>
      <c r="Q1392" s="16" t="s">
        <v>3167</v>
      </c>
      <c r="R1392" s="16" t="s">
        <v>3167</v>
      </c>
      <c r="S1392" s="17">
        <f>C1392-VLOOKUP(E1392, 'OFZ Yield'!$B$2:$N$2354, MATCH(V1392, 'OFZ Yield'!$B$3:$N$3, 0), FALSE)</f>
        <v>-9.39</v>
      </c>
      <c r="T1392">
        <f t="shared" si="66"/>
        <v>0</v>
      </c>
      <c r="U1392" s="16">
        <f t="shared" si="67"/>
        <v>240</v>
      </c>
      <c r="V1392" s="16">
        <v>10</v>
      </c>
      <c r="W1392" s="16">
        <v>0</v>
      </c>
      <c r="X1392" s="16">
        <v>1</v>
      </c>
      <c r="Y1392" s="18">
        <v>42685</v>
      </c>
      <c r="Z1392" s="10">
        <f>(Y1392-E1392)/365</f>
        <v>0.99726027397260275</v>
      </c>
    </row>
    <row r="1393" spans="1:26" hidden="1" x14ac:dyDescent="0.15">
      <c r="A1393" t="s">
        <v>764</v>
      </c>
      <c r="B1393" t="s">
        <v>765</v>
      </c>
      <c r="C1393" s="1">
        <v>5</v>
      </c>
      <c r="D1393" s="2">
        <v>47810</v>
      </c>
      <c r="E1393" s="2">
        <v>42331</v>
      </c>
      <c r="F1393" t="s">
        <v>942</v>
      </c>
      <c r="G1393" t="s">
        <v>455</v>
      </c>
      <c r="H1393" t="s">
        <v>21</v>
      </c>
      <c r="I1393" t="s">
        <v>589</v>
      </c>
      <c r="J1393" s="1">
        <v>1156206000</v>
      </c>
      <c r="K1393" s="1">
        <f t="shared" si="65"/>
        <v>20.86840979201278</v>
      </c>
      <c r="L1393" t="s">
        <v>20</v>
      </c>
      <c r="M1393" t="s">
        <v>24</v>
      </c>
      <c r="N1393" t="s">
        <v>3167</v>
      </c>
      <c r="O1393" t="s">
        <v>3167</v>
      </c>
      <c r="P1393" t="s">
        <v>3167</v>
      </c>
      <c r="Q1393" t="s">
        <v>3167</v>
      </c>
      <c r="R1393" t="s">
        <v>3167</v>
      </c>
      <c r="S1393" s="10">
        <f>C1393-VLOOKUP(E1393, 'OFZ Yield'!$B$2:$N$2354, MATCH(V1393, 'OFZ Yield'!$B$3:$N$3, 0), FALSE)</f>
        <v>-4.6199999999999992</v>
      </c>
      <c r="T1393">
        <f t="shared" si="66"/>
        <v>0</v>
      </c>
      <c r="U1393">
        <f t="shared" si="67"/>
        <v>181</v>
      </c>
      <c r="V1393">
        <v>30</v>
      </c>
      <c r="W1393">
        <v>0</v>
      </c>
    </row>
    <row r="1394" spans="1:26" hidden="1" x14ac:dyDescent="0.15">
      <c r="A1394" t="s">
        <v>2419</v>
      </c>
      <c r="B1394" t="s">
        <v>2420</v>
      </c>
      <c r="C1394" s="1">
        <v>10.75</v>
      </c>
      <c r="D1394" s="2">
        <v>45971</v>
      </c>
      <c r="E1394" s="2">
        <v>42331</v>
      </c>
      <c r="F1394" s="16" t="s">
        <v>2930</v>
      </c>
      <c r="G1394" t="s">
        <v>19</v>
      </c>
      <c r="H1394" t="s">
        <v>21</v>
      </c>
      <c r="I1394" t="s">
        <v>23</v>
      </c>
      <c r="J1394" s="19">
        <v>66006600</v>
      </c>
      <c r="K1394" s="19">
        <f t="shared" si="65"/>
        <v>18.005265294991034</v>
      </c>
      <c r="L1394" t="s">
        <v>20</v>
      </c>
      <c r="M1394" s="16" t="s">
        <v>1011</v>
      </c>
      <c r="N1394" s="16" t="s">
        <v>3167</v>
      </c>
      <c r="O1394" s="16" t="s">
        <v>3167</v>
      </c>
      <c r="P1394" s="16" t="s">
        <v>3167</v>
      </c>
      <c r="Q1394" s="16" t="s">
        <v>3167</v>
      </c>
      <c r="R1394" s="16" t="s">
        <v>3167</v>
      </c>
      <c r="S1394" s="17">
        <f>C1394-VLOOKUP(E1394, 'OFZ Yield'!$B$2:$N$2354, MATCH(V1394, 'OFZ Yield'!$B$3:$N$3, 0), FALSE)</f>
        <v>1.0600000000000005</v>
      </c>
      <c r="T1394">
        <f t="shared" si="66"/>
        <v>0</v>
      </c>
      <c r="U1394" s="16">
        <f t="shared" si="67"/>
        <v>120</v>
      </c>
      <c r="V1394" s="16">
        <v>10</v>
      </c>
      <c r="W1394" s="16">
        <v>0</v>
      </c>
      <c r="X1394" s="16">
        <v>1</v>
      </c>
      <c r="Y1394" s="18">
        <v>43241</v>
      </c>
      <c r="Z1394" s="10">
        <f>(Y1394-E1394)/365</f>
        <v>2.493150684931507</v>
      </c>
    </row>
    <row r="1395" spans="1:26" hidden="1" x14ac:dyDescent="0.15">
      <c r="A1395" t="s">
        <v>573</v>
      </c>
      <c r="B1395" t="s">
        <v>574</v>
      </c>
      <c r="C1395" s="1">
        <v>6.9</v>
      </c>
      <c r="D1395" s="2">
        <v>45972</v>
      </c>
      <c r="E1395" s="2">
        <v>42332</v>
      </c>
      <c r="F1395" t="s">
        <v>575</v>
      </c>
      <c r="G1395" t="s">
        <v>19</v>
      </c>
      <c r="H1395" t="s">
        <v>21</v>
      </c>
      <c r="I1395" t="s">
        <v>23</v>
      </c>
      <c r="J1395" s="1">
        <v>67067281</v>
      </c>
      <c r="K1395" s="1">
        <f t="shared" si="65"/>
        <v>18.021206867519556</v>
      </c>
      <c r="L1395" t="s">
        <v>20</v>
      </c>
      <c r="M1395" t="s">
        <v>24</v>
      </c>
      <c r="N1395" t="s">
        <v>3167</v>
      </c>
      <c r="O1395" t="s">
        <v>3167</v>
      </c>
      <c r="P1395" t="s">
        <v>3167</v>
      </c>
      <c r="Q1395" t="s">
        <v>3167</v>
      </c>
      <c r="R1395" t="s">
        <v>3167</v>
      </c>
      <c r="S1395" s="10">
        <f>C1395-VLOOKUP(E1395, 'OFZ Yield'!$B$2:$N$2354, MATCH(V1395, 'OFZ Yield'!$B$3:$N$3, 0), FALSE)</f>
        <v>-2.9699999999999989</v>
      </c>
      <c r="T1395">
        <f t="shared" si="66"/>
        <v>0</v>
      </c>
      <c r="U1395">
        <f t="shared" si="67"/>
        <v>120</v>
      </c>
      <c r="V1395">
        <v>10</v>
      </c>
      <c r="W1395">
        <v>0</v>
      </c>
    </row>
    <row r="1396" spans="1:26" hidden="1" x14ac:dyDescent="0.15">
      <c r="A1396" t="s">
        <v>576</v>
      </c>
      <c r="B1396" t="s">
        <v>577</v>
      </c>
      <c r="C1396" s="1">
        <v>11.58</v>
      </c>
      <c r="D1396" s="2">
        <v>45972</v>
      </c>
      <c r="E1396" s="2">
        <v>42332</v>
      </c>
      <c r="F1396" t="s">
        <v>578</v>
      </c>
      <c r="G1396" t="s">
        <v>19</v>
      </c>
      <c r="H1396" t="s">
        <v>21</v>
      </c>
      <c r="I1396" t="s">
        <v>23</v>
      </c>
      <c r="J1396" s="1">
        <v>21098159</v>
      </c>
      <c r="K1396" s="1">
        <f t="shared" si="65"/>
        <v>16.864696343454856</v>
      </c>
      <c r="L1396" t="s">
        <v>20</v>
      </c>
      <c r="M1396" t="s">
        <v>24</v>
      </c>
      <c r="N1396" t="s">
        <v>3167</v>
      </c>
      <c r="O1396" t="s">
        <v>3167</v>
      </c>
      <c r="P1396" t="s">
        <v>3167</v>
      </c>
      <c r="Q1396" t="s">
        <v>3167</v>
      </c>
      <c r="R1396" t="s">
        <v>3167</v>
      </c>
      <c r="S1396" s="10">
        <f>C1396-VLOOKUP(E1396, 'OFZ Yield'!$B$2:$N$2354, MATCH(V1396, 'OFZ Yield'!$B$3:$N$3, 0), FALSE)</f>
        <v>1.7100000000000009</v>
      </c>
      <c r="T1396">
        <f t="shared" si="66"/>
        <v>0</v>
      </c>
      <c r="U1396">
        <f t="shared" si="67"/>
        <v>120</v>
      </c>
      <c r="V1396">
        <v>10</v>
      </c>
      <c r="W1396">
        <v>0</v>
      </c>
    </row>
    <row r="1397" spans="1:26" hidden="1" x14ac:dyDescent="0.15">
      <c r="A1397" t="s">
        <v>579</v>
      </c>
      <c r="B1397" t="s">
        <v>580</v>
      </c>
      <c r="C1397" s="1">
        <v>11.58</v>
      </c>
      <c r="D1397" s="2">
        <v>45972</v>
      </c>
      <c r="E1397" s="2">
        <v>42332</v>
      </c>
      <c r="F1397" t="s">
        <v>581</v>
      </c>
      <c r="G1397" t="s">
        <v>19</v>
      </c>
      <c r="H1397" t="s">
        <v>21</v>
      </c>
      <c r="I1397" t="s">
        <v>23</v>
      </c>
      <c r="J1397" s="1">
        <v>65931747</v>
      </c>
      <c r="K1397" s="1">
        <f t="shared" si="65"/>
        <v>18.004130628539119</v>
      </c>
      <c r="L1397" t="s">
        <v>20</v>
      </c>
      <c r="M1397" t="s">
        <v>24</v>
      </c>
      <c r="N1397" t="s">
        <v>3167</v>
      </c>
      <c r="O1397" t="s">
        <v>3167</v>
      </c>
      <c r="P1397" t="s">
        <v>3167</v>
      </c>
      <c r="Q1397" t="s">
        <v>3167</v>
      </c>
      <c r="R1397" t="s">
        <v>3167</v>
      </c>
      <c r="S1397" s="10">
        <f>C1397-VLOOKUP(E1397, 'OFZ Yield'!$B$2:$N$2354, MATCH(V1397, 'OFZ Yield'!$B$3:$N$3, 0), FALSE)</f>
        <v>1.7400000000000002</v>
      </c>
      <c r="T1397">
        <f t="shared" si="66"/>
        <v>0</v>
      </c>
      <c r="U1397">
        <f t="shared" si="67"/>
        <v>120</v>
      </c>
      <c r="V1397">
        <v>15</v>
      </c>
      <c r="W1397">
        <v>0</v>
      </c>
    </row>
    <row r="1398" spans="1:26" hidden="1" x14ac:dyDescent="0.15">
      <c r="A1398" t="s">
        <v>582</v>
      </c>
      <c r="B1398" t="s">
        <v>583</v>
      </c>
      <c r="C1398" s="1">
        <v>12.63</v>
      </c>
      <c r="D1398" s="2">
        <v>45972</v>
      </c>
      <c r="E1398" s="2">
        <v>42332</v>
      </c>
      <c r="F1398" t="s">
        <v>584</v>
      </c>
      <c r="G1398" t="s">
        <v>19</v>
      </c>
      <c r="H1398" t="s">
        <v>21</v>
      </c>
      <c r="I1398" t="s">
        <v>23</v>
      </c>
      <c r="J1398" s="1">
        <v>44884488</v>
      </c>
      <c r="K1398" s="1">
        <f t="shared" si="65"/>
        <v>17.61960281417905</v>
      </c>
      <c r="L1398" t="s">
        <v>20</v>
      </c>
      <c r="M1398" t="s">
        <v>24</v>
      </c>
      <c r="N1398" t="s">
        <v>3167</v>
      </c>
      <c r="O1398" t="s">
        <v>3167</v>
      </c>
      <c r="P1398" t="s">
        <v>3167</v>
      </c>
      <c r="Q1398" t="s">
        <v>3167</v>
      </c>
      <c r="R1398" t="s">
        <v>3167</v>
      </c>
      <c r="S1398" s="10">
        <f>C1398-VLOOKUP(E1398, 'OFZ Yield'!$B$2:$N$2354, MATCH(V1398, 'OFZ Yield'!$B$3:$N$3, 0), FALSE)</f>
        <v>2.7600000000000016</v>
      </c>
      <c r="T1398">
        <f t="shared" si="66"/>
        <v>0</v>
      </c>
      <c r="U1398">
        <f t="shared" si="67"/>
        <v>120</v>
      </c>
      <c r="V1398">
        <v>10</v>
      </c>
      <c r="W1398">
        <v>0</v>
      </c>
    </row>
    <row r="1399" spans="1:26" hidden="1" x14ac:dyDescent="0.15">
      <c r="A1399" t="s">
        <v>1813</v>
      </c>
      <c r="B1399" t="s">
        <v>1814</v>
      </c>
      <c r="C1399" s="1">
        <v>6.95</v>
      </c>
      <c r="D1399" s="2">
        <v>44152</v>
      </c>
      <c r="E1399" s="2">
        <v>42332</v>
      </c>
      <c r="F1399" t="s">
        <v>2931</v>
      </c>
      <c r="G1399" t="s">
        <v>19</v>
      </c>
      <c r="H1399" t="s">
        <v>21</v>
      </c>
      <c r="I1399" t="s">
        <v>23</v>
      </c>
      <c r="J1399" s="1">
        <v>66006600</v>
      </c>
      <c r="K1399" s="1">
        <f t="shared" si="65"/>
        <v>18.005265294991034</v>
      </c>
      <c r="L1399" t="s">
        <v>20</v>
      </c>
      <c r="M1399" t="s">
        <v>947</v>
      </c>
      <c r="N1399" t="s">
        <v>3167</v>
      </c>
      <c r="O1399" t="s">
        <v>3167</v>
      </c>
      <c r="P1399" t="s">
        <v>3167</v>
      </c>
      <c r="Q1399" t="s">
        <v>3167</v>
      </c>
      <c r="R1399" t="s">
        <v>3167</v>
      </c>
      <c r="S1399" s="10">
        <f>C1399-VLOOKUP(E1399, 'OFZ Yield'!$B$2:$N$2354, MATCH(V1399, 'OFZ Yield'!$B$3:$N$3, 0), FALSE)</f>
        <v>-2.919999999999999</v>
      </c>
      <c r="T1399">
        <f t="shared" si="66"/>
        <v>0</v>
      </c>
      <c r="U1399">
        <f t="shared" si="67"/>
        <v>60</v>
      </c>
      <c r="V1399">
        <v>10</v>
      </c>
      <c r="W1399">
        <v>0</v>
      </c>
      <c r="Z1399">
        <v>0</v>
      </c>
    </row>
    <row r="1400" spans="1:26" hidden="1" x14ac:dyDescent="0.15">
      <c r="A1400" t="s">
        <v>89</v>
      </c>
      <c r="B1400" t="s">
        <v>90</v>
      </c>
      <c r="C1400" s="1">
        <v>9.1</v>
      </c>
      <c r="D1400" s="2">
        <v>43424</v>
      </c>
      <c r="E1400" s="2">
        <v>42332</v>
      </c>
      <c r="F1400" t="s">
        <v>2935</v>
      </c>
      <c r="G1400" t="s">
        <v>19</v>
      </c>
      <c r="H1400" t="s">
        <v>21</v>
      </c>
      <c r="I1400" t="s">
        <v>23</v>
      </c>
      <c r="J1400" s="1">
        <v>65931747</v>
      </c>
      <c r="K1400" s="1">
        <f t="shared" si="65"/>
        <v>18.004130628539119</v>
      </c>
      <c r="L1400" t="s">
        <v>20</v>
      </c>
      <c r="M1400" t="s">
        <v>947</v>
      </c>
      <c r="N1400" t="s">
        <v>3133</v>
      </c>
      <c r="O1400" t="s">
        <v>3167</v>
      </c>
      <c r="P1400" t="s">
        <v>3167</v>
      </c>
      <c r="Q1400" t="s">
        <v>3167</v>
      </c>
      <c r="R1400" t="s">
        <v>3167</v>
      </c>
      <c r="S1400" s="10">
        <f>C1400-VLOOKUP(E1400, 'OFZ Yield'!$B$2:$N$2354, MATCH(V1400, 'OFZ Yield'!$B$3:$N$3, 0), FALSE)</f>
        <v>-0.97000000000000064</v>
      </c>
      <c r="T1400">
        <f t="shared" si="66"/>
        <v>0</v>
      </c>
      <c r="U1400">
        <f t="shared" si="67"/>
        <v>36</v>
      </c>
      <c r="V1400">
        <v>5</v>
      </c>
      <c r="W1400">
        <v>0</v>
      </c>
      <c r="Z1400">
        <v>0</v>
      </c>
    </row>
    <row r="1401" spans="1:26" hidden="1" x14ac:dyDescent="0.15">
      <c r="A1401" t="s">
        <v>89</v>
      </c>
      <c r="B1401" t="s">
        <v>90</v>
      </c>
      <c r="C1401" s="1">
        <v>9.1</v>
      </c>
      <c r="D1401" s="2">
        <v>43424</v>
      </c>
      <c r="E1401" s="2">
        <v>42332</v>
      </c>
      <c r="F1401" t="s">
        <v>2936</v>
      </c>
      <c r="G1401" t="s">
        <v>19</v>
      </c>
      <c r="H1401" t="s">
        <v>21</v>
      </c>
      <c r="I1401" t="s">
        <v>23</v>
      </c>
      <c r="J1401" s="1">
        <v>65931747</v>
      </c>
      <c r="K1401" s="1">
        <f t="shared" si="65"/>
        <v>18.004130628539119</v>
      </c>
      <c r="L1401" t="s">
        <v>20</v>
      </c>
      <c r="M1401" t="s">
        <v>947</v>
      </c>
      <c r="N1401" t="s">
        <v>3133</v>
      </c>
      <c r="O1401" t="s">
        <v>3167</v>
      </c>
      <c r="P1401" t="s">
        <v>3167</v>
      </c>
      <c r="Q1401" t="s">
        <v>3167</v>
      </c>
      <c r="R1401" t="s">
        <v>3167</v>
      </c>
      <c r="S1401" s="10">
        <f>C1401-VLOOKUP(E1401, 'OFZ Yield'!$B$2:$N$2354, MATCH(V1401, 'OFZ Yield'!$B$3:$N$3, 0), FALSE)</f>
        <v>-1.120000000000001</v>
      </c>
      <c r="T1401">
        <f t="shared" si="66"/>
        <v>0</v>
      </c>
      <c r="U1401">
        <f t="shared" si="67"/>
        <v>36</v>
      </c>
      <c r="V1401">
        <v>3</v>
      </c>
      <c r="W1401">
        <v>0</v>
      </c>
      <c r="Z1401">
        <v>0</v>
      </c>
    </row>
    <row r="1402" spans="1:26" hidden="1" x14ac:dyDescent="0.15">
      <c r="A1402" t="s">
        <v>1813</v>
      </c>
      <c r="B1402" t="s">
        <v>1814</v>
      </c>
      <c r="C1402" s="1">
        <v>6.95</v>
      </c>
      <c r="D1402" s="2">
        <v>44152</v>
      </c>
      <c r="E1402" s="2">
        <v>42332</v>
      </c>
      <c r="F1402" t="s">
        <v>2937</v>
      </c>
      <c r="G1402" t="s">
        <v>19</v>
      </c>
      <c r="H1402" t="s">
        <v>21</v>
      </c>
      <c r="I1402" t="s">
        <v>23</v>
      </c>
      <c r="J1402" s="1">
        <v>66006600</v>
      </c>
      <c r="K1402" s="1">
        <f t="shared" si="65"/>
        <v>18.005265294991034</v>
      </c>
      <c r="L1402" t="s">
        <v>20</v>
      </c>
      <c r="M1402" t="s">
        <v>947</v>
      </c>
      <c r="N1402" t="s">
        <v>3167</v>
      </c>
      <c r="O1402" t="s">
        <v>3167</v>
      </c>
      <c r="P1402" t="s">
        <v>3167</v>
      </c>
      <c r="Q1402" t="s">
        <v>3167</v>
      </c>
      <c r="R1402" t="s">
        <v>3167</v>
      </c>
      <c r="S1402" s="10">
        <f>C1402-VLOOKUP(E1402, 'OFZ Yield'!$B$2:$N$2354, MATCH(V1402, 'OFZ Yield'!$B$3:$N$3, 0), FALSE)</f>
        <v>-3.2700000000000005</v>
      </c>
      <c r="T1402">
        <f t="shared" si="66"/>
        <v>0</v>
      </c>
      <c r="U1402">
        <f t="shared" si="67"/>
        <v>60</v>
      </c>
      <c r="V1402">
        <v>3</v>
      </c>
      <c r="W1402">
        <v>0</v>
      </c>
      <c r="Z1402">
        <v>0</v>
      </c>
    </row>
    <row r="1403" spans="1:26" hidden="1" x14ac:dyDescent="0.15">
      <c r="A1403" t="s">
        <v>579</v>
      </c>
      <c r="B1403" t="s">
        <v>580</v>
      </c>
      <c r="C1403" s="1">
        <v>11.8</v>
      </c>
      <c r="D1403" s="2">
        <v>45972</v>
      </c>
      <c r="E1403" s="2">
        <v>42332</v>
      </c>
      <c r="F1403" t="s">
        <v>2938</v>
      </c>
      <c r="G1403" t="s">
        <v>19</v>
      </c>
      <c r="H1403" t="s">
        <v>21</v>
      </c>
      <c r="I1403" t="s">
        <v>23</v>
      </c>
      <c r="J1403" s="1">
        <v>65931747</v>
      </c>
      <c r="K1403" s="1">
        <f t="shared" si="65"/>
        <v>18.004130628539119</v>
      </c>
      <c r="L1403" t="s">
        <v>20</v>
      </c>
      <c r="M1403" t="s">
        <v>948</v>
      </c>
      <c r="N1403" t="s">
        <v>3167</v>
      </c>
      <c r="O1403" t="s">
        <v>3167</v>
      </c>
      <c r="P1403" t="s">
        <v>3167</v>
      </c>
      <c r="Q1403" t="s">
        <v>3167</v>
      </c>
      <c r="R1403" t="s">
        <v>3167</v>
      </c>
      <c r="S1403" s="10">
        <f>C1403-VLOOKUP(E1403, 'OFZ Yield'!$B$2:$N$2354, MATCH(V1403, 'OFZ Yield'!$B$3:$N$3, 0), FALSE)</f>
        <v>1.9700000000000006</v>
      </c>
      <c r="T1403">
        <f t="shared" si="66"/>
        <v>0</v>
      </c>
      <c r="U1403">
        <f t="shared" si="67"/>
        <v>120</v>
      </c>
      <c r="V1403">
        <v>20</v>
      </c>
      <c r="W1403">
        <v>0</v>
      </c>
      <c r="Z1403">
        <v>0</v>
      </c>
    </row>
    <row r="1404" spans="1:26" hidden="1" x14ac:dyDescent="0.15">
      <c r="A1404" t="s">
        <v>1479</v>
      </c>
      <c r="B1404" t="s">
        <v>1480</v>
      </c>
      <c r="C1404" s="1">
        <v>10.1</v>
      </c>
      <c r="D1404" s="2">
        <v>44159</v>
      </c>
      <c r="E1404" s="2">
        <v>42332</v>
      </c>
      <c r="F1404" t="s">
        <v>2939</v>
      </c>
      <c r="G1404" t="s">
        <v>19</v>
      </c>
      <c r="H1404" t="s">
        <v>21</v>
      </c>
      <c r="I1404" t="s">
        <v>23</v>
      </c>
      <c r="J1404" s="1">
        <v>40240369</v>
      </c>
      <c r="K1404" s="1">
        <f t="shared" si="65"/>
        <v>17.510381253693833</v>
      </c>
      <c r="L1404" t="s">
        <v>20</v>
      </c>
      <c r="M1404" t="s">
        <v>948</v>
      </c>
      <c r="N1404" t="s">
        <v>3133</v>
      </c>
      <c r="O1404" t="s">
        <v>3139</v>
      </c>
      <c r="P1404" t="s">
        <v>3167</v>
      </c>
      <c r="Q1404" t="s">
        <v>3167</v>
      </c>
      <c r="R1404" t="s">
        <v>3167</v>
      </c>
      <c r="S1404" s="10">
        <f>C1404-VLOOKUP(E1404, 'OFZ Yield'!$B$2:$N$2354, MATCH(V1404, 'OFZ Yield'!$B$3:$N$3, 0), FALSE)</f>
        <v>2.9999999999999361E-2</v>
      </c>
      <c r="T1404">
        <f t="shared" si="66"/>
        <v>0</v>
      </c>
      <c r="U1404">
        <f t="shared" si="67"/>
        <v>61</v>
      </c>
      <c r="V1404">
        <v>5</v>
      </c>
      <c r="W1404">
        <v>0</v>
      </c>
      <c r="Z1404">
        <v>0</v>
      </c>
    </row>
    <row r="1405" spans="1:26" hidden="1" x14ac:dyDescent="0.15">
      <c r="A1405" t="s">
        <v>273</v>
      </c>
      <c r="B1405" t="s">
        <v>274</v>
      </c>
      <c r="C1405" s="1">
        <v>0.01</v>
      </c>
      <c r="D1405" s="2">
        <v>45975</v>
      </c>
      <c r="E1405" s="2">
        <v>42335</v>
      </c>
      <c r="F1405" t="s">
        <v>585</v>
      </c>
      <c r="G1405" t="s">
        <v>19</v>
      </c>
      <c r="H1405" t="s">
        <v>21</v>
      </c>
      <c r="I1405" t="s">
        <v>23</v>
      </c>
      <c r="J1405" s="1">
        <v>39787692</v>
      </c>
      <c r="K1405" s="1">
        <f t="shared" si="65"/>
        <v>17.499068176197035</v>
      </c>
      <c r="L1405" t="s">
        <v>20</v>
      </c>
      <c r="M1405" t="s">
        <v>24</v>
      </c>
      <c r="N1405" t="s">
        <v>3167</v>
      </c>
      <c r="O1405" t="s">
        <v>3144</v>
      </c>
      <c r="P1405" t="s">
        <v>3167</v>
      </c>
      <c r="Q1405" t="s">
        <v>3167</v>
      </c>
      <c r="R1405" t="s">
        <v>3167</v>
      </c>
      <c r="S1405" s="10">
        <f>C1405-VLOOKUP(E1405, 'OFZ Yield'!$B$2:$N$2354, MATCH(V1405, 'OFZ Yield'!$B$3:$N$3, 0), FALSE)</f>
        <v>-9.7799999999999994</v>
      </c>
      <c r="T1405">
        <f t="shared" si="66"/>
        <v>0</v>
      </c>
      <c r="U1405">
        <f t="shared" si="67"/>
        <v>120</v>
      </c>
      <c r="V1405">
        <v>10</v>
      </c>
      <c r="W1405">
        <v>2</v>
      </c>
    </row>
    <row r="1406" spans="1:26" hidden="1" x14ac:dyDescent="0.15">
      <c r="A1406" t="s">
        <v>276</v>
      </c>
      <c r="B1406" t="s">
        <v>277</v>
      </c>
      <c r="C1406" s="1">
        <v>11.25</v>
      </c>
      <c r="D1406" s="2">
        <v>45975</v>
      </c>
      <c r="E1406" s="2">
        <v>42335</v>
      </c>
      <c r="F1406" t="s">
        <v>587</v>
      </c>
      <c r="G1406" t="s">
        <v>19</v>
      </c>
      <c r="H1406" t="s">
        <v>21</v>
      </c>
      <c r="I1406" t="s">
        <v>23</v>
      </c>
      <c r="J1406" s="1">
        <v>131863494</v>
      </c>
      <c r="K1406" s="1">
        <f t="shared" si="65"/>
        <v>18.697277809099067</v>
      </c>
      <c r="L1406" t="s">
        <v>20</v>
      </c>
      <c r="M1406" t="s">
        <v>24</v>
      </c>
      <c r="N1406" t="s">
        <v>3167</v>
      </c>
      <c r="O1406" t="s">
        <v>3167</v>
      </c>
      <c r="P1406" t="s">
        <v>3167</v>
      </c>
      <c r="Q1406" t="s">
        <v>3167</v>
      </c>
      <c r="R1406" t="s">
        <v>3167</v>
      </c>
      <c r="S1406" s="10">
        <f>C1406-VLOOKUP(E1406, 'OFZ Yield'!$B$2:$N$2354, MATCH(V1406, 'OFZ Yield'!$B$3:$N$3, 0), FALSE)</f>
        <v>1.4600000000000009</v>
      </c>
      <c r="T1406">
        <f t="shared" si="66"/>
        <v>0</v>
      </c>
      <c r="U1406">
        <f t="shared" si="67"/>
        <v>120</v>
      </c>
      <c r="V1406">
        <v>10</v>
      </c>
      <c r="W1406">
        <v>0</v>
      </c>
    </row>
    <row r="1407" spans="1:26" hidden="1" x14ac:dyDescent="0.15">
      <c r="A1407" t="s">
        <v>537</v>
      </c>
      <c r="B1407" t="s">
        <v>538</v>
      </c>
      <c r="C1407" s="1">
        <v>6.25</v>
      </c>
      <c r="D1407" s="2">
        <v>45975</v>
      </c>
      <c r="E1407" s="2">
        <v>42335</v>
      </c>
      <c r="F1407" t="s">
        <v>588</v>
      </c>
      <c r="G1407" t="s">
        <v>19</v>
      </c>
      <c r="H1407" t="s">
        <v>21</v>
      </c>
      <c r="I1407" t="s">
        <v>589</v>
      </c>
      <c r="J1407" s="1">
        <v>265251285</v>
      </c>
      <c r="K1407" s="1">
        <f t="shared" si="65"/>
        <v>19.396188179932967</v>
      </c>
      <c r="L1407" t="s">
        <v>20</v>
      </c>
      <c r="M1407" t="s">
        <v>24</v>
      </c>
      <c r="N1407" t="s">
        <v>3167</v>
      </c>
      <c r="O1407" t="s">
        <v>3167</v>
      </c>
      <c r="P1407" t="s">
        <v>3167</v>
      </c>
      <c r="Q1407" t="s">
        <v>3167</v>
      </c>
      <c r="R1407" t="s">
        <v>3167</v>
      </c>
      <c r="S1407" s="10">
        <f>C1407-VLOOKUP(E1407, 'OFZ Yield'!$B$2:$N$2354, MATCH(V1407, 'OFZ Yield'!$B$3:$N$3, 0), FALSE)</f>
        <v>-3.5399999999999991</v>
      </c>
      <c r="T1407">
        <f t="shared" si="66"/>
        <v>0</v>
      </c>
      <c r="U1407">
        <f t="shared" si="67"/>
        <v>120</v>
      </c>
      <c r="V1407">
        <v>10</v>
      </c>
      <c r="W1407">
        <v>0</v>
      </c>
    </row>
    <row r="1408" spans="1:26" hidden="1" x14ac:dyDescent="0.15">
      <c r="A1408" t="s">
        <v>773</v>
      </c>
      <c r="B1408" t="s">
        <v>774</v>
      </c>
      <c r="C1408" s="1">
        <v>7.65</v>
      </c>
      <c r="D1408" s="2">
        <v>44158</v>
      </c>
      <c r="E1408" s="2">
        <v>42338</v>
      </c>
      <c r="F1408" t="s">
        <v>2940</v>
      </c>
      <c r="G1408" t="s">
        <v>19</v>
      </c>
      <c r="H1408" t="s">
        <v>21</v>
      </c>
      <c r="I1408" t="s">
        <v>23</v>
      </c>
      <c r="J1408" s="1">
        <v>40403441</v>
      </c>
      <c r="K1408" s="1">
        <f t="shared" si="65"/>
        <v>17.51442551257167</v>
      </c>
      <c r="L1408" t="s">
        <v>20</v>
      </c>
      <c r="M1408" t="s">
        <v>947</v>
      </c>
      <c r="N1408" t="s">
        <v>3167</v>
      </c>
      <c r="O1408" t="s">
        <v>3167</v>
      </c>
      <c r="P1408" t="s">
        <v>3167</v>
      </c>
      <c r="Q1408" t="s">
        <v>3167</v>
      </c>
      <c r="R1408" t="s">
        <v>3167</v>
      </c>
      <c r="S1408" s="10">
        <f>C1408-VLOOKUP(E1408, 'OFZ Yield'!$B$2:$N$2354, MATCH(V1408, 'OFZ Yield'!$B$3:$N$3, 0), FALSE)</f>
        <v>-2.3499999999999996</v>
      </c>
      <c r="T1408">
        <f t="shared" si="66"/>
        <v>0</v>
      </c>
      <c r="U1408">
        <f t="shared" si="67"/>
        <v>60</v>
      </c>
      <c r="V1408">
        <v>5</v>
      </c>
      <c r="W1408">
        <v>0</v>
      </c>
      <c r="Z1408">
        <v>0</v>
      </c>
    </row>
    <row r="1409" spans="1:26" hidden="1" x14ac:dyDescent="0.15">
      <c r="A1409" t="s">
        <v>704</v>
      </c>
      <c r="B1409" t="s">
        <v>705</v>
      </c>
      <c r="C1409" s="1">
        <v>0.01</v>
      </c>
      <c r="D1409" s="2">
        <v>46599</v>
      </c>
      <c r="E1409" s="2">
        <v>42340</v>
      </c>
      <c r="F1409" t="s">
        <v>706</v>
      </c>
      <c r="G1409" t="s">
        <v>19</v>
      </c>
      <c r="H1409" t="s">
        <v>21</v>
      </c>
      <c r="I1409" t="s">
        <v>25</v>
      </c>
      <c r="J1409" s="1">
        <v>121178336</v>
      </c>
      <c r="K1409" s="1">
        <f t="shared" si="65"/>
        <v>18.612773869747954</v>
      </c>
      <c r="L1409" t="s">
        <v>20</v>
      </c>
      <c r="M1409" t="s">
        <v>24</v>
      </c>
      <c r="N1409" t="s">
        <v>3167</v>
      </c>
      <c r="O1409" t="s">
        <v>3167</v>
      </c>
      <c r="P1409" t="s">
        <v>3167</v>
      </c>
      <c r="Q1409" t="s">
        <v>3167</v>
      </c>
      <c r="R1409" t="s">
        <v>3167</v>
      </c>
      <c r="S1409" s="10">
        <f>C1409-VLOOKUP(E1409, 'OFZ Yield'!$B$2:$N$2354, MATCH(V1409, 'OFZ Yield'!$B$3:$N$3, 0), FALSE)</f>
        <v>-9.7000000000000011</v>
      </c>
      <c r="T1409">
        <f t="shared" si="66"/>
        <v>0</v>
      </c>
      <c r="U1409">
        <f t="shared" si="67"/>
        <v>141</v>
      </c>
      <c r="V1409">
        <v>10</v>
      </c>
      <c r="W1409">
        <v>0</v>
      </c>
    </row>
    <row r="1410" spans="1:26" hidden="1" x14ac:dyDescent="0.15">
      <c r="A1410" t="s">
        <v>1061</v>
      </c>
      <c r="B1410" t="s">
        <v>1062</v>
      </c>
      <c r="C1410" s="1">
        <v>7.5</v>
      </c>
      <c r="D1410" s="2">
        <v>45981</v>
      </c>
      <c r="E1410" s="2">
        <v>42341</v>
      </c>
      <c r="F1410" t="s">
        <v>2941</v>
      </c>
      <c r="G1410" t="s">
        <v>19</v>
      </c>
      <c r="H1410" t="s">
        <v>21</v>
      </c>
      <c r="I1410" t="s">
        <v>23</v>
      </c>
      <c r="J1410" s="1">
        <v>8048073</v>
      </c>
      <c r="K1410" s="1">
        <f t="shared" ref="K1410:K1473" si="68">LN(J1410)</f>
        <v>15.90094324185706</v>
      </c>
      <c r="L1410" t="s">
        <v>20</v>
      </c>
      <c r="M1410" t="s">
        <v>948</v>
      </c>
      <c r="N1410" t="s">
        <v>3133</v>
      </c>
      <c r="O1410" t="s">
        <v>3139</v>
      </c>
      <c r="P1410" t="s">
        <v>3167</v>
      </c>
      <c r="Q1410" t="s">
        <v>3167</v>
      </c>
      <c r="R1410" t="s">
        <v>3167</v>
      </c>
      <c r="S1410" s="10">
        <f>C1410-VLOOKUP(E1410, 'OFZ Yield'!$B$2:$N$2354, MATCH(V1410, 'OFZ Yield'!$B$3:$N$3, 0), FALSE)</f>
        <v>-2.5199999999999996</v>
      </c>
      <c r="T1410">
        <f t="shared" ref="T1410:T1473" si="69">IF(S1410&gt;4, 1, 0)</f>
        <v>0</v>
      </c>
      <c r="U1410">
        <f t="shared" ref="U1410:U1473" si="70">ROUNDUP(12*((D1410-E1410)/365), 0)</f>
        <v>120</v>
      </c>
      <c r="V1410">
        <v>5</v>
      </c>
      <c r="W1410">
        <v>0</v>
      </c>
      <c r="Z1410">
        <v>0</v>
      </c>
    </row>
    <row r="1411" spans="1:26" hidden="1" x14ac:dyDescent="0.15">
      <c r="A1411" t="s">
        <v>582</v>
      </c>
      <c r="B1411" t="s">
        <v>583</v>
      </c>
      <c r="C1411" s="1">
        <v>10.44</v>
      </c>
      <c r="D1411" s="2">
        <v>45982</v>
      </c>
      <c r="E1411" s="2">
        <v>42342</v>
      </c>
      <c r="F1411" t="s">
        <v>590</v>
      </c>
      <c r="G1411" t="s">
        <v>19</v>
      </c>
      <c r="H1411" t="s">
        <v>21</v>
      </c>
      <c r="I1411" t="s">
        <v>25</v>
      </c>
      <c r="J1411" s="1">
        <v>47470858</v>
      </c>
      <c r="K1411" s="1">
        <f t="shared" si="68"/>
        <v>17.675626564937573</v>
      </c>
      <c r="L1411" t="s">
        <v>20</v>
      </c>
      <c r="M1411" t="s">
        <v>24</v>
      </c>
      <c r="N1411" t="s">
        <v>3167</v>
      </c>
      <c r="O1411" t="s">
        <v>3167</v>
      </c>
      <c r="P1411" t="s">
        <v>3167</v>
      </c>
      <c r="Q1411" t="s">
        <v>3167</v>
      </c>
      <c r="R1411" t="s">
        <v>3167</v>
      </c>
      <c r="S1411" s="10">
        <f>C1411-VLOOKUP(E1411, 'OFZ Yield'!$B$2:$N$2354, MATCH(V1411, 'OFZ Yield'!$B$3:$N$3, 0), FALSE)</f>
        <v>0.71999999999999886</v>
      </c>
      <c r="T1411">
        <f t="shared" si="69"/>
        <v>0</v>
      </c>
      <c r="U1411">
        <f t="shared" si="70"/>
        <v>120</v>
      </c>
      <c r="V1411">
        <v>10</v>
      </c>
      <c r="W1411">
        <v>0</v>
      </c>
    </row>
    <row r="1412" spans="1:26" hidden="1" x14ac:dyDescent="0.15">
      <c r="A1412" t="s">
        <v>776</v>
      </c>
      <c r="B1412" t="s">
        <v>777</v>
      </c>
      <c r="C1412" s="1">
        <v>3.1</v>
      </c>
      <c r="D1412" s="2">
        <v>47802</v>
      </c>
      <c r="E1412" s="2">
        <v>42342</v>
      </c>
      <c r="F1412" t="s">
        <v>778</v>
      </c>
      <c r="G1412" t="s">
        <v>455</v>
      </c>
      <c r="H1412" t="s">
        <v>21</v>
      </c>
      <c r="I1412" t="s">
        <v>589</v>
      </c>
      <c r="J1412" s="1">
        <v>1750000000</v>
      </c>
      <c r="K1412" s="1">
        <f t="shared" si="68"/>
        <v>21.282881624881835</v>
      </c>
      <c r="L1412" t="s">
        <v>20</v>
      </c>
      <c r="M1412" t="s">
        <v>24</v>
      </c>
      <c r="N1412" t="s">
        <v>3167</v>
      </c>
      <c r="O1412" t="s">
        <v>3167</v>
      </c>
      <c r="P1412" t="s">
        <v>3167</v>
      </c>
      <c r="Q1412" t="s">
        <v>3167</v>
      </c>
      <c r="R1412" t="s">
        <v>3167</v>
      </c>
      <c r="S1412" s="10">
        <f>C1412-VLOOKUP(E1412, 'OFZ Yield'!$B$2:$N$2354, MATCH(V1412, 'OFZ Yield'!$B$3:$N$3, 0), FALSE)</f>
        <v>-6.59</v>
      </c>
      <c r="T1412">
        <f t="shared" si="69"/>
        <v>0</v>
      </c>
      <c r="U1412">
        <f t="shared" si="70"/>
        <v>180</v>
      </c>
      <c r="V1412">
        <v>15</v>
      </c>
      <c r="W1412">
        <v>0</v>
      </c>
    </row>
    <row r="1413" spans="1:26" hidden="1" x14ac:dyDescent="0.15">
      <c r="A1413" t="s">
        <v>786</v>
      </c>
      <c r="B1413" t="s">
        <v>787</v>
      </c>
      <c r="C1413" s="1">
        <v>9.5</v>
      </c>
      <c r="D1413" s="2">
        <v>47817</v>
      </c>
      <c r="E1413" s="2">
        <v>42342</v>
      </c>
      <c r="F1413" s="16" t="s">
        <v>2943</v>
      </c>
      <c r="G1413" t="s">
        <v>19</v>
      </c>
      <c r="H1413" t="s">
        <v>21</v>
      </c>
      <c r="I1413" t="s">
        <v>189</v>
      </c>
      <c r="J1413" s="19">
        <v>19801980</v>
      </c>
      <c r="K1413" s="19">
        <f t="shared" si="68"/>
        <v>16.801292490665098</v>
      </c>
      <c r="L1413" t="s">
        <v>20</v>
      </c>
      <c r="M1413" s="16" t="s">
        <v>1011</v>
      </c>
      <c r="N1413" s="16" t="s">
        <v>3167</v>
      </c>
      <c r="O1413" s="16" t="s">
        <v>3167</v>
      </c>
      <c r="P1413" s="16" t="s">
        <v>3167</v>
      </c>
      <c r="Q1413" s="16" t="s">
        <v>3167</v>
      </c>
      <c r="R1413" s="16" t="s">
        <v>3167</v>
      </c>
      <c r="S1413" s="17">
        <f>C1413-VLOOKUP(E1413, 'OFZ Yield'!$B$2:$N$2354, MATCH(V1413, 'OFZ Yield'!$B$3:$N$3, 0), FALSE)</f>
        <v>-0.48000000000000043</v>
      </c>
      <c r="T1413">
        <f t="shared" si="69"/>
        <v>0</v>
      </c>
      <c r="U1413" s="16">
        <f t="shared" si="70"/>
        <v>180</v>
      </c>
      <c r="V1413" s="16">
        <v>5</v>
      </c>
      <c r="W1413" s="16">
        <v>0</v>
      </c>
      <c r="X1413" s="16">
        <v>1</v>
      </c>
      <c r="Y1413" s="18">
        <v>44165</v>
      </c>
      <c r="Z1413" s="10">
        <f>(Y1413-E1413)/365</f>
        <v>4.9945205479452053</v>
      </c>
    </row>
    <row r="1414" spans="1:26" hidden="1" x14ac:dyDescent="0.15">
      <c r="A1414" t="s">
        <v>276</v>
      </c>
      <c r="B1414" t="s">
        <v>277</v>
      </c>
      <c r="C1414" s="1">
        <v>10.29</v>
      </c>
      <c r="D1414" s="2">
        <v>53266</v>
      </c>
      <c r="E1414" s="2">
        <v>42346</v>
      </c>
      <c r="F1414" t="s">
        <v>2942</v>
      </c>
      <c r="G1414" t="s">
        <v>19</v>
      </c>
      <c r="H1414" t="s">
        <v>21</v>
      </c>
      <c r="I1414" t="s">
        <v>25</v>
      </c>
      <c r="J1414" s="1">
        <v>79118096</v>
      </c>
      <c r="K1414" s="1">
        <f t="shared" si="68"/>
        <v>18.186452180277342</v>
      </c>
      <c r="L1414" t="s">
        <v>20</v>
      </c>
      <c r="M1414" t="s">
        <v>948</v>
      </c>
      <c r="N1414" t="s">
        <v>3167</v>
      </c>
      <c r="O1414" t="s">
        <v>3167</v>
      </c>
      <c r="P1414" t="s">
        <v>3167</v>
      </c>
      <c r="Q1414" t="s">
        <v>3167</v>
      </c>
      <c r="R1414" t="s">
        <v>3167</v>
      </c>
      <c r="S1414" s="10">
        <f>C1414-VLOOKUP(E1414, 'OFZ Yield'!$B$2:$N$2354, MATCH(V1414, 'OFZ Yield'!$B$3:$N$3, 0), FALSE)</f>
        <v>0.37999999999999901</v>
      </c>
      <c r="T1414">
        <f t="shared" si="69"/>
        <v>0</v>
      </c>
      <c r="U1414">
        <f t="shared" si="70"/>
        <v>360</v>
      </c>
      <c r="V1414">
        <v>10</v>
      </c>
      <c r="W1414">
        <v>0</v>
      </c>
      <c r="Z1414">
        <v>0</v>
      </c>
    </row>
    <row r="1415" spans="1:26" hidden="1" x14ac:dyDescent="0.15">
      <c r="A1415" t="s">
        <v>546</v>
      </c>
      <c r="B1415" t="s">
        <v>547</v>
      </c>
      <c r="C1415" s="1">
        <v>9.9499999999999993</v>
      </c>
      <c r="D1415" s="2">
        <v>43171</v>
      </c>
      <c r="E1415" s="2">
        <v>42352</v>
      </c>
      <c r="F1415" t="s">
        <v>2948</v>
      </c>
      <c r="G1415" t="s">
        <v>19</v>
      </c>
      <c r="H1415" t="s">
        <v>21</v>
      </c>
      <c r="I1415" t="s">
        <v>28</v>
      </c>
      <c r="J1415" s="1">
        <v>136407038</v>
      </c>
      <c r="K1415" s="1">
        <f t="shared" si="68"/>
        <v>18.731153900282962</v>
      </c>
      <c r="L1415" t="s">
        <v>20</v>
      </c>
      <c r="M1415" t="s">
        <v>947</v>
      </c>
      <c r="N1415" t="s">
        <v>3167</v>
      </c>
      <c r="O1415" t="s">
        <v>3167</v>
      </c>
      <c r="P1415" t="s">
        <v>3167</v>
      </c>
      <c r="Q1415" t="s">
        <v>3167</v>
      </c>
      <c r="R1415" t="s">
        <v>3167</v>
      </c>
      <c r="S1415" s="10">
        <f>C1415-VLOOKUP(E1415, 'OFZ Yield'!$B$2:$N$2354, MATCH(V1415, 'OFZ Yield'!$B$3:$N$3, 0), FALSE)</f>
        <v>-0.25</v>
      </c>
      <c r="T1415">
        <f t="shared" si="69"/>
        <v>0</v>
      </c>
      <c r="U1415">
        <f t="shared" si="70"/>
        <v>27</v>
      </c>
      <c r="V1415">
        <v>5</v>
      </c>
      <c r="W1415">
        <v>0</v>
      </c>
      <c r="Z1415">
        <v>0</v>
      </c>
    </row>
    <row r="1416" spans="1:26" hidden="1" x14ac:dyDescent="0.15">
      <c r="A1416" t="s">
        <v>591</v>
      </c>
      <c r="B1416" t="s">
        <v>592</v>
      </c>
      <c r="C1416" s="1">
        <v>5</v>
      </c>
      <c r="D1416" s="2">
        <v>46000</v>
      </c>
      <c r="E1416" s="2">
        <v>42360</v>
      </c>
      <c r="F1416" t="s">
        <v>593</v>
      </c>
      <c r="G1416" t="s">
        <v>19</v>
      </c>
      <c r="H1416" t="s">
        <v>21</v>
      </c>
      <c r="I1416" t="s">
        <v>23</v>
      </c>
      <c r="J1416" s="1">
        <v>66312821</v>
      </c>
      <c r="K1416" s="1">
        <f t="shared" si="68"/>
        <v>18.009893815043064</v>
      </c>
      <c r="L1416" t="s">
        <v>20</v>
      </c>
      <c r="M1416" t="s">
        <v>24</v>
      </c>
      <c r="N1416" t="s">
        <v>3167</v>
      </c>
      <c r="O1416" t="s">
        <v>3140</v>
      </c>
      <c r="P1416" t="s">
        <v>3167</v>
      </c>
      <c r="Q1416" t="s">
        <v>3167</v>
      </c>
      <c r="R1416" t="s">
        <v>3167</v>
      </c>
      <c r="S1416" s="10">
        <f>C1416-VLOOKUP(E1416, 'OFZ Yield'!$B$2:$N$2354, MATCH(V1416, 'OFZ Yield'!$B$3:$N$3, 0), FALSE)</f>
        <v>-4.76</v>
      </c>
      <c r="T1416">
        <f t="shared" si="69"/>
        <v>0</v>
      </c>
      <c r="U1416">
        <f t="shared" si="70"/>
        <v>120</v>
      </c>
      <c r="V1416">
        <v>10</v>
      </c>
      <c r="W1416">
        <v>2</v>
      </c>
    </row>
    <row r="1417" spans="1:26" hidden="1" x14ac:dyDescent="0.15">
      <c r="A1417" t="s">
        <v>2952</v>
      </c>
      <c r="B1417" t="s">
        <v>2953</v>
      </c>
      <c r="C1417" s="1">
        <v>9.25</v>
      </c>
      <c r="D1417" s="2">
        <v>44180</v>
      </c>
      <c r="E1417" s="2">
        <v>42360</v>
      </c>
      <c r="F1417" t="s">
        <v>2954</v>
      </c>
      <c r="G1417" t="s">
        <v>19</v>
      </c>
      <c r="H1417" t="s">
        <v>21</v>
      </c>
      <c r="I1417" t="s">
        <v>28</v>
      </c>
      <c r="J1417" s="1">
        <v>21304745</v>
      </c>
      <c r="K1417" s="1">
        <f t="shared" si="68"/>
        <v>16.874440375823163</v>
      </c>
      <c r="L1417" t="s">
        <v>20</v>
      </c>
      <c r="M1417" t="s">
        <v>948</v>
      </c>
      <c r="N1417" t="s">
        <v>3167</v>
      </c>
      <c r="O1417" t="s">
        <v>3167</v>
      </c>
      <c r="P1417" t="s">
        <v>3167</v>
      </c>
      <c r="Q1417" t="s">
        <v>3167</v>
      </c>
      <c r="R1417" t="s">
        <v>3167</v>
      </c>
      <c r="S1417" s="10">
        <f>C1417-VLOOKUP(E1417, 'OFZ Yield'!$B$2:$N$2354, MATCH(V1417, 'OFZ Yield'!$B$3:$N$3, 0), FALSE)</f>
        <v>-0.8100000000000005</v>
      </c>
      <c r="T1417">
        <f t="shared" si="69"/>
        <v>0</v>
      </c>
      <c r="U1417">
        <f t="shared" si="70"/>
        <v>60</v>
      </c>
      <c r="V1417">
        <v>5</v>
      </c>
      <c r="W1417">
        <v>0</v>
      </c>
      <c r="Z1417">
        <v>0</v>
      </c>
    </row>
    <row r="1418" spans="1:26" hidden="1" x14ac:dyDescent="0.15">
      <c r="A1418" t="s">
        <v>773</v>
      </c>
      <c r="B1418" t="s">
        <v>774</v>
      </c>
      <c r="C1418" s="1">
        <v>10.39</v>
      </c>
      <c r="D1418" s="2">
        <v>47822</v>
      </c>
      <c r="E1418" s="2">
        <v>42362</v>
      </c>
      <c r="F1418" t="s">
        <v>779</v>
      </c>
      <c r="G1418" t="s">
        <v>19</v>
      </c>
      <c r="H1418" t="s">
        <v>21</v>
      </c>
      <c r="I1418" t="s">
        <v>25</v>
      </c>
      <c r="J1418" s="1">
        <v>67339069</v>
      </c>
      <c r="K1418" s="1">
        <f t="shared" si="68"/>
        <v>18.025251146237807</v>
      </c>
      <c r="L1418" t="s">
        <v>20</v>
      </c>
      <c r="M1418" t="s">
        <v>24</v>
      </c>
      <c r="N1418" t="s">
        <v>3167</v>
      </c>
      <c r="O1418" t="s">
        <v>3167</v>
      </c>
      <c r="P1418" t="s">
        <v>3167</v>
      </c>
      <c r="Q1418" t="s">
        <v>3167</v>
      </c>
      <c r="R1418" t="s">
        <v>3167</v>
      </c>
      <c r="S1418" s="10">
        <f>C1418-VLOOKUP(E1418, 'OFZ Yield'!$B$2:$N$2354, MATCH(V1418, 'OFZ Yield'!$B$3:$N$3, 0), FALSE)</f>
        <v>0.90000000000000036</v>
      </c>
      <c r="T1418">
        <f t="shared" si="69"/>
        <v>0</v>
      </c>
      <c r="U1418">
        <f t="shared" si="70"/>
        <v>180</v>
      </c>
      <c r="V1418">
        <v>15</v>
      </c>
      <c r="W1418">
        <v>0</v>
      </c>
    </row>
    <row r="1419" spans="1:26" hidden="1" x14ac:dyDescent="0.15">
      <c r="A1419" t="s">
        <v>2949</v>
      </c>
      <c r="B1419" t="s">
        <v>2950</v>
      </c>
      <c r="C1419" s="1">
        <v>9.25</v>
      </c>
      <c r="D1419" s="2">
        <v>44182</v>
      </c>
      <c r="E1419" s="2">
        <v>42362</v>
      </c>
      <c r="F1419" t="s">
        <v>2951</v>
      </c>
      <c r="G1419" t="s">
        <v>19</v>
      </c>
      <c r="H1419" t="s">
        <v>21</v>
      </c>
      <c r="I1419" t="s">
        <v>28</v>
      </c>
      <c r="J1419" s="1">
        <v>14502441</v>
      </c>
      <c r="K1419" s="1">
        <f t="shared" si="68"/>
        <v>16.48982753804999</v>
      </c>
      <c r="L1419" t="s">
        <v>20</v>
      </c>
      <c r="M1419" t="s">
        <v>948</v>
      </c>
      <c r="N1419" t="s">
        <v>3167</v>
      </c>
      <c r="O1419" t="s">
        <v>3167</v>
      </c>
      <c r="P1419" t="s">
        <v>3167</v>
      </c>
      <c r="Q1419" t="s">
        <v>3167</v>
      </c>
      <c r="R1419" t="s">
        <v>3167</v>
      </c>
      <c r="S1419" s="10">
        <f>C1419-VLOOKUP(E1419, 'OFZ Yield'!$B$2:$N$2354, MATCH(V1419, 'OFZ Yield'!$B$3:$N$3, 0), FALSE)</f>
        <v>-0.69999999999999929</v>
      </c>
      <c r="T1419">
        <f t="shared" si="69"/>
        <v>0</v>
      </c>
      <c r="U1419">
        <f t="shared" si="70"/>
        <v>60</v>
      </c>
      <c r="V1419">
        <v>5</v>
      </c>
      <c r="W1419">
        <v>0</v>
      </c>
      <c r="Z1419">
        <v>0</v>
      </c>
    </row>
    <row r="1420" spans="1:26" hidden="1" x14ac:dyDescent="0.15">
      <c r="A1420" t="s">
        <v>2955</v>
      </c>
      <c r="B1420" t="s">
        <v>2956</v>
      </c>
      <c r="C1420" s="1">
        <v>7.75</v>
      </c>
      <c r="D1420" s="2">
        <v>44182</v>
      </c>
      <c r="E1420" s="2">
        <v>42362</v>
      </c>
      <c r="F1420" t="s">
        <v>2957</v>
      </c>
      <c r="G1420" t="s">
        <v>19</v>
      </c>
      <c r="H1420" t="s">
        <v>21</v>
      </c>
      <c r="I1420" t="s">
        <v>237</v>
      </c>
      <c r="J1420" s="1">
        <v>67835701</v>
      </c>
      <c r="K1420" s="1">
        <f t="shared" si="68"/>
        <v>18.032599177746583</v>
      </c>
      <c r="L1420" t="s">
        <v>20</v>
      </c>
      <c r="M1420" t="s">
        <v>947</v>
      </c>
      <c r="N1420" t="s">
        <v>3167</v>
      </c>
      <c r="O1420" t="s">
        <v>3167</v>
      </c>
      <c r="P1420" t="s">
        <v>3167</v>
      </c>
      <c r="Q1420" t="s">
        <v>3167</v>
      </c>
      <c r="R1420" t="s">
        <v>3167</v>
      </c>
      <c r="S1420" s="10">
        <f>C1420-VLOOKUP(E1420, 'OFZ Yield'!$B$2:$N$2354, MATCH(V1420, 'OFZ Yield'!$B$3:$N$3, 0), FALSE)</f>
        <v>-2.1999999999999993</v>
      </c>
      <c r="T1420">
        <f t="shared" si="69"/>
        <v>0</v>
      </c>
      <c r="U1420">
        <f t="shared" si="70"/>
        <v>60</v>
      </c>
      <c r="V1420">
        <v>5</v>
      </c>
      <c r="W1420">
        <v>0</v>
      </c>
      <c r="Z1420">
        <v>0</v>
      </c>
    </row>
    <row r="1421" spans="1:26" hidden="1" x14ac:dyDescent="0.15">
      <c r="A1421" t="s">
        <v>595</v>
      </c>
      <c r="B1421" t="s">
        <v>596</v>
      </c>
      <c r="C1421" s="1">
        <v>11.1</v>
      </c>
      <c r="D1421" s="2">
        <v>46003</v>
      </c>
      <c r="E1421" s="2">
        <v>42363</v>
      </c>
      <c r="F1421" t="s">
        <v>597</v>
      </c>
      <c r="G1421" t="s">
        <v>19</v>
      </c>
      <c r="H1421" t="s">
        <v>21</v>
      </c>
      <c r="I1421" t="s">
        <v>23</v>
      </c>
      <c r="J1421" s="1">
        <v>135382116</v>
      </c>
      <c r="K1421" s="1">
        <f t="shared" si="68"/>
        <v>18.723611827000884</v>
      </c>
      <c r="L1421" t="s">
        <v>20</v>
      </c>
      <c r="M1421" t="s">
        <v>24</v>
      </c>
      <c r="N1421" t="s">
        <v>3167</v>
      </c>
      <c r="O1421" t="s">
        <v>3139</v>
      </c>
      <c r="P1421" t="s">
        <v>3167</v>
      </c>
      <c r="Q1421" t="s">
        <v>3167</v>
      </c>
      <c r="R1421" t="s">
        <v>3167</v>
      </c>
      <c r="S1421" s="10">
        <f>C1421-VLOOKUP(E1421, 'OFZ Yield'!$B$2:$N$2354, MATCH(V1421, 'OFZ Yield'!$B$3:$N$3, 0), FALSE)</f>
        <v>1.4800000000000004</v>
      </c>
      <c r="T1421">
        <f t="shared" si="69"/>
        <v>0</v>
      </c>
      <c r="U1421">
        <f t="shared" si="70"/>
        <v>120</v>
      </c>
      <c r="V1421">
        <v>10</v>
      </c>
      <c r="W1421">
        <v>0</v>
      </c>
    </row>
    <row r="1422" spans="1:26" hidden="1" x14ac:dyDescent="0.15">
      <c r="A1422" t="s">
        <v>176</v>
      </c>
      <c r="B1422" t="s">
        <v>177</v>
      </c>
      <c r="C1422" s="1">
        <v>12</v>
      </c>
      <c r="D1422" s="2">
        <v>43459</v>
      </c>
      <c r="E1422" s="2">
        <v>42363</v>
      </c>
      <c r="F1422" t="s">
        <v>2958</v>
      </c>
      <c r="G1422" t="s">
        <v>19</v>
      </c>
      <c r="H1422" t="s">
        <v>21</v>
      </c>
      <c r="I1422" t="s">
        <v>25</v>
      </c>
      <c r="J1422" s="1">
        <v>26525128</v>
      </c>
      <c r="K1422" s="1">
        <f t="shared" si="68"/>
        <v>17.093603068088871</v>
      </c>
      <c r="L1422" t="s">
        <v>20</v>
      </c>
      <c r="M1422" t="s">
        <v>947</v>
      </c>
      <c r="N1422" t="s">
        <v>3167</v>
      </c>
      <c r="O1422" t="s">
        <v>3139</v>
      </c>
      <c r="P1422" t="s">
        <v>3167</v>
      </c>
      <c r="Q1422" t="s">
        <v>3167</v>
      </c>
      <c r="R1422" t="s">
        <v>3167</v>
      </c>
      <c r="S1422" s="10">
        <f>C1422-VLOOKUP(E1422, 'OFZ Yield'!$B$2:$N$2354, MATCH(V1422, 'OFZ Yield'!$B$3:$N$3, 0), FALSE)</f>
        <v>1.9000000000000004</v>
      </c>
      <c r="T1422">
        <f t="shared" si="69"/>
        <v>0</v>
      </c>
      <c r="U1422">
        <f t="shared" si="70"/>
        <v>37</v>
      </c>
      <c r="V1422">
        <v>3</v>
      </c>
      <c r="W1422">
        <v>0</v>
      </c>
      <c r="Z1422">
        <v>0</v>
      </c>
    </row>
    <row r="1423" spans="1:26" hidden="1" x14ac:dyDescent="0.15">
      <c r="A1423" t="s">
        <v>671</v>
      </c>
      <c r="B1423" t="s">
        <v>672</v>
      </c>
      <c r="C1423" s="1">
        <v>9.5</v>
      </c>
      <c r="D1423" s="2">
        <v>44186</v>
      </c>
      <c r="E1423" s="2">
        <v>42366</v>
      </c>
      <c r="F1423" t="s">
        <v>2665</v>
      </c>
      <c r="G1423" t="s">
        <v>19</v>
      </c>
      <c r="H1423" t="s">
        <v>21</v>
      </c>
      <c r="I1423" t="s">
        <v>23</v>
      </c>
      <c r="J1423" s="1">
        <v>15554726</v>
      </c>
      <c r="K1423" s="1">
        <f t="shared" si="68"/>
        <v>16.559875073243912</v>
      </c>
      <c r="L1423" t="s">
        <v>20</v>
      </c>
      <c r="M1423" t="s">
        <v>947</v>
      </c>
      <c r="N1423" t="s">
        <v>3167</v>
      </c>
      <c r="O1423" t="s">
        <v>3167</v>
      </c>
      <c r="P1423" t="s">
        <v>3167</v>
      </c>
      <c r="Q1423" t="s">
        <v>3167</v>
      </c>
      <c r="R1423" t="s">
        <v>3167</v>
      </c>
      <c r="S1423" s="10">
        <f>C1423-VLOOKUP(E1423, 'OFZ Yield'!$B$2:$N$2354, MATCH(V1423, 'OFZ Yield'!$B$3:$N$3, 0), FALSE)</f>
        <v>-0.5600000000000005</v>
      </c>
      <c r="T1423">
        <f t="shared" si="69"/>
        <v>0</v>
      </c>
      <c r="U1423">
        <f t="shared" si="70"/>
        <v>60</v>
      </c>
      <c r="V1423">
        <v>3</v>
      </c>
      <c r="W1423">
        <v>0</v>
      </c>
      <c r="Z1423">
        <v>0</v>
      </c>
    </row>
    <row r="1424" spans="1:26" hidden="1" x14ac:dyDescent="0.15">
      <c r="A1424" t="s">
        <v>1534</v>
      </c>
      <c r="B1424" t="s">
        <v>1535</v>
      </c>
      <c r="C1424" s="1">
        <v>13.5</v>
      </c>
      <c r="D1424" s="2">
        <v>44186</v>
      </c>
      <c r="E1424" s="2">
        <v>42366</v>
      </c>
      <c r="F1424" t="s">
        <v>2934</v>
      </c>
      <c r="G1424" t="s">
        <v>19</v>
      </c>
      <c r="H1424" t="s">
        <v>21</v>
      </c>
      <c r="I1424" t="s">
        <v>23</v>
      </c>
      <c r="J1424" s="1">
        <v>39820753</v>
      </c>
      <c r="K1424" s="1">
        <f t="shared" si="68"/>
        <v>17.49989876651696</v>
      </c>
      <c r="L1424" t="s">
        <v>20</v>
      </c>
      <c r="M1424" t="s">
        <v>948</v>
      </c>
      <c r="N1424" t="s">
        <v>3167</v>
      </c>
      <c r="O1424" t="s">
        <v>3139</v>
      </c>
      <c r="P1424" t="s">
        <v>3167</v>
      </c>
      <c r="Q1424" t="s">
        <v>3167</v>
      </c>
      <c r="R1424" t="s">
        <v>3167</v>
      </c>
      <c r="S1424" s="10">
        <f>C1424-VLOOKUP(E1424, 'OFZ Yield'!$B$2:$N$2354, MATCH(V1424, 'OFZ Yield'!$B$3:$N$3, 0), FALSE)</f>
        <v>3.92</v>
      </c>
      <c r="T1424">
        <f t="shared" si="69"/>
        <v>0</v>
      </c>
      <c r="U1424">
        <f t="shared" si="70"/>
        <v>60</v>
      </c>
      <c r="V1424">
        <v>10</v>
      </c>
      <c r="W1424">
        <v>0</v>
      </c>
      <c r="Z1424">
        <v>0</v>
      </c>
    </row>
    <row r="1425" spans="1:26" hidden="1" x14ac:dyDescent="0.15">
      <c r="A1425" t="s">
        <v>16</v>
      </c>
      <c r="B1425" t="s">
        <v>17</v>
      </c>
      <c r="C1425" s="1">
        <v>12.87</v>
      </c>
      <c r="D1425" s="2">
        <v>44551</v>
      </c>
      <c r="E1425" s="2">
        <v>42367</v>
      </c>
      <c r="F1425" t="s">
        <v>200</v>
      </c>
      <c r="G1425" t="s">
        <v>19</v>
      </c>
      <c r="H1425" t="s">
        <v>21</v>
      </c>
      <c r="I1425" t="s">
        <v>25</v>
      </c>
      <c r="J1425" s="1">
        <v>67067281</v>
      </c>
      <c r="K1425" s="1">
        <f t="shared" si="68"/>
        <v>18.021206867519556</v>
      </c>
      <c r="L1425" t="s">
        <v>20</v>
      </c>
      <c r="M1425" t="s">
        <v>24</v>
      </c>
      <c r="N1425" t="s">
        <v>3167</v>
      </c>
      <c r="O1425" t="s">
        <v>3167</v>
      </c>
      <c r="P1425" t="s">
        <v>3167</v>
      </c>
      <c r="Q1425" t="s">
        <v>3167</v>
      </c>
      <c r="R1425" t="s">
        <v>3167</v>
      </c>
      <c r="S1425" s="10">
        <f>C1425-VLOOKUP(E1425, 'OFZ Yield'!$B$2:$N$2354, MATCH(V1425, 'OFZ Yield'!$B$3:$N$3, 0), FALSE)</f>
        <v>3.0499999999999989</v>
      </c>
      <c r="T1425">
        <f t="shared" si="69"/>
        <v>0</v>
      </c>
      <c r="U1425">
        <f t="shared" si="70"/>
        <v>72</v>
      </c>
      <c r="V1425">
        <v>5</v>
      </c>
      <c r="W1425">
        <v>0</v>
      </c>
    </row>
    <row r="1426" spans="1:26" hidden="1" x14ac:dyDescent="0.15">
      <c r="A1426" t="s">
        <v>452</v>
      </c>
      <c r="B1426" t="s">
        <v>453</v>
      </c>
      <c r="C1426" s="1">
        <v>6.89</v>
      </c>
      <c r="D1426" s="2">
        <v>46007</v>
      </c>
      <c r="E1426" s="2">
        <v>42367</v>
      </c>
      <c r="F1426" t="s">
        <v>599</v>
      </c>
      <c r="G1426" t="s">
        <v>19</v>
      </c>
      <c r="H1426" t="s">
        <v>21</v>
      </c>
      <c r="I1426" t="s">
        <v>23</v>
      </c>
      <c r="J1426" s="1">
        <v>53050257</v>
      </c>
      <c r="K1426" s="1">
        <f t="shared" si="68"/>
        <v>17.786750267498867</v>
      </c>
      <c r="L1426" t="s">
        <v>20</v>
      </c>
      <c r="M1426" t="s">
        <v>24</v>
      </c>
      <c r="N1426" t="s">
        <v>3167</v>
      </c>
      <c r="O1426" t="s">
        <v>3140</v>
      </c>
      <c r="P1426" t="s">
        <v>3167</v>
      </c>
      <c r="Q1426" t="s">
        <v>3167</v>
      </c>
      <c r="R1426" t="s">
        <v>3167</v>
      </c>
      <c r="S1426" s="10">
        <f>C1426-VLOOKUP(E1426, 'OFZ Yield'!$B$2:$N$2354, MATCH(V1426, 'OFZ Yield'!$B$3:$N$3, 0), FALSE)</f>
        <v>-2.6800000000000006</v>
      </c>
      <c r="T1426">
        <f t="shared" si="69"/>
        <v>0</v>
      </c>
      <c r="U1426">
        <f t="shared" si="70"/>
        <v>120</v>
      </c>
      <c r="V1426">
        <v>10</v>
      </c>
      <c r="W1426">
        <v>2</v>
      </c>
    </row>
    <row r="1427" spans="1:26" x14ac:dyDescent="0.15">
      <c r="A1427" t="s">
        <v>2075</v>
      </c>
      <c r="B1427" t="s">
        <v>2076</v>
      </c>
      <c r="C1427" s="1">
        <v>14.25</v>
      </c>
      <c r="D1427" s="2">
        <v>43459</v>
      </c>
      <c r="E1427" s="2">
        <v>42367</v>
      </c>
      <c r="F1427" t="s">
        <v>2959</v>
      </c>
      <c r="G1427" t="s">
        <v>19</v>
      </c>
      <c r="H1427" t="s">
        <v>21</v>
      </c>
      <c r="I1427" t="s">
        <v>25</v>
      </c>
      <c r="J1427" s="1">
        <v>26383483</v>
      </c>
      <c r="K1427" s="1">
        <f t="shared" si="68"/>
        <v>17.088248728380311</v>
      </c>
      <c r="L1427" t="s">
        <v>20</v>
      </c>
      <c r="M1427" t="s">
        <v>947</v>
      </c>
      <c r="N1427" t="s">
        <v>3167</v>
      </c>
      <c r="O1427" t="s">
        <v>3167</v>
      </c>
      <c r="P1427" t="s">
        <v>3167</v>
      </c>
      <c r="Q1427" t="s">
        <v>3167</v>
      </c>
      <c r="R1427" t="s">
        <v>3167</v>
      </c>
      <c r="S1427" s="10">
        <f>C1427-VLOOKUP(E1427, 'OFZ Yield'!$B$2:$N$2354, MATCH(V1427, 'OFZ Yield'!$B$3:$N$3, 0), FALSE)</f>
        <v>4.68</v>
      </c>
      <c r="T1427">
        <f t="shared" si="69"/>
        <v>1</v>
      </c>
      <c r="U1427">
        <f t="shared" si="70"/>
        <v>36</v>
      </c>
      <c r="V1427">
        <v>10</v>
      </c>
      <c r="W1427">
        <v>0</v>
      </c>
      <c r="X1427">
        <v>1</v>
      </c>
      <c r="Y1427" s="2">
        <f>D1427</f>
        <v>43459</v>
      </c>
      <c r="Z1427" s="226">
        <f>IF(Y1427="", 0, 12*(Y1427-E1427)/365)</f>
        <v>35.901369863013699</v>
      </c>
    </row>
    <row r="1428" spans="1:26" hidden="1" x14ac:dyDescent="0.15">
      <c r="A1428" t="s">
        <v>16</v>
      </c>
      <c r="B1428" t="s">
        <v>17</v>
      </c>
      <c r="C1428" s="1">
        <v>12.87</v>
      </c>
      <c r="D1428" s="2">
        <v>44552</v>
      </c>
      <c r="E1428" s="2">
        <v>42368</v>
      </c>
      <c r="F1428" t="s">
        <v>201</v>
      </c>
      <c r="G1428" t="s">
        <v>19</v>
      </c>
      <c r="H1428" t="s">
        <v>21</v>
      </c>
      <c r="I1428" t="s">
        <v>25</v>
      </c>
      <c r="J1428" s="1">
        <v>67067281</v>
      </c>
      <c r="K1428" s="1">
        <f t="shared" si="68"/>
        <v>18.021206867519556</v>
      </c>
      <c r="L1428" t="s">
        <v>20</v>
      </c>
      <c r="M1428" t="s">
        <v>24</v>
      </c>
      <c r="N1428" t="s">
        <v>3167</v>
      </c>
      <c r="O1428" t="s">
        <v>3167</v>
      </c>
      <c r="P1428" t="s">
        <v>3167</v>
      </c>
      <c r="Q1428" t="s">
        <v>3167</v>
      </c>
      <c r="R1428" t="s">
        <v>3167</v>
      </c>
      <c r="S1428" s="10">
        <f>C1428-VLOOKUP(E1428, 'OFZ Yield'!$B$2:$N$2354, MATCH(V1428, 'OFZ Yield'!$B$3:$N$3, 0), FALSE)</f>
        <v>3.1799999999999997</v>
      </c>
      <c r="T1428">
        <f t="shared" si="69"/>
        <v>0</v>
      </c>
      <c r="U1428">
        <f t="shared" si="70"/>
        <v>72</v>
      </c>
      <c r="V1428">
        <v>7</v>
      </c>
      <c r="W1428">
        <v>0</v>
      </c>
    </row>
    <row r="1429" spans="1:26" hidden="1" x14ac:dyDescent="0.15">
      <c r="A1429" t="s">
        <v>65</v>
      </c>
      <c r="B1429" t="s">
        <v>66</v>
      </c>
      <c r="C1429" s="1">
        <v>7.6</v>
      </c>
      <c r="D1429" s="2">
        <v>44208</v>
      </c>
      <c r="E1429" s="2">
        <v>42388</v>
      </c>
      <c r="F1429" s="16" t="s">
        <v>2961</v>
      </c>
      <c r="G1429" t="s">
        <v>19</v>
      </c>
      <c r="H1429" t="s">
        <v>21</v>
      </c>
      <c r="I1429" t="s">
        <v>23</v>
      </c>
      <c r="J1429" s="19">
        <v>132013201</v>
      </c>
      <c r="K1429" s="19">
        <f t="shared" si="68"/>
        <v>18.698412483125978</v>
      </c>
      <c r="L1429" t="s">
        <v>20</v>
      </c>
      <c r="M1429" s="16" t="s">
        <v>1011</v>
      </c>
      <c r="N1429" s="16" t="s">
        <v>3167</v>
      </c>
      <c r="O1429" s="16" t="s">
        <v>3167</v>
      </c>
      <c r="P1429" s="16" t="s">
        <v>3167</v>
      </c>
      <c r="Q1429" s="16" t="s">
        <v>3167</v>
      </c>
      <c r="R1429" s="16" t="s">
        <v>3167</v>
      </c>
      <c r="S1429" s="17">
        <f>C1429-VLOOKUP(E1429, 'OFZ Yield'!$B$2:$N$2354, MATCH(V1429, 'OFZ Yield'!$B$3:$N$3, 0), FALSE)</f>
        <v>-2.9700000000000006</v>
      </c>
      <c r="T1429">
        <f t="shared" si="69"/>
        <v>0</v>
      </c>
      <c r="U1429" s="16">
        <f t="shared" si="70"/>
        <v>60</v>
      </c>
      <c r="V1429" s="16">
        <v>5</v>
      </c>
      <c r="W1429" s="16">
        <v>0</v>
      </c>
      <c r="X1429" s="16">
        <v>1</v>
      </c>
      <c r="Y1429" s="18">
        <v>43662</v>
      </c>
      <c r="Z1429" s="10">
        <f>(Y1429-E1429)/365</f>
        <v>3.4904109589041097</v>
      </c>
    </row>
    <row r="1430" spans="1:26" x14ac:dyDescent="0.15">
      <c r="A1430" t="s">
        <v>1101</v>
      </c>
      <c r="B1430" t="s">
        <v>1102</v>
      </c>
      <c r="C1430" s="1">
        <v>15</v>
      </c>
      <c r="D1430" s="2">
        <v>43481</v>
      </c>
      <c r="E1430" s="2">
        <v>42389</v>
      </c>
      <c r="F1430" t="s">
        <v>2960</v>
      </c>
      <c r="G1430" t="s">
        <v>19</v>
      </c>
      <c r="H1430" t="s">
        <v>21</v>
      </c>
      <c r="I1430" t="s">
        <v>25</v>
      </c>
      <c r="J1430" s="1">
        <v>4617109</v>
      </c>
      <c r="K1430" s="1">
        <f t="shared" si="68"/>
        <v>15.345279309614178</v>
      </c>
      <c r="L1430" t="s">
        <v>20</v>
      </c>
      <c r="M1430" t="s">
        <v>947</v>
      </c>
      <c r="N1430" t="s">
        <v>3167</v>
      </c>
      <c r="O1430" t="s">
        <v>3167</v>
      </c>
      <c r="P1430" t="s">
        <v>3167</v>
      </c>
      <c r="Q1430" t="s">
        <v>3167</v>
      </c>
      <c r="R1430" t="s">
        <v>3167</v>
      </c>
      <c r="S1430" s="10">
        <f>C1430-VLOOKUP(E1430, 'OFZ Yield'!$B$2:$N$2354, MATCH(V1430, 'OFZ Yield'!$B$3:$N$3, 0), FALSE)</f>
        <v>4.1099999999999994</v>
      </c>
      <c r="T1430">
        <f t="shared" si="69"/>
        <v>1</v>
      </c>
      <c r="U1430">
        <f t="shared" si="70"/>
        <v>36</v>
      </c>
      <c r="V1430">
        <v>5</v>
      </c>
      <c r="W1430">
        <v>0</v>
      </c>
      <c r="X1430">
        <v>1</v>
      </c>
      <c r="Y1430" s="2">
        <f>D1430</f>
        <v>43481</v>
      </c>
      <c r="Z1430" s="226">
        <f>IF(Y1430="", 0, 12*(Y1430-E1430)/365)</f>
        <v>35.901369863013699</v>
      </c>
    </row>
    <row r="1431" spans="1:26" hidden="1" x14ac:dyDescent="0.15">
      <c r="A1431" t="s">
        <v>2619</v>
      </c>
      <c r="B1431" t="s">
        <v>2620</v>
      </c>
      <c r="C1431" s="1">
        <v>12.5</v>
      </c>
      <c r="D1431" s="2">
        <v>44215</v>
      </c>
      <c r="E1431" s="2">
        <v>42395</v>
      </c>
      <c r="F1431" s="16" t="s">
        <v>2962</v>
      </c>
      <c r="G1431" t="s">
        <v>19</v>
      </c>
      <c r="H1431" t="s">
        <v>21</v>
      </c>
      <c r="I1431" t="s">
        <v>23</v>
      </c>
      <c r="J1431" s="19">
        <v>39603960</v>
      </c>
      <c r="K1431" s="19">
        <f t="shared" si="68"/>
        <v>17.494439671225042</v>
      </c>
      <c r="L1431" t="s">
        <v>20</v>
      </c>
      <c r="M1431" s="16" t="s">
        <v>1011</v>
      </c>
      <c r="N1431" s="16" t="s">
        <v>3167</v>
      </c>
      <c r="O1431" s="16" t="s">
        <v>3167</v>
      </c>
      <c r="P1431" s="16" t="s">
        <v>3167</v>
      </c>
      <c r="Q1431" s="16" t="s">
        <v>3167</v>
      </c>
      <c r="R1431" s="16" t="s">
        <v>3167</v>
      </c>
      <c r="S1431" s="17">
        <f>C1431-VLOOKUP(E1431, 'OFZ Yield'!$B$2:$N$2354, MATCH(V1431, 'OFZ Yield'!$B$3:$N$3, 0), FALSE)</f>
        <v>2.0999999999999996</v>
      </c>
      <c r="T1431">
        <f t="shared" si="69"/>
        <v>0</v>
      </c>
      <c r="U1431" s="16">
        <f t="shared" si="70"/>
        <v>60</v>
      </c>
      <c r="V1431" s="16">
        <v>20</v>
      </c>
      <c r="W1431" s="16">
        <v>0</v>
      </c>
      <c r="X1431" s="16">
        <v>1</v>
      </c>
      <c r="Y1431" s="18">
        <v>43123</v>
      </c>
      <c r="Z1431" s="10">
        <f>(Y1431-E1431)/365</f>
        <v>1.9945205479452055</v>
      </c>
    </row>
    <row r="1432" spans="1:26" hidden="1" x14ac:dyDescent="0.15">
      <c r="A1432" t="s">
        <v>417</v>
      </c>
      <c r="B1432" t="s">
        <v>418</v>
      </c>
      <c r="C1432" s="1">
        <v>11.9</v>
      </c>
      <c r="D1432" s="2">
        <v>46037</v>
      </c>
      <c r="E1432" s="2">
        <v>42397</v>
      </c>
      <c r="F1432" t="s">
        <v>602</v>
      </c>
      <c r="G1432" t="s">
        <v>19</v>
      </c>
      <c r="H1432" t="s">
        <v>21</v>
      </c>
      <c r="I1432" t="s">
        <v>25</v>
      </c>
      <c r="J1432" s="1">
        <v>131863494</v>
      </c>
      <c r="K1432" s="1">
        <f t="shared" si="68"/>
        <v>18.697277809099067</v>
      </c>
      <c r="L1432" t="s">
        <v>20</v>
      </c>
      <c r="M1432" t="s">
        <v>24</v>
      </c>
      <c r="N1432" t="s">
        <v>3167</v>
      </c>
      <c r="O1432" t="s">
        <v>3167</v>
      </c>
      <c r="P1432" t="s">
        <v>3167</v>
      </c>
      <c r="Q1432" t="s">
        <v>3167</v>
      </c>
      <c r="R1432" t="s">
        <v>3167</v>
      </c>
      <c r="S1432" s="10">
        <f>C1432-VLOOKUP(E1432, 'OFZ Yield'!$B$2:$N$2354, MATCH(V1432, 'OFZ Yield'!$B$3:$N$3, 0), FALSE)</f>
        <v>1.8100000000000005</v>
      </c>
      <c r="T1432">
        <f t="shared" si="69"/>
        <v>0</v>
      </c>
      <c r="U1432">
        <f t="shared" si="70"/>
        <v>120</v>
      </c>
      <c r="V1432">
        <v>10</v>
      </c>
      <c r="W1432">
        <v>0</v>
      </c>
    </row>
    <row r="1433" spans="1:26" hidden="1" x14ac:dyDescent="0.15">
      <c r="A1433" t="s">
        <v>2944</v>
      </c>
      <c r="B1433" t="s">
        <v>2945</v>
      </c>
      <c r="C1433" s="1">
        <v>0</v>
      </c>
      <c r="D1433" s="2">
        <v>43497</v>
      </c>
      <c r="E1433" s="2">
        <v>42405</v>
      </c>
      <c r="F1433" s="16" t="s">
        <v>2946</v>
      </c>
      <c r="G1433" t="s">
        <v>19</v>
      </c>
      <c r="H1433" t="s">
        <v>21</v>
      </c>
      <c r="I1433" t="s">
        <v>23</v>
      </c>
      <c r="J1433" s="19">
        <v>5280528</v>
      </c>
      <c r="K1433" s="19">
        <f t="shared" si="68"/>
        <v>15.479536650682778</v>
      </c>
      <c r="L1433" t="s">
        <v>20</v>
      </c>
      <c r="M1433" s="16" t="s">
        <v>1011</v>
      </c>
      <c r="N1433" s="16" t="s">
        <v>3167</v>
      </c>
      <c r="O1433" s="16" t="s">
        <v>3167</v>
      </c>
      <c r="P1433" s="16" t="s">
        <v>3167</v>
      </c>
      <c r="Q1433" s="16" t="s">
        <v>3167</v>
      </c>
      <c r="R1433" s="16" t="s">
        <v>3167</v>
      </c>
      <c r="S1433" s="17">
        <f>C1433-VLOOKUP(E1433, 'OFZ Yield'!$B$2:$N$2354, MATCH(V1433, 'OFZ Yield'!$B$3:$N$3, 0), FALSE)</f>
        <v>-10.27</v>
      </c>
      <c r="T1433">
        <f t="shared" si="69"/>
        <v>0</v>
      </c>
      <c r="U1433" s="16">
        <f t="shared" si="70"/>
        <v>36</v>
      </c>
      <c r="V1433" s="16">
        <v>3</v>
      </c>
      <c r="W1433" s="16">
        <v>0</v>
      </c>
      <c r="X1433" s="16">
        <v>1</v>
      </c>
      <c r="Y1433" s="18">
        <v>42769</v>
      </c>
      <c r="Z1433" s="10">
        <f>(Y1433-E1433)/365</f>
        <v>0.99726027397260275</v>
      </c>
    </row>
    <row r="1434" spans="1:26" hidden="1" x14ac:dyDescent="0.15">
      <c r="A1434" t="s">
        <v>985</v>
      </c>
      <c r="B1434" t="s">
        <v>986</v>
      </c>
      <c r="C1434" s="1">
        <v>6.67</v>
      </c>
      <c r="D1434" s="2">
        <v>46056</v>
      </c>
      <c r="E1434" s="2">
        <v>42416</v>
      </c>
      <c r="F1434" s="16" t="s">
        <v>2963</v>
      </c>
      <c r="G1434" t="s">
        <v>19</v>
      </c>
      <c r="H1434" t="s">
        <v>21</v>
      </c>
      <c r="I1434" t="s">
        <v>23</v>
      </c>
      <c r="J1434" s="19">
        <v>26826912</v>
      </c>
      <c r="K1434" s="19">
        <f t="shared" si="68"/>
        <v>17.104916120735002</v>
      </c>
      <c r="L1434" t="s">
        <v>20</v>
      </c>
      <c r="M1434" s="16" t="s">
        <v>1011</v>
      </c>
      <c r="N1434" s="16" t="s">
        <v>3167</v>
      </c>
      <c r="O1434" s="16" t="s">
        <v>3167</v>
      </c>
      <c r="P1434" s="16" t="s">
        <v>3167</v>
      </c>
      <c r="Q1434" s="16" t="s">
        <v>3167</v>
      </c>
      <c r="R1434" s="16" t="s">
        <v>3167</v>
      </c>
      <c r="S1434" s="17">
        <f>C1434-VLOOKUP(E1434, 'OFZ Yield'!$B$2:$N$2354, MATCH(V1434, 'OFZ Yield'!$B$3:$N$3, 0), FALSE)</f>
        <v>-3.51</v>
      </c>
      <c r="T1434">
        <f t="shared" si="69"/>
        <v>0</v>
      </c>
      <c r="U1434" s="16">
        <f t="shared" si="70"/>
        <v>120</v>
      </c>
      <c r="V1434" s="16">
        <v>10</v>
      </c>
      <c r="W1434" s="16">
        <v>0</v>
      </c>
      <c r="X1434" s="16">
        <v>1</v>
      </c>
      <c r="Y1434" s="18">
        <v>42780</v>
      </c>
      <c r="Z1434" s="10">
        <f>(Y1434-E1434)/365</f>
        <v>0.99726027397260275</v>
      </c>
    </row>
    <row r="1435" spans="1:26" hidden="1" x14ac:dyDescent="0.15">
      <c r="A1435" t="s">
        <v>176</v>
      </c>
      <c r="B1435" t="s">
        <v>177</v>
      </c>
      <c r="C1435" s="1">
        <v>11</v>
      </c>
      <c r="D1435" s="2">
        <v>43513</v>
      </c>
      <c r="E1435" s="2">
        <v>42417</v>
      </c>
      <c r="F1435" t="s">
        <v>2964</v>
      </c>
      <c r="G1435" t="s">
        <v>19</v>
      </c>
      <c r="H1435" t="s">
        <v>21</v>
      </c>
      <c r="I1435" t="s">
        <v>25</v>
      </c>
      <c r="J1435" s="1">
        <v>19893846</v>
      </c>
      <c r="K1435" s="1">
        <f t="shared" si="68"/>
        <v>16.805920995637088</v>
      </c>
      <c r="L1435" t="s">
        <v>20</v>
      </c>
      <c r="M1435" t="s">
        <v>947</v>
      </c>
      <c r="N1435" t="s">
        <v>3133</v>
      </c>
      <c r="O1435" t="s">
        <v>3139</v>
      </c>
      <c r="P1435" t="s">
        <v>3167</v>
      </c>
      <c r="Q1435" t="s">
        <v>3167</v>
      </c>
      <c r="R1435" t="s">
        <v>3167</v>
      </c>
      <c r="S1435" s="10">
        <f>C1435-VLOOKUP(E1435, 'OFZ Yield'!$B$2:$N$2354, MATCH(V1435, 'OFZ Yield'!$B$3:$N$3, 0), FALSE)</f>
        <v>0.75999999999999979</v>
      </c>
      <c r="T1435">
        <f t="shared" si="69"/>
        <v>0</v>
      </c>
      <c r="U1435">
        <f t="shared" si="70"/>
        <v>37</v>
      </c>
      <c r="V1435">
        <v>5</v>
      </c>
      <c r="W1435">
        <v>0</v>
      </c>
      <c r="Z1435">
        <v>0</v>
      </c>
    </row>
    <row r="1436" spans="1:26" hidden="1" x14ac:dyDescent="0.15">
      <c r="A1436" t="s">
        <v>123</v>
      </c>
      <c r="B1436" t="s">
        <v>124</v>
      </c>
      <c r="C1436" s="1">
        <v>6.25</v>
      </c>
      <c r="D1436" s="2">
        <v>46059</v>
      </c>
      <c r="E1436" s="2">
        <v>42419</v>
      </c>
      <c r="F1436" t="s">
        <v>603</v>
      </c>
      <c r="G1436" t="s">
        <v>19</v>
      </c>
      <c r="H1436" t="s">
        <v>21</v>
      </c>
      <c r="I1436" t="s">
        <v>23</v>
      </c>
      <c r="J1436" s="1">
        <v>13186349</v>
      </c>
      <c r="K1436" s="1">
        <f t="shared" si="68"/>
        <v>16.394692685770618</v>
      </c>
      <c r="L1436" t="s">
        <v>20</v>
      </c>
      <c r="M1436" t="s">
        <v>24</v>
      </c>
      <c r="N1436" t="s">
        <v>3167</v>
      </c>
      <c r="O1436" t="s">
        <v>3167</v>
      </c>
      <c r="P1436" t="s">
        <v>3167</v>
      </c>
      <c r="Q1436" t="s">
        <v>3167</v>
      </c>
      <c r="R1436" t="s">
        <v>3167</v>
      </c>
      <c r="S1436" s="10">
        <f>C1436-VLOOKUP(E1436, 'OFZ Yield'!$B$2:$N$2354, MATCH(V1436, 'OFZ Yield'!$B$3:$N$3, 0), FALSE)</f>
        <v>-3.7100000000000009</v>
      </c>
      <c r="T1436">
        <f t="shared" si="69"/>
        <v>0</v>
      </c>
      <c r="U1436">
        <f t="shared" si="70"/>
        <v>120</v>
      </c>
      <c r="V1436">
        <v>10</v>
      </c>
      <c r="W1436">
        <v>0</v>
      </c>
    </row>
    <row r="1437" spans="1:26" hidden="1" x14ac:dyDescent="0.15">
      <c r="A1437" t="s">
        <v>591</v>
      </c>
      <c r="B1437" t="s">
        <v>592</v>
      </c>
      <c r="C1437" s="1">
        <v>0.01</v>
      </c>
      <c r="D1437" s="2">
        <v>46059</v>
      </c>
      <c r="E1437" s="2">
        <v>42419</v>
      </c>
      <c r="F1437" t="s">
        <v>604</v>
      </c>
      <c r="G1437" t="s">
        <v>19</v>
      </c>
      <c r="H1437" t="s">
        <v>21</v>
      </c>
      <c r="I1437" t="s">
        <v>23</v>
      </c>
      <c r="J1437" s="1">
        <v>67968766</v>
      </c>
      <c r="K1437" s="1">
        <f t="shared" si="68"/>
        <v>18.034558834089601</v>
      </c>
      <c r="L1437" t="s">
        <v>20</v>
      </c>
      <c r="M1437" t="s">
        <v>24</v>
      </c>
      <c r="N1437" t="s">
        <v>3167</v>
      </c>
      <c r="O1437" t="s">
        <v>3140</v>
      </c>
      <c r="P1437" t="s">
        <v>3167</v>
      </c>
      <c r="Q1437" t="s">
        <v>3167</v>
      </c>
      <c r="R1437" t="s">
        <v>3167</v>
      </c>
      <c r="S1437" s="10">
        <f>C1437-VLOOKUP(E1437, 'OFZ Yield'!$B$2:$N$2354, MATCH(V1437, 'OFZ Yield'!$B$3:$N$3, 0), FALSE)</f>
        <v>-9.9500000000000011</v>
      </c>
      <c r="T1437">
        <f t="shared" si="69"/>
        <v>0</v>
      </c>
      <c r="U1437">
        <f t="shared" si="70"/>
        <v>120</v>
      </c>
      <c r="V1437">
        <v>10</v>
      </c>
      <c r="W1437">
        <v>2</v>
      </c>
    </row>
    <row r="1438" spans="1:26" hidden="1" x14ac:dyDescent="0.15">
      <c r="A1438" t="s">
        <v>606</v>
      </c>
      <c r="B1438" t="s">
        <v>607</v>
      </c>
      <c r="C1438" s="1">
        <v>11.6</v>
      </c>
      <c r="D1438" s="2">
        <v>46059</v>
      </c>
      <c r="E1438" s="2">
        <v>42419</v>
      </c>
      <c r="F1438" t="s">
        <v>608</v>
      </c>
      <c r="G1438" t="s">
        <v>19</v>
      </c>
      <c r="H1438" t="s">
        <v>21</v>
      </c>
      <c r="I1438" t="s">
        <v>25</v>
      </c>
      <c r="J1438" s="1">
        <v>198938464</v>
      </c>
      <c r="K1438" s="1">
        <f t="shared" si="68"/>
        <v>19.108506108737856</v>
      </c>
      <c r="L1438" t="s">
        <v>20</v>
      </c>
      <c r="M1438" t="s">
        <v>24</v>
      </c>
      <c r="N1438" t="s">
        <v>3167</v>
      </c>
      <c r="O1438" t="s">
        <v>3167</v>
      </c>
      <c r="P1438" t="s">
        <v>3167</v>
      </c>
      <c r="Q1438" t="s">
        <v>3167</v>
      </c>
      <c r="R1438" t="s">
        <v>3167</v>
      </c>
      <c r="S1438" s="10">
        <f>C1438-VLOOKUP(E1438, 'OFZ Yield'!$B$2:$N$2354, MATCH(V1438, 'OFZ Yield'!$B$3:$N$3, 0), FALSE)</f>
        <v>1.6399999999999988</v>
      </c>
      <c r="T1438">
        <f t="shared" si="69"/>
        <v>0</v>
      </c>
      <c r="U1438">
        <f t="shared" si="70"/>
        <v>120</v>
      </c>
      <c r="V1438">
        <v>10</v>
      </c>
      <c r="W1438">
        <v>0</v>
      </c>
    </row>
    <row r="1439" spans="1:26" hidden="1" x14ac:dyDescent="0.15">
      <c r="A1439" t="s">
        <v>220</v>
      </c>
      <c r="B1439" t="s">
        <v>221</v>
      </c>
      <c r="C1439" s="1">
        <v>11.9</v>
      </c>
      <c r="D1439" s="2">
        <v>46065</v>
      </c>
      <c r="E1439" s="2">
        <v>42425</v>
      </c>
      <c r="F1439" t="s">
        <v>609</v>
      </c>
      <c r="G1439" t="s">
        <v>19</v>
      </c>
      <c r="H1439" t="s">
        <v>21</v>
      </c>
      <c r="I1439" t="s">
        <v>25</v>
      </c>
      <c r="J1439" s="1">
        <v>65931747</v>
      </c>
      <c r="K1439" s="1">
        <f t="shared" si="68"/>
        <v>18.004130628539119</v>
      </c>
      <c r="L1439" t="s">
        <v>20</v>
      </c>
      <c r="M1439" t="s">
        <v>24</v>
      </c>
      <c r="N1439" t="s">
        <v>3167</v>
      </c>
      <c r="O1439" t="s">
        <v>3167</v>
      </c>
      <c r="P1439" t="s">
        <v>3167</v>
      </c>
      <c r="Q1439" t="s">
        <v>3167</v>
      </c>
      <c r="R1439" t="s">
        <v>3167</v>
      </c>
      <c r="S1439" s="10">
        <f>C1439-VLOOKUP(E1439, 'OFZ Yield'!$B$2:$N$2354, MATCH(V1439, 'OFZ Yield'!$B$3:$N$3, 0), FALSE)</f>
        <v>2.2599999999999998</v>
      </c>
      <c r="T1439">
        <f t="shared" si="69"/>
        <v>0</v>
      </c>
      <c r="U1439">
        <f t="shared" si="70"/>
        <v>120</v>
      </c>
      <c r="V1439">
        <v>10</v>
      </c>
      <c r="W1439">
        <v>0</v>
      </c>
    </row>
    <row r="1440" spans="1:26" hidden="1" x14ac:dyDescent="0.15">
      <c r="A1440" t="s">
        <v>1479</v>
      </c>
      <c r="B1440" t="s">
        <v>1480</v>
      </c>
      <c r="C1440" s="1">
        <v>8</v>
      </c>
      <c r="D1440" s="2">
        <v>44253</v>
      </c>
      <c r="E1440" s="2">
        <v>42426</v>
      </c>
      <c r="F1440" t="s">
        <v>2965</v>
      </c>
      <c r="G1440" t="s">
        <v>19</v>
      </c>
      <c r="H1440" t="s">
        <v>21</v>
      </c>
      <c r="I1440" t="s">
        <v>23</v>
      </c>
      <c r="J1440" s="1">
        <v>67067281</v>
      </c>
      <c r="K1440" s="1">
        <f t="shared" si="68"/>
        <v>18.021206867519556</v>
      </c>
      <c r="L1440" t="s">
        <v>20</v>
      </c>
      <c r="M1440" t="s">
        <v>948</v>
      </c>
      <c r="N1440" t="s">
        <v>3167</v>
      </c>
      <c r="O1440" t="s">
        <v>3139</v>
      </c>
      <c r="P1440" t="s">
        <v>3167</v>
      </c>
      <c r="Q1440" t="s">
        <v>3167</v>
      </c>
      <c r="R1440" t="s">
        <v>3167</v>
      </c>
      <c r="S1440" s="10">
        <f>C1440-VLOOKUP(E1440, 'OFZ Yield'!$B$2:$N$2354, MATCH(V1440, 'OFZ Yield'!$B$3:$N$3, 0), FALSE)</f>
        <v>-1.7100000000000009</v>
      </c>
      <c r="T1440">
        <f t="shared" si="69"/>
        <v>0</v>
      </c>
      <c r="U1440">
        <f t="shared" si="70"/>
        <v>61</v>
      </c>
      <c r="V1440">
        <v>5</v>
      </c>
      <c r="W1440">
        <v>0</v>
      </c>
      <c r="Z1440">
        <v>0</v>
      </c>
    </row>
    <row r="1441" spans="1:26" hidden="1" x14ac:dyDescent="0.15">
      <c r="A1441" t="s">
        <v>1465</v>
      </c>
      <c r="B1441" t="s">
        <v>1466</v>
      </c>
      <c r="C1441" s="1">
        <v>11.2</v>
      </c>
      <c r="D1441" s="2">
        <v>43157</v>
      </c>
      <c r="E1441" s="2">
        <v>42429</v>
      </c>
      <c r="F1441" t="s">
        <v>2966</v>
      </c>
      <c r="G1441" t="s">
        <v>19</v>
      </c>
      <c r="H1441" t="s">
        <v>21</v>
      </c>
      <c r="I1441" t="s">
        <v>25</v>
      </c>
      <c r="J1441" s="1">
        <v>135382116</v>
      </c>
      <c r="K1441" s="1">
        <f t="shared" si="68"/>
        <v>18.723611827000884</v>
      </c>
      <c r="L1441" t="s">
        <v>20</v>
      </c>
      <c r="M1441" t="s">
        <v>947</v>
      </c>
      <c r="N1441" t="s">
        <v>3167</v>
      </c>
      <c r="O1441" t="s">
        <v>3167</v>
      </c>
      <c r="P1441" t="s">
        <v>3167</v>
      </c>
      <c r="Q1441" t="s">
        <v>3167</v>
      </c>
      <c r="R1441" t="s">
        <v>3167</v>
      </c>
      <c r="S1441" s="10">
        <f>C1441-VLOOKUP(E1441, 'OFZ Yield'!$B$2:$N$2354, MATCH(V1441, 'OFZ Yield'!$B$3:$N$3, 0), FALSE)</f>
        <v>1.5599999999999987</v>
      </c>
      <c r="T1441">
        <f t="shared" si="69"/>
        <v>0</v>
      </c>
      <c r="U1441">
        <f t="shared" si="70"/>
        <v>24</v>
      </c>
      <c r="V1441">
        <v>1</v>
      </c>
      <c r="W1441">
        <v>0</v>
      </c>
      <c r="Z1441">
        <v>0</v>
      </c>
    </row>
    <row r="1442" spans="1:26" hidden="1" x14ac:dyDescent="0.15">
      <c r="A1442" t="s">
        <v>2619</v>
      </c>
      <c r="B1442" t="s">
        <v>2620</v>
      </c>
      <c r="C1442" s="1">
        <v>12.25</v>
      </c>
      <c r="D1442" s="2">
        <v>44252</v>
      </c>
      <c r="E1442" s="2">
        <v>42432</v>
      </c>
      <c r="F1442" s="16" t="s">
        <v>2967</v>
      </c>
      <c r="G1442" t="s">
        <v>19</v>
      </c>
      <c r="H1442" t="s">
        <v>21</v>
      </c>
      <c r="I1442" t="s">
        <v>23</v>
      </c>
      <c r="J1442" s="19">
        <v>26402640</v>
      </c>
      <c r="K1442" s="19">
        <f t="shared" si="68"/>
        <v>17.088974563116878</v>
      </c>
      <c r="L1442" t="s">
        <v>20</v>
      </c>
      <c r="M1442" s="16" t="s">
        <v>1011</v>
      </c>
      <c r="N1442" s="16" t="s">
        <v>3167</v>
      </c>
      <c r="O1442" s="16" t="s">
        <v>3167</v>
      </c>
      <c r="P1442" s="16" t="s">
        <v>3167</v>
      </c>
      <c r="Q1442" s="16" t="s">
        <v>3167</v>
      </c>
      <c r="R1442" s="16" t="s">
        <v>3167</v>
      </c>
      <c r="S1442" s="17">
        <f>C1442-VLOOKUP(E1442, 'OFZ Yield'!$B$2:$N$2354, MATCH(V1442, 'OFZ Yield'!$B$3:$N$3, 0), FALSE)</f>
        <v>2.8900000000000006</v>
      </c>
      <c r="T1442">
        <f t="shared" si="69"/>
        <v>0</v>
      </c>
      <c r="U1442" s="16">
        <f t="shared" si="70"/>
        <v>60</v>
      </c>
      <c r="V1442" s="16">
        <v>3</v>
      </c>
      <c r="W1442" s="16">
        <v>0</v>
      </c>
      <c r="X1442" s="16">
        <v>1</v>
      </c>
      <c r="Y1442" s="18">
        <v>42983</v>
      </c>
      <c r="Z1442" s="10">
        <f>(Y1442-E1442)/365</f>
        <v>1.5095890410958903</v>
      </c>
    </row>
    <row r="1443" spans="1:26" hidden="1" x14ac:dyDescent="0.15">
      <c r="A1443" t="s">
        <v>1353</v>
      </c>
      <c r="B1443" t="s">
        <v>1354</v>
      </c>
      <c r="C1443" s="1">
        <v>7.5</v>
      </c>
      <c r="D1443" s="2">
        <v>46073</v>
      </c>
      <c r="E1443" s="2">
        <v>42433</v>
      </c>
      <c r="F1443" t="s">
        <v>2968</v>
      </c>
      <c r="G1443" t="s">
        <v>19</v>
      </c>
      <c r="H1443" t="s">
        <v>21</v>
      </c>
      <c r="I1443" t="s">
        <v>23</v>
      </c>
      <c r="J1443" s="1">
        <v>7957538</v>
      </c>
      <c r="K1443" s="1">
        <f t="shared" si="68"/>
        <v>15.889630213496131</v>
      </c>
      <c r="L1443" t="s">
        <v>20</v>
      </c>
      <c r="M1443" t="s">
        <v>951</v>
      </c>
      <c r="N1443" t="s">
        <v>3167</v>
      </c>
      <c r="O1443" t="s">
        <v>3167</v>
      </c>
      <c r="P1443" t="s">
        <v>3167</v>
      </c>
      <c r="Q1443" t="s">
        <v>3150</v>
      </c>
      <c r="R1443" t="s">
        <v>3150</v>
      </c>
      <c r="S1443" s="10">
        <f>C1443-VLOOKUP(E1443, 'OFZ Yield'!$B$2:$N$2354, MATCH(V1443, 'OFZ Yield'!$B$3:$N$3, 0), FALSE)</f>
        <v>-1.6899999999999995</v>
      </c>
      <c r="T1443">
        <f t="shared" si="69"/>
        <v>0</v>
      </c>
      <c r="U1443">
        <f t="shared" si="70"/>
        <v>120</v>
      </c>
      <c r="V1443">
        <v>10</v>
      </c>
      <c r="W1443">
        <v>2</v>
      </c>
      <c r="Z1443">
        <v>0</v>
      </c>
    </row>
    <row r="1444" spans="1:26" hidden="1" x14ac:dyDescent="0.15">
      <c r="A1444" t="s">
        <v>2055</v>
      </c>
      <c r="B1444" t="s">
        <v>2056</v>
      </c>
      <c r="C1444" s="1">
        <v>10.75</v>
      </c>
      <c r="D1444" s="2">
        <v>43537</v>
      </c>
      <c r="E1444" s="2">
        <v>42439</v>
      </c>
      <c r="F1444" t="s">
        <v>2972</v>
      </c>
      <c r="G1444" t="s">
        <v>19</v>
      </c>
      <c r="H1444" t="s">
        <v>21</v>
      </c>
      <c r="I1444" t="s">
        <v>23</v>
      </c>
      <c r="J1444" s="1">
        <v>40240369</v>
      </c>
      <c r="K1444" s="1">
        <f t="shared" si="68"/>
        <v>17.510381253693833</v>
      </c>
      <c r="L1444" t="s">
        <v>20</v>
      </c>
      <c r="M1444" t="s">
        <v>948</v>
      </c>
      <c r="N1444" t="s">
        <v>3167</v>
      </c>
      <c r="O1444" t="s">
        <v>3139</v>
      </c>
      <c r="P1444" t="s">
        <v>3167</v>
      </c>
      <c r="Q1444" t="s">
        <v>3167</v>
      </c>
      <c r="R1444" t="s">
        <v>3167</v>
      </c>
      <c r="S1444" s="10">
        <f>C1444-VLOOKUP(E1444, 'OFZ Yield'!$B$2:$N$2354, MATCH(V1444, 'OFZ Yield'!$B$3:$N$3, 0), FALSE)</f>
        <v>1.58</v>
      </c>
      <c r="T1444">
        <f t="shared" si="69"/>
        <v>0</v>
      </c>
      <c r="U1444">
        <f t="shared" si="70"/>
        <v>37</v>
      </c>
      <c r="V1444">
        <v>20</v>
      </c>
      <c r="W1444">
        <v>0</v>
      </c>
      <c r="Z1444">
        <v>0</v>
      </c>
    </row>
    <row r="1445" spans="1:26" hidden="1" x14ac:dyDescent="0.15">
      <c r="A1445" t="s">
        <v>2969</v>
      </c>
      <c r="B1445" t="s">
        <v>2970</v>
      </c>
      <c r="C1445" s="1">
        <v>8.75</v>
      </c>
      <c r="D1445" s="2">
        <v>46093</v>
      </c>
      <c r="E1445" s="2">
        <v>42440</v>
      </c>
      <c r="F1445" s="16" t="s">
        <v>2971</v>
      </c>
      <c r="G1445" t="s">
        <v>19</v>
      </c>
      <c r="H1445" t="s">
        <v>21</v>
      </c>
      <c r="I1445" t="s">
        <v>189</v>
      </c>
      <c r="J1445" s="19">
        <v>39603960</v>
      </c>
      <c r="K1445" s="19">
        <f t="shared" si="68"/>
        <v>17.494439671225042</v>
      </c>
      <c r="L1445" t="s">
        <v>20</v>
      </c>
      <c r="M1445" s="16" t="s">
        <v>1011</v>
      </c>
      <c r="N1445" s="16" t="s">
        <v>3167</v>
      </c>
      <c r="O1445" s="16" t="s">
        <v>3167</v>
      </c>
      <c r="P1445" s="16" t="s">
        <v>3167</v>
      </c>
      <c r="Q1445" s="16" t="s">
        <v>3167</v>
      </c>
      <c r="R1445" s="16" t="s">
        <v>3167</v>
      </c>
      <c r="S1445" s="17">
        <f>C1445-VLOOKUP(E1445, 'OFZ Yield'!$B$2:$N$2354, MATCH(V1445, 'OFZ Yield'!$B$3:$N$3, 0), FALSE)</f>
        <v>-0.63000000000000078</v>
      </c>
      <c r="T1445">
        <f t="shared" si="69"/>
        <v>0</v>
      </c>
      <c r="U1445" s="16">
        <f t="shared" si="70"/>
        <v>121</v>
      </c>
      <c r="V1445" s="16">
        <v>5</v>
      </c>
      <c r="W1445" s="16">
        <v>0</v>
      </c>
      <c r="X1445" s="16">
        <v>1</v>
      </c>
      <c r="Y1445" s="18">
        <v>43537</v>
      </c>
      <c r="Z1445" s="10">
        <f>(Y1445-E1445)/365</f>
        <v>3.0054794520547947</v>
      </c>
    </row>
    <row r="1446" spans="1:26" hidden="1" x14ac:dyDescent="0.15">
      <c r="A1446" t="s">
        <v>32</v>
      </c>
      <c r="B1446" t="s">
        <v>33</v>
      </c>
      <c r="C1446" s="1">
        <v>7.35</v>
      </c>
      <c r="D1446" s="2">
        <v>44263</v>
      </c>
      <c r="E1446" s="2">
        <v>42443</v>
      </c>
      <c r="F1446" t="s">
        <v>34</v>
      </c>
      <c r="G1446" t="s">
        <v>19</v>
      </c>
      <c r="H1446" t="s">
        <v>21</v>
      </c>
      <c r="I1446" t="s">
        <v>23</v>
      </c>
      <c r="J1446" s="1">
        <v>132013201</v>
      </c>
      <c r="K1446" s="1">
        <f t="shared" si="68"/>
        <v>18.698412483125978</v>
      </c>
      <c r="L1446" t="s">
        <v>20</v>
      </c>
      <c r="M1446" t="s">
        <v>24</v>
      </c>
      <c r="N1446" t="s">
        <v>3167</v>
      </c>
      <c r="O1446" t="s">
        <v>3167</v>
      </c>
      <c r="P1446" t="s">
        <v>3167</v>
      </c>
      <c r="Q1446" t="s">
        <v>3167</v>
      </c>
      <c r="R1446" t="s">
        <v>3167</v>
      </c>
      <c r="S1446" s="10">
        <f>C1446-VLOOKUP(E1446, 'OFZ Yield'!$B$2:$N$2354, MATCH(V1446, 'OFZ Yield'!$B$3:$N$3, 0), FALSE)</f>
        <v>-2.120000000000001</v>
      </c>
      <c r="T1446">
        <f t="shared" si="69"/>
        <v>0</v>
      </c>
      <c r="U1446">
        <f t="shared" si="70"/>
        <v>60</v>
      </c>
      <c r="V1446">
        <v>5</v>
      </c>
      <c r="W1446">
        <v>0</v>
      </c>
    </row>
    <row r="1447" spans="1:26" hidden="1" x14ac:dyDescent="0.15">
      <c r="A1447" t="s">
        <v>312</v>
      </c>
      <c r="B1447" t="s">
        <v>313</v>
      </c>
      <c r="C1447" s="1">
        <v>6.95</v>
      </c>
      <c r="D1447" s="2">
        <v>44994</v>
      </c>
      <c r="E1447" s="2">
        <v>42446</v>
      </c>
      <c r="F1447" t="s">
        <v>350</v>
      </c>
      <c r="G1447" t="s">
        <v>19</v>
      </c>
      <c r="H1447" t="s">
        <v>21</v>
      </c>
      <c r="I1447" t="s">
        <v>23</v>
      </c>
      <c r="J1447" s="1">
        <v>66312821</v>
      </c>
      <c r="K1447" s="1">
        <f t="shared" si="68"/>
        <v>18.009893815043064</v>
      </c>
      <c r="L1447" t="s">
        <v>20</v>
      </c>
      <c r="M1447" t="s">
        <v>24</v>
      </c>
      <c r="N1447" t="s">
        <v>3167</v>
      </c>
      <c r="O1447" t="s">
        <v>3140</v>
      </c>
      <c r="P1447" t="s">
        <v>3167</v>
      </c>
      <c r="Q1447" t="s">
        <v>3167</v>
      </c>
      <c r="R1447" t="s">
        <v>3167</v>
      </c>
      <c r="S1447" s="10">
        <f>C1447-VLOOKUP(E1447, 'OFZ Yield'!$B$2:$N$2354, MATCH(V1447, 'OFZ Yield'!$B$3:$N$3, 0), FALSE)</f>
        <v>-2.1499999999999995</v>
      </c>
      <c r="T1447">
        <f t="shared" si="69"/>
        <v>0</v>
      </c>
      <c r="U1447">
        <f t="shared" si="70"/>
        <v>84</v>
      </c>
      <c r="V1447">
        <v>10</v>
      </c>
      <c r="W1447">
        <v>2</v>
      </c>
    </row>
    <row r="1448" spans="1:26" hidden="1" x14ac:dyDescent="0.15">
      <c r="A1448" t="s">
        <v>29</v>
      </c>
      <c r="B1448" t="s">
        <v>30</v>
      </c>
      <c r="C1448" s="1">
        <v>9.5</v>
      </c>
      <c r="D1448" s="2">
        <v>43542</v>
      </c>
      <c r="E1448" s="2">
        <v>42447</v>
      </c>
      <c r="F1448" t="s">
        <v>2973</v>
      </c>
      <c r="G1448" t="s">
        <v>19</v>
      </c>
      <c r="H1448" t="s">
        <v>21</v>
      </c>
      <c r="I1448" t="s">
        <v>23</v>
      </c>
      <c r="J1448" s="1">
        <v>67067281</v>
      </c>
      <c r="K1448" s="1">
        <f t="shared" si="68"/>
        <v>18.021206867519556</v>
      </c>
      <c r="L1448" t="s">
        <v>20</v>
      </c>
      <c r="M1448" t="s">
        <v>947</v>
      </c>
      <c r="N1448" t="s">
        <v>3167</v>
      </c>
      <c r="O1448" t="s">
        <v>3167</v>
      </c>
      <c r="P1448" t="s">
        <v>3167</v>
      </c>
      <c r="Q1448" t="s">
        <v>3167</v>
      </c>
      <c r="R1448" t="s">
        <v>3167</v>
      </c>
      <c r="S1448" s="10">
        <f>C1448-VLOOKUP(E1448, 'OFZ Yield'!$B$2:$N$2354, MATCH(V1448, 'OFZ Yield'!$B$3:$N$3, 0), FALSE)</f>
        <v>0.47000000000000064</v>
      </c>
      <c r="T1448">
        <f t="shared" si="69"/>
        <v>0</v>
      </c>
      <c r="U1448">
        <f t="shared" si="70"/>
        <v>36</v>
      </c>
      <c r="V1448">
        <v>5</v>
      </c>
      <c r="W1448">
        <v>0</v>
      </c>
      <c r="Z1448">
        <v>0</v>
      </c>
    </row>
    <row r="1449" spans="1:26" hidden="1" x14ac:dyDescent="0.15">
      <c r="A1449" t="s">
        <v>877</v>
      </c>
      <c r="B1449" t="s">
        <v>878</v>
      </c>
      <c r="C1449" s="1">
        <v>10.3</v>
      </c>
      <c r="D1449" s="2">
        <v>52580</v>
      </c>
      <c r="E1449" s="2">
        <v>42453</v>
      </c>
      <c r="F1449" t="s">
        <v>879</v>
      </c>
      <c r="G1449" t="s">
        <v>19</v>
      </c>
      <c r="H1449" t="s">
        <v>21</v>
      </c>
      <c r="I1449" t="s">
        <v>25</v>
      </c>
      <c r="J1449" s="1">
        <v>36998180</v>
      </c>
      <c r="K1449" s="1">
        <f t="shared" si="68"/>
        <v>17.426379280209481</v>
      </c>
      <c r="L1449" t="s">
        <v>20</v>
      </c>
      <c r="M1449" t="s">
        <v>24</v>
      </c>
      <c r="N1449" t="s">
        <v>3167</v>
      </c>
      <c r="O1449" t="s">
        <v>3167</v>
      </c>
      <c r="P1449" t="s">
        <v>3167</v>
      </c>
      <c r="Q1449" t="s">
        <v>3167</v>
      </c>
      <c r="R1449" t="s">
        <v>3167</v>
      </c>
      <c r="S1449" s="10">
        <f>C1449-VLOOKUP(E1449, 'OFZ Yield'!$B$2:$N$2354, MATCH(V1449, 'OFZ Yield'!$B$3:$N$3, 0), FALSE)</f>
        <v>1.08</v>
      </c>
      <c r="T1449">
        <f t="shared" si="69"/>
        <v>0</v>
      </c>
      <c r="U1449">
        <f t="shared" si="70"/>
        <v>333</v>
      </c>
      <c r="V1449">
        <v>20</v>
      </c>
      <c r="W1449">
        <v>0</v>
      </c>
    </row>
    <row r="1450" spans="1:26" x14ac:dyDescent="0.15">
      <c r="A1450" t="s">
        <v>877</v>
      </c>
      <c r="B1450" t="s">
        <v>878</v>
      </c>
      <c r="C1450" s="1">
        <v>23.96304348</v>
      </c>
      <c r="D1450" s="2">
        <v>52580</v>
      </c>
      <c r="E1450" s="2">
        <v>42453</v>
      </c>
      <c r="F1450" t="s">
        <v>880</v>
      </c>
      <c r="G1450" t="s">
        <v>19</v>
      </c>
      <c r="H1450" t="s">
        <v>21</v>
      </c>
      <c r="I1450" t="s">
        <v>23</v>
      </c>
      <c r="J1450" s="1">
        <v>3749645</v>
      </c>
      <c r="K1450" s="1">
        <f t="shared" si="68"/>
        <v>15.137171726798755</v>
      </c>
      <c r="L1450" t="s">
        <v>20</v>
      </c>
      <c r="M1450" t="s">
        <v>24</v>
      </c>
      <c r="N1450" t="s">
        <v>3167</v>
      </c>
      <c r="O1450" t="s">
        <v>3167</v>
      </c>
      <c r="P1450" t="s">
        <v>3167</v>
      </c>
      <c r="Q1450" t="s">
        <v>3167</v>
      </c>
      <c r="R1450" t="s">
        <v>3167</v>
      </c>
      <c r="S1450" s="10">
        <f>C1450-VLOOKUP(E1450, 'OFZ Yield'!$B$2:$N$2354, MATCH(V1450, 'OFZ Yield'!$B$3:$N$3, 0), FALSE)</f>
        <v>14.76304348</v>
      </c>
      <c r="T1450">
        <f t="shared" si="69"/>
        <v>1</v>
      </c>
      <c r="U1450">
        <f t="shared" si="70"/>
        <v>333</v>
      </c>
      <c r="V1450">
        <v>30</v>
      </c>
      <c r="W1450">
        <v>0</v>
      </c>
      <c r="X1450">
        <v>1</v>
      </c>
      <c r="Y1450" s="2">
        <v>44243</v>
      </c>
      <c r="Z1450" s="226">
        <f>IF(Y1450="", 0, 12*(Y1450-E1450)/365)</f>
        <v>58.849315068493148</v>
      </c>
    </row>
    <row r="1451" spans="1:26" hidden="1" x14ac:dyDescent="0.15">
      <c r="A1451" t="s">
        <v>877</v>
      </c>
      <c r="B1451" t="s">
        <v>878</v>
      </c>
      <c r="C1451" s="1">
        <v>11.920659000000001</v>
      </c>
      <c r="D1451" s="2">
        <v>52580</v>
      </c>
      <c r="E1451" s="2">
        <v>42453</v>
      </c>
      <c r="F1451" t="s">
        <v>944</v>
      </c>
      <c r="G1451" t="s">
        <v>19</v>
      </c>
      <c r="H1451" t="s">
        <v>21</v>
      </c>
      <c r="I1451" t="s">
        <v>23</v>
      </c>
      <c r="J1451" s="1">
        <v>1241962</v>
      </c>
      <c r="K1451" s="1">
        <f t="shared" si="68"/>
        <v>14.032202945194296</v>
      </c>
      <c r="L1451" t="s">
        <v>20</v>
      </c>
      <c r="M1451" t="s">
        <v>24</v>
      </c>
      <c r="N1451" t="s">
        <v>3167</v>
      </c>
      <c r="O1451" t="s">
        <v>3167</v>
      </c>
      <c r="P1451" t="s">
        <v>3167</v>
      </c>
      <c r="Q1451" t="s">
        <v>3167</v>
      </c>
      <c r="R1451" t="s">
        <v>3167</v>
      </c>
      <c r="S1451" s="10">
        <f>C1451-VLOOKUP(E1451, 'OFZ Yield'!$B$2:$N$2354, MATCH(V1451, 'OFZ Yield'!$B$3:$N$3, 0), FALSE)</f>
        <v>2.6906590000000001</v>
      </c>
      <c r="T1451">
        <f t="shared" si="69"/>
        <v>0</v>
      </c>
      <c r="U1451">
        <f t="shared" si="70"/>
        <v>333</v>
      </c>
      <c r="V1451">
        <v>15</v>
      </c>
      <c r="W1451">
        <v>0</v>
      </c>
    </row>
    <row r="1452" spans="1:26" x14ac:dyDescent="0.15">
      <c r="A1452" t="s">
        <v>534</v>
      </c>
      <c r="B1452" t="s">
        <v>535</v>
      </c>
      <c r="C1452" s="1">
        <v>15</v>
      </c>
      <c r="D1452" s="2">
        <v>45912</v>
      </c>
      <c r="E1452" s="2">
        <v>42454</v>
      </c>
      <c r="F1452" t="s">
        <v>536</v>
      </c>
      <c r="G1452" t="s">
        <v>19</v>
      </c>
      <c r="H1452" t="s">
        <v>21</v>
      </c>
      <c r="I1452" t="s">
        <v>25</v>
      </c>
      <c r="J1452" s="1">
        <v>6706728</v>
      </c>
      <c r="K1452" s="1">
        <f t="shared" si="68"/>
        <v>15.718621759615111</v>
      </c>
      <c r="L1452" t="s">
        <v>20</v>
      </c>
      <c r="M1452" t="s">
        <v>24</v>
      </c>
      <c r="N1452" t="s">
        <v>3167</v>
      </c>
      <c r="O1452" t="s">
        <v>3167</v>
      </c>
      <c r="P1452" t="s">
        <v>3167</v>
      </c>
      <c r="Q1452" t="s">
        <v>3167</v>
      </c>
      <c r="R1452" t="s">
        <v>3167</v>
      </c>
      <c r="S1452" s="10">
        <f>C1452-VLOOKUP(E1452, 'OFZ Yield'!$B$2:$N$2354, MATCH(V1452, 'OFZ Yield'!$B$3:$N$3, 0), FALSE)</f>
        <v>5.84</v>
      </c>
      <c r="T1452">
        <f t="shared" si="69"/>
        <v>1</v>
      </c>
      <c r="U1452">
        <f t="shared" si="70"/>
        <v>114</v>
      </c>
      <c r="V1452">
        <v>10</v>
      </c>
      <c r="W1452">
        <v>0</v>
      </c>
      <c r="X1452">
        <v>1</v>
      </c>
      <c r="Y1452" s="2">
        <v>44243</v>
      </c>
      <c r="Z1452" s="226">
        <f>IF(Y1452="", 0, 12*(Y1452-E1452)/365)</f>
        <v>58.816438356164383</v>
      </c>
    </row>
    <row r="1453" spans="1:26" hidden="1" x14ac:dyDescent="0.15">
      <c r="A1453" t="s">
        <v>248</v>
      </c>
      <c r="B1453" t="s">
        <v>249</v>
      </c>
      <c r="C1453" s="1">
        <v>10.65</v>
      </c>
      <c r="D1453" s="2">
        <v>53374</v>
      </c>
      <c r="E1453" s="2">
        <v>42454</v>
      </c>
      <c r="F1453" t="s">
        <v>2974</v>
      </c>
      <c r="G1453" t="s">
        <v>19</v>
      </c>
      <c r="H1453" t="s">
        <v>21</v>
      </c>
      <c r="I1453" t="s">
        <v>23</v>
      </c>
      <c r="J1453" s="1">
        <v>132735845</v>
      </c>
      <c r="K1453" s="1">
        <f t="shared" si="68"/>
        <v>18.703871583399163</v>
      </c>
      <c r="L1453" t="s">
        <v>20</v>
      </c>
      <c r="M1453" t="s">
        <v>948</v>
      </c>
      <c r="N1453" t="s">
        <v>3167</v>
      </c>
      <c r="O1453" t="s">
        <v>3167</v>
      </c>
      <c r="P1453" t="s">
        <v>3167</v>
      </c>
      <c r="Q1453" t="s">
        <v>3167</v>
      </c>
      <c r="R1453" t="s">
        <v>3167</v>
      </c>
      <c r="S1453" s="10">
        <f>C1453-VLOOKUP(E1453, 'OFZ Yield'!$B$2:$N$2354, MATCH(V1453, 'OFZ Yield'!$B$3:$N$3, 0), FALSE)</f>
        <v>1.33</v>
      </c>
      <c r="T1453">
        <f t="shared" si="69"/>
        <v>0</v>
      </c>
      <c r="U1453">
        <f t="shared" si="70"/>
        <v>360</v>
      </c>
      <c r="V1453">
        <v>3</v>
      </c>
      <c r="W1453">
        <v>0</v>
      </c>
      <c r="Z1453">
        <v>0</v>
      </c>
    </row>
    <row r="1454" spans="1:26" hidden="1" x14ac:dyDescent="0.15">
      <c r="A1454" t="s">
        <v>248</v>
      </c>
      <c r="B1454" t="s">
        <v>249</v>
      </c>
      <c r="C1454" s="1">
        <v>10.65</v>
      </c>
      <c r="D1454" s="2">
        <v>53374</v>
      </c>
      <c r="E1454" s="2">
        <v>42454</v>
      </c>
      <c r="F1454" t="s">
        <v>2975</v>
      </c>
      <c r="G1454" t="s">
        <v>19</v>
      </c>
      <c r="H1454" t="s">
        <v>21</v>
      </c>
      <c r="I1454" t="s">
        <v>23</v>
      </c>
      <c r="J1454" s="1">
        <v>199103767</v>
      </c>
      <c r="K1454" s="1">
        <f t="shared" si="68"/>
        <v>19.109336688996073</v>
      </c>
      <c r="L1454" t="s">
        <v>20</v>
      </c>
      <c r="M1454" t="s">
        <v>948</v>
      </c>
      <c r="N1454" t="s">
        <v>3167</v>
      </c>
      <c r="O1454" t="s">
        <v>3167</v>
      </c>
      <c r="P1454" t="s">
        <v>3167</v>
      </c>
      <c r="Q1454" t="s">
        <v>3167</v>
      </c>
      <c r="R1454" t="s">
        <v>3167</v>
      </c>
      <c r="S1454" s="10">
        <f>C1454-VLOOKUP(E1454, 'OFZ Yield'!$B$2:$N$2354, MATCH(V1454, 'OFZ Yield'!$B$3:$N$3, 0), FALSE)</f>
        <v>1.33</v>
      </c>
      <c r="T1454">
        <f t="shared" si="69"/>
        <v>0</v>
      </c>
      <c r="U1454">
        <f t="shared" si="70"/>
        <v>360</v>
      </c>
      <c r="V1454">
        <v>3</v>
      </c>
      <c r="W1454">
        <v>0</v>
      </c>
      <c r="Z1454">
        <v>0</v>
      </c>
    </row>
    <row r="1455" spans="1:26" hidden="1" x14ac:dyDescent="0.15">
      <c r="A1455" t="s">
        <v>50</v>
      </c>
      <c r="B1455" t="s">
        <v>51</v>
      </c>
      <c r="C1455" s="1">
        <v>5</v>
      </c>
      <c r="D1455" s="2">
        <v>44283</v>
      </c>
      <c r="E1455" s="2">
        <v>42457</v>
      </c>
      <c r="F1455" t="s">
        <v>52</v>
      </c>
      <c r="G1455" t="s">
        <v>19</v>
      </c>
      <c r="H1455" t="s">
        <v>21</v>
      </c>
      <c r="I1455" t="s">
        <v>23</v>
      </c>
      <c r="J1455" s="1">
        <v>66312821</v>
      </c>
      <c r="K1455" s="1">
        <f t="shared" si="68"/>
        <v>18.009893815043064</v>
      </c>
      <c r="L1455" t="s">
        <v>20</v>
      </c>
      <c r="M1455" t="s">
        <v>24</v>
      </c>
      <c r="N1455" t="s">
        <v>3167</v>
      </c>
      <c r="O1455" t="s">
        <v>3167</v>
      </c>
      <c r="P1455" t="s">
        <v>3167</v>
      </c>
      <c r="Q1455" t="s">
        <v>3167</v>
      </c>
      <c r="R1455" t="s">
        <v>3167</v>
      </c>
      <c r="S1455" s="10">
        <f>C1455-VLOOKUP(E1455, 'OFZ Yield'!$B$2:$N$2354, MATCH(V1455, 'OFZ Yield'!$B$3:$N$3, 0), FALSE)</f>
        <v>-4.26</v>
      </c>
      <c r="T1455">
        <f t="shared" si="69"/>
        <v>0</v>
      </c>
      <c r="U1455">
        <f t="shared" si="70"/>
        <v>61</v>
      </c>
      <c r="V1455">
        <v>5</v>
      </c>
      <c r="W1455">
        <v>0</v>
      </c>
    </row>
    <row r="1456" spans="1:26" hidden="1" x14ac:dyDescent="0.15">
      <c r="A1456" t="s">
        <v>932</v>
      </c>
      <c r="B1456" t="s">
        <v>933</v>
      </c>
      <c r="C1456" s="1">
        <v>9.25</v>
      </c>
      <c r="D1456" s="2">
        <v>55214</v>
      </c>
      <c r="E1456" s="2">
        <v>42457</v>
      </c>
      <c r="F1456" t="s">
        <v>934</v>
      </c>
      <c r="G1456" t="s">
        <v>19</v>
      </c>
      <c r="H1456" t="s">
        <v>21</v>
      </c>
      <c r="I1456" t="s">
        <v>25</v>
      </c>
      <c r="J1456" s="1">
        <v>87678912</v>
      </c>
      <c r="K1456" s="1">
        <f t="shared" si="68"/>
        <v>18.289191972327867</v>
      </c>
      <c r="L1456" t="s">
        <v>20</v>
      </c>
      <c r="M1456" t="s">
        <v>24</v>
      </c>
      <c r="N1456" t="s">
        <v>3167</v>
      </c>
      <c r="O1456" t="s">
        <v>3167</v>
      </c>
      <c r="P1456" t="s">
        <v>3167</v>
      </c>
      <c r="Q1456" t="s">
        <v>3167</v>
      </c>
      <c r="R1456" t="s">
        <v>3167</v>
      </c>
      <c r="S1456" s="10">
        <f>C1456-VLOOKUP(E1456, 'OFZ Yield'!$B$2:$N$2354, MATCH(V1456, 'OFZ Yield'!$B$3:$N$3, 0), FALSE)</f>
        <v>0.16000000000000014</v>
      </c>
      <c r="T1456">
        <f t="shared" si="69"/>
        <v>0</v>
      </c>
      <c r="U1456">
        <f t="shared" si="70"/>
        <v>420</v>
      </c>
      <c r="V1456">
        <v>30</v>
      </c>
      <c r="W1456">
        <v>0</v>
      </c>
    </row>
    <row r="1457" spans="1:26" hidden="1" x14ac:dyDescent="0.15">
      <c r="A1457" t="s">
        <v>35</v>
      </c>
      <c r="B1457" t="s">
        <v>36</v>
      </c>
      <c r="C1457" s="1">
        <v>12.6</v>
      </c>
      <c r="D1457" s="2">
        <v>44278</v>
      </c>
      <c r="E1457" s="2">
        <v>42458</v>
      </c>
      <c r="F1457" t="s">
        <v>37</v>
      </c>
      <c r="G1457" t="s">
        <v>19</v>
      </c>
      <c r="H1457" t="s">
        <v>21</v>
      </c>
      <c r="I1457" t="s">
        <v>25</v>
      </c>
      <c r="J1457" s="1">
        <v>198938464</v>
      </c>
      <c r="K1457" s="1">
        <f t="shared" si="68"/>
        <v>19.108506108737856</v>
      </c>
      <c r="L1457" t="s">
        <v>20</v>
      </c>
      <c r="M1457" t="s">
        <v>24</v>
      </c>
      <c r="N1457" t="s">
        <v>3167</v>
      </c>
      <c r="O1457" t="s">
        <v>3167</v>
      </c>
      <c r="P1457" t="s">
        <v>3167</v>
      </c>
      <c r="Q1457" t="s">
        <v>3167</v>
      </c>
      <c r="R1457" t="s">
        <v>3167</v>
      </c>
      <c r="S1457" s="10">
        <f>C1457-VLOOKUP(E1457, 'OFZ Yield'!$B$2:$N$2354, MATCH(V1457, 'OFZ Yield'!$B$3:$N$3, 0), FALSE)</f>
        <v>3.3100000000000005</v>
      </c>
      <c r="T1457">
        <f t="shared" si="69"/>
        <v>0</v>
      </c>
      <c r="U1457">
        <f t="shared" si="70"/>
        <v>60</v>
      </c>
      <c r="V1457">
        <v>5</v>
      </c>
      <c r="W1457">
        <v>0</v>
      </c>
    </row>
    <row r="1458" spans="1:26" hidden="1" x14ac:dyDescent="0.15">
      <c r="A1458" t="s">
        <v>220</v>
      </c>
      <c r="B1458" t="s">
        <v>221</v>
      </c>
      <c r="C1458" s="1">
        <v>10.95</v>
      </c>
      <c r="D1458" s="2">
        <v>46098</v>
      </c>
      <c r="E1458" s="2">
        <v>42458</v>
      </c>
      <c r="F1458" t="s">
        <v>610</v>
      </c>
      <c r="G1458" t="s">
        <v>19</v>
      </c>
      <c r="H1458" t="s">
        <v>21</v>
      </c>
      <c r="I1458" t="s">
        <v>23</v>
      </c>
      <c r="J1458" s="1">
        <v>132625642</v>
      </c>
      <c r="K1458" s="1">
        <f t="shared" si="68"/>
        <v>18.703040995603011</v>
      </c>
      <c r="L1458" t="s">
        <v>20</v>
      </c>
      <c r="M1458" t="s">
        <v>24</v>
      </c>
      <c r="N1458" t="s">
        <v>3167</v>
      </c>
      <c r="O1458" t="s">
        <v>3167</v>
      </c>
      <c r="P1458" t="s">
        <v>3167</v>
      </c>
      <c r="Q1458" t="s">
        <v>3167</v>
      </c>
      <c r="R1458" t="s">
        <v>3167</v>
      </c>
      <c r="S1458" s="10">
        <f>C1458-VLOOKUP(E1458, 'OFZ Yield'!$B$2:$N$2354, MATCH(V1458, 'OFZ Yield'!$B$3:$N$3, 0), FALSE)</f>
        <v>1.7299999999999986</v>
      </c>
      <c r="T1458">
        <f t="shared" si="69"/>
        <v>0</v>
      </c>
      <c r="U1458">
        <f t="shared" si="70"/>
        <v>120</v>
      </c>
      <c r="V1458">
        <v>10</v>
      </c>
      <c r="W1458">
        <v>0</v>
      </c>
    </row>
    <row r="1459" spans="1:26" hidden="1" x14ac:dyDescent="0.15">
      <c r="A1459" t="s">
        <v>220</v>
      </c>
      <c r="B1459" t="s">
        <v>221</v>
      </c>
      <c r="C1459" s="1">
        <v>10.95</v>
      </c>
      <c r="D1459" s="2">
        <v>46098</v>
      </c>
      <c r="E1459" s="2">
        <v>42458</v>
      </c>
      <c r="F1459" t="s">
        <v>611</v>
      </c>
      <c r="G1459" t="s">
        <v>19</v>
      </c>
      <c r="H1459" t="s">
        <v>21</v>
      </c>
      <c r="I1459" t="s">
        <v>23</v>
      </c>
      <c r="J1459" s="1">
        <v>66312821</v>
      </c>
      <c r="K1459" s="1">
        <f t="shared" si="68"/>
        <v>18.009893815043064</v>
      </c>
      <c r="L1459" t="s">
        <v>20</v>
      </c>
      <c r="M1459" t="s">
        <v>24</v>
      </c>
      <c r="N1459" t="s">
        <v>3167</v>
      </c>
      <c r="O1459" t="s">
        <v>3167</v>
      </c>
      <c r="P1459" t="s">
        <v>3167</v>
      </c>
      <c r="Q1459" t="s">
        <v>3167</v>
      </c>
      <c r="R1459" t="s">
        <v>3167</v>
      </c>
      <c r="S1459" s="10">
        <f>C1459-VLOOKUP(E1459, 'OFZ Yield'!$B$2:$N$2354, MATCH(V1459, 'OFZ Yield'!$B$3:$N$3, 0), FALSE)</f>
        <v>1.7299999999999986</v>
      </c>
      <c r="T1459">
        <f t="shared" si="69"/>
        <v>0</v>
      </c>
      <c r="U1459">
        <f t="shared" si="70"/>
        <v>120</v>
      </c>
      <c r="V1459">
        <v>10</v>
      </c>
      <c r="W1459">
        <v>0</v>
      </c>
    </row>
    <row r="1460" spans="1:26" hidden="1" x14ac:dyDescent="0.15">
      <c r="A1460" t="s">
        <v>591</v>
      </c>
      <c r="B1460" t="s">
        <v>592</v>
      </c>
      <c r="C1460" s="1">
        <v>12.5</v>
      </c>
      <c r="D1460" s="2">
        <v>46099</v>
      </c>
      <c r="E1460" s="2">
        <v>42459</v>
      </c>
      <c r="F1460" t="s">
        <v>612</v>
      </c>
      <c r="G1460" t="s">
        <v>19</v>
      </c>
      <c r="H1460" t="s">
        <v>21</v>
      </c>
      <c r="I1460" t="s">
        <v>23</v>
      </c>
      <c r="J1460" s="1">
        <v>66312821</v>
      </c>
      <c r="K1460" s="1">
        <f t="shared" si="68"/>
        <v>18.009893815043064</v>
      </c>
      <c r="L1460" t="s">
        <v>20</v>
      </c>
      <c r="M1460" t="s">
        <v>24</v>
      </c>
      <c r="N1460" t="s">
        <v>3167</v>
      </c>
      <c r="O1460" t="s">
        <v>3140</v>
      </c>
      <c r="P1460" t="s">
        <v>3167</v>
      </c>
      <c r="Q1460" t="s">
        <v>3167</v>
      </c>
      <c r="R1460" t="s">
        <v>3167</v>
      </c>
      <c r="S1460" s="10">
        <f>C1460-VLOOKUP(E1460, 'OFZ Yield'!$B$2:$N$2354, MATCH(V1460, 'OFZ Yield'!$B$3:$N$3, 0), FALSE)</f>
        <v>3.42</v>
      </c>
      <c r="T1460">
        <f t="shared" si="69"/>
        <v>0</v>
      </c>
      <c r="U1460">
        <f t="shared" si="70"/>
        <v>120</v>
      </c>
      <c r="V1460">
        <v>10</v>
      </c>
      <c r="W1460">
        <v>2</v>
      </c>
    </row>
    <row r="1461" spans="1:26" hidden="1" x14ac:dyDescent="0.15">
      <c r="A1461" t="s">
        <v>2976</v>
      </c>
      <c r="B1461" t="s">
        <v>2977</v>
      </c>
      <c r="C1461" s="1">
        <v>11.5</v>
      </c>
      <c r="D1461" s="2">
        <v>46099</v>
      </c>
      <c r="E1461" s="2">
        <v>42459</v>
      </c>
      <c r="F1461" t="s">
        <v>2978</v>
      </c>
      <c r="G1461" t="s">
        <v>19</v>
      </c>
      <c r="H1461" t="s">
        <v>21</v>
      </c>
      <c r="I1461" t="s">
        <v>237</v>
      </c>
      <c r="J1461" s="1">
        <v>65920186</v>
      </c>
      <c r="K1461" s="1">
        <f t="shared" si="68"/>
        <v>18.003955265163452</v>
      </c>
      <c r="L1461" t="s">
        <v>20</v>
      </c>
      <c r="M1461" t="s">
        <v>948</v>
      </c>
      <c r="N1461" t="s">
        <v>3167</v>
      </c>
      <c r="O1461" t="s">
        <v>3167</v>
      </c>
      <c r="P1461" t="s">
        <v>3167</v>
      </c>
      <c r="Q1461" t="s">
        <v>3167</v>
      </c>
      <c r="R1461" t="s">
        <v>3167</v>
      </c>
      <c r="S1461" s="10">
        <f>C1461-VLOOKUP(E1461, 'OFZ Yield'!$B$2:$N$2354, MATCH(V1461, 'OFZ Yield'!$B$3:$N$3, 0), FALSE)</f>
        <v>2.33</v>
      </c>
      <c r="T1461">
        <f t="shared" si="69"/>
        <v>0</v>
      </c>
      <c r="U1461">
        <f t="shared" si="70"/>
        <v>120</v>
      </c>
      <c r="V1461">
        <v>5</v>
      </c>
      <c r="W1461">
        <v>0</v>
      </c>
      <c r="Z1461">
        <v>0</v>
      </c>
    </row>
    <row r="1462" spans="1:26" hidden="1" x14ac:dyDescent="0.15">
      <c r="A1462" t="s">
        <v>53</v>
      </c>
      <c r="B1462" t="s">
        <v>54</v>
      </c>
      <c r="C1462" s="1">
        <v>7.75</v>
      </c>
      <c r="D1462" s="2">
        <v>44285</v>
      </c>
      <c r="E1462" s="2">
        <v>42465</v>
      </c>
      <c r="F1462" t="s">
        <v>55</v>
      </c>
      <c r="G1462" t="s">
        <v>19</v>
      </c>
      <c r="H1462" t="s">
        <v>21</v>
      </c>
      <c r="I1462" t="s">
        <v>23</v>
      </c>
      <c r="J1462" s="1">
        <v>26372698</v>
      </c>
      <c r="K1462" s="1">
        <f t="shared" si="68"/>
        <v>17.087839866330565</v>
      </c>
      <c r="L1462" t="s">
        <v>20</v>
      </c>
      <c r="M1462" t="s">
        <v>24</v>
      </c>
      <c r="N1462" t="s">
        <v>3167</v>
      </c>
      <c r="O1462" t="s">
        <v>3167</v>
      </c>
      <c r="P1462" t="s">
        <v>3167</v>
      </c>
      <c r="Q1462" t="s">
        <v>3167</v>
      </c>
      <c r="R1462" t="s">
        <v>3167</v>
      </c>
      <c r="S1462" s="10">
        <f>C1462-VLOOKUP(E1462, 'OFZ Yield'!$B$2:$N$2354, MATCH(V1462, 'OFZ Yield'!$B$3:$N$3, 0), FALSE)</f>
        <v>-1.5199999999999996</v>
      </c>
      <c r="T1462">
        <f t="shared" si="69"/>
        <v>0</v>
      </c>
      <c r="U1462">
        <f t="shared" si="70"/>
        <v>60</v>
      </c>
      <c r="V1462">
        <v>5</v>
      </c>
      <c r="W1462">
        <v>0</v>
      </c>
    </row>
    <row r="1463" spans="1:26" hidden="1" x14ac:dyDescent="0.15">
      <c r="A1463" t="s">
        <v>2865</v>
      </c>
      <c r="B1463" t="s">
        <v>2866</v>
      </c>
      <c r="C1463" s="1">
        <v>10.35</v>
      </c>
      <c r="D1463" s="2">
        <v>43559</v>
      </c>
      <c r="E1463" s="2">
        <v>42467</v>
      </c>
      <c r="F1463" t="s">
        <v>2980</v>
      </c>
      <c r="G1463" t="s">
        <v>19</v>
      </c>
      <c r="H1463" t="s">
        <v>21</v>
      </c>
      <c r="I1463" t="s">
        <v>25</v>
      </c>
      <c r="J1463" s="1">
        <v>202017209</v>
      </c>
      <c r="K1463" s="1">
        <f t="shared" si="68"/>
        <v>19.123863444806062</v>
      </c>
      <c r="L1463" t="s">
        <v>20</v>
      </c>
      <c r="M1463" t="s">
        <v>947</v>
      </c>
      <c r="N1463" t="s">
        <v>3167</v>
      </c>
      <c r="O1463" t="s">
        <v>3167</v>
      </c>
      <c r="P1463" t="s">
        <v>3167</v>
      </c>
      <c r="Q1463" t="s">
        <v>3167</v>
      </c>
      <c r="R1463" t="s">
        <v>3167</v>
      </c>
      <c r="S1463" s="10">
        <f>C1463-VLOOKUP(E1463, 'OFZ Yield'!$B$2:$N$2354, MATCH(V1463, 'OFZ Yield'!$B$3:$N$3, 0), FALSE)</f>
        <v>1</v>
      </c>
      <c r="T1463">
        <f t="shared" si="69"/>
        <v>0</v>
      </c>
      <c r="U1463">
        <f t="shared" si="70"/>
        <v>36</v>
      </c>
      <c r="V1463">
        <v>5</v>
      </c>
      <c r="W1463">
        <v>0</v>
      </c>
      <c r="Z1463">
        <v>0</v>
      </c>
    </row>
    <row r="1464" spans="1:26" hidden="1" x14ac:dyDescent="0.15">
      <c r="A1464" t="s">
        <v>170</v>
      </c>
      <c r="B1464" t="s">
        <v>171</v>
      </c>
      <c r="C1464" s="1">
        <v>10</v>
      </c>
      <c r="D1464" s="2">
        <v>44294</v>
      </c>
      <c r="E1464" s="2">
        <v>42468</v>
      </c>
      <c r="F1464" t="s">
        <v>2981</v>
      </c>
      <c r="G1464" t="s">
        <v>19</v>
      </c>
      <c r="H1464" t="s">
        <v>21</v>
      </c>
      <c r="I1464" t="s">
        <v>23</v>
      </c>
      <c r="J1464" s="1">
        <v>134134563</v>
      </c>
      <c r="K1464" s="1">
        <f t="shared" si="68"/>
        <v>18.714354055534702</v>
      </c>
      <c r="L1464" t="s">
        <v>20</v>
      </c>
      <c r="M1464" t="s">
        <v>948</v>
      </c>
      <c r="N1464" t="s">
        <v>3167</v>
      </c>
      <c r="O1464" t="s">
        <v>3167</v>
      </c>
      <c r="P1464" t="s">
        <v>3167</v>
      </c>
      <c r="Q1464" t="s">
        <v>3167</v>
      </c>
      <c r="R1464" t="s">
        <v>3167</v>
      </c>
      <c r="S1464" s="10">
        <f>C1464-VLOOKUP(E1464, 'OFZ Yield'!$B$2:$N$2354, MATCH(V1464, 'OFZ Yield'!$B$3:$N$3, 0), FALSE)</f>
        <v>0.69999999999999929</v>
      </c>
      <c r="T1464">
        <f t="shared" si="69"/>
        <v>0</v>
      </c>
      <c r="U1464">
        <f t="shared" si="70"/>
        <v>61</v>
      </c>
      <c r="V1464">
        <v>5</v>
      </c>
      <c r="W1464">
        <v>0</v>
      </c>
      <c r="Z1464">
        <v>0</v>
      </c>
    </row>
    <row r="1465" spans="1:26" hidden="1" x14ac:dyDescent="0.15">
      <c r="A1465" t="s">
        <v>60</v>
      </c>
      <c r="B1465" t="s">
        <v>61</v>
      </c>
      <c r="C1465" s="1">
        <v>9.65</v>
      </c>
      <c r="D1465" s="2">
        <v>44292</v>
      </c>
      <c r="E1465" s="2">
        <v>42472</v>
      </c>
      <c r="F1465" t="s">
        <v>62</v>
      </c>
      <c r="G1465" t="s">
        <v>19</v>
      </c>
      <c r="H1465" t="s">
        <v>21</v>
      </c>
      <c r="I1465" t="s">
        <v>23</v>
      </c>
      <c r="J1465" s="1">
        <v>66312821</v>
      </c>
      <c r="K1465" s="1">
        <f t="shared" si="68"/>
        <v>18.009893815043064</v>
      </c>
      <c r="L1465" t="s">
        <v>20</v>
      </c>
      <c r="M1465" t="s">
        <v>24</v>
      </c>
      <c r="N1465" t="s">
        <v>3167</v>
      </c>
      <c r="O1465" t="s">
        <v>3139</v>
      </c>
      <c r="P1465" t="s">
        <v>3167</v>
      </c>
      <c r="Q1465" t="s">
        <v>3167</v>
      </c>
      <c r="R1465" t="s">
        <v>3167</v>
      </c>
      <c r="S1465" s="10">
        <f>C1465-VLOOKUP(E1465, 'OFZ Yield'!$B$2:$N$2354, MATCH(V1465, 'OFZ Yield'!$B$3:$N$3, 0), FALSE)</f>
        <v>0.41000000000000014</v>
      </c>
      <c r="T1465">
        <f t="shared" si="69"/>
        <v>0</v>
      </c>
      <c r="U1465">
        <f t="shared" si="70"/>
        <v>60</v>
      </c>
      <c r="V1465">
        <v>5</v>
      </c>
      <c r="W1465">
        <v>0</v>
      </c>
    </row>
    <row r="1466" spans="1:26" hidden="1" x14ac:dyDescent="0.15">
      <c r="A1466" t="s">
        <v>1465</v>
      </c>
      <c r="B1466" t="s">
        <v>1466</v>
      </c>
      <c r="C1466" s="1">
        <v>10.6</v>
      </c>
      <c r="D1466" s="2">
        <v>43200</v>
      </c>
      <c r="E1466" s="2">
        <v>42472</v>
      </c>
      <c r="F1466" t="s">
        <v>2979</v>
      </c>
      <c r="G1466" t="s">
        <v>19</v>
      </c>
      <c r="H1466" t="s">
        <v>21</v>
      </c>
      <c r="I1466" t="s">
        <v>25</v>
      </c>
      <c r="J1466" s="1">
        <v>135382116</v>
      </c>
      <c r="K1466" s="1">
        <f t="shared" si="68"/>
        <v>18.723611827000884</v>
      </c>
      <c r="L1466" t="s">
        <v>20</v>
      </c>
      <c r="M1466" t="s">
        <v>947</v>
      </c>
      <c r="N1466" t="s">
        <v>3167</v>
      </c>
      <c r="O1466" t="s">
        <v>3167</v>
      </c>
      <c r="P1466" t="s">
        <v>3167</v>
      </c>
      <c r="Q1466" t="s">
        <v>3167</v>
      </c>
      <c r="R1466" t="s">
        <v>3167</v>
      </c>
      <c r="S1466" s="10">
        <f>C1466-VLOOKUP(E1466, 'OFZ Yield'!$B$2:$N$2354, MATCH(V1466, 'OFZ Yield'!$B$3:$N$3, 0), FALSE)</f>
        <v>1.4499999999999993</v>
      </c>
      <c r="T1466">
        <f t="shared" si="69"/>
        <v>0</v>
      </c>
      <c r="U1466">
        <f t="shared" si="70"/>
        <v>24</v>
      </c>
      <c r="V1466">
        <v>10</v>
      </c>
      <c r="W1466">
        <v>0</v>
      </c>
      <c r="Z1466">
        <v>0</v>
      </c>
    </row>
    <row r="1467" spans="1:26" hidden="1" x14ac:dyDescent="0.15">
      <c r="A1467" t="s">
        <v>332</v>
      </c>
      <c r="B1467" t="s">
        <v>333</v>
      </c>
      <c r="C1467" s="1">
        <v>6.75</v>
      </c>
      <c r="D1467" s="2">
        <v>43567</v>
      </c>
      <c r="E1467" s="2">
        <v>42472</v>
      </c>
      <c r="F1467" t="s">
        <v>2982</v>
      </c>
      <c r="G1467" t="s">
        <v>19</v>
      </c>
      <c r="H1467" t="s">
        <v>21</v>
      </c>
      <c r="I1467" t="s">
        <v>23</v>
      </c>
      <c r="J1467" s="1">
        <v>67067281</v>
      </c>
      <c r="K1467" s="1">
        <f t="shared" si="68"/>
        <v>18.021206867519556</v>
      </c>
      <c r="L1467" t="s">
        <v>20</v>
      </c>
      <c r="M1467" t="s">
        <v>947</v>
      </c>
      <c r="N1467" t="s">
        <v>3133</v>
      </c>
      <c r="O1467" t="s">
        <v>3167</v>
      </c>
      <c r="P1467" t="s">
        <v>3167</v>
      </c>
      <c r="Q1467" t="s">
        <v>3167</v>
      </c>
      <c r="R1467" t="s">
        <v>3167</v>
      </c>
      <c r="S1467" s="10">
        <f>C1467-VLOOKUP(E1467, 'OFZ Yield'!$B$2:$N$2354, MATCH(V1467, 'OFZ Yield'!$B$3:$N$3, 0), FALSE)</f>
        <v>-2.4000000000000004</v>
      </c>
      <c r="T1467">
        <f t="shared" si="69"/>
        <v>0</v>
      </c>
      <c r="U1467">
        <f t="shared" si="70"/>
        <v>36</v>
      </c>
      <c r="V1467">
        <v>10</v>
      </c>
      <c r="W1467">
        <v>0</v>
      </c>
      <c r="Z1467">
        <v>0</v>
      </c>
    </row>
    <row r="1468" spans="1:26" hidden="1" x14ac:dyDescent="0.15">
      <c r="A1468" t="s">
        <v>614</v>
      </c>
      <c r="B1468" t="s">
        <v>615</v>
      </c>
      <c r="C1468" s="1">
        <v>6.5</v>
      </c>
      <c r="D1468" s="2">
        <v>46113</v>
      </c>
      <c r="E1468" s="2">
        <v>42473</v>
      </c>
      <c r="F1468" t="s">
        <v>616</v>
      </c>
      <c r="G1468" t="s">
        <v>19</v>
      </c>
      <c r="H1468" t="s">
        <v>21</v>
      </c>
      <c r="I1468" t="s">
        <v>23</v>
      </c>
      <c r="J1468" s="1">
        <v>66312821</v>
      </c>
      <c r="K1468" s="1">
        <f t="shared" si="68"/>
        <v>18.009893815043064</v>
      </c>
      <c r="L1468" t="s">
        <v>20</v>
      </c>
      <c r="M1468" t="s">
        <v>24</v>
      </c>
      <c r="N1468" t="s">
        <v>3167</v>
      </c>
      <c r="O1468" t="s">
        <v>3167</v>
      </c>
      <c r="P1468" t="s">
        <v>3167</v>
      </c>
      <c r="Q1468" t="s">
        <v>3167</v>
      </c>
      <c r="R1468" t="s">
        <v>3167</v>
      </c>
      <c r="S1468" s="10">
        <f>C1468-VLOOKUP(E1468, 'OFZ Yield'!$B$2:$N$2354, MATCH(V1468, 'OFZ Yield'!$B$3:$N$3, 0), FALSE)</f>
        <v>-2.6899999999999995</v>
      </c>
      <c r="T1468">
        <f t="shared" si="69"/>
        <v>0</v>
      </c>
      <c r="U1468">
        <f t="shared" si="70"/>
        <v>120</v>
      </c>
      <c r="V1468">
        <v>10</v>
      </c>
      <c r="W1468">
        <v>0</v>
      </c>
    </row>
    <row r="1469" spans="1:26" hidden="1" x14ac:dyDescent="0.15">
      <c r="A1469" t="s">
        <v>32</v>
      </c>
      <c r="B1469" t="s">
        <v>33</v>
      </c>
      <c r="C1469" s="1">
        <v>7.1</v>
      </c>
      <c r="D1469" s="2">
        <v>44293</v>
      </c>
      <c r="E1469" s="2">
        <v>42473</v>
      </c>
      <c r="F1469" s="16" t="s">
        <v>2986</v>
      </c>
      <c r="G1469" t="s">
        <v>19</v>
      </c>
      <c r="H1469" t="s">
        <v>21</v>
      </c>
      <c r="I1469" t="s">
        <v>68</v>
      </c>
      <c r="J1469" s="19">
        <v>132013201</v>
      </c>
      <c r="K1469" s="19">
        <f t="shared" si="68"/>
        <v>18.698412483125978</v>
      </c>
      <c r="L1469" t="s">
        <v>20</v>
      </c>
      <c r="M1469" s="16" t="s">
        <v>1011</v>
      </c>
      <c r="N1469" s="16" t="s">
        <v>3167</v>
      </c>
      <c r="O1469" s="16" t="s">
        <v>3167</v>
      </c>
      <c r="P1469" s="16" t="s">
        <v>3167</v>
      </c>
      <c r="Q1469" s="16" t="s">
        <v>3167</v>
      </c>
      <c r="R1469" s="16" t="s">
        <v>3167</v>
      </c>
      <c r="S1469" s="17">
        <f>C1469-VLOOKUP(E1469, 'OFZ Yield'!$B$2:$N$2354, MATCH(V1469, 'OFZ Yield'!$B$3:$N$3, 0), FALSE)</f>
        <v>-2.3000000000000007</v>
      </c>
      <c r="T1469">
        <f t="shared" si="69"/>
        <v>0</v>
      </c>
      <c r="U1469" s="16">
        <f t="shared" si="70"/>
        <v>60</v>
      </c>
      <c r="V1469" s="16">
        <v>3</v>
      </c>
      <c r="W1469" s="16">
        <v>0</v>
      </c>
      <c r="X1469" s="16">
        <v>1</v>
      </c>
      <c r="Y1469" s="18">
        <v>43747</v>
      </c>
      <c r="Z1469" s="10">
        <f>(Y1469-E1469)/365</f>
        <v>3.4904109589041097</v>
      </c>
    </row>
    <row r="1470" spans="1:26" hidden="1" x14ac:dyDescent="0.15">
      <c r="A1470" t="s">
        <v>617</v>
      </c>
      <c r="B1470" t="s">
        <v>618</v>
      </c>
      <c r="C1470" s="1">
        <v>9.1999999999999993</v>
      </c>
      <c r="D1470" s="2">
        <v>46114</v>
      </c>
      <c r="E1470" s="2">
        <v>42474</v>
      </c>
      <c r="F1470" t="s">
        <v>619</v>
      </c>
      <c r="G1470" t="s">
        <v>19</v>
      </c>
      <c r="H1470" t="s">
        <v>21</v>
      </c>
      <c r="I1470" t="s">
        <v>23</v>
      </c>
      <c r="J1470" s="1">
        <v>8778877</v>
      </c>
      <c r="K1470" s="1">
        <f t="shared" si="68"/>
        <v>15.987859053102826</v>
      </c>
      <c r="L1470" t="s">
        <v>20</v>
      </c>
      <c r="M1470" t="s">
        <v>24</v>
      </c>
      <c r="N1470" t="s">
        <v>3167</v>
      </c>
      <c r="O1470" t="s">
        <v>3167</v>
      </c>
      <c r="P1470" t="s">
        <v>3167</v>
      </c>
      <c r="Q1470" t="s">
        <v>3167</v>
      </c>
      <c r="R1470" t="s">
        <v>3167</v>
      </c>
      <c r="S1470" s="10">
        <f>C1470-VLOOKUP(E1470, 'OFZ Yield'!$B$2:$N$2354, MATCH(V1470, 'OFZ Yield'!$B$3:$N$3, 0), FALSE)</f>
        <v>0</v>
      </c>
      <c r="T1470">
        <f t="shared" si="69"/>
        <v>0</v>
      </c>
      <c r="U1470">
        <f t="shared" si="70"/>
        <v>120</v>
      </c>
      <c r="V1470">
        <v>10</v>
      </c>
      <c r="W1470">
        <v>0</v>
      </c>
    </row>
    <row r="1471" spans="1:26" hidden="1" x14ac:dyDescent="0.15">
      <c r="A1471" t="s">
        <v>32</v>
      </c>
      <c r="B1471" t="s">
        <v>33</v>
      </c>
      <c r="C1471" s="1">
        <v>7.35</v>
      </c>
      <c r="D1471" s="2">
        <v>44294</v>
      </c>
      <c r="E1471" s="2">
        <v>42474</v>
      </c>
      <c r="F1471" s="16" t="s">
        <v>2985</v>
      </c>
      <c r="G1471" t="s">
        <v>19</v>
      </c>
      <c r="H1471" t="s">
        <v>21</v>
      </c>
      <c r="I1471" t="s">
        <v>23</v>
      </c>
      <c r="J1471" s="19">
        <v>132013201</v>
      </c>
      <c r="K1471" s="19">
        <f t="shared" si="68"/>
        <v>18.698412483125978</v>
      </c>
      <c r="L1471" t="s">
        <v>20</v>
      </c>
      <c r="M1471" s="16" t="s">
        <v>1011</v>
      </c>
      <c r="N1471" s="16" t="s">
        <v>3167</v>
      </c>
      <c r="O1471" s="16" t="s">
        <v>3167</v>
      </c>
      <c r="P1471" s="16" t="s">
        <v>3167</v>
      </c>
      <c r="Q1471" s="16" t="s">
        <v>3167</v>
      </c>
      <c r="R1471" s="16" t="s">
        <v>3167</v>
      </c>
      <c r="S1471" s="17">
        <f>C1471-VLOOKUP(E1471, 'OFZ Yield'!$B$2:$N$2354, MATCH(V1471, 'OFZ Yield'!$B$3:$N$3, 0), FALSE)</f>
        <v>-2.0400000000000009</v>
      </c>
      <c r="T1471">
        <f t="shared" si="69"/>
        <v>0</v>
      </c>
      <c r="U1471" s="16">
        <f t="shared" si="70"/>
        <v>60</v>
      </c>
      <c r="V1471" s="16">
        <v>3</v>
      </c>
      <c r="W1471" s="16">
        <v>0</v>
      </c>
      <c r="X1471" s="16">
        <v>1</v>
      </c>
      <c r="Y1471" s="18">
        <v>43748</v>
      </c>
      <c r="Z1471" s="10">
        <f>(Y1471-E1471)/365</f>
        <v>3.4904109589041097</v>
      </c>
    </row>
    <row r="1472" spans="1:26" hidden="1" x14ac:dyDescent="0.15">
      <c r="A1472" t="s">
        <v>32</v>
      </c>
      <c r="B1472" t="s">
        <v>33</v>
      </c>
      <c r="C1472" s="1">
        <v>7.35</v>
      </c>
      <c r="D1472" s="2">
        <v>44295</v>
      </c>
      <c r="E1472" s="2">
        <v>42475</v>
      </c>
      <c r="F1472" t="s">
        <v>64</v>
      </c>
      <c r="G1472" t="s">
        <v>19</v>
      </c>
      <c r="H1472" t="s">
        <v>21</v>
      </c>
      <c r="I1472" t="s">
        <v>23</v>
      </c>
      <c r="J1472" s="1">
        <v>132013201</v>
      </c>
      <c r="K1472" s="1">
        <f t="shared" si="68"/>
        <v>18.698412483125978</v>
      </c>
      <c r="L1472" t="s">
        <v>20</v>
      </c>
      <c r="M1472" t="s">
        <v>24</v>
      </c>
      <c r="N1472" t="s">
        <v>3167</v>
      </c>
      <c r="O1472" t="s">
        <v>3167</v>
      </c>
      <c r="P1472" t="s">
        <v>3167</v>
      </c>
      <c r="Q1472" t="s">
        <v>3167</v>
      </c>
      <c r="R1472" t="s">
        <v>3167</v>
      </c>
      <c r="S1472" s="10">
        <f>C1472-VLOOKUP(E1472, 'OFZ Yield'!$B$2:$N$2354, MATCH(V1472, 'OFZ Yield'!$B$3:$N$3, 0), FALSE)</f>
        <v>-1.92</v>
      </c>
      <c r="T1472">
        <f t="shared" si="69"/>
        <v>0</v>
      </c>
      <c r="U1472">
        <f t="shared" si="70"/>
        <v>60</v>
      </c>
      <c r="V1472">
        <v>5</v>
      </c>
      <c r="W1472">
        <v>0</v>
      </c>
    </row>
    <row r="1473" spans="1:26" hidden="1" x14ac:dyDescent="0.15">
      <c r="A1473" t="s">
        <v>365</v>
      </c>
      <c r="B1473" t="s">
        <v>366</v>
      </c>
      <c r="C1473" s="1">
        <v>8.8000000000000007</v>
      </c>
      <c r="D1473" s="2">
        <v>45033</v>
      </c>
      <c r="E1473" s="2">
        <v>42475</v>
      </c>
      <c r="F1473" t="s">
        <v>367</v>
      </c>
      <c r="G1473" t="s">
        <v>19</v>
      </c>
      <c r="H1473" t="s">
        <v>21</v>
      </c>
      <c r="I1473" t="s">
        <v>25</v>
      </c>
      <c r="J1473" s="1">
        <v>34071527</v>
      </c>
      <c r="K1473" s="1">
        <f t="shared" si="68"/>
        <v>17.343972608122073</v>
      </c>
      <c r="L1473" t="s">
        <v>20</v>
      </c>
      <c r="M1473" t="s">
        <v>24</v>
      </c>
      <c r="N1473" t="s">
        <v>3167</v>
      </c>
      <c r="O1473" t="s">
        <v>3167</v>
      </c>
      <c r="P1473" t="s">
        <v>3167</v>
      </c>
      <c r="Q1473" t="s">
        <v>3167</v>
      </c>
      <c r="R1473" t="s">
        <v>3167</v>
      </c>
      <c r="S1473" s="10">
        <f>C1473-VLOOKUP(E1473, 'OFZ Yield'!$B$2:$N$2354, MATCH(V1473, 'OFZ Yield'!$B$3:$N$3, 0), FALSE)</f>
        <v>-0.39999999999999858</v>
      </c>
      <c r="T1473">
        <f t="shared" si="69"/>
        <v>0</v>
      </c>
      <c r="U1473">
        <f t="shared" si="70"/>
        <v>85</v>
      </c>
      <c r="V1473">
        <v>10</v>
      </c>
      <c r="W1473">
        <v>0</v>
      </c>
    </row>
    <row r="1474" spans="1:26" hidden="1" x14ac:dyDescent="0.15">
      <c r="A1474" t="s">
        <v>365</v>
      </c>
      <c r="B1474" t="s">
        <v>366</v>
      </c>
      <c r="C1474" s="1">
        <v>11.5</v>
      </c>
      <c r="D1474" s="2">
        <v>45469</v>
      </c>
      <c r="E1474" s="2">
        <v>42475</v>
      </c>
      <c r="F1474" t="s">
        <v>445</v>
      </c>
      <c r="G1474" t="s">
        <v>19</v>
      </c>
      <c r="H1474" t="s">
        <v>21</v>
      </c>
      <c r="I1474" t="s">
        <v>25</v>
      </c>
      <c r="J1474" s="1">
        <v>38819525</v>
      </c>
      <c r="K1474" s="1">
        <f t="shared" ref="K1474:K1537" si="71">LN(J1474)</f>
        <v>17.474433899669432</v>
      </c>
      <c r="L1474" t="s">
        <v>20</v>
      </c>
      <c r="M1474" t="s">
        <v>24</v>
      </c>
      <c r="N1474" t="s">
        <v>3167</v>
      </c>
      <c r="O1474" t="s">
        <v>3167</v>
      </c>
      <c r="P1474" t="s">
        <v>3167</v>
      </c>
      <c r="Q1474" t="s">
        <v>3167</v>
      </c>
      <c r="R1474" t="s">
        <v>3167</v>
      </c>
      <c r="S1474" s="10">
        <f>C1474-VLOOKUP(E1474, 'OFZ Yield'!$B$2:$N$2354, MATCH(V1474, 'OFZ Yield'!$B$3:$N$3, 0), FALSE)</f>
        <v>2.3000000000000007</v>
      </c>
      <c r="T1474">
        <f t="shared" ref="T1474:T1537" si="72">IF(S1474&gt;4, 1, 0)</f>
        <v>0</v>
      </c>
      <c r="U1474">
        <f t="shared" ref="U1474:U1537" si="73">ROUNDUP(12*((D1474-E1474)/365), 0)</f>
        <v>99</v>
      </c>
      <c r="V1474">
        <v>10</v>
      </c>
      <c r="W1474">
        <v>0</v>
      </c>
    </row>
    <row r="1475" spans="1:26" hidden="1" x14ac:dyDescent="0.15">
      <c r="A1475" t="s">
        <v>1061</v>
      </c>
      <c r="B1475" t="s">
        <v>1062</v>
      </c>
      <c r="C1475" s="1">
        <v>8</v>
      </c>
      <c r="D1475" s="2">
        <v>46115</v>
      </c>
      <c r="E1475" s="2">
        <v>42475</v>
      </c>
      <c r="F1475" t="s">
        <v>2984</v>
      </c>
      <c r="G1475" t="s">
        <v>19</v>
      </c>
      <c r="H1475" t="s">
        <v>21</v>
      </c>
      <c r="I1475" t="s">
        <v>23</v>
      </c>
      <c r="J1475" s="1">
        <v>67067281</v>
      </c>
      <c r="K1475" s="1">
        <f t="shared" si="71"/>
        <v>18.021206867519556</v>
      </c>
      <c r="L1475" t="s">
        <v>20</v>
      </c>
      <c r="M1475" t="s">
        <v>948</v>
      </c>
      <c r="N1475" t="s">
        <v>3134</v>
      </c>
      <c r="O1475" t="s">
        <v>3139</v>
      </c>
      <c r="P1475" t="s">
        <v>3167</v>
      </c>
      <c r="Q1475" t="s">
        <v>3167</v>
      </c>
      <c r="R1475" t="s">
        <v>3167</v>
      </c>
      <c r="S1475" s="10">
        <f>C1475-VLOOKUP(E1475, 'OFZ Yield'!$B$2:$N$2354, MATCH(V1475, 'OFZ Yield'!$B$3:$N$3, 0), FALSE)</f>
        <v>-1.1899999999999995</v>
      </c>
      <c r="T1475">
        <f t="shared" si="72"/>
        <v>0</v>
      </c>
      <c r="U1475">
        <f t="shared" si="73"/>
        <v>120</v>
      </c>
      <c r="V1475">
        <v>15</v>
      </c>
      <c r="W1475">
        <v>2</v>
      </c>
      <c r="Z1475">
        <v>0</v>
      </c>
    </row>
    <row r="1476" spans="1:26" hidden="1" x14ac:dyDescent="0.15">
      <c r="A1476" t="s">
        <v>32</v>
      </c>
      <c r="B1476" t="s">
        <v>33</v>
      </c>
      <c r="C1476" s="1">
        <v>7.35</v>
      </c>
      <c r="D1476" s="2">
        <v>44295</v>
      </c>
      <c r="E1476" s="2">
        <v>42475</v>
      </c>
      <c r="F1476" s="16" t="s">
        <v>2987</v>
      </c>
      <c r="G1476" t="s">
        <v>19</v>
      </c>
      <c r="H1476" t="s">
        <v>21</v>
      </c>
      <c r="I1476" t="s">
        <v>23</v>
      </c>
      <c r="J1476" s="19">
        <v>132013201</v>
      </c>
      <c r="K1476" s="19">
        <f t="shared" si="71"/>
        <v>18.698412483125978</v>
      </c>
      <c r="L1476" t="s">
        <v>20</v>
      </c>
      <c r="M1476" s="16" t="s">
        <v>1011</v>
      </c>
      <c r="N1476" s="16" t="s">
        <v>3167</v>
      </c>
      <c r="O1476" s="16" t="s">
        <v>3167</v>
      </c>
      <c r="P1476" s="16" t="s">
        <v>3167</v>
      </c>
      <c r="Q1476" s="16" t="s">
        <v>3167</v>
      </c>
      <c r="R1476" s="16" t="s">
        <v>3167</v>
      </c>
      <c r="S1476" s="17">
        <f>C1476-VLOOKUP(E1476, 'OFZ Yield'!$B$2:$N$2354, MATCH(V1476, 'OFZ Yield'!$B$3:$N$3, 0), FALSE)</f>
        <v>-2.1799999999999997</v>
      </c>
      <c r="T1476">
        <f t="shared" si="72"/>
        <v>0</v>
      </c>
      <c r="U1476" s="16">
        <f t="shared" si="73"/>
        <v>60</v>
      </c>
      <c r="V1476" s="16">
        <v>2</v>
      </c>
      <c r="W1476" s="16">
        <v>0</v>
      </c>
      <c r="X1476" s="16">
        <v>1</v>
      </c>
      <c r="Y1476" s="18">
        <v>43749</v>
      </c>
      <c r="Z1476" s="10">
        <f>(Y1476-E1476)/365</f>
        <v>3.4904109589041097</v>
      </c>
    </row>
    <row r="1477" spans="1:26" hidden="1" x14ac:dyDescent="0.15">
      <c r="A1477" t="s">
        <v>56</v>
      </c>
      <c r="B1477" t="s">
        <v>57</v>
      </c>
      <c r="C1477" s="1">
        <v>0.01</v>
      </c>
      <c r="D1477" s="2">
        <v>46119</v>
      </c>
      <c r="E1477" s="2">
        <v>42479</v>
      </c>
      <c r="F1477" t="s">
        <v>620</v>
      </c>
      <c r="G1477" t="s">
        <v>19</v>
      </c>
      <c r="H1477" t="s">
        <v>21</v>
      </c>
      <c r="I1477" t="s">
        <v>23</v>
      </c>
      <c r="J1477" s="1">
        <v>132625642</v>
      </c>
      <c r="K1477" s="1">
        <f t="shared" si="71"/>
        <v>18.703040995603011</v>
      </c>
      <c r="L1477" t="s">
        <v>20</v>
      </c>
      <c r="M1477" t="s">
        <v>24</v>
      </c>
      <c r="N1477" t="s">
        <v>3167</v>
      </c>
      <c r="O1477" t="s">
        <v>3167</v>
      </c>
      <c r="P1477" t="s">
        <v>3167</v>
      </c>
      <c r="Q1477" t="s">
        <v>3167</v>
      </c>
      <c r="R1477" t="s">
        <v>3167</v>
      </c>
      <c r="S1477" s="10">
        <f>C1477-VLOOKUP(E1477, 'OFZ Yield'!$B$2:$N$2354, MATCH(V1477, 'OFZ Yield'!$B$3:$N$3, 0), FALSE)</f>
        <v>-9.15</v>
      </c>
      <c r="T1477">
        <f t="shared" si="72"/>
        <v>0</v>
      </c>
      <c r="U1477">
        <f t="shared" si="73"/>
        <v>120</v>
      </c>
      <c r="V1477">
        <v>10</v>
      </c>
      <c r="W1477">
        <v>0</v>
      </c>
    </row>
    <row r="1478" spans="1:26" hidden="1" x14ac:dyDescent="0.15">
      <c r="A1478" t="s">
        <v>1409</v>
      </c>
      <c r="B1478" t="s">
        <v>1410</v>
      </c>
      <c r="C1478" s="1">
        <v>10.6</v>
      </c>
      <c r="D1478" s="2">
        <v>43574</v>
      </c>
      <c r="E1478" s="2">
        <v>42479</v>
      </c>
      <c r="F1478" t="s">
        <v>2989</v>
      </c>
      <c r="G1478" t="s">
        <v>19</v>
      </c>
      <c r="H1478" t="s">
        <v>21</v>
      </c>
      <c r="I1478" t="s">
        <v>25</v>
      </c>
      <c r="J1478" s="1">
        <v>203210729</v>
      </c>
      <c r="K1478" s="1">
        <f t="shared" si="71"/>
        <v>19.12975407247157</v>
      </c>
      <c r="L1478" t="s">
        <v>20</v>
      </c>
      <c r="M1478" t="s">
        <v>947</v>
      </c>
      <c r="N1478" t="s">
        <v>3167</v>
      </c>
      <c r="O1478" t="s">
        <v>3139</v>
      </c>
      <c r="P1478" t="s">
        <v>3167</v>
      </c>
      <c r="Q1478" t="s">
        <v>3167</v>
      </c>
      <c r="R1478" t="s">
        <v>3167</v>
      </c>
      <c r="S1478" s="10">
        <f>C1478-VLOOKUP(E1478, 'OFZ Yield'!$B$2:$N$2354, MATCH(V1478, 'OFZ Yield'!$B$3:$N$3, 0), FALSE)</f>
        <v>1.3599999999999994</v>
      </c>
      <c r="T1478">
        <f t="shared" si="72"/>
        <v>0</v>
      </c>
      <c r="U1478">
        <f t="shared" si="73"/>
        <v>36</v>
      </c>
      <c r="V1478">
        <v>5</v>
      </c>
      <c r="W1478">
        <v>0</v>
      </c>
      <c r="Z1478">
        <v>0</v>
      </c>
    </row>
    <row r="1479" spans="1:26" hidden="1" x14ac:dyDescent="0.15">
      <c r="A1479" t="s">
        <v>65</v>
      </c>
      <c r="B1479" t="s">
        <v>66</v>
      </c>
      <c r="C1479" s="1">
        <v>4.3499999999999996</v>
      </c>
      <c r="D1479" s="2">
        <v>44301</v>
      </c>
      <c r="E1479" s="2">
        <v>42481</v>
      </c>
      <c r="F1479" t="s">
        <v>67</v>
      </c>
      <c r="G1479" t="s">
        <v>19</v>
      </c>
      <c r="H1479" t="s">
        <v>21</v>
      </c>
      <c r="I1479" t="s">
        <v>68</v>
      </c>
      <c r="J1479" s="1">
        <v>132013201</v>
      </c>
      <c r="K1479" s="1">
        <f t="shared" si="71"/>
        <v>18.698412483125978</v>
      </c>
      <c r="L1479" t="s">
        <v>20</v>
      </c>
      <c r="M1479" t="s">
        <v>24</v>
      </c>
      <c r="N1479" t="s">
        <v>3167</v>
      </c>
      <c r="O1479" t="s">
        <v>3167</v>
      </c>
      <c r="P1479" t="s">
        <v>3167</v>
      </c>
      <c r="Q1479" t="s">
        <v>3167</v>
      </c>
      <c r="R1479" t="s">
        <v>3167</v>
      </c>
      <c r="S1479" s="10">
        <f>C1479-VLOOKUP(E1479, 'OFZ Yield'!$B$2:$N$2354, MATCH(V1479, 'OFZ Yield'!$B$3:$N$3, 0), FALSE)</f>
        <v>-4.8800000000000008</v>
      </c>
      <c r="T1479">
        <f t="shared" si="72"/>
        <v>0</v>
      </c>
      <c r="U1479">
        <f t="shared" si="73"/>
        <v>60</v>
      </c>
      <c r="V1479">
        <v>5</v>
      </c>
      <c r="W1479">
        <v>0</v>
      </c>
    </row>
    <row r="1480" spans="1:26" hidden="1" x14ac:dyDescent="0.15">
      <c r="A1480" t="s">
        <v>38</v>
      </c>
      <c r="B1480" t="s">
        <v>39</v>
      </c>
      <c r="C1480" s="1">
        <v>10.1</v>
      </c>
      <c r="D1480" s="2">
        <v>46121</v>
      </c>
      <c r="E1480" s="2">
        <v>42481</v>
      </c>
      <c r="F1480" t="s">
        <v>621</v>
      </c>
      <c r="G1480" t="s">
        <v>19</v>
      </c>
      <c r="H1480" t="s">
        <v>21</v>
      </c>
      <c r="I1480" t="s">
        <v>23</v>
      </c>
      <c r="J1480" s="1">
        <v>230149597</v>
      </c>
      <c r="K1480" s="1">
        <f t="shared" si="71"/>
        <v>19.254240077194055</v>
      </c>
      <c r="L1480" t="s">
        <v>20</v>
      </c>
      <c r="M1480" t="s">
        <v>24</v>
      </c>
      <c r="N1480" t="s">
        <v>3167</v>
      </c>
      <c r="O1480" t="s">
        <v>3167</v>
      </c>
      <c r="P1480" t="s">
        <v>3167</v>
      </c>
      <c r="Q1480" t="s">
        <v>3167</v>
      </c>
      <c r="R1480" t="s">
        <v>3167</v>
      </c>
      <c r="S1480" s="10">
        <f>C1480-VLOOKUP(E1480, 'OFZ Yield'!$B$2:$N$2354, MATCH(V1480, 'OFZ Yield'!$B$3:$N$3, 0), FALSE)</f>
        <v>0.96999999999999886</v>
      </c>
      <c r="T1480">
        <f t="shared" si="72"/>
        <v>0</v>
      </c>
      <c r="U1480">
        <f t="shared" si="73"/>
        <v>120</v>
      </c>
      <c r="V1480">
        <v>10</v>
      </c>
      <c r="W1480">
        <v>0</v>
      </c>
    </row>
    <row r="1481" spans="1:26" x14ac:dyDescent="0.15">
      <c r="A1481" t="s">
        <v>2880</v>
      </c>
      <c r="B1481" t="s">
        <v>2881</v>
      </c>
      <c r="C1481" s="1">
        <v>16</v>
      </c>
      <c r="D1481" s="2">
        <v>44301</v>
      </c>
      <c r="E1481" s="2">
        <v>42481</v>
      </c>
      <c r="F1481" t="s">
        <v>2990</v>
      </c>
      <c r="G1481" t="s">
        <v>19</v>
      </c>
      <c r="H1481" t="s">
        <v>21</v>
      </c>
      <c r="I1481" t="s">
        <v>23</v>
      </c>
      <c r="J1481" s="1">
        <v>26402640</v>
      </c>
      <c r="K1481" s="1">
        <f t="shared" si="71"/>
        <v>17.088974563116878</v>
      </c>
      <c r="L1481" t="s">
        <v>20</v>
      </c>
      <c r="M1481" t="s">
        <v>1011</v>
      </c>
      <c r="N1481" t="s">
        <v>3167</v>
      </c>
      <c r="O1481" t="s">
        <v>3167</v>
      </c>
      <c r="P1481" t="s">
        <v>3167</v>
      </c>
      <c r="Q1481" t="s">
        <v>3167</v>
      </c>
      <c r="R1481" t="s">
        <v>3167</v>
      </c>
      <c r="S1481" s="10">
        <f>C1481-VLOOKUP(E1481, 'OFZ Yield'!$B$2:$N$2354, MATCH(V1481, 'OFZ Yield'!$B$3:$N$3, 0), FALSE)</f>
        <v>6.77</v>
      </c>
      <c r="T1481">
        <f t="shared" si="72"/>
        <v>1</v>
      </c>
      <c r="U1481">
        <f t="shared" si="73"/>
        <v>60</v>
      </c>
      <c r="V1481">
        <v>5</v>
      </c>
      <c r="W1481">
        <v>0</v>
      </c>
      <c r="X1481">
        <v>1</v>
      </c>
      <c r="Y1481" s="2">
        <v>42845</v>
      </c>
      <c r="Z1481" s="226">
        <f>IF(Y1481="", 0, 12*(Y1481-E1481)/365)</f>
        <v>11.967123287671233</v>
      </c>
    </row>
    <row r="1482" spans="1:26" hidden="1" x14ac:dyDescent="0.15">
      <c r="A1482" t="s">
        <v>29</v>
      </c>
      <c r="B1482" t="s">
        <v>30</v>
      </c>
      <c r="C1482" s="1">
        <v>8.1999999999999993</v>
      </c>
      <c r="D1482" s="2">
        <v>43576</v>
      </c>
      <c r="E1482" s="2">
        <v>42481</v>
      </c>
      <c r="F1482" t="s">
        <v>2988</v>
      </c>
      <c r="G1482" t="s">
        <v>19</v>
      </c>
      <c r="H1482" t="s">
        <v>21</v>
      </c>
      <c r="I1482" t="s">
        <v>23</v>
      </c>
      <c r="J1482" s="1">
        <v>67067281</v>
      </c>
      <c r="K1482" s="1">
        <f t="shared" si="71"/>
        <v>18.021206867519556</v>
      </c>
      <c r="L1482" t="s">
        <v>20</v>
      </c>
      <c r="M1482" t="s">
        <v>947</v>
      </c>
      <c r="N1482" t="s">
        <v>3167</v>
      </c>
      <c r="O1482" t="s">
        <v>3167</v>
      </c>
      <c r="P1482" t="s">
        <v>3167</v>
      </c>
      <c r="Q1482" t="s">
        <v>3167</v>
      </c>
      <c r="R1482" t="s">
        <v>3167</v>
      </c>
      <c r="S1482" s="10">
        <f>C1482-VLOOKUP(E1482, 'OFZ Yield'!$B$2:$N$2354, MATCH(V1482, 'OFZ Yield'!$B$3:$N$3, 0), FALSE)</f>
        <v>-1.0300000000000011</v>
      </c>
      <c r="T1482">
        <f t="shared" si="72"/>
        <v>0</v>
      </c>
      <c r="U1482">
        <f t="shared" si="73"/>
        <v>36</v>
      </c>
      <c r="V1482">
        <v>5</v>
      </c>
      <c r="W1482">
        <v>0</v>
      </c>
      <c r="Z1482">
        <v>0</v>
      </c>
    </row>
    <row r="1483" spans="1:26" hidden="1" x14ac:dyDescent="0.15">
      <c r="A1483" t="s">
        <v>2991</v>
      </c>
      <c r="B1483" t="s">
        <v>2992</v>
      </c>
      <c r="C1483" s="1">
        <v>10.5</v>
      </c>
      <c r="D1483" s="2">
        <v>46122</v>
      </c>
      <c r="E1483" s="2">
        <v>42482</v>
      </c>
      <c r="F1483" t="s">
        <v>2993</v>
      </c>
      <c r="G1483" t="s">
        <v>19</v>
      </c>
      <c r="H1483" t="s">
        <v>21</v>
      </c>
      <c r="I1483" t="s">
        <v>28</v>
      </c>
      <c r="J1483" s="1">
        <v>132013201</v>
      </c>
      <c r="K1483" s="1">
        <f t="shared" si="71"/>
        <v>18.698412483125978</v>
      </c>
      <c r="L1483" t="s">
        <v>20</v>
      </c>
      <c r="M1483" t="s">
        <v>1011</v>
      </c>
      <c r="N1483" t="s">
        <v>3167</v>
      </c>
      <c r="O1483" t="s">
        <v>3167</v>
      </c>
      <c r="P1483" t="s">
        <v>3167</v>
      </c>
      <c r="Q1483" t="s">
        <v>3167</v>
      </c>
      <c r="R1483" t="s">
        <v>3167</v>
      </c>
      <c r="S1483" s="10">
        <f>C1483-VLOOKUP(E1483, 'OFZ Yield'!$B$2:$N$2354, MATCH(V1483, 'OFZ Yield'!$B$3:$N$3, 0), FALSE)</f>
        <v>1.1500000000000004</v>
      </c>
      <c r="T1483">
        <f t="shared" si="72"/>
        <v>0</v>
      </c>
      <c r="U1483">
        <f t="shared" si="73"/>
        <v>120</v>
      </c>
      <c r="V1483">
        <v>3</v>
      </c>
      <c r="W1483">
        <v>0</v>
      </c>
      <c r="X1483">
        <v>1</v>
      </c>
      <c r="Y1483" s="2">
        <v>43210</v>
      </c>
      <c r="Z1483" s="10">
        <f>(Y1483-E1483)/365</f>
        <v>1.9945205479452055</v>
      </c>
    </row>
    <row r="1484" spans="1:26" hidden="1" x14ac:dyDescent="0.15">
      <c r="A1484" t="s">
        <v>65</v>
      </c>
      <c r="B1484" t="s">
        <v>66</v>
      </c>
      <c r="C1484" s="1">
        <v>7.6</v>
      </c>
      <c r="D1484" s="2">
        <v>44305</v>
      </c>
      <c r="E1484" s="2">
        <v>42485</v>
      </c>
      <c r="F1484" t="s">
        <v>69</v>
      </c>
      <c r="G1484" t="s">
        <v>19</v>
      </c>
      <c r="H1484" t="s">
        <v>21</v>
      </c>
      <c r="I1484" t="s">
        <v>23</v>
      </c>
      <c r="J1484" s="1">
        <v>132013201</v>
      </c>
      <c r="K1484" s="1">
        <f t="shared" si="71"/>
        <v>18.698412483125978</v>
      </c>
      <c r="L1484" t="s">
        <v>20</v>
      </c>
      <c r="M1484" t="s">
        <v>24</v>
      </c>
      <c r="N1484" t="s">
        <v>3167</v>
      </c>
      <c r="O1484" t="s">
        <v>3167</v>
      </c>
      <c r="P1484" t="s">
        <v>3167</v>
      </c>
      <c r="Q1484" t="s">
        <v>3167</v>
      </c>
      <c r="R1484" t="s">
        <v>3167</v>
      </c>
      <c r="S1484" s="10">
        <f>C1484-VLOOKUP(E1484, 'OFZ Yield'!$B$2:$N$2354, MATCH(V1484, 'OFZ Yield'!$B$3:$N$3, 0), FALSE)</f>
        <v>-1.6799999999999997</v>
      </c>
      <c r="T1484">
        <f t="shared" si="72"/>
        <v>0</v>
      </c>
      <c r="U1484">
        <f t="shared" si="73"/>
        <v>60</v>
      </c>
      <c r="V1484">
        <v>5</v>
      </c>
      <c r="W1484">
        <v>0</v>
      </c>
    </row>
    <row r="1485" spans="1:26" hidden="1" x14ac:dyDescent="0.15">
      <c r="A1485" t="s">
        <v>50</v>
      </c>
      <c r="B1485" t="s">
        <v>51</v>
      </c>
      <c r="C1485" s="1">
        <v>10.15</v>
      </c>
      <c r="D1485" s="2">
        <v>44305</v>
      </c>
      <c r="E1485" s="2">
        <v>42485</v>
      </c>
      <c r="F1485" t="s">
        <v>70</v>
      </c>
      <c r="G1485" t="s">
        <v>19</v>
      </c>
      <c r="H1485" t="s">
        <v>21</v>
      </c>
      <c r="I1485" t="s">
        <v>23</v>
      </c>
      <c r="J1485" s="1">
        <v>185675900</v>
      </c>
      <c r="K1485" s="1">
        <f t="shared" si="71"/>
        <v>19.039513238687096</v>
      </c>
      <c r="L1485" t="s">
        <v>20</v>
      </c>
      <c r="M1485" t="s">
        <v>24</v>
      </c>
      <c r="N1485" t="s">
        <v>3167</v>
      </c>
      <c r="O1485" t="s">
        <v>3167</v>
      </c>
      <c r="P1485" t="s">
        <v>3167</v>
      </c>
      <c r="Q1485" t="s">
        <v>3167</v>
      </c>
      <c r="R1485" t="s">
        <v>3167</v>
      </c>
      <c r="S1485" s="10">
        <f>C1485-VLOOKUP(E1485, 'OFZ Yield'!$B$2:$N$2354, MATCH(V1485, 'OFZ Yield'!$B$3:$N$3, 0), FALSE)</f>
        <v>0.87000000000000099</v>
      </c>
      <c r="T1485">
        <f t="shared" si="72"/>
        <v>0</v>
      </c>
      <c r="U1485">
        <f t="shared" si="73"/>
        <v>60</v>
      </c>
      <c r="V1485">
        <v>5</v>
      </c>
      <c r="W1485">
        <v>0</v>
      </c>
    </row>
    <row r="1486" spans="1:26" hidden="1" x14ac:dyDescent="0.15">
      <c r="A1486" t="s">
        <v>123</v>
      </c>
      <c r="B1486" t="s">
        <v>124</v>
      </c>
      <c r="C1486" s="1">
        <v>8.65</v>
      </c>
      <c r="D1486" s="2">
        <v>46125</v>
      </c>
      <c r="E1486" s="2">
        <v>42485</v>
      </c>
      <c r="F1486" t="s">
        <v>622</v>
      </c>
      <c r="G1486" t="s">
        <v>19</v>
      </c>
      <c r="H1486" t="s">
        <v>21</v>
      </c>
      <c r="I1486" t="s">
        <v>23</v>
      </c>
      <c r="J1486" s="1">
        <v>21122112</v>
      </c>
      <c r="K1486" s="1">
        <f t="shared" si="71"/>
        <v>16.865831011802669</v>
      </c>
      <c r="L1486" t="s">
        <v>20</v>
      </c>
      <c r="M1486" t="s">
        <v>24</v>
      </c>
      <c r="N1486" t="s">
        <v>3167</v>
      </c>
      <c r="O1486" t="s">
        <v>3167</v>
      </c>
      <c r="P1486" t="s">
        <v>3167</v>
      </c>
      <c r="Q1486" t="s">
        <v>3167</v>
      </c>
      <c r="R1486" t="s">
        <v>3167</v>
      </c>
      <c r="S1486" s="10">
        <f>C1486-VLOOKUP(E1486, 'OFZ Yield'!$B$2:$N$2354, MATCH(V1486, 'OFZ Yield'!$B$3:$N$3, 0), FALSE)</f>
        <v>-0.5600000000000005</v>
      </c>
      <c r="T1486">
        <f t="shared" si="72"/>
        <v>0</v>
      </c>
      <c r="U1486">
        <f t="shared" si="73"/>
        <v>120</v>
      </c>
      <c r="V1486">
        <v>10</v>
      </c>
      <c r="W1486">
        <v>0</v>
      </c>
    </row>
    <row r="1487" spans="1:26" hidden="1" x14ac:dyDescent="0.15">
      <c r="A1487" t="s">
        <v>1843</v>
      </c>
      <c r="B1487" t="s">
        <v>1844</v>
      </c>
      <c r="C1487" s="1">
        <v>9.25</v>
      </c>
      <c r="D1487" s="2">
        <v>43577</v>
      </c>
      <c r="E1487" s="2">
        <v>42485</v>
      </c>
      <c r="F1487" t="s">
        <v>2983</v>
      </c>
      <c r="G1487" t="s">
        <v>19</v>
      </c>
      <c r="H1487" t="s">
        <v>21</v>
      </c>
      <c r="I1487" t="s">
        <v>23</v>
      </c>
      <c r="J1487" s="1">
        <v>33917850</v>
      </c>
      <c r="K1487" s="1">
        <f t="shared" si="71"/>
        <v>17.339451982445137</v>
      </c>
      <c r="L1487" t="s">
        <v>20</v>
      </c>
      <c r="M1487" t="s">
        <v>947</v>
      </c>
      <c r="N1487" t="s">
        <v>3167</v>
      </c>
      <c r="O1487" t="s">
        <v>3167</v>
      </c>
      <c r="P1487" t="s">
        <v>3167</v>
      </c>
      <c r="Q1487" t="s">
        <v>3167</v>
      </c>
      <c r="R1487" t="s">
        <v>3167</v>
      </c>
      <c r="S1487" s="10">
        <f>C1487-VLOOKUP(E1487, 'OFZ Yield'!$B$2:$N$2354, MATCH(V1487, 'OFZ Yield'!$B$3:$N$3, 0), FALSE)</f>
        <v>7.0000000000000284E-2</v>
      </c>
      <c r="T1487">
        <f t="shared" si="72"/>
        <v>0</v>
      </c>
      <c r="U1487">
        <f t="shared" si="73"/>
        <v>36</v>
      </c>
      <c r="V1487">
        <v>30</v>
      </c>
      <c r="W1487">
        <v>0</v>
      </c>
      <c r="Z1487">
        <v>0</v>
      </c>
    </row>
    <row r="1488" spans="1:26" hidden="1" x14ac:dyDescent="0.15">
      <c r="A1488" t="s">
        <v>65</v>
      </c>
      <c r="B1488" t="s">
        <v>66</v>
      </c>
      <c r="C1488" s="1">
        <v>7.1</v>
      </c>
      <c r="D1488" s="2">
        <v>44306</v>
      </c>
      <c r="E1488" s="2">
        <v>42486</v>
      </c>
      <c r="F1488" t="s">
        <v>71</v>
      </c>
      <c r="G1488" t="s">
        <v>19</v>
      </c>
      <c r="H1488" t="s">
        <v>21</v>
      </c>
      <c r="I1488" t="s">
        <v>23</v>
      </c>
      <c r="J1488" s="1">
        <v>132013201</v>
      </c>
      <c r="K1488" s="1">
        <f t="shared" si="71"/>
        <v>18.698412483125978</v>
      </c>
      <c r="L1488" t="s">
        <v>20</v>
      </c>
      <c r="M1488" t="s">
        <v>24</v>
      </c>
      <c r="N1488" t="s">
        <v>3167</v>
      </c>
      <c r="O1488" t="s">
        <v>3167</v>
      </c>
      <c r="P1488" t="s">
        <v>3167</v>
      </c>
      <c r="Q1488" t="s">
        <v>3167</v>
      </c>
      <c r="R1488" t="s">
        <v>3167</v>
      </c>
      <c r="S1488" s="10">
        <f>C1488-VLOOKUP(E1488, 'OFZ Yield'!$B$2:$N$2354, MATCH(V1488, 'OFZ Yield'!$B$3:$N$3, 0), FALSE)</f>
        <v>-2.1799999999999997</v>
      </c>
      <c r="T1488">
        <f t="shared" si="72"/>
        <v>0</v>
      </c>
      <c r="U1488">
        <f t="shared" si="73"/>
        <v>60</v>
      </c>
      <c r="V1488">
        <v>5</v>
      </c>
      <c r="W1488">
        <v>0</v>
      </c>
    </row>
    <row r="1489" spans="1:26" hidden="1" x14ac:dyDescent="0.15">
      <c r="A1489" t="s">
        <v>72</v>
      </c>
      <c r="B1489" t="s">
        <v>73</v>
      </c>
      <c r="C1489" s="1">
        <v>13</v>
      </c>
      <c r="D1489" s="2">
        <v>44308</v>
      </c>
      <c r="E1489" s="2">
        <v>42488</v>
      </c>
      <c r="F1489" t="s">
        <v>74</v>
      </c>
      <c r="G1489" t="s">
        <v>19</v>
      </c>
      <c r="H1489" t="s">
        <v>21</v>
      </c>
      <c r="I1489" t="s">
        <v>25</v>
      </c>
      <c r="J1489" s="1">
        <v>17821782</v>
      </c>
      <c r="K1489" s="1">
        <f t="shared" si="71"/>
        <v>16.695931975007269</v>
      </c>
      <c r="L1489" t="s">
        <v>20</v>
      </c>
      <c r="M1489" t="s">
        <v>24</v>
      </c>
      <c r="N1489" t="s">
        <v>3167</v>
      </c>
      <c r="O1489" t="s">
        <v>3167</v>
      </c>
      <c r="P1489" t="s">
        <v>3167</v>
      </c>
      <c r="Q1489" t="s">
        <v>3167</v>
      </c>
      <c r="R1489" t="s">
        <v>3167</v>
      </c>
      <c r="S1489" s="10">
        <f>C1489-VLOOKUP(E1489, 'OFZ Yield'!$B$2:$N$2354, MATCH(V1489, 'OFZ Yield'!$B$3:$N$3, 0), FALSE)</f>
        <v>3.8800000000000008</v>
      </c>
      <c r="T1489">
        <f t="shared" si="72"/>
        <v>0</v>
      </c>
      <c r="U1489">
        <f t="shared" si="73"/>
        <v>60</v>
      </c>
      <c r="V1489">
        <v>5</v>
      </c>
      <c r="W1489">
        <v>0</v>
      </c>
    </row>
    <row r="1490" spans="1:26" hidden="1" x14ac:dyDescent="0.15">
      <c r="A1490" t="s">
        <v>457</v>
      </c>
      <c r="B1490" t="s">
        <v>458</v>
      </c>
      <c r="C1490" s="1">
        <v>10.3</v>
      </c>
      <c r="D1490" s="2">
        <v>46128</v>
      </c>
      <c r="E1490" s="2">
        <v>42488</v>
      </c>
      <c r="F1490" t="s">
        <v>2994</v>
      </c>
      <c r="G1490" t="s">
        <v>19</v>
      </c>
      <c r="H1490" t="s">
        <v>21</v>
      </c>
      <c r="I1490" t="s">
        <v>23</v>
      </c>
      <c r="J1490" s="1">
        <v>108750027</v>
      </c>
      <c r="K1490" s="1">
        <f t="shared" si="71"/>
        <v>18.5045624762089</v>
      </c>
      <c r="L1490" t="s">
        <v>20</v>
      </c>
      <c r="M1490" t="s">
        <v>951</v>
      </c>
      <c r="N1490" t="s">
        <v>3167</v>
      </c>
      <c r="O1490" t="s">
        <v>3167</v>
      </c>
      <c r="P1490" t="s">
        <v>3167</v>
      </c>
      <c r="Q1490" t="s">
        <v>3167</v>
      </c>
      <c r="R1490" t="s">
        <v>3167</v>
      </c>
      <c r="S1490" s="10">
        <f>C1490-VLOOKUP(E1490, 'OFZ Yield'!$B$2:$N$2354, MATCH(V1490, 'OFZ Yield'!$B$3:$N$3, 0), FALSE)</f>
        <v>1.0100000000000016</v>
      </c>
      <c r="T1490">
        <f t="shared" si="72"/>
        <v>0</v>
      </c>
      <c r="U1490">
        <f t="shared" si="73"/>
        <v>120</v>
      </c>
      <c r="V1490">
        <v>3</v>
      </c>
      <c r="W1490">
        <v>0</v>
      </c>
      <c r="Z1490">
        <v>0</v>
      </c>
    </row>
    <row r="1491" spans="1:26" hidden="1" x14ac:dyDescent="0.15">
      <c r="A1491" t="s">
        <v>75</v>
      </c>
      <c r="B1491" t="s">
        <v>76</v>
      </c>
      <c r="C1491" s="1">
        <v>9.1999999999999993</v>
      </c>
      <c r="D1491" s="2">
        <v>44309</v>
      </c>
      <c r="E1491" s="2">
        <v>42489</v>
      </c>
      <c r="F1491" t="s">
        <v>77</v>
      </c>
      <c r="G1491" t="s">
        <v>19</v>
      </c>
      <c r="H1491" t="s">
        <v>21</v>
      </c>
      <c r="I1491" t="s">
        <v>23</v>
      </c>
      <c r="J1491" s="1">
        <v>66312821</v>
      </c>
      <c r="K1491" s="1">
        <f t="shared" si="71"/>
        <v>18.009893815043064</v>
      </c>
      <c r="L1491" t="s">
        <v>20</v>
      </c>
      <c r="M1491" t="s">
        <v>24</v>
      </c>
      <c r="N1491" t="s">
        <v>3167</v>
      </c>
      <c r="O1491" t="s">
        <v>3139</v>
      </c>
      <c r="P1491" t="s">
        <v>3167</v>
      </c>
      <c r="Q1491" t="s">
        <v>3167</v>
      </c>
      <c r="R1491" t="s">
        <v>3167</v>
      </c>
      <c r="S1491" s="10">
        <f>C1491-VLOOKUP(E1491, 'OFZ Yield'!$B$2:$N$2354, MATCH(V1491, 'OFZ Yield'!$B$3:$N$3, 0), FALSE)</f>
        <v>0.20999999999999908</v>
      </c>
      <c r="T1491">
        <f t="shared" si="72"/>
        <v>0</v>
      </c>
      <c r="U1491">
        <f t="shared" si="73"/>
        <v>60</v>
      </c>
      <c r="V1491">
        <v>5</v>
      </c>
      <c r="W1491">
        <v>0</v>
      </c>
    </row>
    <row r="1492" spans="1:26" x14ac:dyDescent="0.15">
      <c r="A1492" t="s">
        <v>176</v>
      </c>
      <c r="B1492" t="s">
        <v>177</v>
      </c>
      <c r="C1492" s="1">
        <v>14.5</v>
      </c>
      <c r="D1492" s="2">
        <v>44491</v>
      </c>
      <c r="E1492" s="2">
        <v>42489</v>
      </c>
      <c r="F1492" t="s">
        <v>178</v>
      </c>
      <c r="G1492" t="s">
        <v>19</v>
      </c>
      <c r="H1492" t="s">
        <v>21</v>
      </c>
      <c r="I1492" t="s">
        <v>25</v>
      </c>
      <c r="J1492" s="1">
        <v>66312821</v>
      </c>
      <c r="K1492" s="1">
        <f t="shared" si="71"/>
        <v>18.009893815043064</v>
      </c>
      <c r="L1492" t="s">
        <v>20</v>
      </c>
      <c r="M1492" t="s">
        <v>24</v>
      </c>
      <c r="N1492" t="s">
        <v>3167</v>
      </c>
      <c r="O1492" t="s">
        <v>3139</v>
      </c>
      <c r="P1492" t="s">
        <v>3167</v>
      </c>
      <c r="Q1492" t="s">
        <v>3167</v>
      </c>
      <c r="R1492" t="s">
        <v>3167</v>
      </c>
      <c r="S1492" s="10">
        <f>C1492-VLOOKUP(E1492, 'OFZ Yield'!$B$2:$N$2354, MATCH(V1492, 'OFZ Yield'!$B$3:$N$3, 0), FALSE)</f>
        <v>5.51</v>
      </c>
      <c r="T1492">
        <f t="shared" si="72"/>
        <v>1</v>
      </c>
      <c r="U1492">
        <f t="shared" si="73"/>
        <v>66</v>
      </c>
      <c r="V1492">
        <v>5</v>
      </c>
      <c r="W1492">
        <v>0</v>
      </c>
      <c r="X1492">
        <v>1</v>
      </c>
      <c r="Y1492" s="2">
        <v>44243</v>
      </c>
      <c r="Z1492" s="226">
        <f>IF(Y1492="", 0, 12*(Y1492-E1492)/365)</f>
        <v>57.665753424657531</v>
      </c>
    </row>
    <row r="1493" spans="1:26" hidden="1" x14ac:dyDescent="0.15">
      <c r="A1493" t="s">
        <v>894</v>
      </c>
      <c r="B1493" t="s">
        <v>895</v>
      </c>
      <c r="C1493" s="1">
        <v>11</v>
      </c>
      <c r="D1493" s="2">
        <v>53283</v>
      </c>
      <c r="E1493" s="2">
        <v>42489</v>
      </c>
      <c r="F1493" t="s">
        <v>896</v>
      </c>
      <c r="G1493" t="s">
        <v>19</v>
      </c>
      <c r="H1493" t="s">
        <v>21</v>
      </c>
      <c r="I1493" t="s">
        <v>25</v>
      </c>
      <c r="J1493" s="1">
        <v>28046982</v>
      </c>
      <c r="K1493" s="1">
        <f t="shared" si="71"/>
        <v>17.149391590561486</v>
      </c>
      <c r="L1493" t="s">
        <v>20</v>
      </c>
      <c r="M1493" t="s">
        <v>24</v>
      </c>
      <c r="N1493" t="s">
        <v>3167</v>
      </c>
      <c r="O1493" t="s">
        <v>3167</v>
      </c>
      <c r="P1493" t="s">
        <v>3167</v>
      </c>
      <c r="Q1493" t="s">
        <v>3167</v>
      </c>
      <c r="R1493" t="s">
        <v>3167</v>
      </c>
      <c r="S1493" s="10">
        <f>C1493-VLOOKUP(E1493, 'OFZ Yield'!$B$2:$N$2354, MATCH(V1493, 'OFZ Yield'!$B$3:$N$3, 0), FALSE)</f>
        <v>2.2899999999999991</v>
      </c>
      <c r="T1493">
        <f t="shared" si="72"/>
        <v>0</v>
      </c>
      <c r="U1493">
        <f t="shared" si="73"/>
        <v>355</v>
      </c>
      <c r="V1493">
        <v>30</v>
      </c>
      <c r="W1493">
        <v>0</v>
      </c>
    </row>
    <row r="1494" spans="1:26" hidden="1" x14ac:dyDescent="0.15">
      <c r="A1494" t="s">
        <v>264</v>
      </c>
      <c r="B1494" t="s">
        <v>265</v>
      </c>
      <c r="C1494" s="1">
        <v>12.9</v>
      </c>
      <c r="D1494" s="2">
        <v>44314</v>
      </c>
      <c r="E1494" s="2">
        <v>42494</v>
      </c>
      <c r="F1494" t="s">
        <v>2995</v>
      </c>
      <c r="G1494" t="s">
        <v>19</v>
      </c>
      <c r="H1494" t="s">
        <v>21</v>
      </c>
      <c r="I1494" t="s">
        <v>25</v>
      </c>
      <c r="J1494" s="1">
        <v>26402640</v>
      </c>
      <c r="K1494" s="1">
        <f t="shared" si="71"/>
        <v>17.088974563116878</v>
      </c>
      <c r="L1494" t="s">
        <v>20</v>
      </c>
      <c r="M1494" t="s">
        <v>948</v>
      </c>
      <c r="N1494" t="s">
        <v>3167</v>
      </c>
      <c r="O1494" t="s">
        <v>3167</v>
      </c>
      <c r="P1494" t="s">
        <v>3167</v>
      </c>
      <c r="Q1494" t="s">
        <v>3167</v>
      </c>
      <c r="R1494" t="s">
        <v>3167</v>
      </c>
      <c r="S1494" s="10">
        <f>C1494-VLOOKUP(E1494, 'OFZ Yield'!$B$2:$N$2354, MATCH(V1494, 'OFZ Yield'!$B$3:$N$3, 0), FALSE)</f>
        <v>3.6100000000000012</v>
      </c>
      <c r="T1494">
        <f t="shared" si="72"/>
        <v>0</v>
      </c>
      <c r="U1494">
        <f t="shared" si="73"/>
        <v>60</v>
      </c>
      <c r="V1494">
        <v>3</v>
      </c>
      <c r="W1494">
        <v>0</v>
      </c>
      <c r="Z1494">
        <v>0</v>
      </c>
    </row>
    <row r="1495" spans="1:26" hidden="1" x14ac:dyDescent="0.15">
      <c r="A1495" t="s">
        <v>312</v>
      </c>
      <c r="B1495" t="s">
        <v>313</v>
      </c>
      <c r="C1495" s="1">
        <v>8.4499999999999993</v>
      </c>
      <c r="D1495" s="2">
        <v>45043</v>
      </c>
      <c r="E1495" s="2">
        <v>42495</v>
      </c>
      <c r="F1495" t="s">
        <v>371</v>
      </c>
      <c r="G1495" t="s">
        <v>19</v>
      </c>
      <c r="H1495" t="s">
        <v>21</v>
      </c>
      <c r="I1495" t="s">
        <v>23</v>
      </c>
      <c r="J1495" s="1">
        <v>66312821</v>
      </c>
      <c r="K1495" s="1">
        <f t="shared" si="71"/>
        <v>18.009893815043064</v>
      </c>
      <c r="L1495" t="s">
        <v>20</v>
      </c>
      <c r="M1495" t="s">
        <v>24</v>
      </c>
      <c r="N1495" t="s">
        <v>3167</v>
      </c>
      <c r="O1495" t="s">
        <v>3140</v>
      </c>
      <c r="P1495" t="s">
        <v>3167</v>
      </c>
      <c r="Q1495" t="s">
        <v>3167</v>
      </c>
      <c r="R1495" t="s">
        <v>3167</v>
      </c>
      <c r="S1495" s="10">
        <f>C1495-VLOOKUP(E1495, 'OFZ Yield'!$B$2:$N$2354, MATCH(V1495, 'OFZ Yield'!$B$3:$N$3, 0), FALSE)</f>
        <v>-0.52000000000000135</v>
      </c>
      <c r="T1495">
        <f t="shared" si="72"/>
        <v>0</v>
      </c>
      <c r="U1495">
        <f t="shared" si="73"/>
        <v>84</v>
      </c>
      <c r="V1495">
        <v>7</v>
      </c>
      <c r="W1495">
        <v>2</v>
      </c>
    </row>
    <row r="1496" spans="1:26" hidden="1" x14ac:dyDescent="0.15">
      <c r="A1496" t="s">
        <v>65</v>
      </c>
      <c r="B1496" t="s">
        <v>66</v>
      </c>
      <c r="C1496" s="1">
        <v>7.6</v>
      </c>
      <c r="D1496" s="2">
        <v>44320</v>
      </c>
      <c r="E1496" s="2">
        <v>42500</v>
      </c>
      <c r="F1496" t="s">
        <v>88</v>
      </c>
      <c r="G1496" t="s">
        <v>19</v>
      </c>
      <c r="H1496" t="s">
        <v>21</v>
      </c>
      <c r="I1496" t="s">
        <v>23</v>
      </c>
      <c r="J1496" s="1">
        <v>132013201</v>
      </c>
      <c r="K1496" s="1">
        <f t="shared" si="71"/>
        <v>18.698412483125978</v>
      </c>
      <c r="L1496" t="s">
        <v>20</v>
      </c>
      <c r="M1496" t="s">
        <v>24</v>
      </c>
      <c r="N1496" t="s">
        <v>3167</v>
      </c>
      <c r="O1496" t="s">
        <v>3167</v>
      </c>
      <c r="P1496" t="s">
        <v>3167</v>
      </c>
      <c r="Q1496" t="s">
        <v>3167</v>
      </c>
      <c r="R1496" t="s">
        <v>3167</v>
      </c>
      <c r="S1496" s="10">
        <f>C1496-VLOOKUP(E1496, 'OFZ Yield'!$B$2:$N$2354, MATCH(V1496, 'OFZ Yield'!$B$3:$N$3, 0), FALSE)</f>
        <v>-1.4900000000000002</v>
      </c>
      <c r="T1496">
        <f t="shared" si="72"/>
        <v>0</v>
      </c>
      <c r="U1496">
        <f t="shared" si="73"/>
        <v>60</v>
      </c>
      <c r="V1496">
        <v>5</v>
      </c>
      <c r="W1496">
        <v>0</v>
      </c>
    </row>
    <row r="1497" spans="1:26" hidden="1" x14ac:dyDescent="0.15">
      <c r="A1497" t="s">
        <v>305</v>
      </c>
      <c r="B1497" t="s">
        <v>306</v>
      </c>
      <c r="C1497" s="1">
        <v>9.9499999999999993</v>
      </c>
      <c r="D1497" s="2">
        <v>43594</v>
      </c>
      <c r="E1497" s="2">
        <v>42502</v>
      </c>
      <c r="F1497" t="s">
        <v>2996</v>
      </c>
      <c r="G1497" t="s">
        <v>19</v>
      </c>
      <c r="H1497" t="s">
        <v>21</v>
      </c>
      <c r="I1497" t="s">
        <v>25</v>
      </c>
      <c r="J1497" s="1">
        <v>135937533</v>
      </c>
      <c r="K1497" s="1">
        <f t="shared" si="71"/>
        <v>18.727706022005869</v>
      </c>
      <c r="L1497" t="s">
        <v>20</v>
      </c>
      <c r="M1497" t="s">
        <v>947</v>
      </c>
      <c r="N1497" t="s">
        <v>3167</v>
      </c>
      <c r="O1497" t="s">
        <v>3167</v>
      </c>
      <c r="P1497" t="s">
        <v>3167</v>
      </c>
      <c r="Q1497" t="s">
        <v>3167</v>
      </c>
      <c r="R1497" t="s">
        <v>3167</v>
      </c>
      <c r="S1497" s="10">
        <f>C1497-VLOOKUP(E1497, 'OFZ Yield'!$B$2:$N$2354, MATCH(V1497, 'OFZ Yield'!$B$3:$N$3, 0), FALSE)</f>
        <v>0.96999999999999886</v>
      </c>
      <c r="T1497">
        <f t="shared" si="72"/>
        <v>0</v>
      </c>
      <c r="U1497">
        <f t="shared" si="73"/>
        <v>36</v>
      </c>
      <c r="V1497">
        <v>5</v>
      </c>
      <c r="W1497">
        <v>0</v>
      </c>
      <c r="Z1497">
        <v>0</v>
      </c>
    </row>
    <row r="1498" spans="1:26" hidden="1" x14ac:dyDescent="0.15">
      <c r="A1498" t="s">
        <v>190</v>
      </c>
      <c r="B1498" t="s">
        <v>191</v>
      </c>
      <c r="C1498" s="1">
        <v>1</v>
      </c>
      <c r="D1498" s="2">
        <v>46160</v>
      </c>
      <c r="E1498" s="2">
        <v>42508</v>
      </c>
      <c r="F1498" t="s">
        <v>627</v>
      </c>
      <c r="G1498" t="s">
        <v>19</v>
      </c>
      <c r="H1498" t="s">
        <v>21</v>
      </c>
      <c r="I1498" t="s">
        <v>23</v>
      </c>
      <c r="J1498" s="1">
        <v>66312821</v>
      </c>
      <c r="K1498" s="1">
        <f t="shared" si="71"/>
        <v>18.009893815043064</v>
      </c>
      <c r="L1498" t="s">
        <v>20</v>
      </c>
      <c r="M1498" t="s">
        <v>24</v>
      </c>
      <c r="N1498" t="s">
        <v>3167</v>
      </c>
      <c r="O1498" t="s">
        <v>3139</v>
      </c>
      <c r="P1498" t="s">
        <v>3167</v>
      </c>
      <c r="Q1498" t="s">
        <v>3167</v>
      </c>
      <c r="R1498" t="s">
        <v>3167</v>
      </c>
      <c r="S1498" s="10">
        <f>C1498-VLOOKUP(E1498, 'OFZ Yield'!$B$2:$N$2354, MATCH(V1498, 'OFZ Yield'!$B$3:$N$3, 0), FALSE)</f>
        <v>-7.7899999999999991</v>
      </c>
      <c r="T1498">
        <f t="shared" si="72"/>
        <v>0</v>
      </c>
      <c r="U1498">
        <f t="shared" si="73"/>
        <v>121</v>
      </c>
      <c r="V1498">
        <v>10</v>
      </c>
      <c r="W1498">
        <v>0</v>
      </c>
    </row>
    <row r="1499" spans="1:26" hidden="1" x14ac:dyDescent="0.15">
      <c r="A1499" t="s">
        <v>786</v>
      </c>
      <c r="B1499" t="s">
        <v>787</v>
      </c>
      <c r="C1499" s="1">
        <v>8.5</v>
      </c>
      <c r="D1499" s="2">
        <v>47924</v>
      </c>
      <c r="E1499" s="2">
        <v>42509</v>
      </c>
      <c r="F1499" t="s">
        <v>788</v>
      </c>
      <c r="G1499" t="s">
        <v>19</v>
      </c>
      <c r="H1499" t="s">
        <v>21</v>
      </c>
      <c r="I1499" t="s">
        <v>189</v>
      </c>
      <c r="J1499" s="1">
        <v>25082508</v>
      </c>
      <c r="K1499" s="1">
        <f t="shared" si="71"/>
        <v>17.037681268729326</v>
      </c>
      <c r="L1499" t="s">
        <v>20</v>
      </c>
      <c r="M1499" t="s">
        <v>24</v>
      </c>
      <c r="N1499" t="s">
        <v>3167</v>
      </c>
      <c r="O1499" t="s">
        <v>3167</v>
      </c>
      <c r="P1499" t="s">
        <v>3167</v>
      </c>
      <c r="Q1499" t="s">
        <v>3167</v>
      </c>
      <c r="R1499" t="s">
        <v>3167</v>
      </c>
      <c r="S1499" s="10">
        <f>C1499-VLOOKUP(E1499, 'OFZ Yield'!$B$2:$N$2354, MATCH(V1499, 'OFZ Yield'!$B$3:$N$3, 0), FALSE)</f>
        <v>-0.27999999999999936</v>
      </c>
      <c r="T1499">
        <f t="shared" si="72"/>
        <v>0</v>
      </c>
      <c r="U1499">
        <f t="shared" si="73"/>
        <v>179</v>
      </c>
      <c r="V1499">
        <v>15</v>
      </c>
      <c r="W1499">
        <v>0</v>
      </c>
    </row>
    <row r="1500" spans="1:26" x14ac:dyDescent="0.15">
      <c r="A1500" t="s">
        <v>1359</v>
      </c>
      <c r="B1500" t="s">
        <v>1360</v>
      </c>
      <c r="C1500" s="1">
        <v>14</v>
      </c>
      <c r="D1500" s="2">
        <v>46150</v>
      </c>
      <c r="E1500" s="2">
        <v>42510</v>
      </c>
      <c r="F1500" t="s">
        <v>2997</v>
      </c>
      <c r="G1500" t="s">
        <v>19</v>
      </c>
      <c r="H1500" t="s">
        <v>21</v>
      </c>
      <c r="I1500" t="s">
        <v>23</v>
      </c>
      <c r="J1500" s="1">
        <v>33003300</v>
      </c>
      <c r="K1500" s="1">
        <f t="shared" si="71"/>
        <v>17.312118114431087</v>
      </c>
      <c r="L1500" t="s">
        <v>20</v>
      </c>
      <c r="M1500" t="s">
        <v>1011</v>
      </c>
      <c r="N1500" t="s">
        <v>3167</v>
      </c>
      <c r="O1500" t="s">
        <v>3167</v>
      </c>
      <c r="P1500" t="s">
        <v>3167</v>
      </c>
      <c r="Q1500" t="s">
        <v>3167</v>
      </c>
      <c r="R1500" t="s">
        <v>3167</v>
      </c>
      <c r="S1500" s="10">
        <f>C1500-VLOOKUP(E1500, 'OFZ Yield'!$B$2:$N$2354, MATCH(V1500, 'OFZ Yield'!$B$3:$N$3, 0), FALSE)</f>
        <v>4.91</v>
      </c>
      <c r="T1500">
        <f t="shared" si="72"/>
        <v>1</v>
      </c>
      <c r="U1500">
        <f t="shared" si="73"/>
        <v>120</v>
      </c>
      <c r="V1500">
        <v>5</v>
      </c>
      <c r="W1500">
        <v>0</v>
      </c>
      <c r="X1500">
        <v>1</v>
      </c>
      <c r="Y1500" s="2">
        <v>42874</v>
      </c>
      <c r="Z1500" s="226">
        <f>IF(Y1500="", 0, 12*(Y1500-E1500)/365)</f>
        <v>11.967123287671233</v>
      </c>
    </row>
    <row r="1501" spans="1:26" hidden="1" x14ac:dyDescent="0.15">
      <c r="A1501" t="s">
        <v>422</v>
      </c>
      <c r="B1501" t="s">
        <v>423</v>
      </c>
      <c r="C1501" s="1">
        <v>10.5</v>
      </c>
      <c r="D1501" s="2">
        <v>46154</v>
      </c>
      <c r="E1501" s="2">
        <v>42514</v>
      </c>
      <c r="F1501" t="s">
        <v>626</v>
      </c>
      <c r="G1501" t="s">
        <v>19</v>
      </c>
      <c r="H1501" t="s">
        <v>21</v>
      </c>
      <c r="I1501" t="s">
        <v>23</v>
      </c>
      <c r="J1501" s="1">
        <v>135382116</v>
      </c>
      <c r="K1501" s="1">
        <f t="shared" si="71"/>
        <v>18.723611827000884</v>
      </c>
      <c r="L1501" t="s">
        <v>20</v>
      </c>
      <c r="M1501" t="s">
        <v>24</v>
      </c>
      <c r="N1501" t="s">
        <v>3167</v>
      </c>
      <c r="O1501" t="s">
        <v>3167</v>
      </c>
      <c r="P1501" t="s">
        <v>3167</v>
      </c>
      <c r="Q1501" t="s">
        <v>3167</v>
      </c>
      <c r="R1501" t="s">
        <v>3167</v>
      </c>
      <c r="S1501" s="10">
        <f>C1501-VLOOKUP(E1501, 'OFZ Yield'!$B$2:$N$2354, MATCH(V1501, 'OFZ Yield'!$B$3:$N$3, 0), FALSE)</f>
        <v>1.67</v>
      </c>
      <c r="T1501">
        <f t="shared" si="72"/>
        <v>0</v>
      </c>
      <c r="U1501">
        <f t="shared" si="73"/>
        <v>120</v>
      </c>
      <c r="V1501">
        <v>10</v>
      </c>
      <c r="W1501">
        <v>0</v>
      </c>
    </row>
    <row r="1502" spans="1:26" hidden="1" x14ac:dyDescent="0.15">
      <c r="A1502" t="s">
        <v>170</v>
      </c>
      <c r="B1502" t="s">
        <v>171</v>
      </c>
      <c r="C1502" s="1">
        <v>9.9</v>
      </c>
      <c r="D1502" s="2">
        <v>44340</v>
      </c>
      <c r="E1502" s="2">
        <v>42514</v>
      </c>
      <c r="F1502" t="s">
        <v>2998</v>
      </c>
      <c r="G1502" t="s">
        <v>19</v>
      </c>
      <c r="H1502" t="s">
        <v>21</v>
      </c>
      <c r="I1502" t="s">
        <v>23</v>
      </c>
      <c r="J1502" s="1">
        <v>134134563</v>
      </c>
      <c r="K1502" s="1">
        <f t="shared" si="71"/>
        <v>18.714354055534702</v>
      </c>
      <c r="L1502" t="s">
        <v>20</v>
      </c>
      <c r="M1502" t="s">
        <v>951</v>
      </c>
      <c r="N1502" t="s">
        <v>3167</v>
      </c>
      <c r="O1502" t="s">
        <v>3167</v>
      </c>
      <c r="P1502" t="s">
        <v>3167</v>
      </c>
      <c r="Q1502" t="s">
        <v>3167</v>
      </c>
      <c r="R1502" t="s">
        <v>3167</v>
      </c>
      <c r="S1502" s="10">
        <f>C1502-VLOOKUP(E1502, 'OFZ Yield'!$B$2:$N$2354, MATCH(V1502, 'OFZ Yield'!$B$3:$N$3, 0), FALSE)</f>
        <v>1.0700000000000003</v>
      </c>
      <c r="T1502">
        <f t="shared" si="72"/>
        <v>0</v>
      </c>
      <c r="U1502">
        <f t="shared" si="73"/>
        <v>61</v>
      </c>
      <c r="V1502">
        <v>10</v>
      </c>
      <c r="W1502">
        <v>0</v>
      </c>
      <c r="Z1502">
        <v>0</v>
      </c>
    </row>
    <row r="1503" spans="1:26" hidden="1" x14ac:dyDescent="0.15">
      <c r="A1503" t="s">
        <v>337</v>
      </c>
      <c r="B1503" t="s">
        <v>338</v>
      </c>
      <c r="C1503" s="1">
        <v>1</v>
      </c>
      <c r="D1503" s="2">
        <v>46169</v>
      </c>
      <c r="E1503" s="2">
        <v>42517</v>
      </c>
      <c r="F1503" t="s">
        <v>631</v>
      </c>
      <c r="G1503" t="s">
        <v>19</v>
      </c>
      <c r="H1503" t="s">
        <v>21</v>
      </c>
      <c r="I1503" t="s">
        <v>23</v>
      </c>
      <c r="J1503" s="1">
        <v>134134563</v>
      </c>
      <c r="K1503" s="1">
        <f t="shared" si="71"/>
        <v>18.714354055534702</v>
      </c>
      <c r="L1503" t="s">
        <v>20</v>
      </c>
      <c r="M1503" t="s">
        <v>24</v>
      </c>
      <c r="N1503" t="s">
        <v>3167</v>
      </c>
      <c r="O1503" t="s">
        <v>3139</v>
      </c>
      <c r="P1503" t="s">
        <v>3167</v>
      </c>
      <c r="Q1503" t="s">
        <v>3167</v>
      </c>
      <c r="R1503" t="s">
        <v>3167</v>
      </c>
      <c r="S1503" s="10">
        <f>C1503-VLOOKUP(E1503, 'OFZ Yield'!$B$2:$N$2354, MATCH(V1503, 'OFZ Yield'!$B$3:$N$3, 0), FALSE)</f>
        <v>-7.83</v>
      </c>
      <c r="T1503">
        <f t="shared" si="72"/>
        <v>0</v>
      </c>
      <c r="U1503">
        <f t="shared" si="73"/>
        <v>121</v>
      </c>
      <c r="V1503">
        <v>10</v>
      </c>
      <c r="W1503">
        <v>0</v>
      </c>
    </row>
    <row r="1504" spans="1:26" hidden="1" x14ac:dyDescent="0.15">
      <c r="A1504" t="s">
        <v>436</v>
      </c>
      <c r="B1504" t="s">
        <v>437</v>
      </c>
      <c r="C1504" s="1">
        <v>4</v>
      </c>
      <c r="D1504" s="2">
        <v>46506</v>
      </c>
      <c r="E1504" s="2">
        <v>42522</v>
      </c>
      <c r="F1504" t="s">
        <v>694</v>
      </c>
      <c r="G1504" t="s">
        <v>19</v>
      </c>
      <c r="H1504" t="s">
        <v>21</v>
      </c>
      <c r="I1504" t="s">
        <v>25</v>
      </c>
      <c r="J1504" s="1">
        <v>24394746</v>
      </c>
      <c r="K1504" s="1">
        <f t="shared" si="71"/>
        <v>17.009878339208203</v>
      </c>
      <c r="L1504" t="s">
        <v>20</v>
      </c>
      <c r="M1504" t="s">
        <v>24</v>
      </c>
      <c r="N1504" t="s">
        <v>3167</v>
      </c>
      <c r="O1504" t="s">
        <v>3167</v>
      </c>
      <c r="P1504" t="s">
        <v>3167</v>
      </c>
      <c r="Q1504" t="s">
        <v>3167</v>
      </c>
      <c r="R1504" t="s">
        <v>3167</v>
      </c>
      <c r="S1504" s="10">
        <f>C1504-VLOOKUP(E1504, 'OFZ Yield'!$B$2:$N$2354, MATCH(V1504, 'OFZ Yield'!$B$3:$N$3, 0), FALSE)</f>
        <v>-4.92</v>
      </c>
      <c r="T1504">
        <f t="shared" si="72"/>
        <v>0</v>
      </c>
      <c r="U1504">
        <f t="shared" si="73"/>
        <v>131</v>
      </c>
      <c r="V1504">
        <v>10</v>
      </c>
      <c r="W1504">
        <v>0</v>
      </c>
    </row>
    <row r="1505" spans="1:26" hidden="1" x14ac:dyDescent="0.15">
      <c r="A1505" t="s">
        <v>394</v>
      </c>
      <c r="B1505" t="s">
        <v>395</v>
      </c>
      <c r="C1505" s="1">
        <v>0.01</v>
      </c>
      <c r="D1505" s="2">
        <v>45170</v>
      </c>
      <c r="E1505" s="2">
        <v>42524</v>
      </c>
      <c r="F1505" t="s">
        <v>396</v>
      </c>
      <c r="G1505" t="s">
        <v>19</v>
      </c>
      <c r="H1505" t="s">
        <v>21</v>
      </c>
      <c r="I1505" t="s">
        <v>397</v>
      </c>
      <c r="J1505" s="1">
        <v>132013201</v>
      </c>
      <c r="K1505" s="1">
        <f t="shared" si="71"/>
        <v>18.698412483125978</v>
      </c>
      <c r="L1505" t="s">
        <v>20</v>
      </c>
      <c r="M1505" t="s">
        <v>24</v>
      </c>
      <c r="N1505" t="s">
        <v>3167</v>
      </c>
      <c r="O1505" t="s">
        <v>3167</v>
      </c>
      <c r="P1505" t="s">
        <v>3167</v>
      </c>
      <c r="Q1505" t="s">
        <v>3167</v>
      </c>
      <c r="R1505" t="s">
        <v>3167</v>
      </c>
      <c r="S1505" s="10">
        <f>C1505-VLOOKUP(E1505, 'OFZ Yield'!$B$2:$N$2354, MATCH(V1505, 'OFZ Yield'!$B$3:$N$3, 0), FALSE)</f>
        <v>-8.81</v>
      </c>
      <c r="T1505">
        <f t="shared" si="72"/>
        <v>0</v>
      </c>
      <c r="U1505">
        <f t="shared" si="73"/>
        <v>87</v>
      </c>
      <c r="V1505">
        <v>10</v>
      </c>
      <c r="W1505">
        <v>0</v>
      </c>
    </row>
    <row r="1506" spans="1:26" hidden="1" x14ac:dyDescent="0.15">
      <c r="A1506" t="s">
        <v>457</v>
      </c>
      <c r="B1506" t="s">
        <v>458</v>
      </c>
      <c r="C1506" s="1">
        <v>8.4</v>
      </c>
      <c r="D1506" s="2">
        <v>46168</v>
      </c>
      <c r="E1506" s="2">
        <v>42528</v>
      </c>
      <c r="F1506" t="s">
        <v>630</v>
      </c>
      <c r="G1506" t="s">
        <v>19</v>
      </c>
      <c r="H1506" t="s">
        <v>21</v>
      </c>
      <c r="I1506" t="s">
        <v>23</v>
      </c>
      <c r="J1506" s="1">
        <v>67968766</v>
      </c>
      <c r="K1506" s="1">
        <f t="shared" si="71"/>
        <v>18.034558834089601</v>
      </c>
      <c r="L1506" t="s">
        <v>20</v>
      </c>
      <c r="M1506" t="s">
        <v>24</v>
      </c>
      <c r="N1506" t="s">
        <v>3167</v>
      </c>
      <c r="O1506" t="s">
        <v>3167</v>
      </c>
      <c r="P1506" t="s">
        <v>3167</v>
      </c>
      <c r="Q1506" t="s">
        <v>3167</v>
      </c>
      <c r="R1506" t="s">
        <v>3167</v>
      </c>
      <c r="S1506" s="10">
        <f>C1506-VLOOKUP(E1506, 'OFZ Yield'!$B$2:$N$2354, MATCH(V1506, 'OFZ Yield'!$B$3:$N$3, 0), FALSE)</f>
        <v>-0.19999999999999929</v>
      </c>
      <c r="T1506">
        <f t="shared" si="72"/>
        <v>0</v>
      </c>
      <c r="U1506">
        <f t="shared" si="73"/>
        <v>120</v>
      </c>
      <c r="V1506">
        <v>10</v>
      </c>
      <c r="W1506">
        <v>0</v>
      </c>
    </row>
    <row r="1507" spans="1:26" hidden="1" x14ac:dyDescent="0.15">
      <c r="A1507" t="s">
        <v>2999</v>
      </c>
      <c r="B1507" t="s">
        <v>3000</v>
      </c>
      <c r="C1507" s="1">
        <v>0.75</v>
      </c>
      <c r="D1507" s="2">
        <v>42711</v>
      </c>
      <c r="E1507" s="2">
        <v>42528</v>
      </c>
      <c r="F1507" t="s">
        <v>3001</v>
      </c>
      <c r="G1507" t="s">
        <v>455</v>
      </c>
      <c r="H1507" t="s">
        <v>21</v>
      </c>
      <c r="I1507" t="s">
        <v>397</v>
      </c>
      <c r="J1507" s="1">
        <v>5000000</v>
      </c>
      <c r="K1507" s="1">
        <f t="shared" si="71"/>
        <v>15.424948470398375</v>
      </c>
      <c r="L1507" t="s">
        <v>20</v>
      </c>
      <c r="M1507" t="s">
        <v>947</v>
      </c>
      <c r="N1507" t="s">
        <v>3167</v>
      </c>
      <c r="O1507" t="s">
        <v>3167</v>
      </c>
      <c r="P1507" t="s">
        <v>3167</v>
      </c>
      <c r="Q1507" t="s">
        <v>3167</v>
      </c>
      <c r="R1507" t="s">
        <v>3167</v>
      </c>
      <c r="S1507" s="10">
        <f>C1507-VLOOKUP(E1507, 'OFZ Yield'!$B$2:$N$2354, MATCH(V1507, 'OFZ Yield'!$B$3:$N$3, 0), FALSE)</f>
        <v>-8.5299999999999994</v>
      </c>
      <c r="T1507">
        <f t="shared" si="72"/>
        <v>0</v>
      </c>
      <c r="U1507">
        <f t="shared" si="73"/>
        <v>7</v>
      </c>
      <c r="V1507">
        <v>3</v>
      </c>
      <c r="W1507">
        <v>0</v>
      </c>
      <c r="Z1507">
        <v>0</v>
      </c>
    </row>
    <row r="1508" spans="1:26" hidden="1" x14ac:dyDescent="0.15">
      <c r="A1508" t="s">
        <v>111</v>
      </c>
      <c r="B1508" t="s">
        <v>112</v>
      </c>
      <c r="C1508" s="1">
        <v>0.01</v>
      </c>
      <c r="D1508" s="2">
        <v>44350</v>
      </c>
      <c r="E1508" s="2">
        <v>42530</v>
      </c>
      <c r="F1508" t="s">
        <v>113</v>
      </c>
      <c r="G1508" t="s">
        <v>19</v>
      </c>
      <c r="H1508" t="s">
        <v>21</v>
      </c>
      <c r="I1508" t="s">
        <v>23</v>
      </c>
      <c r="J1508" s="1">
        <v>39787692</v>
      </c>
      <c r="K1508" s="1">
        <f t="shared" si="71"/>
        <v>17.499068176197035</v>
      </c>
      <c r="L1508" t="s">
        <v>20</v>
      </c>
      <c r="M1508" t="s">
        <v>24</v>
      </c>
      <c r="N1508" t="s">
        <v>3167</v>
      </c>
      <c r="O1508" t="s">
        <v>3167</v>
      </c>
      <c r="P1508" t="s">
        <v>3167</v>
      </c>
      <c r="Q1508" t="s">
        <v>3167</v>
      </c>
      <c r="R1508" t="s">
        <v>3167</v>
      </c>
      <c r="S1508" s="10">
        <f>C1508-VLOOKUP(E1508, 'OFZ Yield'!$B$2:$N$2354, MATCH(V1508, 'OFZ Yield'!$B$3:$N$3, 0), FALSE)</f>
        <v>-8.93</v>
      </c>
      <c r="T1508">
        <f t="shared" si="72"/>
        <v>0</v>
      </c>
      <c r="U1508">
        <f t="shared" si="73"/>
        <v>60</v>
      </c>
      <c r="V1508">
        <v>5</v>
      </c>
      <c r="W1508">
        <v>0</v>
      </c>
    </row>
    <row r="1509" spans="1:26" hidden="1" x14ac:dyDescent="0.15">
      <c r="A1509" t="s">
        <v>248</v>
      </c>
      <c r="B1509" t="s">
        <v>249</v>
      </c>
      <c r="C1509" s="1">
        <v>7.75</v>
      </c>
      <c r="D1509" s="2">
        <v>53450</v>
      </c>
      <c r="E1509" s="2">
        <v>42530</v>
      </c>
      <c r="F1509" t="s">
        <v>904</v>
      </c>
      <c r="G1509" t="s">
        <v>19</v>
      </c>
      <c r="H1509" t="s">
        <v>21</v>
      </c>
      <c r="I1509" t="s">
        <v>23</v>
      </c>
      <c r="J1509" s="1">
        <v>132625642</v>
      </c>
      <c r="K1509" s="1">
        <f t="shared" si="71"/>
        <v>18.703040995603011</v>
      </c>
      <c r="L1509" t="s">
        <v>20</v>
      </c>
      <c r="M1509" t="s">
        <v>24</v>
      </c>
      <c r="N1509" t="s">
        <v>3167</v>
      </c>
      <c r="O1509" t="s">
        <v>3167</v>
      </c>
      <c r="P1509" t="s">
        <v>3167</v>
      </c>
      <c r="Q1509" t="s">
        <v>3167</v>
      </c>
      <c r="R1509" t="s">
        <v>3167</v>
      </c>
      <c r="S1509" s="10">
        <f>C1509-VLOOKUP(E1509, 'OFZ Yield'!$B$2:$N$2354, MATCH(V1509, 'OFZ Yield'!$B$3:$N$3, 0), FALSE)</f>
        <v>-0.66999999999999993</v>
      </c>
      <c r="T1509">
        <f t="shared" si="72"/>
        <v>0</v>
      </c>
      <c r="U1509">
        <f t="shared" si="73"/>
        <v>360</v>
      </c>
      <c r="V1509">
        <v>30</v>
      </c>
      <c r="W1509">
        <v>0</v>
      </c>
    </row>
    <row r="1510" spans="1:26" hidden="1" x14ac:dyDescent="0.15">
      <c r="A1510" t="s">
        <v>3004</v>
      </c>
      <c r="B1510" t="s">
        <v>3005</v>
      </c>
      <c r="C1510" s="1">
        <v>10.25</v>
      </c>
      <c r="D1510" s="2">
        <v>44350</v>
      </c>
      <c r="E1510" s="2">
        <v>42530</v>
      </c>
      <c r="F1510" t="s">
        <v>3006</v>
      </c>
      <c r="G1510" t="s">
        <v>19</v>
      </c>
      <c r="H1510" t="s">
        <v>21</v>
      </c>
      <c r="I1510" t="s">
        <v>23</v>
      </c>
      <c r="J1510" s="1">
        <v>26826912</v>
      </c>
      <c r="K1510" s="1">
        <f t="shared" si="71"/>
        <v>17.104916120735002</v>
      </c>
      <c r="L1510" t="s">
        <v>20</v>
      </c>
      <c r="M1510" t="s">
        <v>948</v>
      </c>
      <c r="N1510" t="s">
        <v>3167</v>
      </c>
      <c r="O1510" t="s">
        <v>3167</v>
      </c>
      <c r="P1510" t="s">
        <v>3167</v>
      </c>
      <c r="Q1510" t="s">
        <v>3167</v>
      </c>
      <c r="R1510" t="s">
        <v>3167</v>
      </c>
      <c r="S1510" s="10">
        <f>C1510-VLOOKUP(E1510, 'OFZ Yield'!$B$2:$N$2354, MATCH(V1510, 'OFZ Yield'!$B$3:$N$3, 0), FALSE)</f>
        <v>1.3100000000000005</v>
      </c>
      <c r="T1510">
        <f t="shared" si="72"/>
        <v>0</v>
      </c>
      <c r="U1510">
        <f t="shared" si="73"/>
        <v>60</v>
      </c>
      <c r="V1510">
        <v>5</v>
      </c>
      <c r="W1510">
        <v>0</v>
      </c>
      <c r="Z1510">
        <v>0</v>
      </c>
    </row>
    <row r="1511" spans="1:26" hidden="1" x14ac:dyDescent="0.15">
      <c r="A1511" t="s">
        <v>38</v>
      </c>
      <c r="B1511" t="s">
        <v>39</v>
      </c>
      <c r="C1511" s="1">
        <v>9.9</v>
      </c>
      <c r="D1511" s="2">
        <v>45079</v>
      </c>
      <c r="E1511" s="2">
        <v>42531</v>
      </c>
      <c r="F1511" t="s">
        <v>378</v>
      </c>
      <c r="G1511" t="s">
        <v>19</v>
      </c>
      <c r="H1511" t="s">
        <v>21</v>
      </c>
      <c r="I1511" t="s">
        <v>25</v>
      </c>
      <c r="J1511" s="1">
        <v>270764232</v>
      </c>
      <c r="K1511" s="1">
        <f t="shared" si="71"/>
        <v>19.416759007560831</v>
      </c>
      <c r="L1511" t="s">
        <v>20</v>
      </c>
      <c r="M1511" t="s">
        <v>24</v>
      </c>
      <c r="N1511" t="s">
        <v>3167</v>
      </c>
      <c r="O1511" t="s">
        <v>3167</v>
      </c>
      <c r="P1511" t="s">
        <v>3167</v>
      </c>
      <c r="Q1511" t="s">
        <v>3167</v>
      </c>
      <c r="R1511" t="s">
        <v>3167</v>
      </c>
      <c r="S1511" s="10">
        <f>C1511-VLOOKUP(E1511, 'OFZ Yield'!$B$2:$N$2354, MATCH(V1511, 'OFZ Yield'!$B$3:$N$3, 0), FALSE)</f>
        <v>1.3499999999999996</v>
      </c>
      <c r="T1511">
        <f t="shared" si="72"/>
        <v>0</v>
      </c>
      <c r="U1511">
        <f t="shared" si="73"/>
        <v>84</v>
      </c>
      <c r="V1511">
        <v>10</v>
      </c>
      <c r="W1511">
        <v>0</v>
      </c>
    </row>
    <row r="1512" spans="1:26" hidden="1" x14ac:dyDescent="0.15">
      <c r="A1512" t="s">
        <v>305</v>
      </c>
      <c r="B1512" t="s">
        <v>306</v>
      </c>
      <c r="C1512" s="1">
        <v>9.9</v>
      </c>
      <c r="D1512" s="2">
        <v>46171</v>
      </c>
      <c r="E1512" s="2">
        <v>42531</v>
      </c>
      <c r="F1512" t="s">
        <v>633</v>
      </c>
      <c r="G1512" t="s">
        <v>19</v>
      </c>
      <c r="H1512" t="s">
        <v>21</v>
      </c>
      <c r="I1512" t="s">
        <v>189</v>
      </c>
      <c r="J1512" s="1">
        <v>135937533</v>
      </c>
      <c r="K1512" s="1">
        <f t="shared" si="71"/>
        <v>18.727706022005869</v>
      </c>
      <c r="L1512" t="s">
        <v>20</v>
      </c>
      <c r="M1512" t="s">
        <v>24</v>
      </c>
      <c r="N1512" t="s">
        <v>3167</v>
      </c>
      <c r="O1512" t="s">
        <v>3167</v>
      </c>
      <c r="P1512" t="s">
        <v>3167</v>
      </c>
      <c r="Q1512" t="s">
        <v>3167</v>
      </c>
      <c r="R1512" t="s">
        <v>3167</v>
      </c>
      <c r="S1512" s="10">
        <f>C1512-VLOOKUP(E1512, 'OFZ Yield'!$B$2:$N$2354, MATCH(V1512, 'OFZ Yield'!$B$3:$N$3, 0), FALSE)</f>
        <v>1.4900000000000002</v>
      </c>
      <c r="T1512">
        <f t="shared" si="72"/>
        <v>0</v>
      </c>
      <c r="U1512">
        <f t="shared" si="73"/>
        <v>120</v>
      </c>
      <c r="V1512">
        <v>15</v>
      </c>
      <c r="W1512">
        <v>0</v>
      </c>
    </row>
    <row r="1513" spans="1:26" hidden="1" x14ac:dyDescent="0.15">
      <c r="A1513" t="s">
        <v>365</v>
      </c>
      <c r="B1513" t="s">
        <v>366</v>
      </c>
      <c r="C1513" s="1">
        <v>10.75</v>
      </c>
      <c r="D1513" s="2">
        <v>46183</v>
      </c>
      <c r="E1513" s="2">
        <v>42531</v>
      </c>
      <c r="F1513" t="s">
        <v>634</v>
      </c>
      <c r="G1513" t="s">
        <v>19</v>
      </c>
      <c r="H1513" t="s">
        <v>21</v>
      </c>
      <c r="I1513" t="s">
        <v>25</v>
      </c>
      <c r="J1513" s="1">
        <v>88089952</v>
      </c>
      <c r="K1513" s="1">
        <f t="shared" si="71"/>
        <v>18.293869032188567</v>
      </c>
      <c r="L1513" t="s">
        <v>20</v>
      </c>
      <c r="M1513" t="s">
        <v>24</v>
      </c>
      <c r="N1513" t="s">
        <v>3167</v>
      </c>
      <c r="O1513" t="s">
        <v>3167</v>
      </c>
      <c r="P1513" t="s">
        <v>3167</v>
      </c>
      <c r="Q1513" t="s">
        <v>3167</v>
      </c>
      <c r="R1513" t="s">
        <v>3167</v>
      </c>
      <c r="S1513" s="10">
        <f>C1513-VLOOKUP(E1513, 'OFZ Yield'!$B$2:$N$2354, MATCH(V1513, 'OFZ Yield'!$B$3:$N$3, 0), FALSE)</f>
        <v>2.1999999999999993</v>
      </c>
      <c r="T1513">
        <f t="shared" si="72"/>
        <v>0</v>
      </c>
      <c r="U1513">
        <f t="shared" si="73"/>
        <v>121</v>
      </c>
      <c r="V1513">
        <v>10</v>
      </c>
      <c r="W1513">
        <v>0</v>
      </c>
    </row>
    <row r="1514" spans="1:26" x14ac:dyDescent="0.15">
      <c r="A1514" t="s">
        <v>2075</v>
      </c>
      <c r="B1514" t="s">
        <v>2076</v>
      </c>
      <c r="C1514" s="1">
        <v>13.1</v>
      </c>
      <c r="D1514" s="2">
        <v>43623</v>
      </c>
      <c r="E1514" s="2">
        <v>42531</v>
      </c>
      <c r="F1514" t="s">
        <v>3002</v>
      </c>
      <c r="G1514" t="s">
        <v>19</v>
      </c>
      <c r="H1514" t="s">
        <v>21</v>
      </c>
      <c r="I1514" t="s">
        <v>25</v>
      </c>
      <c r="J1514" s="1">
        <v>19787612</v>
      </c>
      <c r="K1514" s="1">
        <f t="shared" si="71"/>
        <v>16.800566643294363</v>
      </c>
      <c r="L1514" t="s">
        <v>20</v>
      </c>
      <c r="M1514" t="s">
        <v>947</v>
      </c>
      <c r="N1514" t="s">
        <v>3167</v>
      </c>
      <c r="O1514" t="s">
        <v>3167</v>
      </c>
      <c r="P1514" t="s">
        <v>3167</v>
      </c>
      <c r="Q1514" t="s">
        <v>3167</v>
      </c>
      <c r="R1514" t="s">
        <v>3167</v>
      </c>
      <c r="S1514" s="10">
        <f>C1514-VLOOKUP(E1514, 'OFZ Yield'!$B$2:$N$2354, MATCH(V1514, 'OFZ Yield'!$B$3:$N$3, 0), FALSE)</f>
        <v>4.2099999999999991</v>
      </c>
      <c r="T1514">
        <f t="shared" si="72"/>
        <v>1</v>
      </c>
      <c r="U1514">
        <f t="shared" si="73"/>
        <v>36</v>
      </c>
      <c r="V1514">
        <v>5</v>
      </c>
      <c r="W1514">
        <v>0</v>
      </c>
      <c r="X1514">
        <v>1</v>
      </c>
      <c r="Y1514" s="2">
        <f>D1514</f>
        <v>43623</v>
      </c>
      <c r="Z1514" s="226">
        <f>IF(Y1514="", 0, 12*(Y1514-E1514)/365)</f>
        <v>35.901369863013699</v>
      </c>
    </row>
    <row r="1515" spans="1:26" hidden="1" x14ac:dyDescent="0.15">
      <c r="A1515" t="s">
        <v>849</v>
      </c>
      <c r="B1515" t="s">
        <v>850</v>
      </c>
      <c r="C1515" s="1">
        <v>10.75</v>
      </c>
      <c r="D1515" s="2">
        <v>51374</v>
      </c>
      <c r="E1515" s="2">
        <v>42536</v>
      </c>
      <c r="F1515" t="s">
        <v>851</v>
      </c>
      <c r="G1515" t="s">
        <v>19</v>
      </c>
      <c r="H1515" t="s">
        <v>21</v>
      </c>
      <c r="I1515" t="s">
        <v>25</v>
      </c>
      <c r="J1515" s="1">
        <v>23226581</v>
      </c>
      <c r="K1515" s="1">
        <f t="shared" si="71"/>
        <v>16.960807913544286</v>
      </c>
      <c r="L1515" t="s">
        <v>20</v>
      </c>
      <c r="M1515" t="s">
        <v>24</v>
      </c>
      <c r="N1515" t="s">
        <v>3167</v>
      </c>
      <c r="O1515" t="s">
        <v>3167</v>
      </c>
      <c r="P1515" t="s">
        <v>3167</v>
      </c>
      <c r="Q1515" t="s">
        <v>3167</v>
      </c>
      <c r="R1515" t="s">
        <v>3167</v>
      </c>
      <c r="S1515" s="10">
        <f>C1515-VLOOKUP(E1515, 'OFZ Yield'!$B$2:$N$2354, MATCH(V1515, 'OFZ Yield'!$B$3:$N$3, 0), FALSE)</f>
        <v>2.1999999999999993</v>
      </c>
      <c r="T1515">
        <f t="shared" si="72"/>
        <v>0</v>
      </c>
      <c r="U1515">
        <f t="shared" si="73"/>
        <v>291</v>
      </c>
      <c r="V1515">
        <v>20</v>
      </c>
      <c r="W1515">
        <v>0</v>
      </c>
    </row>
    <row r="1516" spans="1:26" hidden="1" x14ac:dyDescent="0.15">
      <c r="A1516" t="s">
        <v>849</v>
      </c>
      <c r="B1516" t="s">
        <v>850</v>
      </c>
      <c r="C1516" s="1">
        <v>11</v>
      </c>
      <c r="D1516" s="2">
        <v>51374</v>
      </c>
      <c r="E1516" s="2">
        <v>42536</v>
      </c>
      <c r="F1516" t="s">
        <v>852</v>
      </c>
      <c r="G1516" t="s">
        <v>19</v>
      </c>
      <c r="H1516" t="s">
        <v>21</v>
      </c>
      <c r="I1516" t="s">
        <v>23</v>
      </c>
      <c r="J1516" s="1">
        <v>1297821</v>
      </c>
      <c r="K1516" s="1">
        <f t="shared" si="71"/>
        <v>14.076197262268064</v>
      </c>
      <c r="L1516" t="s">
        <v>20</v>
      </c>
      <c r="M1516" t="s">
        <v>24</v>
      </c>
      <c r="N1516" t="s">
        <v>3167</v>
      </c>
      <c r="O1516" t="s">
        <v>3167</v>
      </c>
      <c r="P1516" t="s">
        <v>3167</v>
      </c>
      <c r="Q1516" t="s">
        <v>3167</v>
      </c>
      <c r="R1516" t="s">
        <v>3167</v>
      </c>
      <c r="S1516" s="10">
        <f>C1516-VLOOKUP(E1516, 'OFZ Yield'!$B$2:$N$2354, MATCH(V1516, 'OFZ Yield'!$B$3:$N$3, 0), FALSE)</f>
        <v>2.4499999999999993</v>
      </c>
      <c r="T1516">
        <f t="shared" si="72"/>
        <v>0</v>
      </c>
      <c r="U1516">
        <f t="shared" si="73"/>
        <v>291</v>
      </c>
      <c r="V1516">
        <v>20</v>
      </c>
      <c r="W1516">
        <v>0</v>
      </c>
    </row>
    <row r="1517" spans="1:26" x14ac:dyDescent="0.15">
      <c r="A1517" t="s">
        <v>849</v>
      </c>
      <c r="B1517" t="s">
        <v>850</v>
      </c>
      <c r="C1517" s="1">
        <v>20.46</v>
      </c>
      <c r="D1517" s="2">
        <v>51374</v>
      </c>
      <c r="E1517" s="2">
        <v>42536</v>
      </c>
      <c r="F1517" t="s">
        <v>853</v>
      </c>
      <c r="G1517" t="s">
        <v>19</v>
      </c>
      <c r="H1517" t="s">
        <v>21</v>
      </c>
      <c r="I1517" t="s">
        <v>23</v>
      </c>
      <c r="J1517" s="1">
        <v>1297821</v>
      </c>
      <c r="K1517" s="1">
        <f t="shared" si="71"/>
        <v>14.076197262268064</v>
      </c>
      <c r="L1517" t="s">
        <v>20</v>
      </c>
      <c r="M1517" t="s">
        <v>24</v>
      </c>
      <c r="N1517" t="s">
        <v>3167</v>
      </c>
      <c r="O1517" t="s">
        <v>3167</v>
      </c>
      <c r="P1517" t="s">
        <v>3167</v>
      </c>
      <c r="Q1517" t="s">
        <v>3167</v>
      </c>
      <c r="R1517" t="s">
        <v>3167</v>
      </c>
      <c r="S1517" s="10">
        <f>C1517-VLOOKUP(E1517, 'OFZ Yield'!$B$2:$N$2354, MATCH(V1517, 'OFZ Yield'!$B$3:$N$3, 0), FALSE)</f>
        <v>11.91</v>
      </c>
      <c r="T1517">
        <f t="shared" si="72"/>
        <v>1</v>
      </c>
      <c r="U1517">
        <f t="shared" si="73"/>
        <v>291</v>
      </c>
      <c r="V1517">
        <v>20</v>
      </c>
      <c r="W1517">
        <v>0</v>
      </c>
      <c r="X1517">
        <v>1</v>
      </c>
      <c r="Y1517" s="2">
        <v>44243</v>
      </c>
      <c r="Z1517" s="226">
        <f>IF(Y1517="", 0, 12*(Y1517-E1517)/365)</f>
        <v>56.12054794520548</v>
      </c>
    </row>
    <row r="1518" spans="1:26" hidden="1" x14ac:dyDescent="0.15">
      <c r="A1518" t="s">
        <v>856</v>
      </c>
      <c r="B1518" t="s">
        <v>857</v>
      </c>
      <c r="C1518" s="1">
        <v>10.75</v>
      </c>
      <c r="D1518" s="2">
        <v>51678</v>
      </c>
      <c r="E1518" s="2">
        <v>42536</v>
      </c>
      <c r="F1518" t="s">
        <v>858</v>
      </c>
      <c r="G1518" t="s">
        <v>19</v>
      </c>
      <c r="H1518" t="s">
        <v>21</v>
      </c>
      <c r="I1518" t="s">
        <v>25</v>
      </c>
      <c r="J1518" s="1">
        <v>19157518</v>
      </c>
      <c r="K1518" s="1">
        <f t="shared" si="71"/>
        <v>16.768205781406053</v>
      </c>
      <c r="L1518" t="s">
        <v>20</v>
      </c>
      <c r="M1518" t="s">
        <v>24</v>
      </c>
      <c r="N1518" t="s">
        <v>3167</v>
      </c>
      <c r="O1518" t="s">
        <v>3167</v>
      </c>
      <c r="P1518" t="s">
        <v>3167</v>
      </c>
      <c r="Q1518" t="s">
        <v>3167</v>
      </c>
      <c r="R1518" t="s">
        <v>3167</v>
      </c>
      <c r="S1518" s="10">
        <f>C1518-VLOOKUP(E1518, 'OFZ Yield'!$B$2:$N$2354, MATCH(V1518, 'OFZ Yield'!$B$3:$N$3, 0), FALSE)</f>
        <v>2.1999999999999993</v>
      </c>
      <c r="T1518">
        <f t="shared" si="72"/>
        <v>0</v>
      </c>
      <c r="U1518">
        <f t="shared" si="73"/>
        <v>301</v>
      </c>
      <c r="V1518">
        <v>20</v>
      </c>
      <c r="W1518">
        <v>0</v>
      </c>
    </row>
    <row r="1519" spans="1:26" hidden="1" x14ac:dyDescent="0.15">
      <c r="A1519" t="s">
        <v>856</v>
      </c>
      <c r="B1519" t="s">
        <v>857</v>
      </c>
      <c r="C1519" s="1">
        <v>11</v>
      </c>
      <c r="D1519" s="2">
        <v>51678</v>
      </c>
      <c r="E1519" s="2">
        <v>42536</v>
      </c>
      <c r="F1519" t="s">
        <v>859</v>
      </c>
      <c r="G1519" t="s">
        <v>19</v>
      </c>
      <c r="H1519" t="s">
        <v>21</v>
      </c>
      <c r="I1519" t="s">
        <v>23</v>
      </c>
      <c r="J1519" s="1">
        <v>1069241</v>
      </c>
      <c r="K1519" s="1">
        <f t="shared" si="71"/>
        <v>13.88245960893893</v>
      </c>
      <c r="L1519" t="s">
        <v>20</v>
      </c>
      <c r="M1519" t="s">
        <v>24</v>
      </c>
      <c r="N1519" t="s">
        <v>3167</v>
      </c>
      <c r="O1519" t="s">
        <v>3167</v>
      </c>
      <c r="P1519" t="s">
        <v>3167</v>
      </c>
      <c r="Q1519" t="s">
        <v>3167</v>
      </c>
      <c r="R1519" t="s">
        <v>3167</v>
      </c>
      <c r="S1519" s="10">
        <f>C1519-VLOOKUP(E1519, 'OFZ Yield'!$B$2:$N$2354, MATCH(V1519, 'OFZ Yield'!$B$3:$N$3, 0), FALSE)</f>
        <v>2.4499999999999993</v>
      </c>
      <c r="T1519">
        <f t="shared" si="72"/>
        <v>0</v>
      </c>
      <c r="U1519">
        <f t="shared" si="73"/>
        <v>301</v>
      </c>
      <c r="V1519">
        <v>20</v>
      </c>
      <c r="W1519">
        <v>0</v>
      </c>
    </row>
    <row r="1520" spans="1:26" x14ac:dyDescent="0.15">
      <c r="A1520" t="s">
        <v>856</v>
      </c>
      <c r="B1520" t="s">
        <v>857</v>
      </c>
      <c r="C1520" s="1">
        <v>27.211379310000002</v>
      </c>
      <c r="D1520" s="2">
        <v>51678</v>
      </c>
      <c r="E1520" s="2">
        <v>42536</v>
      </c>
      <c r="F1520" t="s">
        <v>860</v>
      </c>
      <c r="G1520" t="s">
        <v>19</v>
      </c>
      <c r="H1520" t="s">
        <v>21</v>
      </c>
      <c r="I1520" t="s">
        <v>23</v>
      </c>
      <c r="J1520" s="1">
        <v>1069241</v>
      </c>
      <c r="K1520" s="1">
        <f t="shared" si="71"/>
        <v>13.88245960893893</v>
      </c>
      <c r="L1520" t="s">
        <v>20</v>
      </c>
      <c r="M1520" t="s">
        <v>24</v>
      </c>
      <c r="N1520" t="s">
        <v>3167</v>
      </c>
      <c r="O1520" t="s">
        <v>3167</v>
      </c>
      <c r="P1520" t="s">
        <v>3167</v>
      </c>
      <c r="Q1520" t="s">
        <v>3167</v>
      </c>
      <c r="R1520" t="s">
        <v>3167</v>
      </c>
      <c r="S1520" s="10">
        <f>C1520-VLOOKUP(E1520, 'OFZ Yield'!$B$2:$N$2354, MATCH(V1520, 'OFZ Yield'!$B$3:$N$3, 0), FALSE)</f>
        <v>18.661379310000001</v>
      </c>
      <c r="T1520">
        <f t="shared" si="72"/>
        <v>1</v>
      </c>
      <c r="U1520">
        <f t="shared" si="73"/>
        <v>301</v>
      </c>
      <c r="V1520">
        <v>20</v>
      </c>
      <c r="W1520">
        <v>0</v>
      </c>
      <c r="X1520">
        <v>1</v>
      </c>
      <c r="Y1520" s="2">
        <v>44243</v>
      </c>
      <c r="Z1520" s="226">
        <f>IF(Y1520="", 0, 12*(Y1520-E1520)/365)</f>
        <v>56.12054794520548</v>
      </c>
    </row>
    <row r="1521" spans="1:26" hidden="1" x14ac:dyDescent="0.15">
      <c r="A1521" t="s">
        <v>730</v>
      </c>
      <c r="B1521" t="s">
        <v>731</v>
      </c>
      <c r="C1521" s="1">
        <v>9.9499999999999993</v>
      </c>
      <c r="D1521" s="2">
        <v>46177</v>
      </c>
      <c r="E1521" s="2">
        <v>42537</v>
      </c>
      <c r="F1521" t="s">
        <v>3003</v>
      </c>
      <c r="G1521" t="s">
        <v>19</v>
      </c>
      <c r="H1521" t="s">
        <v>21</v>
      </c>
      <c r="I1521" t="s">
        <v>23</v>
      </c>
      <c r="J1521" s="1">
        <v>67736909</v>
      </c>
      <c r="K1521" s="1">
        <f t="shared" si="71"/>
        <v>18.031141773961462</v>
      </c>
      <c r="L1521" t="s">
        <v>20</v>
      </c>
      <c r="M1521" t="s">
        <v>948</v>
      </c>
      <c r="N1521" t="s">
        <v>3167</v>
      </c>
      <c r="O1521" t="s">
        <v>3139</v>
      </c>
      <c r="P1521" t="s">
        <v>3167</v>
      </c>
      <c r="Q1521" t="s">
        <v>3167</v>
      </c>
      <c r="R1521" t="s">
        <v>3167</v>
      </c>
      <c r="S1521" s="10">
        <f>C1521-VLOOKUP(E1521, 'OFZ Yield'!$B$2:$N$2354, MATCH(V1521, 'OFZ Yield'!$B$3:$N$3, 0), FALSE)</f>
        <v>0.51999999999999957</v>
      </c>
      <c r="T1521">
        <f t="shared" si="72"/>
        <v>0</v>
      </c>
      <c r="U1521">
        <f t="shared" si="73"/>
        <v>120</v>
      </c>
      <c r="V1521">
        <v>2</v>
      </c>
      <c r="W1521">
        <v>0</v>
      </c>
      <c r="Z1521">
        <v>0</v>
      </c>
    </row>
    <row r="1522" spans="1:26" hidden="1" x14ac:dyDescent="0.15">
      <c r="A1522" t="s">
        <v>2752</v>
      </c>
      <c r="B1522" t="s">
        <v>2753</v>
      </c>
      <c r="C1522" s="1">
        <v>14</v>
      </c>
      <c r="D1522" s="2">
        <v>43630</v>
      </c>
      <c r="E1522" s="2">
        <v>42538</v>
      </c>
      <c r="F1522" t="s">
        <v>3010</v>
      </c>
      <c r="G1522" t="s">
        <v>19</v>
      </c>
      <c r="H1522" t="s">
        <v>21</v>
      </c>
      <c r="I1522" t="s">
        <v>23</v>
      </c>
      <c r="J1522" s="1">
        <v>13184037</v>
      </c>
      <c r="K1522" s="1">
        <f t="shared" si="71"/>
        <v>16.394517337559492</v>
      </c>
      <c r="L1522" t="s">
        <v>20</v>
      </c>
      <c r="M1522" t="s">
        <v>948</v>
      </c>
      <c r="N1522" t="s">
        <v>3167</v>
      </c>
      <c r="O1522" t="s">
        <v>3167</v>
      </c>
      <c r="P1522" t="s">
        <v>3167</v>
      </c>
      <c r="Q1522" t="s">
        <v>3167</v>
      </c>
      <c r="R1522" t="s">
        <v>3167</v>
      </c>
      <c r="S1522" s="10">
        <f>C1522-VLOOKUP(E1522, 'OFZ Yield'!$B$2:$N$2354, MATCH(V1522, 'OFZ Yield'!$B$3:$N$3, 0), FALSE)</f>
        <v>4.82</v>
      </c>
      <c r="T1522">
        <f t="shared" si="72"/>
        <v>1</v>
      </c>
      <c r="U1522">
        <f t="shared" si="73"/>
        <v>36</v>
      </c>
      <c r="V1522">
        <v>3</v>
      </c>
      <c r="W1522">
        <v>0</v>
      </c>
      <c r="X1522">
        <v>0</v>
      </c>
      <c r="Z1522">
        <v>0</v>
      </c>
    </row>
    <row r="1523" spans="1:26" x14ac:dyDescent="0.15">
      <c r="A1523" t="s">
        <v>2039</v>
      </c>
      <c r="B1523" t="s">
        <v>2040</v>
      </c>
      <c r="C1523" s="1">
        <v>17</v>
      </c>
      <c r="D1523" s="2">
        <v>44367</v>
      </c>
      <c r="E1523" s="2">
        <v>42541</v>
      </c>
      <c r="F1523" t="s">
        <v>3007</v>
      </c>
      <c r="G1523" t="s">
        <v>19</v>
      </c>
      <c r="H1523" t="s">
        <v>21</v>
      </c>
      <c r="I1523" t="s">
        <v>23</v>
      </c>
      <c r="J1523" s="1">
        <v>66312821</v>
      </c>
      <c r="K1523" s="1">
        <f t="shared" si="71"/>
        <v>18.009893815043064</v>
      </c>
      <c r="L1523" t="s">
        <v>20</v>
      </c>
      <c r="M1523" t="s">
        <v>1011</v>
      </c>
      <c r="N1523" t="s">
        <v>3167</v>
      </c>
      <c r="O1523" t="s">
        <v>3167</v>
      </c>
      <c r="P1523" t="s">
        <v>3167</v>
      </c>
      <c r="Q1523" t="s">
        <v>3167</v>
      </c>
      <c r="R1523" t="s">
        <v>3167</v>
      </c>
      <c r="S1523" s="10">
        <f>C1523-VLOOKUP(E1523, 'OFZ Yield'!$B$2:$N$2354, MATCH(V1523, 'OFZ Yield'!$B$3:$N$3, 0), FALSE)</f>
        <v>8.44</v>
      </c>
      <c r="T1523">
        <f t="shared" si="72"/>
        <v>1</v>
      </c>
      <c r="U1523">
        <f t="shared" si="73"/>
        <v>61</v>
      </c>
      <c r="V1523">
        <v>10</v>
      </c>
      <c r="W1523">
        <v>0</v>
      </c>
      <c r="X1523">
        <v>1</v>
      </c>
      <c r="Y1523" s="2">
        <v>43272</v>
      </c>
      <c r="Z1523" s="226">
        <f>IF(Y1523="", 0, 12*(Y1523-E1523)/365)</f>
        <v>24.032876712328768</v>
      </c>
    </row>
    <row r="1524" spans="1:26" hidden="1" x14ac:dyDescent="0.15">
      <c r="A1524" t="s">
        <v>170</v>
      </c>
      <c r="B1524" t="s">
        <v>171</v>
      </c>
      <c r="C1524" s="1">
        <v>10</v>
      </c>
      <c r="D1524" s="2">
        <v>43636</v>
      </c>
      <c r="E1524" s="2">
        <v>42541</v>
      </c>
      <c r="F1524" t="s">
        <v>3009</v>
      </c>
      <c r="G1524" t="s">
        <v>19</v>
      </c>
      <c r="H1524" t="s">
        <v>21</v>
      </c>
      <c r="I1524" t="s">
        <v>23</v>
      </c>
      <c r="J1524" s="1">
        <v>154254748</v>
      </c>
      <c r="K1524" s="1">
        <f t="shared" si="71"/>
        <v>18.85411600147539</v>
      </c>
      <c r="L1524" t="s">
        <v>20</v>
      </c>
      <c r="M1524" t="s">
        <v>948</v>
      </c>
      <c r="N1524" t="s">
        <v>3167</v>
      </c>
      <c r="O1524" t="s">
        <v>3167</v>
      </c>
      <c r="P1524" t="s">
        <v>3167</v>
      </c>
      <c r="Q1524" t="s">
        <v>3167</v>
      </c>
      <c r="R1524" t="s">
        <v>3167</v>
      </c>
      <c r="S1524" s="10">
        <f>C1524-VLOOKUP(E1524, 'OFZ Yield'!$B$2:$N$2354, MATCH(V1524, 'OFZ Yield'!$B$3:$N$3, 0), FALSE)</f>
        <v>0.91999999999999993</v>
      </c>
      <c r="T1524">
        <f t="shared" si="72"/>
        <v>0</v>
      </c>
      <c r="U1524">
        <f t="shared" si="73"/>
        <v>36</v>
      </c>
      <c r="V1524">
        <v>3</v>
      </c>
      <c r="W1524">
        <v>0</v>
      </c>
      <c r="Z1524">
        <v>0</v>
      </c>
    </row>
    <row r="1525" spans="1:26" hidden="1" x14ac:dyDescent="0.15">
      <c r="A1525" t="s">
        <v>1767</v>
      </c>
      <c r="B1525" t="s">
        <v>1768</v>
      </c>
      <c r="C1525" s="1">
        <v>10.25</v>
      </c>
      <c r="D1525" s="2">
        <v>43637</v>
      </c>
      <c r="E1525" s="2">
        <v>42542</v>
      </c>
      <c r="F1525" t="s">
        <v>3008</v>
      </c>
      <c r="G1525" t="s">
        <v>19</v>
      </c>
      <c r="H1525" t="s">
        <v>21</v>
      </c>
      <c r="I1525" t="s">
        <v>25</v>
      </c>
      <c r="J1525" s="1">
        <v>67558438</v>
      </c>
      <c r="K1525" s="1">
        <f t="shared" si="71"/>
        <v>18.028503529447136</v>
      </c>
      <c r="L1525" t="s">
        <v>20</v>
      </c>
      <c r="M1525" t="s">
        <v>947</v>
      </c>
      <c r="N1525" t="s">
        <v>3167</v>
      </c>
      <c r="O1525" t="s">
        <v>3167</v>
      </c>
      <c r="P1525" t="s">
        <v>3167</v>
      </c>
      <c r="Q1525" t="s">
        <v>3167</v>
      </c>
      <c r="R1525" t="s">
        <v>3167</v>
      </c>
      <c r="S1525" s="10">
        <f>C1525-VLOOKUP(E1525, 'OFZ Yield'!$B$2:$N$2354, MATCH(V1525, 'OFZ Yield'!$B$3:$N$3, 0), FALSE)</f>
        <v>1.6899999999999995</v>
      </c>
      <c r="T1525">
        <f t="shared" si="72"/>
        <v>0</v>
      </c>
      <c r="U1525">
        <f t="shared" si="73"/>
        <v>36</v>
      </c>
      <c r="V1525">
        <v>10</v>
      </c>
      <c r="W1525">
        <v>0</v>
      </c>
      <c r="Z1525">
        <v>0</v>
      </c>
    </row>
    <row r="1526" spans="1:26" hidden="1" x14ac:dyDescent="0.15">
      <c r="A1526" t="s">
        <v>116</v>
      </c>
      <c r="B1526" t="s">
        <v>117</v>
      </c>
      <c r="C1526" s="1">
        <v>11.85</v>
      </c>
      <c r="D1526" s="2">
        <v>44364</v>
      </c>
      <c r="E1526" s="2">
        <v>42544</v>
      </c>
      <c r="F1526" t="s">
        <v>118</v>
      </c>
      <c r="G1526" t="s">
        <v>19</v>
      </c>
      <c r="H1526" t="s">
        <v>21</v>
      </c>
      <c r="I1526" t="s">
        <v>25</v>
      </c>
      <c r="J1526" s="1">
        <v>66312821</v>
      </c>
      <c r="K1526" s="1">
        <f t="shared" si="71"/>
        <v>18.009893815043064</v>
      </c>
      <c r="L1526" t="s">
        <v>20</v>
      </c>
      <c r="M1526" t="s">
        <v>24</v>
      </c>
      <c r="N1526" t="s">
        <v>3167</v>
      </c>
      <c r="O1526" t="s">
        <v>3167</v>
      </c>
      <c r="P1526" t="s">
        <v>3167</v>
      </c>
      <c r="Q1526" t="s">
        <v>3167</v>
      </c>
      <c r="R1526" t="s">
        <v>3167</v>
      </c>
      <c r="S1526" s="10">
        <f>C1526-VLOOKUP(E1526, 'OFZ Yield'!$B$2:$N$2354, MATCH(V1526, 'OFZ Yield'!$B$3:$N$3, 0), FALSE)</f>
        <v>3.129999999999999</v>
      </c>
      <c r="T1526">
        <f t="shared" si="72"/>
        <v>0</v>
      </c>
      <c r="U1526">
        <f t="shared" si="73"/>
        <v>60</v>
      </c>
      <c r="V1526">
        <v>5</v>
      </c>
      <c r="W1526">
        <v>0</v>
      </c>
    </row>
    <row r="1527" spans="1:26" hidden="1" x14ac:dyDescent="0.15">
      <c r="A1527" t="s">
        <v>119</v>
      </c>
      <c r="B1527" t="s">
        <v>120</v>
      </c>
      <c r="C1527" s="1">
        <v>14.5</v>
      </c>
      <c r="D1527" s="2">
        <v>44365</v>
      </c>
      <c r="E1527" s="2">
        <v>42545</v>
      </c>
      <c r="F1527" t="s">
        <v>121</v>
      </c>
      <c r="G1527" t="s">
        <v>19</v>
      </c>
      <c r="H1527" t="s">
        <v>21</v>
      </c>
      <c r="I1527" t="s">
        <v>25</v>
      </c>
      <c r="J1527" s="1">
        <v>13262564</v>
      </c>
      <c r="K1527" s="1">
        <f t="shared" si="71"/>
        <v>16.400455887528924</v>
      </c>
      <c r="L1527" t="s">
        <v>20</v>
      </c>
      <c r="M1527" t="s">
        <v>24</v>
      </c>
      <c r="N1527" t="s">
        <v>3167</v>
      </c>
      <c r="O1527" t="s">
        <v>3167</v>
      </c>
      <c r="P1527" t="s">
        <v>3167</v>
      </c>
      <c r="Q1527" t="s">
        <v>3167</v>
      </c>
      <c r="R1527" t="s">
        <v>3167</v>
      </c>
      <c r="S1527" s="10">
        <f>C1527-VLOOKUP(E1527, 'OFZ Yield'!$B$2:$N$2354, MATCH(V1527, 'OFZ Yield'!$B$3:$N$3, 0), FALSE)</f>
        <v>5.7100000000000009</v>
      </c>
      <c r="T1527">
        <f t="shared" si="72"/>
        <v>1</v>
      </c>
      <c r="U1527">
        <f t="shared" si="73"/>
        <v>60</v>
      </c>
      <c r="V1527">
        <v>5</v>
      </c>
      <c r="W1527">
        <v>0</v>
      </c>
      <c r="X1527">
        <v>0</v>
      </c>
    </row>
    <row r="1528" spans="1:26" x14ac:dyDescent="0.15">
      <c r="A1528" t="s">
        <v>1934</v>
      </c>
      <c r="B1528" t="s">
        <v>1935</v>
      </c>
      <c r="C1528" s="1">
        <v>15</v>
      </c>
      <c r="D1528" s="2">
        <v>46188</v>
      </c>
      <c r="E1528" s="2">
        <v>42548</v>
      </c>
      <c r="F1528" t="s">
        <v>3011</v>
      </c>
      <c r="G1528" t="s">
        <v>19</v>
      </c>
      <c r="H1528" t="s">
        <v>21</v>
      </c>
      <c r="I1528" t="s">
        <v>25</v>
      </c>
      <c r="J1528" s="1">
        <v>4024036</v>
      </c>
      <c r="K1528" s="1">
        <f t="shared" si="71"/>
        <v>15.207795937043763</v>
      </c>
      <c r="L1528" t="s">
        <v>20</v>
      </c>
      <c r="M1528" t="s">
        <v>1011</v>
      </c>
      <c r="N1528" t="s">
        <v>3167</v>
      </c>
      <c r="O1528" t="s">
        <v>3167</v>
      </c>
      <c r="P1528" t="s">
        <v>3167</v>
      </c>
      <c r="Q1528" t="s">
        <v>3167</v>
      </c>
      <c r="R1528" t="s">
        <v>3167</v>
      </c>
      <c r="S1528" s="10">
        <f>C1528-VLOOKUP(E1528, 'OFZ Yield'!$B$2:$N$2354, MATCH(V1528, 'OFZ Yield'!$B$3:$N$3, 0), FALSE)</f>
        <v>6.5600000000000005</v>
      </c>
      <c r="T1528">
        <f t="shared" si="72"/>
        <v>1</v>
      </c>
      <c r="U1528">
        <f t="shared" si="73"/>
        <v>120</v>
      </c>
      <c r="V1528">
        <v>30</v>
      </c>
      <c r="W1528">
        <v>0</v>
      </c>
      <c r="X1528">
        <v>1</v>
      </c>
      <c r="Y1528" s="2">
        <v>42912</v>
      </c>
      <c r="Z1528" s="226">
        <f>IF(Y1528="", 0, 12*(Y1528-E1528)/365)</f>
        <v>11.967123287671233</v>
      </c>
    </row>
    <row r="1529" spans="1:26" hidden="1" x14ac:dyDescent="0.15">
      <c r="A1529" t="s">
        <v>2619</v>
      </c>
      <c r="B1529" t="s">
        <v>2620</v>
      </c>
      <c r="C1529" s="1">
        <v>12</v>
      </c>
      <c r="D1529" s="2">
        <v>44368</v>
      </c>
      <c r="E1529" s="2">
        <v>42548</v>
      </c>
      <c r="F1529" s="15" t="s">
        <v>3014</v>
      </c>
      <c r="G1529" t="s">
        <v>19</v>
      </c>
      <c r="H1529" t="s">
        <v>21</v>
      </c>
      <c r="I1529" t="s">
        <v>23</v>
      </c>
      <c r="J1529" s="1">
        <v>27062706</v>
      </c>
      <c r="K1529" s="1">
        <f t="shared" si="71"/>
        <v>17.113667175707249</v>
      </c>
      <c r="L1529" t="s">
        <v>20</v>
      </c>
      <c r="M1529" t="s">
        <v>1011</v>
      </c>
      <c r="N1529" t="s">
        <v>3167</v>
      </c>
      <c r="O1529" t="s">
        <v>3167</v>
      </c>
      <c r="P1529" t="s">
        <v>3167</v>
      </c>
      <c r="Q1529" t="s">
        <v>3167</v>
      </c>
      <c r="R1529" t="s">
        <v>3167</v>
      </c>
      <c r="S1529" s="10">
        <f>C1529-VLOOKUP(E1529, 'OFZ Yield'!$B$2:$N$2354, MATCH(V1529, 'OFZ Yield'!$B$3:$N$3, 0), FALSE)</f>
        <v>3.49</v>
      </c>
      <c r="T1529">
        <f t="shared" si="72"/>
        <v>0</v>
      </c>
      <c r="U1529">
        <f t="shared" si="73"/>
        <v>60</v>
      </c>
      <c r="V1529">
        <v>10</v>
      </c>
      <c r="W1529">
        <v>0</v>
      </c>
      <c r="X1529">
        <v>1</v>
      </c>
      <c r="Y1529" s="2">
        <v>43003</v>
      </c>
      <c r="Z1529" s="10">
        <f>(Y1529-E1529)/365</f>
        <v>1.2465753424657535</v>
      </c>
    </row>
    <row r="1530" spans="1:26" x14ac:dyDescent="0.15">
      <c r="A1530" t="s">
        <v>79</v>
      </c>
      <c r="B1530" t="s">
        <v>80</v>
      </c>
      <c r="C1530" s="1">
        <v>14.25</v>
      </c>
      <c r="D1530" s="2">
        <v>44310</v>
      </c>
      <c r="E1530" s="2">
        <v>42550</v>
      </c>
      <c r="F1530" t="s">
        <v>81</v>
      </c>
      <c r="G1530" t="s">
        <v>19</v>
      </c>
      <c r="H1530" t="s">
        <v>21</v>
      </c>
      <c r="I1530" t="s">
        <v>25</v>
      </c>
      <c r="J1530" s="1">
        <v>38240413</v>
      </c>
      <c r="K1530" s="1">
        <f t="shared" si="71"/>
        <v>17.459403446298356</v>
      </c>
      <c r="L1530" t="s">
        <v>20</v>
      </c>
      <c r="M1530" t="s">
        <v>24</v>
      </c>
      <c r="N1530" t="s">
        <v>3167</v>
      </c>
      <c r="O1530" t="s">
        <v>3167</v>
      </c>
      <c r="P1530" t="s">
        <v>3167</v>
      </c>
      <c r="Q1530" t="s">
        <v>3167</v>
      </c>
      <c r="R1530" t="s">
        <v>3167</v>
      </c>
      <c r="S1530" s="10">
        <f>C1530-VLOOKUP(E1530, 'OFZ Yield'!$B$2:$N$2354, MATCH(V1530, 'OFZ Yield'!$B$3:$N$3, 0), FALSE)</f>
        <v>5.6300000000000008</v>
      </c>
      <c r="T1530">
        <f t="shared" si="72"/>
        <v>1</v>
      </c>
      <c r="U1530">
        <f t="shared" si="73"/>
        <v>58</v>
      </c>
      <c r="V1530">
        <v>5</v>
      </c>
      <c r="W1530">
        <v>0</v>
      </c>
      <c r="X1530">
        <v>1</v>
      </c>
      <c r="Y1530" s="2">
        <v>44243</v>
      </c>
      <c r="Z1530" s="226">
        <f>IF(Y1530="", 0, 12*(Y1530-E1530)/365)</f>
        <v>55.660273972602738</v>
      </c>
    </row>
    <row r="1531" spans="1:26" hidden="1" x14ac:dyDescent="0.15">
      <c r="A1531" t="s">
        <v>123</v>
      </c>
      <c r="B1531" t="s">
        <v>124</v>
      </c>
      <c r="C1531" s="1">
        <v>7.15</v>
      </c>
      <c r="D1531" s="2">
        <v>44370</v>
      </c>
      <c r="E1531" s="2">
        <v>42550</v>
      </c>
      <c r="F1531" t="s">
        <v>125</v>
      </c>
      <c r="G1531" t="s">
        <v>19</v>
      </c>
      <c r="H1531" t="s">
        <v>21</v>
      </c>
      <c r="I1531" t="s">
        <v>23</v>
      </c>
      <c r="J1531" s="1">
        <v>34323432</v>
      </c>
      <c r="K1531" s="1">
        <f t="shared" si="71"/>
        <v>17.351338827584367</v>
      </c>
      <c r="L1531" t="s">
        <v>20</v>
      </c>
      <c r="M1531" t="s">
        <v>24</v>
      </c>
      <c r="N1531" t="s">
        <v>3167</v>
      </c>
      <c r="O1531" t="s">
        <v>3167</v>
      </c>
      <c r="P1531" t="s">
        <v>3167</v>
      </c>
      <c r="Q1531" t="s">
        <v>3167</v>
      </c>
      <c r="R1531" t="s">
        <v>3167</v>
      </c>
      <c r="S1531" s="10">
        <f>C1531-VLOOKUP(E1531, 'OFZ Yield'!$B$2:$N$2354, MATCH(V1531, 'OFZ Yield'!$B$3:$N$3, 0), FALSE)</f>
        <v>-1.4699999999999989</v>
      </c>
      <c r="T1531">
        <f t="shared" si="72"/>
        <v>0</v>
      </c>
      <c r="U1531">
        <f t="shared" si="73"/>
        <v>60</v>
      </c>
      <c r="V1531">
        <v>5</v>
      </c>
      <c r="W1531">
        <v>0</v>
      </c>
    </row>
    <row r="1532" spans="1:26" x14ac:dyDescent="0.15">
      <c r="A1532" t="s">
        <v>2029</v>
      </c>
      <c r="B1532" t="s">
        <v>2030</v>
      </c>
      <c r="C1532" s="1">
        <v>17</v>
      </c>
      <c r="D1532" s="2">
        <v>43642</v>
      </c>
      <c r="E1532" s="2">
        <v>42550</v>
      </c>
      <c r="F1532" t="s">
        <v>3013</v>
      </c>
      <c r="G1532" t="s">
        <v>19</v>
      </c>
      <c r="H1532" t="s">
        <v>21</v>
      </c>
      <c r="I1532" t="s">
        <v>23</v>
      </c>
      <c r="J1532" s="1">
        <v>2640264</v>
      </c>
      <c r="K1532" s="1">
        <f t="shared" si="71"/>
        <v>14.786389470122833</v>
      </c>
      <c r="L1532" t="s">
        <v>20</v>
      </c>
      <c r="M1532" t="s">
        <v>1011</v>
      </c>
      <c r="N1532" t="s">
        <v>3167</v>
      </c>
      <c r="O1532" t="s">
        <v>3167</v>
      </c>
      <c r="P1532" t="s">
        <v>3167</v>
      </c>
      <c r="Q1532" t="s">
        <v>3167</v>
      </c>
      <c r="R1532" t="s">
        <v>3167</v>
      </c>
      <c r="S1532" s="10">
        <f>C1532-VLOOKUP(E1532, 'OFZ Yield'!$B$2:$N$2354, MATCH(V1532, 'OFZ Yield'!$B$3:$N$3, 0), FALSE)</f>
        <v>8</v>
      </c>
      <c r="T1532">
        <f t="shared" si="72"/>
        <v>1</v>
      </c>
      <c r="U1532">
        <f t="shared" si="73"/>
        <v>36</v>
      </c>
      <c r="V1532">
        <v>3</v>
      </c>
      <c r="W1532">
        <v>0</v>
      </c>
      <c r="X1532">
        <v>1</v>
      </c>
      <c r="Y1532" s="2">
        <v>43097</v>
      </c>
      <c r="Z1532" s="226">
        <f>IF(Y1532="", 0, 12*(Y1532-E1532)/365)</f>
        <v>17.983561643835618</v>
      </c>
    </row>
    <row r="1533" spans="1:26" hidden="1" x14ac:dyDescent="0.15">
      <c r="A1533" t="s">
        <v>823</v>
      </c>
      <c r="B1533" t="s">
        <v>824</v>
      </c>
      <c r="C1533" s="1">
        <v>0.51</v>
      </c>
      <c r="D1533" s="2">
        <v>49830</v>
      </c>
      <c r="E1533" s="2">
        <v>42550</v>
      </c>
      <c r="F1533" s="15" t="s">
        <v>3016</v>
      </c>
      <c r="G1533" t="s">
        <v>19</v>
      </c>
      <c r="H1533" t="s">
        <v>21</v>
      </c>
      <c r="I1533" t="s">
        <v>23</v>
      </c>
      <c r="J1533" s="1">
        <v>67067281</v>
      </c>
      <c r="K1533" s="1">
        <f t="shared" si="71"/>
        <v>18.021206867519556</v>
      </c>
      <c r="L1533" t="s">
        <v>20</v>
      </c>
      <c r="M1533" t="s">
        <v>1011</v>
      </c>
      <c r="N1533" t="s">
        <v>3167</v>
      </c>
      <c r="O1533" t="s">
        <v>3139</v>
      </c>
      <c r="P1533" t="s">
        <v>3167</v>
      </c>
      <c r="Q1533" t="s">
        <v>3167</v>
      </c>
      <c r="R1533" t="s">
        <v>3167</v>
      </c>
      <c r="S1533" s="10">
        <f>C1533-VLOOKUP(E1533, 'OFZ Yield'!$B$2:$N$2354, MATCH(V1533, 'OFZ Yield'!$B$3:$N$3, 0), FALSE)</f>
        <v>-8.49</v>
      </c>
      <c r="T1533">
        <f t="shared" si="72"/>
        <v>0</v>
      </c>
      <c r="U1533">
        <f t="shared" si="73"/>
        <v>240</v>
      </c>
      <c r="V1533">
        <v>3</v>
      </c>
      <c r="W1533">
        <v>0</v>
      </c>
      <c r="X1533">
        <v>1</v>
      </c>
      <c r="Y1533" s="2">
        <v>42732</v>
      </c>
      <c r="Z1533" s="10">
        <f>(Y1533-E1533)/365</f>
        <v>0.49863013698630138</v>
      </c>
    </row>
    <row r="1534" spans="1:26" hidden="1" x14ac:dyDescent="0.15">
      <c r="A1534" t="s">
        <v>126</v>
      </c>
      <c r="B1534" t="s">
        <v>127</v>
      </c>
      <c r="C1534" s="1">
        <v>11</v>
      </c>
      <c r="D1534" s="2">
        <v>44371</v>
      </c>
      <c r="E1534" s="2">
        <v>42551</v>
      </c>
      <c r="F1534" t="s">
        <v>128</v>
      </c>
      <c r="G1534" t="s">
        <v>19</v>
      </c>
      <c r="H1534" t="s">
        <v>21</v>
      </c>
      <c r="I1534" t="s">
        <v>23</v>
      </c>
      <c r="J1534" s="1">
        <v>39787692</v>
      </c>
      <c r="K1534" s="1">
        <f t="shared" si="71"/>
        <v>17.499068176197035</v>
      </c>
      <c r="L1534" t="s">
        <v>20</v>
      </c>
      <c r="M1534" t="s">
        <v>24</v>
      </c>
      <c r="N1534" t="s">
        <v>3136</v>
      </c>
      <c r="O1534" t="s">
        <v>3167</v>
      </c>
      <c r="P1534" t="s">
        <v>3167</v>
      </c>
      <c r="Q1534" t="s">
        <v>3167</v>
      </c>
      <c r="R1534" t="s">
        <v>3167</v>
      </c>
      <c r="S1534" s="10">
        <f>C1534-VLOOKUP(E1534, 'OFZ Yield'!$B$2:$N$2354, MATCH(V1534, 'OFZ Yield'!$B$3:$N$3, 0), FALSE)</f>
        <v>2.4600000000000009</v>
      </c>
      <c r="T1534">
        <f t="shared" si="72"/>
        <v>0</v>
      </c>
      <c r="U1534">
        <f t="shared" si="73"/>
        <v>60</v>
      </c>
      <c r="V1534">
        <v>5</v>
      </c>
      <c r="W1534">
        <v>2</v>
      </c>
    </row>
    <row r="1535" spans="1:26" hidden="1" x14ac:dyDescent="0.15">
      <c r="A1535" t="s">
        <v>130</v>
      </c>
      <c r="B1535" t="s">
        <v>131</v>
      </c>
      <c r="C1535" s="1">
        <v>7.4</v>
      </c>
      <c r="D1535" s="2">
        <v>44371</v>
      </c>
      <c r="E1535" s="2">
        <v>42551</v>
      </c>
      <c r="F1535" t="s">
        <v>132</v>
      </c>
      <c r="G1535" t="s">
        <v>19</v>
      </c>
      <c r="H1535" t="s">
        <v>21</v>
      </c>
      <c r="I1535" t="s">
        <v>23</v>
      </c>
      <c r="J1535" s="1">
        <v>40240369</v>
      </c>
      <c r="K1535" s="1">
        <f t="shared" si="71"/>
        <v>17.510381253693833</v>
      </c>
      <c r="L1535" t="s">
        <v>20</v>
      </c>
      <c r="M1535" t="s">
        <v>24</v>
      </c>
      <c r="N1535" t="s">
        <v>3134</v>
      </c>
      <c r="O1535" t="s">
        <v>3141</v>
      </c>
      <c r="P1535" t="s">
        <v>3167</v>
      </c>
      <c r="Q1535" t="s">
        <v>3167</v>
      </c>
      <c r="R1535" t="s">
        <v>3167</v>
      </c>
      <c r="S1535" s="10">
        <f>C1535-VLOOKUP(E1535, 'OFZ Yield'!$B$2:$N$2354, MATCH(V1535, 'OFZ Yield'!$B$3:$N$3, 0), FALSE)</f>
        <v>-1.1399999999999988</v>
      </c>
      <c r="T1535">
        <f t="shared" si="72"/>
        <v>0</v>
      </c>
      <c r="U1535">
        <f t="shared" si="73"/>
        <v>60</v>
      </c>
      <c r="V1535">
        <v>5</v>
      </c>
      <c r="W1535">
        <v>2</v>
      </c>
    </row>
    <row r="1536" spans="1:26" hidden="1" x14ac:dyDescent="0.15">
      <c r="A1536" t="s">
        <v>144</v>
      </c>
      <c r="B1536" t="s">
        <v>145</v>
      </c>
      <c r="C1536" s="1">
        <v>6.45</v>
      </c>
      <c r="D1536" s="2">
        <v>44386</v>
      </c>
      <c r="E1536" s="2">
        <v>42556</v>
      </c>
      <c r="F1536" t="s">
        <v>146</v>
      </c>
      <c r="G1536" t="s">
        <v>19</v>
      </c>
      <c r="H1536" t="s">
        <v>21</v>
      </c>
      <c r="I1536" t="s">
        <v>23</v>
      </c>
      <c r="J1536" s="1">
        <v>67067281</v>
      </c>
      <c r="K1536" s="1">
        <f t="shared" si="71"/>
        <v>18.021206867519556</v>
      </c>
      <c r="L1536" t="s">
        <v>20</v>
      </c>
      <c r="M1536" t="s">
        <v>24</v>
      </c>
      <c r="N1536" t="s">
        <v>3167</v>
      </c>
      <c r="O1536" t="s">
        <v>3139</v>
      </c>
      <c r="P1536" t="s">
        <v>3167</v>
      </c>
      <c r="Q1536" t="s">
        <v>3167</v>
      </c>
      <c r="R1536" t="s">
        <v>3167</v>
      </c>
      <c r="S1536" s="10">
        <f>C1536-VLOOKUP(E1536, 'OFZ Yield'!$B$2:$N$2354, MATCH(V1536, 'OFZ Yield'!$B$3:$N$3, 0), FALSE)</f>
        <v>-2.1900000000000004</v>
      </c>
      <c r="T1536">
        <f t="shared" si="72"/>
        <v>0</v>
      </c>
      <c r="U1536">
        <f t="shared" si="73"/>
        <v>61</v>
      </c>
      <c r="V1536">
        <v>5</v>
      </c>
      <c r="W1536">
        <v>0</v>
      </c>
    </row>
    <row r="1537" spans="1:26" hidden="1" x14ac:dyDescent="0.15">
      <c r="A1537" t="s">
        <v>1465</v>
      </c>
      <c r="B1537" t="s">
        <v>1466</v>
      </c>
      <c r="C1537" s="1">
        <v>10</v>
      </c>
      <c r="D1537" s="2">
        <v>43097</v>
      </c>
      <c r="E1537" s="2">
        <v>42556</v>
      </c>
      <c r="F1537" t="s">
        <v>3019</v>
      </c>
      <c r="G1537" t="s">
        <v>19</v>
      </c>
      <c r="H1537" t="s">
        <v>21</v>
      </c>
      <c r="I1537" t="s">
        <v>25</v>
      </c>
      <c r="J1537" s="1">
        <v>135382116</v>
      </c>
      <c r="K1537" s="1">
        <f t="shared" si="71"/>
        <v>18.723611827000884</v>
      </c>
      <c r="L1537" t="s">
        <v>20</v>
      </c>
      <c r="M1537" t="s">
        <v>947</v>
      </c>
      <c r="N1537" t="s">
        <v>3167</v>
      </c>
      <c r="O1537" t="s">
        <v>3167</v>
      </c>
      <c r="P1537" t="s">
        <v>3167</v>
      </c>
      <c r="Q1537" t="s">
        <v>3167</v>
      </c>
      <c r="R1537" t="s">
        <v>3167</v>
      </c>
      <c r="S1537" s="10">
        <f>C1537-VLOOKUP(E1537, 'OFZ Yield'!$B$2:$N$2354, MATCH(V1537, 'OFZ Yield'!$B$3:$N$3, 0), FALSE)</f>
        <v>1.0199999999999996</v>
      </c>
      <c r="T1537">
        <f t="shared" si="72"/>
        <v>0</v>
      </c>
      <c r="U1537">
        <f t="shared" si="73"/>
        <v>18</v>
      </c>
      <c r="V1537">
        <v>3</v>
      </c>
      <c r="W1537">
        <v>0</v>
      </c>
      <c r="Z1537">
        <v>0</v>
      </c>
    </row>
    <row r="1538" spans="1:26" hidden="1" x14ac:dyDescent="0.15">
      <c r="A1538" t="s">
        <v>192</v>
      </c>
      <c r="B1538" t="s">
        <v>193</v>
      </c>
      <c r="C1538" s="1">
        <v>12.75</v>
      </c>
      <c r="D1538" s="2">
        <v>43649</v>
      </c>
      <c r="E1538" s="2">
        <v>42557</v>
      </c>
      <c r="F1538" t="s">
        <v>3015</v>
      </c>
      <c r="G1538" t="s">
        <v>19</v>
      </c>
      <c r="H1538" t="s">
        <v>21</v>
      </c>
      <c r="I1538" t="s">
        <v>25</v>
      </c>
      <c r="J1538" s="1">
        <v>39575225</v>
      </c>
      <c r="K1538" s="1">
        <f t="shared" ref="K1538:K1601" si="74">LN(J1538)</f>
        <v>17.493713849122642</v>
      </c>
      <c r="L1538" t="s">
        <v>20</v>
      </c>
      <c r="M1538" t="s">
        <v>947</v>
      </c>
      <c r="N1538" t="s">
        <v>3167</v>
      </c>
      <c r="O1538" t="s">
        <v>3167</v>
      </c>
      <c r="P1538" t="s">
        <v>3167</v>
      </c>
      <c r="Q1538" t="s">
        <v>3167</v>
      </c>
      <c r="R1538" t="s">
        <v>3167</v>
      </c>
      <c r="S1538" s="10">
        <f>C1538-VLOOKUP(E1538, 'OFZ Yield'!$B$2:$N$2354, MATCH(V1538, 'OFZ Yield'!$B$3:$N$3, 0), FALSE)</f>
        <v>3.4600000000000009</v>
      </c>
      <c r="T1538">
        <f t="shared" ref="T1538:T1601" si="75">IF(S1538&gt;4, 1, 0)</f>
        <v>0</v>
      </c>
      <c r="U1538">
        <f t="shared" ref="U1538:U1601" si="76">ROUNDUP(12*((D1538-E1538)/365), 0)</f>
        <v>36</v>
      </c>
      <c r="V1538">
        <v>2</v>
      </c>
      <c r="W1538">
        <v>0</v>
      </c>
      <c r="Z1538">
        <v>0</v>
      </c>
    </row>
    <row r="1539" spans="1:26" hidden="1" x14ac:dyDescent="0.15">
      <c r="A1539" t="s">
        <v>38</v>
      </c>
      <c r="B1539" t="s">
        <v>39</v>
      </c>
      <c r="C1539" s="1">
        <v>9.65</v>
      </c>
      <c r="D1539" s="2">
        <v>45107</v>
      </c>
      <c r="E1539" s="2">
        <v>42559</v>
      </c>
      <c r="F1539" t="s">
        <v>379</v>
      </c>
      <c r="G1539" t="s">
        <v>19</v>
      </c>
      <c r="H1539" t="s">
        <v>21</v>
      </c>
      <c r="I1539" t="s">
        <v>25</v>
      </c>
      <c r="J1539" s="1">
        <v>135382116</v>
      </c>
      <c r="K1539" s="1">
        <f t="shared" si="74"/>
        <v>18.723611827000884</v>
      </c>
      <c r="L1539" t="s">
        <v>20</v>
      </c>
      <c r="M1539" t="s">
        <v>24</v>
      </c>
      <c r="N1539" t="s">
        <v>3167</v>
      </c>
      <c r="O1539" t="s">
        <v>3167</v>
      </c>
      <c r="P1539" t="s">
        <v>3167</v>
      </c>
      <c r="Q1539" t="s">
        <v>3167</v>
      </c>
      <c r="R1539" t="s">
        <v>3167</v>
      </c>
      <c r="S1539" s="10">
        <f>C1539-VLOOKUP(E1539, 'OFZ Yield'!$B$2:$N$2354, MATCH(V1539, 'OFZ Yield'!$B$3:$N$3, 0), FALSE)</f>
        <v>1.1100000000000012</v>
      </c>
      <c r="T1539">
        <f t="shared" si="75"/>
        <v>0</v>
      </c>
      <c r="U1539">
        <f t="shared" si="76"/>
        <v>84</v>
      </c>
      <c r="V1539">
        <v>7</v>
      </c>
      <c r="W1539">
        <v>0</v>
      </c>
    </row>
    <row r="1540" spans="1:26" hidden="1" x14ac:dyDescent="0.15">
      <c r="A1540" t="s">
        <v>2633</v>
      </c>
      <c r="B1540" t="s">
        <v>2634</v>
      </c>
      <c r="C1540" s="1">
        <v>9.9499999999999993</v>
      </c>
      <c r="D1540" s="2">
        <v>44393</v>
      </c>
      <c r="E1540" s="2">
        <v>42563</v>
      </c>
      <c r="F1540" t="s">
        <v>3018</v>
      </c>
      <c r="G1540" t="s">
        <v>19</v>
      </c>
      <c r="H1540" t="s">
        <v>21</v>
      </c>
      <c r="I1540" t="s">
        <v>23</v>
      </c>
      <c r="J1540" s="1">
        <v>67067281</v>
      </c>
      <c r="K1540" s="1">
        <f t="shared" si="74"/>
        <v>18.021206867519556</v>
      </c>
      <c r="L1540" t="s">
        <v>20</v>
      </c>
      <c r="M1540" t="s">
        <v>951</v>
      </c>
      <c r="N1540" t="s">
        <v>3167</v>
      </c>
      <c r="O1540" t="s">
        <v>3139</v>
      </c>
      <c r="P1540" t="s">
        <v>3167</v>
      </c>
      <c r="Q1540" t="s">
        <v>3167</v>
      </c>
      <c r="R1540" t="s">
        <v>3167</v>
      </c>
      <c r="S1540" s="10">
        <f>C1540-VLOOKUP(E1540, 'OFZ Yield'!$B$2:$N$2354, MATCH(V1540, 'OFZ Yield'!$B$3:$N$3, 0), FALSE)</f>
        <v>1.3499999999999996</v>
      </c>
      <c r="T1540">
        <f t="shared" si="75"/>
        <v>0</v>
      </c>
      <c r="U1540">
        <f t="shared" si="76"/>
        <v>61</v>
      </c>
      <c r="V1540">
        <v>5</v>
      </c>
      <c r="W1540">
        <v>0</v>
      </c>
      <c r="Z1540">
        <v>0</v>
      </c>
    </row>
    <row r="1541" spans="1:26" hidden="1" x14ac:dyDescent="0.15">
      <c r="A1541" t="s">
        <v>635</v>
      </c>
      <c r="B1541" t="s">
        <v>636</v>
      </c>
      <c r="C1541" s="1">
        <v>9.25</v>
      </c>
      <c r="D1541" s="2">
        <v>46210</v>
      </c>
      <c r="E1541" s="2">
        <v>42570</v>
      </c>
      <c r="F1541" t="s">
        <v>637</v>
      </c>
      <c r="G1541" t="s">
        <v>19</v>
      </c>
      <c r="H1541" t="s">
        <v>21</v>
      </c>
      <c r="I1541" t="s">
        <v>23</v>
      </c>
      <c r="J1541" s="1">
        <v>66312821</v>
      </c>
      <c r="K1541" s="1">
        <f t="shared" si="74"/>
        <v>18.009893815043064</v>
      </c>
      <c r="L1541" t="s">
        <v>20</v>
      </c>
      <c r="M1541" t="s">
        <v>24</v>
      </c>
      <c r="N1541" t="s">
        <v>3167</v>
      </c>
      <c r="O1541" t="s">
        <v>3167</v>
      </c>
      <c r="P1541" t="s">
        <v>3167</v>
      </c>
      <c r="Q1541" t="s">
        <v>3167</v>
      </c>
      <c r="R1541" t="s">
        <v>3167</v>
      </c>
      <c r="S1541" s="10">
        <f>C1541-VLOOKUP(E1541, 'OFZ Yield'!$B$2:$N$2354, MATCH(V1541, 'OFZ Yield'!$B$3:$N$3, 0), FALSE)</f>
        <v>0.75999999999999979</v>
      </c>
      <c r="T1541">
        <f t="shared" si="75"/>
        <v>0</v>
      </c>
      <c r="U1541">
        <f t="shared" si="76"/>
        <v>120</v>
      </c>
      <c r="V1541">
        <v>10</v>
      </c>
      <c r="W1541">
        <v>0</v>
      </c>
    </row>
    <row r="1542" spans="1:26" hidden="1" x14ac:dyDescent="0.15">
      <c r="A1542" t="s">
        <v>190</v>
      </c>
      <c r="B1542" t="s">
        <v>191</v>
      </c>
      <c r="C1542" s="1">
        <v>7.5</v>
      </c>
      <c r="D1542" s="2">
        <v>46224</v>
      </c>
      <c r="E1542" s="2">
        <v>42572</v>
      </c>
      <c r="F1542" t="s">
        <v>639</v>
      </c>
      <c r="G1542" t="s">
        <v>19</v>
      </c>
      <c r="H1542" t="s">
        <v>21</v>
      </c>
      <c r="I1542" t="s">
        <v>23</v>
      </c>
      <c r="J1542" s="1">
        <v>92837950</v>
      </c>
      <c r="K1542" s="1">
        <f t="shared" si="74"/>
        <v>18.346366058127153</v>
      </c>
      <c r="L1542" t="s">
        <v>20</v>
      </c>
      <c r="M1542" t="s">
        <v>24</v>
      </c>
      <c r="N1542" t="s">
        <v>3167</v>
      </c>
      <c r="O1542" t="s">
        <v>3139</v>
      </c>
      <c r="P1542" t="s">
        <v>3167</v>
      </c>
      <c r="Q1542" t="s">
        <v>3167</v>
      </c>
      <c r="R1542" t="s">
        <v>3167</v>
      </c>
      <c r="S1542" s="10">
        <f>C1542-VLOOKUP(E1542, 'OFZ Yield'!$B$2:$N$2354, MATCH(V1542, 'OFZ Yield'!$B$3:$N$3, 0), FALSE)</f>
        <v>-1.0500000000000007</v>
      </c>
      <c r="T1542">
        <f t="shared" si="75"/>
        <v>0</v>
      </c>
      <c r="U1542">
        <f t="shared" si="76"/>
        <v>121</v>
      </c>
      <c r="V1542">
        <v>10</v>
      </c>
      <c r="W1542">
        <v>0</v>
      </c>
    </row>
    <row r="1543" spans="1:26" hidden="1" x14ac:dyDescent="0.15">
      <c r="A1543" t="s">
        <v>457</v>
      </c>
      <c r="B1543" t="s">
        <v>458</v>
      </c>
      <c r="C1543" s="1">
        <v>9.65</v>
      </c>
      <c r="D1543" s="2">
        <v>46219</v>
      </c>
      <c r="E1543" s="2">
        <v>42579</v>
      </c>
      <c r="F1543" t="s">
        <v>638</v>
      </c>
      <c r="G1543" t="s">
        <v>19</v>
      </c>
      <c r="H1543" t="s">
        <v>21</v>
      </c>
      <c r="I1543" t="s">
        <v>23</v>
      </c>
      <c r="J1543" s="1">
        <v>67968766</v>
      </c>
      <c r="K1543" s="1">
        <f t="shared" si="74"/>
        <v>18.034558834089601</v>
      </c>
      <c r="L1543" t="s">
        <v>20</v>
      </c>
      <c r="M1543" t="s">
        <v>24</v>
      </c>
      <c r="N1543" t="s">
        <v>3167</v>
      </c>
      <c r="O1543" t="s">
        <v>3167</v>
      </c>
      <c r="P1543" t="s">
        <v>3167</v>
      </c>
      <c r="Q1543" t="s">
        <v>3167</v>
      </c>
      <c r="R1543" t="s">
        <v>3167</v>
      </c>
      <c r="S1543" s="10">
        <f>C1543-VLOOKUP(E1543, 'OFZ Yield'!$B$2:$N$2354, MATCH(V1543, 'OFZ Yield'!$B$3:$N$3, 0), FALSE)</f>
        <v>1.0899999999999999</v>
      </c>
      <c r="T1543">
        <f t="shared" si="75"/>
        <v>0</v>
      </c>
      <c r="U1543">
        <f t="shared" si="76"/>
        <v>120</v>
      </c>
      <c r="V1543">
        <v>10</v>
      </c>
      <c r="W1543">
        <v>0</v>
      </c>
    </row>
    <row r="1544" spans="1:26" hidden="1" x14ac:dyDescent="0.15">
      <c r="A1544" t="s">
        <v>2619</v>
      </c>
      <c r="B1544" t="s">
        <v>2620</v>
      </c>
      <c r="C1544" s="1">
        <v>12.5</v>
      </c>
      <c r="D1544" s="2">
        <v>44399</v>
      </c>
      <c r="E1544" s="2">
        <v>42579</v>
      </c>
      <c r="F1544" s="15" t="s">
        <v>3020</v>
      </c>
      <c r="G1544" t="s">
        <v>19</v>
      </c>
      <c r="H1544" t="s">
        <v>21</v>
      </c>
      <c r="I1544" t="s">
        <v>23</v>
      </c>
      <c r="J1544" s="1">
        <v>26402640</v>
      </c>
      <c r="K1544" s="1">
        <f t="shared" si="74"/>
        <v>17.088974563116878</v>
      </c>
      <c r="L1544" t="s">
        <v>20</v>
      </c>
      <c r="M1544" t="s">
        <v>1011</v>
      </c>
      <c r="N1544" t="s">
        <v>3167</v>
      </c>
      <c r="O1544" t="s">
        <v>3167</v>
      </c>
      <c r="P1544" t="s">
        <v>3167</v>
      </c>
      <c r="Q1544" t="s">
        <v>3167</v>
      </c>
      <c r="R1544" t="s">
        <v>3167</v>
      </c>
      <c r="S1544" s="10">
        <f>C1544-VLOOKUP(E1544, 'OFZ Yield'!$B$2:$N$2354, MATCH(V1544, 'OFZ Yield'!$B$3:$N$3, 0), FALSE)</f>
        <v>3.5500000000000007</v>
      </c>
      <c r="T1544">
        <f t="shared" si="75"/>
        <v>0</v>
      </c>
      <c r="U1544">
        <f t="shared" si="76"/>
        <v>60</v>
      </c>
      <c r="V1544">
        <v>3</v>
      </c>
      <c r="W1544">
        <v>0</v>
      </c>
      <c r="X1544">
        <v>1</v>
      </c>
      <c r="Y1544" s="2">
        <v>43125</v>
      </c>
      <c r="Z1544" s="10">
        <f>(Y1544-E1544)/365</f>
        <v>1.4958904109589042</v>
      </c>
    </row>
    <row r="1545" spans="1:26" hidden="1" x14ac:dyDescent="0.15">
      <c r="A1545" t="s">
        <v>651</v>
      </c>
      <c r="B1545" t="s">
        <v>652</v>
      </c>
      <c r="C1545" s="1">
        <v>9.65</v>
      </c>
      <c r="D1545" s="2">
        <v>46225</v>
      </c>
      <c r="E1545" s="2">
        <v>42585</v>
      </c>
      <c r="F1545" t="s">
        <v>3021</v>
      </c>
      <c r="G1545" t="s">
        <v>19</v>
      </c>
      <c r="H1545" t="s">
        <v>21</v>
      </c>
      <c r="I1545" t="s">
        <v>23</v>
      </c>
      <c r="J1545" s="1">
        <v>135473819</v>
      </c>
      <c r="K1545" s="1">
        <f t="shared" si="74"/>
        <v>18.724288961902907</v>
      </c>
      <c r="L1545" t="s">
        <v>20</v>
      </c>
      <c r="M1545" t="s">
        <v>948</v>
      </c>
      <c r="N1545" t="s">
        <v>3167</v>
      </c>
      <c r="O1545" t="s">
        <v>3139</v>
      </c>
      <c r="P1545" t="s">
        <v>3167</v>
      </c>
      <c r="Q1545" t="s">
        <v>3167</v>
      </c>
      <c r="R1545" t="s">
        <v>3167</v>
      </c>
      <c r="S1545" s="10">
        <f>C1545-VLOOKUP(E1545, 'OFZ Yield'!$B$2:$N$2354, MATCH(V1545, 'OFZ Yield'!$B$3:$N$3, 0), FALSE)</f>
        <v>1.17</v>
      </c>
      <c r="T1545">
        <f t="shared" si="75"/>
        <v>0</v>
      </c>
      <c r="U1545">
        <f t="shared" si="76"/>
        <v>120</v>
      </c>
      <c r="V1545">
        <v>10</v>
      </c>
      <c r="W1545">
        <v>0</v>
      </c>
      <c r="Z1545">
        <v>0</v>
      </c>
    </row>
    <row r="1546" spans="1:26" hidden="1" x14ac:dyDescent="0.15">
      <c r="A1546" t="s">
        <v>150</v>
      </c>
      <c r="B1546" t="s">
        <v>151</v>
      </c>
      <c r="C1546" s="1">
        <v>8.5</v>
      </c>
      <c r="D1546" s="2">
        <v>44407</v>
      </c>
      <c r="E1546" s="2">
        <v>42587</v>
      </c>
      <c r="F1546" t="s">
        <v>152</v>
      </c>
      <c r="G1546" t="s">
        <v>19</v>
      </c>
      <c r="H1546" t="s">
        <v>21</v>
      </c>
      <c r="I1546" t="s">
        <v>23</v>
      </c>
      <c r="J1546" s="1">
        <v>93894194</v>
      </c>
      <c r="K1546" s="1">
        <f t="shared" si="74"/>
        <v>18.357679110530942</v>
      </c>
      <c r="L1546" t="s">
        <v>20</v>
      </c>
      <c r="M1546" t="s">
        <v>24</v>
      </c>
      <c r="N1546" t="s">
        <v>3167</v>
      </c>
      <c r="O1546" t="s">
        <v>3140</v>
      </c>
      <c r="P1546" t="s">
        <v>3167</v>
      </c>
      <c r="Q1546" t="s">
        <v>3167</v>
      </c>
      <c r="R1546" t="s">
        <v>3167</v>
      </c>
      <c r="S1546" s="10">
        <f>C1546-VLOOKUP(E1546, 'OFZ Yield'!$B$2:$N$2354, MATCH(V1546, 'OFZ Yield'!$B$3:$N$3, 0), FALSE)</f>
        <v>-0.16000000000000014</v>
      </c>
      <c r="T1546">
        <f t="shared" si="75"/>
        <v>0</v>
      </c>
      <c r="U1546">
        <f t="shared" si="76"/>
        <v>60</v>
      </c>
      <c r="V1546">
        <v>5</v>
      </c>
      <c r="W1546">
        <v>2</v>
      </c>
    </row>
    <row r="1547" spans="1:26" hidden="1" x14ac:dyDescent="0.15">
      <c r="A1547" t="s">
        <v>403</v>
      </c>
      <c r="B1547" t="s">
        <v>404</v>
      </c>
      <c r="C1547" s="1">
        <v>12</v>
      </c>
      <c r="D1547" s="2">
        <v>46230</v>
      </c>
      <c r="E1547" s="2">
        <v>42590</v>
      </c>
      <c r="F1547" t="s">
        <v>641</v>
      </c>
      <c r="G1547" t="s">
        <v>19</v>
      </c>
      <c r="H1547" t="s">
        <v>21</v>
      </c>
      <c r="I1547" t="s">
        <v>23</v>
      </c>
      <c r="J1547" s="1">
        <v>26402640</v>
      </c>
      <c r="K1547" s="1">
        <f t="shared" si="74"/>
        <v>17.088974563116878</v>
      </c>
      <c r="L1547" t="s">
        <v>20</v>
      </c>
      <c r="M1547" t="s">
        <v>24</v>
      </c>
      <c r="N1547" t="s">
        <v>3167</v>
      </c>
      <c r="O1547" t="s">
        <v>3167</v>
      </c>
      <c r="P1547" t="s">
        <v>3167</v>
      </c>
      <c r="Q1547" t="s">
        <v>3167</v>
      </c>
      <c r="R1547" t="s">
        <v>3167</v>
      </c>
      <c r="S1547" s="10">
        <f>C1547-VLOOKUP(E1547, 'OFZ Yield'!$B$2:$N$2354, MATCH(V1547, 'OFZ Yield'!$B$3:$N$3, 0), FALSE)</f>
        <v>3.7100000000000009</v>
      </c>
      <c r="T1547">
        <f t="shared" si="75"/>
        <v>0</v>
      </c>
      <c r="U1547">
        <f t="shared" si="76"/>
        <v>120</v>
      </c>
      <c r="V1547">
        <v>10</v>
      </c>
      <c r="W1547">
        <v>0</v>
      </c>
    </row>
    <row r="1548" spans="1:26" hidden="1" x14ac:dyDescent="0.15">
      <c r="A1548" t="s">
        <v>312</v>
      </c>
      <c r="B1548" t="s">
        <v>313</v>
      </c>
      <c r="C1548" s="1">
        <v>8.5500000000000007</v>
      </c>
      <c r="D1548" s="2">
        <v>45139</v>
      </c>
      <c r="E1548" s="2">
        <v>42591</v>
      </c>
      <c r="F1548" t="s">
        <v>385</v>
      </c>
      <c r="G1548" t="s">
        <v>19</v>
      </c>
      <c r="H1548" t="s">
        <v>21</v>
      </c>
      <c r="I1548" t="s">
        <v>23</v>
      </c>
      <c r="J1548" s="1">
        <v>66312821</v>
      </c>
      <c r="K1548" s="1">
        <f t="shared" si="74"/>
        <v>18.009893815043064</v>
      </c>
      <c r="L1548" t="s">
        <v>20</v>
      </c>
      <c r="M1548" t="s">
        <v>24</v>
      </c>
      <c r="N1548" t="s">
        <v>3167</v>
      </c>
      <c r="O1548" t="s">
        <v>3140</v>
      </c>
      <c r="P1548" t="s">
        <v>3167</v>
      </c>
      <c r="Q1548" t="s">
        <v>3167</v>
      </c>
      <c r="R1548" t="s">
        <v>3167</v>
      </c>
      <c r="S1548" s="10">
        <f>C1548-VLOOKUP(E1548, 'OFZ Yield'!$B$2:$N$2354, MATCH(V1548, 'OFZ Yield'!$B$3:$N$3, 0), FALSE)</f>
        <v>0.32000000000000028</v>
      </c>
      <c r="T1548">
        <f t="shared" si="75"/>
        <v>0</v>
      </c>
      <c r="U1548">
        <f t="shared" si="76"/>
        <v>84</v>
      </c>
      <c r="V1548">
        <v>10</v>
      </c>
      <c r="W1548">
        <v>2</v>
      </c>
    </row>
    <row r="1549" spans="1:26" hidden="1" x14ac:dyDescent="0.15">
      <c r="A1549" t="s">
        <v>635</v>
      </c>
      <c r="B1549" t="s">
        <v>636</v>
      </c>
      <c r="C1549" s="1">
        <v>11.15</v>
      </c>
      <c r="D1549" s="2">
        <v>46232</v>
      </c>
      <c r="E1549" s="2">
        <v>42592</v>
      </c>
      <c r="F1549" t="s">
        <v>642</v>
      </c>
      <c r="G1549" t="s">
        <v>19</v>
      </c>
      <c r="H1549" t="s">
        <v>21</v>
      </c>
      <c r="I1549" t="s">
        <v>23</v>
      </c>
      <c r="J1549" s="1">
        <v>66312821</v>
      </c>
      <c r="K1549" s="1">
        <f t="shared" si="74"/>
        <v>18.009893815043064</v>
      </c>
      <c r="L1549" t="s">
        <v>20</v>
      </c>
      <c r="M1549" t="s">
        <v>24</v>
      </c>
      <c r="N1549" t="s">
        <v>3167</v>
      </c>
      <c r="O1549" t="s">
        <v>3167</v>
      </c>
      <c r="P1549" t="s">
        <v>3167</v>
      </c>
      <c r="Q1549" t="s">
        <v>3167</v>
      </c>
      <c r="R1549" t="s">
        <v>3167</v>
      </c>
      <c r="S1549" s="10">
        <f>C1549-VLOOKUP(E1549, 'OFZ Yield'!$B$2:$N$2354, MATCH(V1549, 'OFZ Yield'!$B$3:$N$3, 0), FALSE)</f>
        <v>2.92</v>
      </c>
      <c r="T1549">
        <f t="shared" si="75"/>
        <v>0</v>
      </c>
      <c r="U1549">
        <f t="shared" si="76"/>
        <v>120</v>
      </c>
      <c r="V1549">
        <v>10</v>
      </c>
      <c r="W1549">
        <v>0</v>
      </c>
    </row>
    <row r="1550" spans="1:26" hidden="1" x14ac:dyDescent="0.15">
      <c r="A1550" t="s">
        <v>38</v>
      </c>
      <c r="B1550" t="s">
        <v>39</v>
      </c>
      <c r="C1550" s="1">
        <v>9.4499999999999993</v>
      </c>
      <c r="D1550" s="2">
        <v>45141</v>
      </c>
      <c r="E1550" s="2">
        <v>42593</v>
      </c>
      <c r="F1550" t="s">
        <v>387</v>
      </c>
      <c r="G1550" t="s">
        <v>19</v>
      </c>
      <c r="H1550" t="s">
        <v>21</v>
      </c>
      <c r="I1550" t="s">
        <v>25</v>
      </c>
      <c r="J1550" s="1">
        <v>203073174</v>
      </c>
      <c r="K1550" s="1">
        <f t="shared" si="74"/>
        <v>19.129076935109051</v>
      </c>
      <c r="L1550" t="s">
        <v>20</v>
      </c>
      <c r="M1550" t="s">
        <v>24</v>
      </c>
      <c r="N1550" t="s">
        <v>3167</v>
      </c>
      <c r="O1550" t="s">
        <v>3167</v>
      </c>
      <c r="P1550" t="s">
        <v>3167</v>
      </c>
      <c r="Q1550" t="s">
        <v>3167</v>
      </c>
      <c r="R1550" t="s">
        <v>3167</v>
      </c>
      <c r="S1550" s="10">
        <f>C1550-VLOOKUP(E1550, 'OFZ Yield'!$B$2:$N$2354, MATCH(V1550, 'OFZ Yield'!$B$3:$N$3, 0), FALSE)</f>
        <v>1.0999999999999996</v>
      </c>
      <c r="T1550">
        <f t="shared" si="75"/>
        <v>0</v>
      </c>
      <c r="U1550">
        <f t="shared" si="76"/>
        <v>84</v>
      </c>
      <c r="V1550">
        <v>7</v>
      </c>
      <c r="W1550">
        <v>0</v>
      </c>
    </row>
    <row r="1551" spans="1:26" hidden="1" x14ac:dyDescent="0.15">
      <c r="A1551" t="s">
        <v>332</v>
      </c>
      <c r="B1551" t="s">
        <v>333</v>
      </c>
      <c r="C1551" s="1">
        <v>7.8</v>
      </c>
      <c r="D1551" s="2">
        <v>48053</v>
      </c>
      <c r="E1551" s="2">
        <v>42593</v>
      </c>
      <c r="F1551" t="s">
        <v>797</v>
      </c>
      <c r="G1551" t="s">
        <v>19</v>
      </c>
      <c r="H1551" t="s">
        <v>21</v>
      </c>
      <c r="I1551" t="s">
        <v>23</v>
      </c>
      <c r="J1551" s="1">
        <v>67067281</v>
      </c>
      <c r="K1551" s="1">
        <f t="shared" si="74"/>
        <v>18.021206867519556</v>
      </c>
      <c r="L1551" t="s">
        <v>20</v>
      </c>
      <c r="M1551" t="s">
        <v>24</v>
      </c>
      <c r="N1551" t="s">
        <v>3131</v>
      </c>
      <c r="O1551" t="s">
        <v>3140</v>
      </c>
      <c r="P1551" t="s">
        <v>3167</v>
      </c>
      <c r="Q1551" t="s">
        <v>3167</v>
      </c>
      <c r="R1551" t="s">
        <v>3167</v>
      </c>
      <c r="S1551" s="10">
        <f>C1551-VLOOKUP(E1551, 'OFZ Yield'!$B$2:$N$2354, MATCH(V1551, 'OFZ Yield'!$B$3:$N$3, 0), FALSE)</f>
        <v>-0.55999999999999961</v>
      </c>
      <c r="T1551">
        <f t="shared" si="75"/>
        <v>0</v>
      </c>
      <c r="U1551">
        <f t="shared" si="76"/>
        <v>180</v>
      </c>
      <c r="V1551">
        <v>20</v>
      </c>
      <c r="W1551">
        <v>2</v>
      </c>
    </row>
    <row r="1552" spans="1:26" hidden="1" x14ac:dyDescent="0.15">
      <c r="A1552" t="s">
        <v>1479</v>
      </c>
      <c r="B1552" t="s">
        <v>1480</v>
      </c>
      <c r="C1552" s="1">
        <v>1</v>
      </c>
      <c r="D1552" s="2">
        <v>46246</v>
      </c>
      <c r="E1552" s="2">
        <v>42594</v>
      </c>
      <c r="F1552" t="s">
        <v>3022</v>
      </c>
      <c r="G1552" t="s">
        <v>19</v>
      </c>
      <c r="H1552" t="s">
        <v>21</v>
      </c>
      <c r="I1552" t="s">
        <v>23</v>
      </c>
      <c r="J1552" s="1">
        <v>53653825</v>
      </c>
      <c r="K1552" s="1">
        <f t="shared" si="74"/>
        <v>17.798063319932947</v>
      </c>
      <c r="L1552" t="s">
        <v>20</v>
      </c>
      <c r="M1552" t="s">
        <v>948</v>
      </c>
      <c r="N1552" t="s">
        <v>3167</v>
      </c>
      <c r="O1552" t="s">
        <v>3139</v>
      </c>
      <c r="P1552" t="s">
        <v>3167</v>
      </c>
      <c r="Q1552" t="s">
        <v>3167</v>
      </c>
      <c r="R1552" t="s">
        <v>3167</v>
      </c>
      <c r="S1552" s="10">
        <f>C1552-VLOOKUP(E1552, 'OFZ Yield'!$B$2:$N$2354, MATCH(V1552, 'OFZ Yield'!$B$3:$N$3, 0), FALSE)</f>
        <v>-7.6300000000000008</v>
      </c>
      <c r="T1552">
        <f t="shared" si="75"/>
        <v>0</v>
      </c>
      <c r="U1552">
        <f t="shared" si="76"/>
        <v>121</v>
      </c>
      <c r="V1552">
        <v>5</v>
      </c>
      <c r="W1552">
        <v>0</v>
      </c>
      <c r="Z1552">
        <v>0</v>
      </c>
    </row>
    <row r="1553" spans="1:26" x14ac:dyDescent="0.15">
      <c r="A1553" t="s">
        <v>214</v>
      </c>
      <c r="B1553" t="s">
        <v>215</v>
      </c>
      <c r="C1553" s="1">
        <v>15</v>
      </c>
      <c r="D1553" s="2">
        <v>44606</v>
      </c>
      <c r="E1553" s="2">
        <v>42604</v>
      </c>
      <c r="F1553" t="s">
        <v>216</v>
      </c>
      <c r="G1553" t="s">
        <v>19</v>
      </c>
      <c r="H1553" t="s">
        <v>21</v>
      </c>
      <c r="I1553" t="s">
        <v>25</v>
      </c>
      <c r="J1553" s="1">
        <v>19893846</v>
      </c>
      <c r="K1553" s="1">
        <f t="shared" si="74"/>
        <v>16.805920995637088</v>
      </c>
      <c r="L1553" t="s">
        <v>20</v>
      </c>
      <c r="M1553" t="s">
        <v>24</v>
      </c>
      <c r="N1553" t="s">
        <v>3167</v>
      </c>
      <c r="O1553" t="s">
        <v>3167</v>
      </c>
      <c r="P1553" t="s">
        <v>3167</v>
      </c>
      <c r="Q1553" t="s">
        <v>3167</v>
      </c>
      <c r="R1553" t="s">
        <v>3167</v>
      </c>
      <c r="S1553" s="10">
        <f>C1553-VLOOKUP(E1553, 'OFZ Yield'!$B$2:$N$2354, MATCH(V1553, 'OFZ Yield'!$B$3:$N$3, 0), FALSE)</f>
        <v>6.3900000000000006</v>
      </c>
      <c r="T1553">
        <f t="shared" si="75"/>
        <v>1</v>
      </c>
      <c r="U1553">
        <f t="shared" si="76"/>
        <v>66</v>
      </c>
      <c r="V1553">
        <v>5</v>
      </c>
      <c r="W1553">
        <v>0</v>
      </c>
      <c r="X1553">
        <v>1</v>
      </c>
      <c r="Y1553" s="2">
        <v>44243</v>
      </c>
      <c r="Z1553" s="226">
        <f>IF(Y1553="", 0, 12*(Y1553-E1553)/365)</f>
        <v>53.884931506849313</v>
      </c>
    </row>
    <row r="1554" spans="1:26" hidden="1" x14ac:dyDescent="0.15">
      <c r="A1554" t="s">
        <v>3024</v>
      </c>
      <c r="B1554" t="s">
        <v>3025</v>
      </c>
      <c r="C1554" s="1">
        <v>11.5</v>
      </c>
      <c r="D1554" s="2">
        <v>60490</v>
      </c>
      <c r="E1554" s="2">
        <v>42605</v>
      </c>
      <c r="F1554" s="15" t="s">
        <v>3026</v>
      </c>
      <c r="G1554" t="s">
        <v>19</v>
      </c>
      <c r="H1554" t="s">
        <v>21</v>
      </c>
      <c r="I1554" t="s">
        <v>23</v>
      </c>
      <c r="J1554" s="1">
        <v>112211221</v>
      </c>
      <c r="K1554" s="1">
        <f t="shared" si="74"/>
        <v>18.535893554964968</v>
      </c>
      <c r="L1554" t="s">
        <v>20</v>
      </c>
      <c r="M1554" t="s">
        <v>1011</v>
      </c>
      <c r="N1554" t="s">
        <v>3167</v>
      </c>
      <c r="O1554" t="s">
        <v>3167</v>
      </c>
      <c r="P1554" t="s">
        <v>3167</v>
      </c>
      <c r="Q1554" t="s">
        <v>3167</v>
      </c>
      <c r="R1554" t="s">
        <v>3167</v>
      </c>
      <c r="S1554" s="10">
        <f>C1554-VLOOKUP(E1554, 'OFZ Yield'!$B$2:$N$2354, MATCH(V1554, 'OFZ Yield'!$B$3:$N$3, 0), FALSE)</f>
        <v>2.9299999999999997</v>
      </c>
      <c r="T1554">
        <f t="shared" si="75"/>
        <v>0</v>
      </c>
      <c r="U1554">
        <f t="shared" si="76"/>
        <v>588</v>
      </c>
      <c r="V1554">
        <v>5</v>
      </c>
      <c r="W1554">
        <v>0</v>
      </c>
      <c r="X1554">
        <v>0</v>
      </c>
      <c r="Y1554" s="2">
        <v>42970</v>
      </c>
      <c r="Z1554" s="10">
        <f>(Y1554-E1554)/365</f>
        <v>1</v>
      </c>
    </row>
    <row r="1555" spans="1:26" hidden="1" x14ac:dyDescent="0.15">
      <c r="A1555" t="s">
        <v>119</v>
      </c>
      <c r="B1555" t="s">
        <v>120</v>
      </c>
      <c r="C1555" s="1">
        <v>9</v>
      </c>
      <c r="D1555" s="2">
        <v>43699</v>
      </c>
      <c r="E1555" s="2">
        <v>42607</v>
      </c>
      <c r="F1555" t="s">
        <v>3023</v>
      </c>
      <c r="G1555" t="s">
        <v>19</v>
      </c>
      <c r="H1555" t="s">
        <v>21</v>
      </c>
      <c r="I1555" t="s">
        <v>23</v>
      </c>
      <c r="J1555" s="1">
        <v>39787692</v>
      </c>
      <c r="K1555" s="1">
        <f t="shared" si="74"/>
        <v>17.499068176197035</v>
      </c>
      <c r="L1555" t="s">
        <v>20</v>
      </c>
      <c r="M1555" t="s">
        <v>947</v>
      </c>
      <c r="N1555" t="s">
        <v>3167</v>
      </c>
      <c r="O1555" t="s">
        <v>3167</v>
      </c>
      <c r="P1555" t="s">
        <v>3167</v>
      </c>
      <c r="Q1555" t="s">
        <v>3167</v>
      </c>
      <c r="R1555" t="s">
        <v>3167</v>
      </c>
      <c r="S1555" s="10">
        <f>C1555-VLOOKUP(E1555, 'OFZ Yield'!$B$2:$N$2354, MATCH(V1555, 'OFZ Yield'!$B$3:$N$3, 0), FALSE)</f>
        <v>0.42999999999999972</v>
      </c>
      <c r="T1555">
        <f t="shared" si="75"/>
        <v>0</v>
      </c>
      <c r="U1555">
        <f t="shared" si="76"/>
        <v>36</v>
      </c>
      <c r="V1555">
        <v>5</v>
      </c>
      <c r="W1555">
        <v>0</v>
      </c>
      <c r="Z1555">
        <v>0</v>
      </c>
    </row>
    <row r="1556" spans="1:26" hidden="1" x14ac:dyDescent="0.15">
      <c r="A1556" t="s">
        <v>3027</v>
      </c>
      <c r="B1556" t="s">
        <v>3028</v>
      </c>
      <c r="C1556" s="1">
        <v>13</v>
      </c>
      <c r="D1556" s="2">
        <v>43699</v>
      </c>
      <c r="E1556" s="2">
        <v>42607</v>
      </c>
      <c r="F1556" t="s">
        <v>3029</v>
      </c>
      <c r="G1556" t="s">
        <v>19</v>
      </c>
      <c r="H1556" t="s">
        <v>21</v>
      </c>
      <c r="I1556" t="s">
        <v>25</v>
      </c>
      <c r="J1556" s="1">
        <v>9350107</v>
      </c>
      <c r="K1556" s="1">
        <f t="shared" si="74"/>
        <v>16.050898345049657</v>
      </c>
      <c r="L1556" t="s">
        <v>20</v>
      </c>
      <c r="M1556" t="s">
        <v>948</v>
      </c>
      <c r="N1556" t="s">
        <v>3167</v>
      </c>
      <c r="O1556" t="s">
        <v>3167</v>
      </c>
      <c r="P1556" t="s">
        <v>3167</v>
      </c>
      <c r="Q1556" t="s">
        <v>3167</v>
      </c>
      <c r="R1556" t="s">
        <v>3167</v>
      </c>
      <c r="S1556" s="10">
        <f>C1556-VLOOKUP(E1556, 'OFZ Yield'!$B$2:$N$2354, MATCH(V1556, 'OFZ Yield'!$B$3:$N$3, 0), FALSE)</f>
        <v>4.18</v>
      </c>
      <c r="T1556">
        <f t="shared" si="75"/>
        <v>1</v>
      </c>
      <c r="U1556">
        <f t="shared" si="76"/>
        <v>36</v>
      </c>
      <c r="V1556">
        <v>3</v>
      </c>
      <c r="W1556">
        <v>0</v>
      </c>
      <c r="X1556">
        <v>0</v>
      </c>
      <c r="Z1556">
        <v>0</v>
      </c>
    </row>
    <row r="1557" spans="1:26" hidden="1" x14ac:dyDescent="0.15">
      <c r="A1557" t="s">
        <v>576</v>
      </c>
      <c r="B1557" t="s">
        <v>577</v>
      </c>
      <c r="C1557" s="1">
        <v>9.32</v>
      </c>
      <c r="D1557" s="2">
        <v>46248</v>
      </c>
      <c r="E1557" s="2">
        <v>42608</v>
      </c>
      <c r="F1557" t="s">
        <v>643</v>
      </c>
      <c r="G1557" t="s">
        <v>19</v>
      </c>
      <c r="H1557" t="s">
        <v>21</v>
      </c>
      <c r="I1557" t="s">
        <v>25</v>
      </c>
      <c r="J1557" s="1">
        <v>65931747</v>
      </c>
      <c r="K1557" s="1">
        <f t="shared" si="74"/>
        <v>18.004130628539119</v>
      </c>
      <c r="L1557" t="s">
        <v>20</v>
      </c>
      <c r="M1557" t="s">
        <v>24</v>
      </c>
      <c r="N1557" t="s">
        <v>3167</v>
      </c>
      <c r="O1557" t="s">
        <v>3167</v>
      </c>
      <c r="P1557" t="s">
        <v>3167</v>
      </c>
      <c r="Q1557" t="s">
        <v>3167</v>
      </c>
      <c r="R1557" t="s">
        <v>3167</v>
      </c>
      <c r="S1557" s="10">
        <f>C1557-VLOOKUP(E1557, 'OFZ Yield'!$B$2:$N$2354, MATCH(V1557, 'OFZ Yield'!$B$3:$N$3, 0), FALSE)</f>
        <v>1.0899999999999999</v>
      </c>
      <c r="T1557">
        <f t="shared" si="75"/>
        <v>0</v>
      </c>
      <c r="U1557">
        <f t="shared" si="76"/>
        <v>120</v>
      </c>
      <c r="V1557">
        <v>10</v>
      </c>
      <c r="W1557">
        <v>0</v>
      </c>
    </row>
    <row r="1558" spans="1:26" hidden="1" x14ac:dyDescent="0.15">
      <c r="A1558" t="s">
        <v>579</v>
      </c>
      <c r="B1558" t="s">
        <v>580</v>
      </c>
      <c r="C1558" s="1">
        <v>9.32</v>
      </c>
      <c r="D1558" s="2">
        <v>46248</v>
      </c>
      <c r="E1558" s="2">
        <v>42608</v>
      </c>
      <c r="F1558" t="s">
        <v>3032</v>
      </c>
      <c r="G1558" t="s">
        <v>19</v>
      </c>
      <c r="H1558" t="s">
        <v>21</v>
      </c>
      <c r="I1558" t="s">
        <v>25</v>
      </c>
      <c r="J1558" s="1">
        <v>65931747</v>
      </c>
      <c r="K1558" s="1">
        <f t="shared" si="74"/>
        <v>18.004130628539119</v>
      </c>
      <c r="L1558" t="s">
        <v>20</v>
      </c>
      <c r="M1558" t="s">
        <v>948</v>
      </c>
      <c r="N1558" t="s">
        <v>3167</v>
      </c>
      <c r="O1558" t="s">
        <v>3167</v>
      </c>
      <c r="P1558" t="s">
        <v>3167</v>
      </c>
      <c r="Q1558" t="s">
        <v>3167</v>
      </c>
      <c r="R1558" t="s">
        <v>3167</v>
      </c>
      <c r="S1558" s="10">
        <f>C1558-VLOOKUP(E1558, 'OFZ Yield'!$B$2:$N$2354, MATCH(V1558, 'OFZ Yield'!$B$3:$N$3, 0), FALSE)</f>
        <v>1.0899999999999999</v>
      </c>
      <c r="T1558">
        <f t="shared" si="75"/>
        <v>0</v>
      </c>
      <c r="U1558">
        <f t="shared" si="76"/>
        <v>120</v>
      </c>
      <c r="V1558">
        <v>10</v>
      </c>
      <c r="W1558">
        <v>0</v>
      </c>
      <c r="Z1558">
        <v>0</v>
      </c>
    </row>
    <row r="1559" spans="1:26" hidden="1" x14ac:dyDescent="0.15">
      <c r="A1559" t="s">
        <v>75</v>
      </c>
      <c r="B1559" t="s">
        <v>76</v>
      </c>
      <c r="C1559" s="1">
        <v>11</v>
      </c>
      <c r="D1559" s="2">
        <v>44432</v>
      </c>
      <c r="E1559" s="2">
        <v>42612</v>
      </c>
      <c r="F1559" t="s">
        <v>158</v>
      </c>
      <c r="G1559" t="s">
        <v>19</v>
      </c>
      <c r="H1559" t="s">
        <v>21</v>
      </c>
      <c r="I1559" t="s">
        <v>25</v>
      </c>
      <c r="J1559" s="1">
        <v>65931747</v>
      </c>
      <c r="K1559" s="1">
        <f t="shared" si="74"/>
        <v>18.004130628539119</v>
      </c>
      <c r="L1559" t="s">
        <v>20</v>
      </c>
      <c r="M1559" t="s">
        <v>24</v>
      </c>
      <c r="N1559" t="s">
        <v>3167</v>
      </c>
      <c r="O1559" t="s">
        <v>3167</v>
      </c>
      <c r="P1559" t="s">
        <v>3167</v>
      </c>
      <c r="Q1559" t="s">
        <v>3167</v>
      </c>
      <c r="R1559" t="s">
        <v>3167</v>
      </c>
      <c r="S1559" s="10">
        <f>C1559-VLOOKUP(E1559, 'OFZ Yield'!$B$2:$N$2354, MATCH(V1559, 'OFZ Yield'!$B$3:$N$3, 0), FALSE)</f>
        <v>2.4900000000000002</v>
      </c>
      <c r="T1559">
        <f t="shared" si="75"/>
        <v>0</v>
      </c>
      <c r="U1559">
        <f t="shared" si="76"/>
        <v>60</v>
      </c>
      <c r="V1559">
        <v>5</v>
      </c>
      <c r="W1559">
        <v>0</v>
      </c>
    </row>
    <row r="1560" spans="1:26" hidden="1" x14ac:dyDescent="0.15">
      <c r="A1560" t="s">
        <v>248</v>
      </c>
      <c r="B1560" t="s">
        <v>249</v>
      </c>
      <c r="C1560" s="1">
        <v>9.4</v>
      </c>
      <c r="D1560" s="2">
        <v>53532</v>
      </c>
      <c r="E1560" s="2">
        <v>42612</v>
      </c>
      <c r="F1560" t="s">
        <v>905</v>
      </c>
      <c r="G1560" t="s">
        <v>19</v>
      </c>
      <c r="H1560" t="s">
        <v>21</v>
      </c>
      <c r="I1560" t="s">
        <v>23</v>
      </c>
      <c r="J1560" s="1">
        <v>66312821</v>
      </c>
      <c r="K1560" s="1">
        <f t="shared" si="74"/>
        <v>18.009893815043064</v>
      </c>
      <c r="L1560" t="s">
        <v>20</v>
      </c>
      <c r="M1560" t="s">
        <v>24</v>
      </c>
      <c r="N1560" t="s">
        <v>3167</v>
      </c>
      <c r="O1560" t="s">
        <v>3167</v>
      </c>
      <c r="P1560" t="s">
        <v>3167</v>
      </c>
      <c r="Q1560" t="s">
        <v>3167</v>
      </c>
      <c r="R1560" t="s">
        <v>3167</v>
      </c>
      <c r="S1560" s="10">
        <f>C1560-VLOOKUP(E1560, 'OFZ Yield'!$B$2:$N$2354, MATCH(V1560, 'OFZ Yield'!$B$3:$N$3, 0), FALSE)</f>
        <v>0.79000000000000092</v>
      </c>
      <c r="T1560">
        <f t="shared" si="75"/>
        <v>0</v>
      </c>
      <c r="U1560">
        <f t="shared" si="76"/>
        <v>360</v>
      </c>
      <c r="V1560">
        <v>30</v>
      </c>
      <c r="W1560">
        <v>0</v>
      </c>
    </row>
    <row r="1561" spans="1:26" hidden="1" x14ac:dyDescent="0.15">
      <c r="A1561" t="s">
        <v>248</v>
      </c>
      <c r="B1561" t="s">
        <v>249</v>
      </c>
      <c r="C1561" s="1">
        <v>9.4</v>
      </c>
      <c r="D1561" s="2">
        <v>53532</v>
      </c>
      <c r="E1561" s="2">
        <v>42612</v>
      </c>
      <c r="F1561" t="s">
        <v>906</v>
      </c>
      <c r="G1561" t="s">
        <v>19</v>
      </c>
      <c r="H1561" t="s">
        <v>21</v>
      </c>
      <c r="I1561" t="s">
        <v>23</v>
      </c>
      <c r="J1561" s="1">
        <v>132625642</v>
      </c>
      <c r="K1561" s="1">
        <f t="shared" si="74"/>
        <v>18.703040995603011</v>
      </c>
      <c r="L1561" t="s">
        <v>20</v>
      </c>
      <c r="M1561" t="s">
        <v>24</v>
      </c>
      <c r="N1561" t="s">
        <v>3167</v>
      </c>
      <c r="O1561" t="s">
        <v>3167</v>
      </c>
      <c r="P1561" t="s">
        <v>3167</v>
      </c>
      <c r="Q1561" t="s">
        <v>3167</v>
      </c>
      <c r="R1561" t="s">
        <v>3167</v>
      </c>
      <c r="S1561" s="10">
        <f>C1561-VLOOKUP(E1561, 'OFZ Yield'!$B$2:$N$2354, MATCH(V1561, 'OFZ Yield'!$B$3:$N$3, 0), FALSE)</f>
        <v>0.79000000000000092</v>
      </c>
      <c r="T1561">
        <f t="shared" si="75"/>
        <v>0</v>
      </c>
      <c r="U1561">
        <f t="shared" si="76"/>
        <v>360</v>
      </c>
      <c r="V1561">
        <v>30</v>
      </c>
      <c r="W1561">
        <v>0</v>
      </c>
    </row>
    <row r="1562" spans="1:26" hidden="1" x14ac:dyDescent="0.15">
      <c r="A1562" t="s">
        <v>276</v>
      </c>
      <c r="B1562" t="s">
        <v>277</v>
      </c>
      <c r="C1562" s="1">
        <v>9.15</v>
      </c>
      <c r="D1562" s="2">
        <v>46252</v>
      </c>
      <c r="E1562" s="2">
        <v>42612</v>
      </c>
      <c r="F1562" t="s">
        <v>3030</v>
      </c>
      <c r="G1562" t="s">
        <v>19</v>
      </c>
      <c r="H1562" t="s">
        <v>21</v>
      </c>
      <c r="I1562" t="s">
        <v>25</v>
      </c>
      <c r="J1562" s="1">
        <v>65931747</v>
      </c>
      <c r="K1562" s="1">
        <f t="shared" si="74"/>
        <v>18.004130628539119</v>
      </c>
      <c r="L1562" t="s">
        <v>20</v>
      </c>
      <c r="M1562" t="s">
        <v>948</v>
      </c>
      <c r="N1562" t="s">
        <v>3167</v>
      </c>
      <c r="O1562" t="s">
        <v>3167</v>
      </c>
      <c r="P1562" t="s">
        <v>3167</v>
      </c>
      <c r="Q1562" t="s">
        <v>3167</v>
      </c>
      <c r="R1562" t="s">
        <v>3167</v>
      </c>
      <c r="S1562" s="10">
        <f>C1562-VLOOKUP(E1562, 'OFZ Yield'!$B$2:$N$2354, MATCH(V1562, 'OFZ Yield'!$B$3:$N$3, 0), FALSE)</f>
        <v>0.38000000000000078</v>
      </c>
      <c r="T1562">
        <f t="shared" si="75"/>
        <v>0</v>
      </c>
      <c r="U1562">
        <f t="shared" si="76"/>
        <v>120</v>
      </c>
      <c r="V1562">
        <v>3</v>
      </c>
      <c r="W1562">
        <v>0</v>
      </c>
      <c r="Z1562">
        <v>0</v>
      </c>
    </row>
    <row r="1563" spans="1:26" hidden="1" x14ac:dyDescent="0.15">
      <c r="A1563" t="s">
        <v>276</v>
      </c>
      <c r="B1563" t="s">
        <v>277</v>
      </c>
      <c r="C1563" s="1">
        <v>9.15</v>
      </c>
      <c r="D1563" s="2">
        <v>46252</v>
      </c>
      <c r="E1563" s="2">
        <v>42612</v>
      </c>
      <c r="F1563" t="s">
        <v>3031</v>
      </c>
      <c r="G1563" t="s">
        <v>19</v>
      </c>
      <c r="H1563" t="s">
        <v>21</v>
      </c>
      <c r="I1563" t="s">
        <v>25</v>
      </c>
      <c r="J1563" s="1">
        <v>65931747</v>
      </c>
      <c r="K1563" s="1">
        <f t="shared" si="74"/>
        <v>18.004130628539119</v>
      </c>
      <c r="L1563" t="s">
        <v>20</v>
      </c>
      <c r="M1563" t="s">
        <v>948</v>
      </c>
      <c r="N1563" t="s">
        <v>3167</v>
      </c>
      <c r="O1563" t="s">
        <v>3167</v>
      </c>
      <c r="P1563" t="s">
        <v>3167</v>
      </c>
      <c r="Q1563" t="s">
        <v>3167</v>
      </c>
      <c r="R1563" t="s">
        <v>3167</v>
      </c>
      <c r="S1563" s="10">
        <f>C1563-VLOOKUP(E1563, 'OFZ Yield'!$B$2:$N$2354, MATCH(V1563, 'OFZ Yield'!$B$3:$N$3, 0), FALSE)</f>
        <v>0.64000000000000057</v>
      </c>
      <c r="T1563">
        <f t="shared" si="75"/>
        <v>0</v>
      </c>
      <c r="U1563">
        <f t="shared" si="76"/>
        <v>120</v>
      </c>
      <c r="V1563">
        <v>5</v>
      </c>
      <c r="W1563">
        <v>0</v>
      </c>
      <c r="Z1563">
        <v>0</v>
      </c>
    </row>
    <row r="1564" spans="1:26" hidden="1" x14ac:dyDescent="0.15">
      <c r="A1564" t="s">
        <v>3033</v>
      </c>
      <c r="B1564" t="s">
        <v>3034</v>
      </c>
      <c r="C1564" s="1">
        <v>15</v>
      </c>
      <c r="D1564" s="2">
        <v>42979</v>
      </c>
      <c r="E1564" s="2">
        <v>42614</v>
      </c>
      <c r="F1564" t="s">
        <v>3035</v>
      </c>
      <c r="G1564" t="s">
        <v>19</v>
      </c>
      <c r="H1564" t="s">
        <v>21</v>
      </c>
      <c r="I1564" t="s">
        <v>25</v>
      </c>
      <c r="J1564" s="1">
        <v>1318403</v>
      </c>
      <c r="K1564" s="1">
        <f t="shared" si="74"/>
        <v>14.091931713620193</v>
      </c>
      <c r="L1564" t="s">
        <v>20</v>
      </c>
      <c r="M1564" t="s">
        <v>947</v>
      </c>
      <c r="N1564" t="s">
        <v>3167</v>
      </c>
      <c r="O1564" t="s">
        <v>3167</v>
      </c>
      <c r="P1564" t="s">
        <v>3167</v>
      </c>
      <c r="Q1564" t="s">
        <v>3167</v>
      </c>
      <c r="R1564" t="s">
        <v>3167</v>
      </c>
      <c r="S1564" s="10">
        <f>C1564-VLOOKUP(E1564, 'OFZ Yield'!$B$2:$N$2354, MATCH(V1564, 'OFZ Yield'!$B$3:$N$3, 0), FALSE)</f>
        <v>6.84</v>
      </c>
      <c r="T1564">
        <f t="shared" si="75"/>
        <v>1</v>
      </c>
      <c r="U1564">
        <f t="shared" si="76"/>
        <v>12</v>
      </c>
      <c r="V1564">
        <v>10</v>
      </c>
      <c r="W1564">
        <v>0</v>
      </c>
      <c r="X1564">
        <v>0</v>
      </c>
      <c r="Z1564">
        <v>0</v>
      </c>
    </row>
    <row r="1565" spans="1:26" hidden="1" x14ac:dyDescent="0.15">
      <c r="A1565" t="s">
        <v>41</v>
      </c>
      <c r="B1565" t="s">
        <v>42</v>
      </c>
      <c r="C1565" s="1">
        <v>7.5</v>
      </c>
      <c r="D1565" s="2">
        <v>48075</v>
      </c>
      <c r="E1565" s="2">
        <v>42615</v>
      </c>
      <c r="F1565" t="s">
        <v>799</v>
      </c>
      <c r="G1565" t="s">
        <v>19</v>
      </c>
      <c r="H1565" t="s">
        <v>21</v>
      </c>
      <c r="I1565" t="s">
        <v>23</v>
      </c>
      <c r="J1565" s="1">
        <v>132625642</v>
      </c>
      <c r="K1565" s="1">
        <f t="shared" si="74"/>
        <v>18.703040995603011</v>
      </c>
      <c r="L1565" t="s">
        <v>20</v>
      </c>
      <c r="M1565" t="s">
        <v>24</v>
      </c>
      <c r="N1565" t="s">
        <v>3167</v>
      </c>
      <c r="O1565" t="s">
        <v>3140</v>
      </c>
      <c r="P1565" t="s">
        <v>3167</v>
      </c>
      <c r="Q1565" t="s">
        <v>3167</v>
      </c>
      <c r="R1565" t="s">
        <v>3167</v>
      </c>
      <c r="S1565" s="10">
        <f>C1565-VLOOKUP(E1565, 'OFZ Yield'!$B$2:$N$2354, MATCH(V1565, 'OFZ Yield'!$B$3:$N$3, 0), FALSE)</f>
        <v>-0.88000000000000078</v>
      </c>
      <c r="T1565">
        <f t="shared" si="75"/>
        <v>0</v>
      </c>
      <c r="U1565">
        <f t="shared" si="76"/>
        <v>180</v>
      </c>
      <c r="V1565">
        <v>20</v>
      </c>
      <c r="W1565">
        <v>2</v>
      </c>
    </row>
    <row r="1566" spans="1:26" hidden="1" x14ac:dyDescent="0.15">
      <c r="A1566" t="s">
        <v>398</v>
      </c>
      <c r="B1566" t="s">
        <v>399</v>
      </c>
      <c r="C1566" s="1">
        <v>8.25</v>
      </c>
      <c r="D1566" s="2">
        <v>45175</v>
      </c>
      <c r="E1566" s="2">
        <v>42618</v>
      </c>
      <c r="F1566" t="s">
        <v>400</v>
      </c>
      <c r="G1566" t="s">
        <v>19</v>
      </c>
      <c r="H1566" t="s">
        <v>21</v>
      </c>
      <c r="I1566" t="s">
        <v>397</v>
      </c>
      <c r="J1566" s="1">
        <v>7626372</v>
      </c>
      <c r="K1566" s="1">
        <f t="shared" si="74"/>
        <v>15.847122798697722</v>
      </c>
      <c r="L1566" t="s">
        <v>20</v>
      </c>
      <c r="M1566" t="s">
        <v>24</v>
      </c>
      <c r="N1566" t="s">
        <v>3167</v>
      </c>
      <c r="O1566" t="s">
        <v>3167</v>
      </c>
      <c r="P1566" t="s">
        <v>3167</v>
      </c>
      <c r="Q1566" t="s">
        <v>3167</v>
      </c>
      <c r="R1566" t="s">
        <v>3167</v>
      </c>
      <c r="S1566" s="10">
        <f>C1566-VLOOKUP(E1566, 'OFZ Yield'!$B$2:$N$2354, MATCH(V1566, 'OFZ Yield'!$B$3:$N$3, 0), FALSE)</f>
        <v>8.0000000000000071E-2</v>
      </c>
      <c r="T1566">
        <f t="shared" si="75"/>
        <v>0</v>
      </c>
      <c r="U1566">
        <f t="shared" si="76"/>
        <v>85</v>
      </c>
      <c r="V1566">
        <v>7</v>
      </c>
      <c r="W1566">
        <v>0</v>
      </c>
    </row>
    <row r="1567" spans="1:26" hidden="1" x14ac:dyDescent="0.15">
      <c r="A1567" t="s">
        <v>2752</v>
      </c>
      <c r="B1567" t="s">
        <v>2753</v>
      </c>
      <c r="C1567" s="1">
        <v>12</v>
      </c>
      <c r="D1567" s="2">
        <v>43710</v>
      </c>
      <c r="E1567" s="2">
        <v>42618</v>
      </c>
      <c r="F1567" t="s">
        <v>3036</v>
      </c>
      <c r="G1567" t="s">
        <v>19</v>
      </c>
      <c r="H1567" t="s">
        <v>21</v>
      </c>
      <c r="I1567" t="s">
        <v>23</v>
      </c>
      <c r="J1567" s="1">
        <v>13262564</v>
      </c>
      <c r="K1567" s="1">
        <f t="shared" si="74"/>
        <v>16.400455887528924</v>
      </c>
      <c r="L1567" t="s">
        <v>20</v>
      </c>
      <c r="M1567" t="s">
        <v>948</v>
      </c>
      <c r="N1567" t="s">
        <v>3167</v>
      </c>
      <c r="O1567" t="s">
        <v>3167</v>
      </c>
      <c r="P1567" t="s">
        <v>3167</v>
      </c>
      <c r="Q1567" t="s">
        <v>3167</v>
      </c>
      <c r="R1567" t="s">
        <v>3167</v>
      </c>
      <c r="S1567" s="10">
        <f>C1567-VLOOKUP(E1567, 'OFZ Yield'!$B$2:$N$2354, MATCH(V1567, 'OFZ Yield'!$B$3:$N$3, 0), FALSE)</f>
        <v>3.6899999999999995</v>
      </c>
      <c r="T1567">
        <f t="shared" si="75"/>
        <v>0</v>
      </c>
      <c r="U1567">
        <f t="shared" si="76"/>
        <v>36</v>
      </c>
      <c r="V1567">
        <v>5</v>
      </c>
      <c r="W1567">
        <v>0</v>
      </c>
      <c r="Z1567">
        <v>0</v>
      </c>
    </row>
    <row r="1568" spans="1:26" hidden="1" x14ac:dyDescent="0.15">
      <c r="A1568" t="s">
        <v>38</v>
      </c>
      <c r="B1568" t="s">
        <v>39</v>
      </c>
      <c r="C1568" s="1">
        <v>9.3000000000000007</v>
      </c>
      <c r="D1568" s="2">
        <v>46259</v>
      </c>
      <c r="E1568" s="2">
        <v>42619</v>
      </c>
      <c r="F1568" t="s">
        <v>644</v>
      </c>
      <c r="G1568" t="s">
        <v>19</v>
      </c>
      <c r="H1568" t="s">
        <v>21</v>
      </c>
      <c r="I1568" t="s">
        <v>23</v>
      </c>
      <c r="J1568" s="1">
        <v>230149597</v>
      </c>
      <c r="K1568" s="1">
        <f t="shared" si="74"/>
        <v>19.254240077194055</v>
      </c>
      <c r="L1568" t="s">
        <v>20</v>
      </c>
      <c r="M1568" t="s">
        <v>24</v>
      </c>
      <c r="N1568" t="s">
        <v>3167</v>
      </c>
      <c r="O1568" t="s">
        <v>3167</v>
      </c>
      <c r="P1568" t="s">
        <v>3167</v>
      </c>
      <c r="Q1568" t="s">
        <v>3167</v>
      </c>
      <c r="R1568" t="s">
        <v>3167</v>
      </c>
      <c r="S1568" s="10">
        <f>C1568-VLOOKUP(E1568, 'OFZ Yield'!$B$2:$N$2354, MATCH(V1568, 'OFZ Yield'!$B$3:$N$3, 0), FALSE)</f>
        <v>1.2600000000000016</v>
      </c>
      <c r="T1568">
        <f t="shared" si="75"/>
        <v>0</v>
      </c>
      <c r="U1568">
        <f t="shared" si="76"/>
        <v>120</v>
      </c>
      <c r="V1568">
        <v>10</v>
      </c>
      <c r="W1568">
        <v>0</v>
      </c>
    </row>
    <row r="1569" spans="1:26" hidden="1" x14ac:dyDescent="0.15">
      <c r="A1569" t="s">
        <v>452</v>
      </c>
      <c r="B1569" t="s">
        <v>453</v>
      </c>
      <c r="C1569" s="1">
        <v>11.1</v>
      </c>
      <c r="D1569" s="2">
        <v>46266</v>
      </c>
      <c r="E1569" s="2">
        <v>42626</v>
      </c>
      <c r="F1569" t="s">
        <v>645</v>
      </c>
      <c r="G1569" t="s">
        <v>19</v>
      </c>
      <c r="H1569" t="s">
        <v>21</v>
      </c>
      <c r="I1569" t="s">
        <v>23</v>
      </c>
      <c r="J1569" s="1">
        <v>66312821</v>
      </c>
      <c r="K1569" s="1">
        <f t="shared" si="74"/>
        <v>18.009893815043064</v>
      </c>
      <c r="L1569" t="s">
        <v>20</v>
      </c>
      <c r="M1569" t="s">
        <v>24</v>
      </c>
      <c r="N1569" t="s">
        <v>3167</v>
      </c>
      <c r="O1569" t="s">
        <v>3140</v>
      </c>
      <c r="P1569" t="s">
        <v>3167</v>
      </c>
      <c r="Q1569" t="s">
        <v>3167</v>
      </c>
      <c r="R1569" t="s">
        <v>3167</v>
      </c>
      <c r="S1569" s="10">
        <f>C1569-VLOOKUP(E1569, 'OFZ Yield'!$B$2:$N$2354, MATCH(V1569, 'OFZ Yield'!$B$3:$N$3, 0), FALSE)</f>
        <v>2.99</v>
      </c>
      <c r="T1569">
        <f t="shared" si="75"/>
        <v>0</v>
      </c>
      <c r="U1569">
        <f t="shared" si="76"/>
        <v>120</v>
      </c>
      <c r="V1569">
        <v>10</v>
      </c>
      <c r="W1569">
        <v>2</v>
      </c>
    </row>
    <row r="1570" spans="1:26" hidden="1" x14ac:dyDescent="0.15">
      <c r="A1570" t="s">
        <v>202</v>
      </c>
      <c r="B1570" t="s">
        <v>203</v>
      </c>
      <c r="C1570" s="1">
        <v>12</v>
      </c>
      <c r="D1570" s="2">
        <v>44555</v>
      </c>
      <c r="E1570" s="2">
        <v>42632</v>
      </c>
      <c r="F1570" t="s">
        <v>204</v>
      </c>
      <c r="G1570" t="s">
        <v>19</v>
      </c>
      <c r="H1570" t="s">
        <v>21</v>
      </c>
      <c r="I1570" t="s">
        <v>23</v>
      </c>
      <c r="J1570" s="1">
        <v>18567590</v>
      </c>
      <c r="K1570" s="1">
        <f t="shared" si="74"/>
        <v>16.736928145693053</v>
      </c>
      <c r="L1570" t="s">
        <v>20</v>
      </c>
      <c r="M1570" t="s">
        <v>24</v>
      </c>
      <c r="N1570" t="s">
        <v>3167</v>
      </c>
      <c r="O1570" t="s">
        <v>3167</v>
      </c>
      <c r="P1570" t="s">
        <v>3167</v>
      </c>
      <c r="Q1570" t="s">
        <v>3167</v>
      </c>
      <c r="R1570" t="s">
        <v>3167</v>
      </c>
      <c r="S1570" s="10">
        <f>C1570-VLOOKUP(E1570, 'OFZ Yield'!$B$2:$N$2354, MATCH(V1570, 'OFZ Yield'!$B$3:$N$3, 0), FALSE)</f>
        <v>3.7100000000000009</v>
      </c>
      <c r="T1570">
        <f t="shared" si="75"/>
        <v>0</v>
      </c>
      <c r="U1570">
        <f t="shared" si="76"/>
        <v>64</v>
      </c>
      <c r="V1570">
        <v>7</v>
      </c>
      <c r="W1570">
        <v>0</v>
      </c>
    </row>
    <row r="1571" spans="1:26" x14ac:dyDescent="0.15">
      <c r="A1571" t="s">
        <v>2619</v>
      </c>
      <c r="B1571" t="s">
        <v>2620</v>
      </c>
      <c r="C1571" s="1">
        <v>12.5</v>
      </c>
      <c r="D1571" s="2">
        <v>44453</v>
      </c>
      <c r="E1571" s="2">
        <v>42633</v>
      </c>
      <c r="F1571" s="15" t="s">
        <v>3038</v>
      </c>
      <c r="G1571" t="s">
        <v>19</v>
      </c>
      <c r="H1571" t="s">
        <v>21</v>
      </c>
      <c r="I1571" t="s">
        <v>23</v>
      </c>
      <c r="J1571" s="1">
        <v>33003300</v>
      </c>
      <c r="K1571" s="1">
        <f t="shared" si="74"/>
        <v>17.312118114431087</v>
      </c>
      <c r="L1571" t="s">
        <v>20</v>
      </c>
      <c r="M1571" t="s">
        <v>1011</v>
      </c>
      <c r="N1571" t="s">
        <v>3167</v>
      </c>
      <c r="O1571" t="s">
        <v>3167</v>
      </c>
      <c r="P1571" t="s">
        <v>3167</v>
      </c>
      <c r="Q1571" t="s">
        <v>3167</v>
      </c>
      <c r="R1571" t="s">
        <v>3167</v>
      </c>
      <c r="S1571" s="10">
        <f>C1571-VLOOKUP(E1571, 'OFZ Yield'!$B$2:$N$2354, MATCH(V1571, 'OFZ Yield'!$B$3:$N$3, 0), FALSE)</f>
        <v>4.2300000000000004</v>
      </c>
      <c r="T1571">
        <f t="shared" si="75"/>
        <v>1</v>
      </c>
      <c r="U1571">
        <f t="shared" si="76"/>
        <v>60</v>
      </c>
      <c r="V1571">
        <v>10</v>
      </c>
      <c r="W1571">
        <v>0</v>
      </c>
      <c r="X1571">
        <v>1</v>
      </c>
      <c r="Y1571" s="2">
        <v>42997</v>
      </c>
      <c r="Z1571" s="226">
        <f>IF(Y1571="", 0, 12*(Y1571-E1571)/365)</f>
        <v>11.967123287671233</v>
      </c>
    </row>
    <row r="1572" spans="1:26" hidden="1" x14ac:dyDescent="0.15">
      <c r="A1572" t="s">
        <v>161</v>
      </c>
      <c r="B1572" t="s">
        <v>162</v>
      </c>
      <c r="C1572" s="1">
        <v>9.4</v>
      </c>
      <c r="D1572" s="2">
        <v>44455</v>
      </c>
      <c r="E1572" s="2">
        <v>42635</v>
      </c>
      <c r="F1572" t="s">
        <v>163</v>
      </c>
      <c r="G1572" t="s">
        <v>19</v>
      </c>
      <c r="H1572" t="s">
        <v>21</v>
      </c>
      <c r="I1572" t="s">
        <v>25</v>
      </c>
      <c r="J1572" s="1">
        <v>66312821</v>
      </c>
      <c r="K1572" s="1">
        <f t="shared" si="74"/>
        <v>18.009893815043064</v>
      </c>
      <c r="L1572" t="s">
        <v>20</v>
      </c>
      <c r="M1572" t="s">
        <v>24</v>
      </c>
      <c r="N1572" t="s">
        <v>3167</v>
      </c>
      <c r="O1572" t="s">
        <v>3144</v>
      </c>
      <c r="P1572" t="s">
        <v>3167</v>
      </c>
      <c r="Q1572" t="s">
        <v>3167</v>
      </c>
      <c r="R1572" t="s">
        <v>3167</v>
      </c>
      <c r="S1572" s="10">
        <f>C1572-VLOOKUP(E1572, 'OFZ Yield'!$B$2:$N$2354, MATCH(V1572, 'OFZ Yield'!$B$3:$N$3, 0), FALSE)</f>
        <v>1.1300000000000008</v>
      </c>
      <c r="T1572">
        <f t="shared" si="75"/>
        <v>0</v>
      </c>
      <c r="U1572">
        <f t="shared" si="76"/>
        <v>60</v>
      </c>
      <c r="V1572">
        <v>5</v>
      </c>
      <c r="W1572">
        <v>2</v>
      </c>
    </row>
    <row r="1573" spans="1:26" hidden="1" x14ac:dyDescent="0.15">
      <c r="A1573" t="s">
        <v>504</v>
      </c>
      <c r="B1573" t="s">
        <v>505</v>
      </c>
      <c r="C1573" s="1">
        <v>7.3</v>
      </c>
      <c r="D1573" s="2">
        <v>46275</v>
      </c>
      <c r="E1573" s="2">
        <v>42635</v>
      </c>
      <c r="F1573" t="s">
        <v>647</v>
      </c>
      <c r="G1573" t="s">
        <v>19</v>
      </c>
      <c r="H1573" t="s">
        <v>21</v>
      </c>
      <c r="I1573" t="s">
        <v>23</v>
      </c>
      <c r="J1573" s="1">
        <v>198938464</v>
      </c>
      <c r="K1573" s="1">
        <f t="shared" si="74"/>
        <v>19.108506108737856</v>
      </c>
      <c r="L1573" t="s">
        <v>20</v>
      </c>
      <c r="M1573" t="s">
        <v>24</v>
      </c>
      <c r="N1573" t="s">
        <v>3167</v>
      </c>
      <c r="O1573" t="s">
        <v>3167</v>
      </c>
      <c r="P1573" t="s">
        <v>3167</v>
      </c>
      <c r="Q1573" t="s">
        <v>3167</v>
      </c>
      <c r="R1573" t="s">
        <v>3167</v>
      </c>
      <c r="S1573" s="10">
        <f>C1573-VLOOKUP(E1573, 'OFZ Yield'!$B$2:$N$2354, MATCH(V1573, 'OFZ Yield'!$B$3:$N$3, 0), FALSE)</f>
        <v>-0.86000000000000032</v>
      </c>
      <c r="T1573">
        <f t="shared" si="75"/>
        <v>0</v>
      </c>
      <c r="U1573">
        <f t="shared" si="76"/>
        <v>120</v>
      </c>
      <c r="V1573">
        <v>10</v>
      </c>
      <c r="W1573">
        <v>0</v>
      </c>
    </row>
    <row r="1574" spans="1:26" hidden="1" x14ac:dyDescent="0.15">
      <c r="A1574" t="s">
        <v>29</v>
      </c>
      <c r="B1574" t="s">
        <v>30</v>
      </c>
      <c r="C1574" s="1">
        <v>6.3</v>
      </c>
      <c r="D1574" s="2">
        <v>43730</v>
      </c>
      <c r="E1574" s="2">
        <v>42635</v>
      </c>
      <c r="F1574" t="s">
        <v>3037</v>
      </c>
      <c r="G1574" t="s">
        <v>19</v>
      </c>
      <c r="H1574" t="s">
        <v>21</v>
      </c>
      <c r="I1574" t="s">
        <v>23</v>
      </c>
      <c r="J1574" s="1">
        <v>134134563</v>
      </c>
      <c r="K1574" s="1">
        <f t="shared" si="74"/>
        <v>18.714354055534702</v>
      </c>
      <c r="L1574" t="s">
        <v>20</v>
      </c>
      <c r="M1574" t="s">
        <v>947</v>
      </c>
      <c r="N1574" t="s">
        <v>3167</v>
      </c>
      <c r="O1574" t="s">
        <v>3167</v>
      </c>
      <c r="P1574" t="s">
        <v>3167</v>
      </c>
      <c r="Q1574" t="s">
        <v>3167</v>
      </c>
      <c r="R1574" t="s">
        <v>3167</v>
      </c>
      <c r="S1574" s="10">
        <f>C1574-VLOOKUP(E1574, 'OFZ Yield'!$B$2:$N$2354, MATCH(V1574, 'OFZ Yield'!$B$3:$N$3, 0), FALSE)</f>
        <v>-2.160000000000001</v>
      </c>
      <c r="T1574">
        <f t="shared" si="75"/>
        <v>0</v>
      </c>
      <c r="U1574">
        <f t="shared" si="76"/>
        <v>36</v>
      </c>
      <c r="V1574">
        <v>3</v>
      </c>
      <c r="W1574">
        <v>0</v>
      </c>
      <c r="Z1574">
        <v>0</v>
      </c>
    </row>
    <row r="1575" spans="1:26" hidden="1" x14ac:dyDescent="0.15">
      <c r="A1575" t="s">
        <v>2033</v>
      </c>
      <c r="B1575" t="s">
        <v>2034</v>
      </c>
      <c r="C1575" s="1">
        <v>3.25</v>
      </c>
      <c r="D1575" s="2">
        <v>46275</v>
      </c>
      <c r="E1575" s="2">
        <v>42635</v>
      </c>
      <c r="F1575" s="15" t="s">
        <v>3039</v>
      </c>
      <c r="G1575" t="s">
        <v>19</v>
      </c>
      <c r="H1575" t="s">
        <v>21</v>
      </c>
      <c r="I1575" t="s">
        <v>23</v>
      </c>
      <c r="J1575" s="1">
        <v>132013201</v>
      </c>
      <c r="K1575" s="1">
        <f t="shared" si="74"/>
        <v>18.698412483125978</v>
      </c>
      <c r="L1575" t="s">
        <v>20</v>
      </c>
      <c r="M1575" t="s">
        <v>1011</v>
      </c>
      <c r="N1575" t="s">
        <v>3167</v>
      </c>
      <c r="O1575" t="s">
        <v>3167</v>
      </c>
      <c r="P1575" t="s">
        <v>3167</v>
      </c>
      <c r="Q1575" t="s">
        <v>3167</v>
      </c>
      <c r="R1575" t="s">
        <v>3167</v>
      </c>
      <c r="S1575" s="10">
        <f>C1575-VLOOKUP(E1575, 'OFZ Yield'!$B$2:$N$2354, MATCH(V1575, 'OFZ Yield'!$B$3:$N$3, 0), FALSE)</f>
        <v>-5.0199999999999996</v>
      </c>
      <c r="T1575">
        <f t="shared" si="75"/>
        <v>0</v>
      </c>
      <c r="U1575">
        <f t="shared" si="76"/>
        <v>120</v>
      </c>
      <c r="V1575">
        <v>5</v>
      </c>
      <c r="W1575">
        <v>0</v>
      </c>
      <c r="X1575">
        <v>0</v>
      </c>
      <c r="Y1575" s="2">
        <v>43181</v>
      </c>
      <c r="Z1575" s="10">
        <f>(Y1575-E1575)/365</f>
        <v>1.4958904109589042</v>
      </c>
    </row>
    <row r="1576" spans="1:26" hidden="1" x14ac:dyDescent="0.15">
      <c r="A1576" t="s">
        <v>837</v>
      </c>
      <c r="B1576" t="s">
        <v>838</v>
      </c>
      <c r="C1576" s="1">
        <v>6.67</v>
      </c>
      <c r="D1576" s="2">
        <v>48845</v>
      </c>
      <c r="E1576" s="2">
        <v>42640</v>
      </c>
      <c r="F1576" t="s">
        <v>839</v>
      </c>
      <c r="G1576" t="s">
        <v>19</v>
      </c>
      <c r="H1576" t="s">
        <v>21</v>
      </c>
      <c r="I1576" t="s">
        <v>28</v>
      </c>
      <c r="J1576" s="1">
        <v>16364259</v>
      </c>
      <c r="K1576" s="1">
        <f t="shared" si="74"/>
        <v>16.610610185332231</v>
      </c>
      <c r="L1576" t="s">
        <v>20</v>
      </c>
      <c r="M1576" t="s">
        <v>24</v>
      </c>
      <c r="N1576" t="s">
        <v>3167</v>
      </c>
      <c r="O1576" t="s">
        <v>3167</v>
      </c>
      <c r="P1576" t="s">
        <v>3167</v>
      </c>
      <c r="Q1576" t="s">
        <v>3167</v>
      </c>
      <c r="R1576" t="s">
        <v>3167</v>
      </c>
      <c r="S1576" s="10">
        <f>C1576-VLOOKUP(E1576, 'OFZ Yield'!$B$2:$N$2354, MATCH(V1576, 'OFZ Yield'!$B$3:$N$3, 0), FALSE)</f>
        <v>-1.58</v>
      </c>
      <c r="T1576">
        <f t="shared" si="75"/>
        <v>0</v>
      </c>
      <c r="U1576">
        <f t="shared" si="76"/>
        <v>204</v>
      </c>
      <c r="V1576">
        <v>15</v>
      </c>
      <c r="W1576">
        <v>0</v>
      </c>
    </row>
    <row r="1577" spans="1:26" hidden="1" x14ac:dyDescent="0.15">
      <c r="A1577" t="s">
        <v>837</v>
      </c>
      <c r="B1577" t="s">
        <v>838</v>
      </c>
      <c r="C1577" s="1">
        <v>6.7119999999999997</v>
      </c>
      <c r="D1577" s="2">
        <v>53590</v>
      </c>
      <c r="E1577" s="2">
        <v>42640</v>
      </c>
      <c r="F1577" t="s">
        <v>911</v>
      </c>
      <c r="G1577" t="s">
        <v>19</v>
      </c>
      <c r="H1577" t="s">
        <v>21</v>
      </c>
      <c r="I1577" t="s">
        <v>589</v>
      </c>
      <c r="J1577" s="1">
        <v>26545215</v>
      </c>
      <c r="K1577" s="1">
        <f t="shared" si="74"/>
        <v>17.094360063420865</v>
      </c>
      <c r="L1577" t="s">
        <v>20</v>
      </c>
      <c r="M1577" t="s">
        <v>24</v>
      </c>
      <c r="N1577" t="s">
        <v>3167</v>
      </c>
      <c r="O1577" t="s">
        <v>3167</v>
      </c>
      <c r="P1577" t="s">
        <v>3167</v>
      </c>
      <c r="Q1577" t="s">
        <v>3167</v>
      </c>
      <c r="R1577" t="s">
        <v>3167</v>
      </c>
      <c r="S1577" s="10">
        <f>C1577-VLOOKUP(E1577, 'OFZ Yield'!$B$2:$N$2354, MATCH(V1577, 'OFZ Yield'!$B$3:$N$3, 0), FALSE)</f>
        <v>-1.548</v>
      </c>
      <c r="T1577">
        <f t="shared" si="75"/>
        <v>0</v>
      </c>
      <c r="U1577">
        <f t="shared" si="76"/>
        <v>360</v>
      </c>
      <c r="V1577">
        <v>30</v>
      </c>
      <c r="W1577">
        <v>0</v>
      </c>
    </row>
    <row r="1578" spans="1:26" hidden="1" x14ac:dyDescent="0.15">
      <c r="A1578" t="s">
        <v>1625</v>
      </c>
      <c r="B1578" t="s">
        <v>1626</v>
      </c>
      <c r="C1578" s="1">
        <v>7.2136300000000002</v>
      </c>
      <c r="D1578" s="2">
        <v>45006</v>
      </c>
      <c r="E1578" s="2">
        <v>42640</v>
      </c>
      <c r="F1578" t="s">
        <v>3040</v>
      </c>
      <c r="G1578" t="s">
        <v>455</v>
      </c>
      <c r="H1578" t="s">
        <v>21</v>
      </c>
      <c r="I1578" t="s">
        <v>589</v>
      </c>
      <c r="J1578" s="1">
        <v>400000000</v>
      </c>
      <c r="K1578" s="1">
        <f t="shared" si="74"/>
        <v>19.806975105072254</v>
      </c>
      <c r="L1578" t="s">
        <v>20</v>
      </c>
      <c r="M1578" t="s">
        <v>948</v>
      </c>
      <c r="N1578" t="s">
        <v>3167</v>
      </c>
      <c r="O1578" t="s">
        <v>3167</v>
      </c>
      <c r="P1578" t="s">
        <v>3167</v>
      </c>
      <c r="Q1578" t="s">
        <v>3167</v>
      </c>
      <c r="R1578" t="s">
        <v>3167</v>
      </c>
      <c r="S1578" s="10">
        <f>C1578-VLOOKUP(E1578, 'OFZ Yield'!$B$2:$N$2354, MATCH(V1578, 'OFZ Yield'!$B$3:$N$3, 0), FALSE)</f>
        <v>-1.906369999999999</v>
      </c>
      <c r="T1578">
        <f t="shared" si="75"/>
        <v>0</v>
      </c>
      <c r="U1578">
        <f t="shared" si="76"/>
        <v>78</v>
      </c>
      <c r="V1578">
        <v>1</v>
      </c>
      <c r="W1578">
        <v>0</v>
      </c>
      <c r="Z1578">
        <v>0</v>
      </c>
    </row>
    <row r="1579" spans="1:26" hidden="1" x14ac:dyDescent="0.15">
      <c r="A1579" t="s">
        <v>165</v>
      </c>
      <c r="B1579" t="s">
        <v>166</v>
      </c>
      <c r="C1579" s="1">
        <v>10.75</v>
      </c>
      <c r="D1579" s="2">
        <v>44461</v>
      </c>
      <c r="E1579" s="2">
        <v>42641</v>
      </c>
      <c r="F1579" t="s">
        <v>167</v>
      </c>
      <c r="G1579" t="s">
        <v>19</v>
      </c>
      <c r="H1579" t="s">
        <v>21</v>
      </c>
      <c r="I1579" t="s">
        <v>25</v>
      </c>
      <c r="J1579" s="1">
        <v>66312821</v>
      </c>
      <c r="K1579" s="1">
        <f t="shared" si="74"/>
        <v>18.009893815043064</v>
      </c>
      <c r="L1579" t="s">
        <v>20</v>
      </c>
      <c r="M1579" t="s">
        <v>24</v>
      </c>
      <c r="N1579" t="s">
        <v>3167</v>
      </c>
      <c r="O1579" t="s">
        <v>3144</v>
      </c>
      <c r="P1579" t="s">
        <v>3167</v>
      </c>
      <c r="Q1579" t="s">
        <v>3167</v>
      </c>
      <c r="R1579" t="s">
        <v>3167</v>
      </c>
      <c r="S1579" s="10">
        <f>C1579-VLOOKUP(E1579, 'OFZ Yield'!$B$2:$N$2354, MATCH(V1579, 'OFZ Yield'!$B$3:$N$3, 0), FALSE)</f>
        <v>2.3800000000000008</v>
      </c>
      <c r="T1579">
        <f t="shared" si="75"/>
        <v>0</v>
      </c>
      <c r="U1579">
        <f t="shared" si="76"/>
        <v>60</v>
      </c>
      <c r="V1579">
        <v>5</v>
      </c>
      <c r="W1579">
        <v>2</v>
      </c>
    </row>
    <row r="1580" spans="1:26" hidden="1" x14ac:dyDescent="0.15">
      <c r="A1580" t="s">
        <v>648</v>
      </c>
      <c r="B1580" t="s">
        <v>649</v>
      </c>
      <c r="C1580" s="1">
        <v>8</v>
      </c>
      <c r="D1580" s="2">
        <v>46281</v>
      </c>
      <c r="E1580" s="2">
        <v>42641</v>
      </c>
      <c r="F1580" t="s">
        <v>650</v>
      </c>
      <c r="G1580" t="s">
        <v>19</v>
      </c>
      <c r="H1580" t="s">
        <v>21</v>
      </c>
      <c r="I1580" t="s">
        <v>25</v>
      </c>
      <c r="J1580" s="1">
        <v>26283828</v>
      </c>
      <c r="K1580" s="1">
        <f t="shared" si="74"/>
        <v>17.084464403073447</v>
      </c>
      <c r="L1580" t="s">
        <v>20</v>
      </c>
      <c r="M1580" t="s">
        <v>24</v>
      </c>
      <c r="N1580" t="s">
        <v>3167</v>
      </c>
      <c r="O1580" t="s">
        <v>3167</v>
      </c>
      <c r="P1580" t="s">
        <v>3167</v>
      </c>
      <c r="Q1580" t="s">
        <v>3167</v>
      </c>
      <c r="R1580" t="s">
        <v>3167</v>
      </c>
      <c r="S1580" s="10">
        <f>C1580-VLOOKUP(E1580, 'OFZ Yield'!$B$2:$N$2354, MATCH(V1580, 'OFZ Yield'!$B$3:$N$3, 0), FALSE)</f>
        <v>-0.24000000000000021</v>
      </c>
      <c r="T1580">
        <f t="shared" si="75"/>
        <v>0</v>
      </c>
      <c r="U1580">
        <f t="shared" si="76"/>
        <v>120</v>
      </c>
      <c r="V1580">
        <v>10</v>
      </c>
      <c r="W1580">
        <v>0</v>
      </c>
    </row>
    <row r="1581" spans="1:26" hidden="1" x14ac:dyDescent="0.15">
      <c r="A1581" t="s">
        <v>651</v>
      </c>
      <c r="B1581" t="s">
        <v>652</v>
      </c>
      <c r="C1581" s="1">
        <v>9.65</v>
      </c>
      <c r="D1581" s="2">
        <v>46281</v>
      </c>
      <c r="E1581" s="2">
        <v>42641</v>
      </c>
      <c r="F1581" t="s">
        <v>653</v>
      </c>
      <c r="G1581" t="s">
        <v>19</v>
      </c>
      <c r="H1581" t="s">
        <v>21</v>
      </c>
      <c r="I1581" t="s">
        <v>23</v>
      </c>
      <c r="J1581" s="1">
        <v>132013201</v>
      </c>
      <c r="K1581" s="1">
        <f t="shared" si="74"/>
        <v>18.698412483125978</v>
      </c>
      <c r="L1581" t="s">
        <v>20</v>
      </c>
      <c r="M1581" t="s">
        <v>24</v>
      </c>
      <c r="N1581" t="s">
        <v>3167</v>
      </c>
      <c r="O1581" t="s">
        <v>3139</v>
      </c>
      <c r="P1581" t="s">
        <v>3167</v>
      </c>
      <c r="Q1581" t="s">
        <v>3167</v>
      </c>
      <c r="R1581" t="s">
        <v>3167</v>
      </c>
      <c r="S1581" s="10">
        <f>C1581-VLOOKUP(E1581, 'OFZ Yield'!$B$2:$N$2354, MATCH(V1581, 'OFZ Yield'!$B$3:$N$3, 0), FALSE)</f>
        <v>1.4100000000000001</v>
      </c>
      <c r="T1581">
        <f t="shared" si="75"/>
        <v>0</v>
      </c>
      <c r="U1581">
        <f t="shared" si="76"/>
        <v>120</v>
      </c>
      <c r="V1581">
        <v>10</v>
      </c>
      <c r="W1581">
        <v>0</v>
      </c>
    </row>
    <row r="1582" spans="1:26" hidden="1" x14ac:dyDescent="0.15">
      <c r="A1582" t="s">
        <v>3042</v>
      </c>
      <c r="B1582" t="s">
        <v>3043</v>
      </c>
      <c r="C1582" s="1">
        <v>9.85</v>
      </c>
      <c r="D1582" s="2">
        <v>52576</v>
      </c>
      <c r="E1582" s="2">
        <v>42641</v>
      </c>
      <c r="F1582" t="s">
        <v>3044</v>
      </c>
      <c r="G1582" t="s">
        <v>19</v>
      </c>
      <c r="H1582" t="s">
        <v>21</v>
      </c>
      <c r="I1582" t="s">
        <v>25</v>
      </c>
      <c r="J1582" s="1">
        <v>67278072</v>
      </c>
      <c r="K1582" s="1">
        <f t="shared" si="74"/>
        <v>18.02434491685689</v>
      </c>
      <c r="L1582" t="s">
        <v>20</v>
      </c>
      <c r="M1582" t="s">
        <v>948</v>
      </c>
      <c r="N1582" t="s">
        <v>3133</v>
      </c>
      <c r="O1582" t="s">
        <v>3167</v>
      </c>
      <c r="P1582" t="s">
        <v>3167</v>
      </c>
      <c r="Q1582" t="s">
        <v>3167</v>
      </c>
      <c r="R1582" t="s">
        <v>3167</v>
      </c>
      <c r="S1582" s="10">
        <f>C1582-VLOOKUP(E1582, 'OFZ Yield'!$B$2:$N$2354, MATCH(V1582, 'OFZ Yield'!$B$3:$N$3, 0), FALSE)</f>
        <v>1.6099999999999994</v>
      </c>
      <c r="T1582">
        <f t="shared" si="75"/>
        <v>0</v>
      </c>
      <c r="U1582">
        <f t="shared" si="76"/>
        <v>327</v>
      </c>
      <c r="V1582">
        <v>10</v>
      </c>
      <c r="W1582">
        <v>0</v>
      </c>
      <c r="Z1582">
        <v>0</v>
      </c>
    </row>
    <row r="1583" spans="1:26" hidden="1" x14ac:dyDescent="0.15">
      <c r="A1583" t="s">
        <v>190</v>
      </c>
      <c r="B1583" t="s">
        <v>191</v>
      </c>
      <c r="C1583" s="1">
        <v>1</v>
      </c>
      <c r="D1583" s="2">
        <v>46294</v>
      </c>
      <c r="E1583" s="2">
        <v>42642</v>
      </c>
      <c r="F1583" t="s">
        <v>657</v>
      </c>
      <c r="G1583" t="s">
        <v>19</v>
      </c>
      <c r="H1583" t="s">
        <v>21</v>
      </c>
      <c r="I1583" t="s">
        <v>23</v>
      </c>
      <c r="J1583" s="1">
        <v>92837950</v>
      </c>
      <c r="K1583" s="1">
        <f t="shared" si="74"/>
        <v>18.346366058127153</v>
      </c>
      <c r="L1583" t="s">
        <v>20</v>
      </c>
      <c r="M1583" t="s">
        <v>24</v>
      </c>
      <c r="N1583" t="s">
        <v>3167</v>
      </c>
      <c r="O1583" t="s">
        <v>3139</v>
      </c>
      <c r="P1583" t="s">
        <v>3167</v>
      </c>
      <c r="Q1583" t="s">
        <v>3167</v>
      </c>
      <c r="R1583" t="s">
        <v>3167</v>
      </c>
      <c r="S1583" s="10">
        <f>C1583-VLOOKUP(E1583, 'OFZ Yield'!$B$2:$N$2354, MATCH(V1583, 'OFZ Yield'!$B$3:$N$3, 0), FALSE)</f>
        <v>-7.16</v>
      </c>
      <c r="T1583">
        <f t="shared" si="75"/>
        <v>0</v>
      </c>
      <c r="U1583">
        <f t="shared" si="76"/>
        <v>121</v>
      </c>
      <c r="V1583">
        <v>10</v>
      </c>
      <c r="W1583">
        <v>0</v>
      </c>
    </row>
    <row r="1584" spans="1:26" hidden="1" x14ac:dyDescent="0.15">
      <c r="A1584" t="s">
        <v>312</v>
      </c>
      <c r="B1584" t="s">
        <v>313</v>
      </c>
      <c r="C1584" s="1">
        <v>7.3</v>
      </c>
      <c r="D1584" s="2">
        <v>48102</v>
      </c>
      <c r="E1584" s="2">
        <v>42642</v>
      </c>
      <c r="F1584" t="s">
        <v>801</v>
      </c>
      <c r="G1584" t="s">
        <v>19</v>
      </c>
      <c r="H1584" t="s">
        <v>21</v>
      </c>
      <c r="I1584" t="s">
        <v>23</v>
      </c>
      <c r="J1584" s="1">
        <v>198938464</v>
      </c>
      <c r="K1584" s="1">
        <f t="shared" si="74"/>
        <v>19.108506108737856</v>
      </c>
      <c r="L1584" t="s">
        <v>20</v>
      </c>
      <c r="M1584" t="s">
        <v>24</v>
      </c>
      <c r="N1584" t="s">
        <v>3167</v>
      </c>
      <c r="O1584" t="s">
        <v>3140</v>
      </c>
      <c r="P1584" t="s">
        <v>3167</v>
      </c>
      <c r="Q1584" t="s">
        <v>3167</v>
      </c>
      <c r="R1584" t="s">
        <v>3167</v>
      </c>
      <c r="S1584" s="10">
        <f>C1584-VLOOKUP(E1584, 'OFZ Yield'!$B$2:$N$2354, MATCH(V1584, 'OFZ Yield'!$B$3:$N$3, 0), FALSE)</f>
        <v>-0.84000000000000075</v>
      </c>
      <c r="T1584">
        <f t="shared" si="75"/>
        <v>0</v>
      </c>
      <c r="U1584">
        <f t="shared" si="76"/>
        <v>180</v>
      </c>
      <c r="V1584">
        <v>15</v>
      </c>
      <c r="W1584">
        <v>2</v>
      </c>
    </row>
    <row r="1585" spans="1:26" hidden="1" x14ac:dyDescent="0.15">
      <c r="A1585" t="s">
        <v>1625</v>
      </c>
      <c r="B1585" t="s">
        <v>1626</v>
      </c>
      <c r="C1585" s="1">
        <v>7.2136300000000002</v>
      </c>
      <c r="D1585" s="2">
        <v>45008</v>
      </c>
      <c r="E1585" s="2">
        <v>42642</v>
      </c>
      <c r="F1585" t="s">
        <v>3041</v>
      </c>
      <c r="G1585" t="s">
        <v>455</v>
      </c>
      <c r="H1585" t="s">
        <v>21</v>
      </c>
      <c r="I1585" t="s">
        <v>589</v>
      </c>
      <c r="J1585" s="1">
        <v>400000000</v>
      </c>
      <c r="K1585" s="1">
        <f t="shared" si="74"/>
        <v>19.806975105072254</v>
      </c>
      <c r="L1585" t="s">
        <v>20</v>
      </c>
      <c r="M1585" t="s">
        <v>948</v>
      </c>
      <c r="N1585" t="s">
        <v>3167</v>
      </c>
      <c r="O1585" t="s">
        <v>3167</v>
      </c>
      <c r="P1585" t="s">
        <v>3167</v>
      </c>
      <c r="Q1585" t="s">
        <v>3167</v>
      </c>
      <c r="R1585" t="s">
        <v>3167</v>
      </c>
      <c r="S1585" s="10">
        <f>C1585-VLOOKUP(E1585, 'OFZ Yield'!$B$2:$N$2354, MATCH(V1585, 'OFZ Yield'!$B$3:$N$3, 0), FALSE)</f>
        <v>-1.2463700000000006</v>
      </c>
      <c r="T1585">
        <f t="shared" si="75"/>
        <v>0</v>
      </c>
      <c r="U1585">
        <f t="shared" si="76"/>
        <v>78</v>
      </c>
      <c r="V1585">
        <v>3</v>
      </c>
      <c r="W1585">
        <v>0</v>
      </c>
      <c r="Z1585">
        <v>0</v>
      </c>
    </row>
    <row r="1586" spans="1:26" hidden="1" x14ac:dyDescent="0.15">
      <c r="A1586" t="s">
        <v>170</v>
      </c>
      <c r="B1586" t="s">
        <v>171</v>
      </c>
      <c r="C1586" s="1">
        <v>9.25</v>
      </c>
      <c r="D1586" s="2">
        <v>44469</v>
      </c>
      <c r="E1586" s="2">
        <v>42643</v>
      </c>
      <c r="F1586" t="s">
        <v>172</v>
      </c>
      <c r="G1586" t="s">
        <v>19</v>
      </c>
      <c r="H1586" t="s">
        <v>21</v>
      </c>
      <c r="I1586" t="s">
        <v>25</v>
      </c>
      <c r="J1586" s="1">
        <v>134134563</v>
      </c>
      <c r="K1586" s="1">
        <f t="shared" si="74"/>
        <v>18.714354055534702</v>
      </c>
      <c r="L1586" t="s">
        <v>20</v>
      </c>
      <c r="M1586" t="s">
        <v>24</v>
      </c>
      <c r="N1586" t="s">
        <v>3167</v>
      </c>
      <c r="O1586" t="s">
        <v>3167</v>
      </c>
      <c r="P1586" t="s">
        <v>3167</v>
      </c>
      <c r="Q1586" t="s">
        <v>3167</v>
      </c>
      <c r="R1586" t="s">
        <v>3167</v>
      </c>
      <c r="S1586" s="10">
        <f>C1586-VLOOKUP(E1586, 'OFZ Yield'!$B$2:$N$2354, MATCH(V1586, 'OFZ Yield'!$B$3:$N$3, 0), FALSE)</f>
        <v>0.91000000000000014</v>
      </c>
      <c r="T1586">
        <f t="shared" si="75"/>
        <v>0</v>
      </c>
      <c r="U1586">
        <f t="shared" si="76"/>
        <v>61</v>
      </c>
      <c r="V1586">
        <v>5</v>
      </c>
      <c r="W1586">
        <v>0</v>
      </c>
    </row>
    <row r="1587" spans="1:26" hidden="1" x14ac:dyDescent="0.15">
      <c r="A1587" t="s">
        <v>332</v>
      </c>
      <c r="B1587" t="s">
        <v>333</v>
      </c>
      <c r="C1587" s="1">
        <v>9.5</v>
      </c>
      <c r="D1587" s="2">
        <v>48107</v>
      </c>
      <c r="E1587" s="2">
        <v>42647</v>
      </c>
      <c r="F1587" t="s">
        <v>803</v>
      </c>
      <c r="G1587" t="s">
        <v>19</v>
      </c>
      <c r="H1587" t="s">
        <v>21</v>
      </c>
      <c r="I1587" t="s">
        <v>23</v>
      </c>
      <c r="J1587" s="1">
        <v>67067281</v>
      </c>
      <c r="K1587" s="1">
        <f t="shared" si="74"/>
        <v>18.021206867519556</v>
      </c>
      <c r="L1587" t="s">
        <v>20</v>
      </c>
      <c r="M1587" t="s">
        <v>24</v>
      </c>
      <c r="N1587" t="s">
        <v>3131</v>
      </c>
      <c r="O1587" t="s">
        <v>3140</v>
      </c>
      <c r="P1587" t="s">
        <v>3167</v>
      </c>
      <c r="Q1587" t="s">
        <v>3167</v>
      </c>
      <c r="R1587" t="s">
        <v>3167</v>
      </c>
      <c r="S1587" s="10">
        <f>C1587-VLOOKUP(E1587, 'OFZ Yield'!$B$2:$N$2354, MATCH(V1587, 'OFZ Yield'!$B$3:$N$3, 0), FALSE)</f>
        <v>1.3900000000000006</v>
      </c>
      <c r="T1587">
        <f t="shared" si="75"/>
        <v>0</v>
      </c>
      <c r="U1587">
        <f t="shared" si="76"/>
        <v>180</v>
      </c>
      <c r="V1587">
        <v>15</v>
      </c>
      <c r="W1587">
        <v>2</v>
      </c>
    </row>
    <row r="1588" spans="1:26" hidden="1" x14ac:dyDescent="0.15">
      <c r="A1588" t="s">
        <v>3056</v>
      </c>
      <c r="B1588" t="s">
        <v>3057</v>
      </c>
      <c r="C1588" s="1">
        <v>0</v>
      </c>
      <c r="D1588" s="2">
        <v>44468</v>
      </c>
      <c r="E1588" s="2">
        <v>42648</v>
      </c>
      <c r="F1588" s="15" t="s">
        <v>3058</v>
      </c>
      <c r="G1588" t="s">
        <v>19</v>
      </c>
      <c r="H1588" t="s">
        <v>21</v>
      </c>
      <c r="I1588" t="s">
        <v>23</v>
      </c>
      <c r="J1588" s="1">
        <v>26525128</v>
      </c>
      <c r="K1588" s="1">
        <f t="shared" si="74"/>
        <v>17.093603068088871</v>
      </c>
      <c r="L1588" t="s">
        <v>20</v>
      </c>
      <c r="M1588" t="s">
        <v>1011</v>
      </c>
      <c r="N1588" t="s">
        <v>3167</v>
      </c>
      <c r="O1588" t="s">
        <v>3167</v>
      </c>
      <c r="P1588" t="s">
        <v>3167</v>
      </c>
      <c r="Q1588" t="s">
        <v>3167</v>
      </c>
      <c r="R1588" t="s">
        <v>3167</v>
      </c>
      <c r="S1588" s="10">
        <f>C1588-VLOOKUP(E1588, 'OFZ Yield'!$B$2:$N$2354, MATCH(V1588, 'OFZ Yield'!$B$3:$N$3, 0), FALSE)</f>
        <v>-8.35</v>
      </c>
      <c r="T1588">
        <f t="shared" si="75"/>
        <v>0</v>
      </c>
      <c r="U1588">
        <f t="shared" si="76"/>
        <v>60</v>
      </c>
      <c r="V1588">
        <v>5</v>
      </c>
      <c r="W1588">
        <v>0</v>
      </c>
      <c r="X1588">
        <v>0</v>
      </c>
      <c r="Y1588" s="2">
        <v>43012</v>
      </c>
      <c r="Z1588" s="10">
        <f>(Y1588-E1588)/365</f>
        <v>0.99726027397260275</v>
      </c>
    </row>
    <row r="1589" spans="1:26" hidden="1" x14ac:dyDescent="0.15">
      <c r="A1589" t="s">
        <v>38</v>
      </c>
      <c r="B1589" t="s">
        <v>39</v>
      </c>
      <c r="C1589" s="1">
        <v>9.3000000000000007</v>
      </c>
      <c r="D1589" s="2">
        <v>44833</v>
      </c>
      <c r="E1589" s="2">
        <v>42649</v>
      </c>
      <c r="F1589" t="s">
        <v>304</v>
      </c>
      <c r="G1589" t="s">
        <v>19</v>
      </c>
      <c r="H1589" t="s">
        <v>21</v>
      </c>
      <c r="I1589" t="s">
        <v>25</v>
      </c>
      <c r="J1589" s="1">
        <v>203073174</v>
      </c>
      <c r="K1589" s="1">
        <f t="shared" si="74"/>
        <v>19.129076935109051</v>
      </c>
      <c r="L1589" t="s">
        <v>20</v>
      </c>
      <c r="M1589" t="s">
        <v>24</v>
      </c>
      <c r="N1589" t="s">
        <v>3167</v>
      </c>
      <c r="O1589" t="s">
        <v>3167</v>
      </c>
      <c r="P1589" t="s">
        <v>3167</v>
      </c>
      <c r="Q1589" t="s">
        <v>3167</v>
      </c>
      <c r="R1589" t="s">
        <v>3167</v>
      </c>
      <c r="S1589" s="10">
        <f>C1589-VLOOKUP(E1589, 'OFZ Yield'!$B$2:$N$2354, MATCH(V1589, 'OFZ Yield'!$B$3:$N$3, 0), FALSE)</f>
        <v>0.90000000000000036</v>
      </c>
      <c r="T1589">
        <f t="shared" si="75"/>
        <v>0</v>
      </c>
      <c r="U1589">
        <f t="shared" si="76"/>
        <v>72</v>
      </c>
      <c r="V1589">
        <v>5</v>
      </c>
      <c r="W1589">
        <v>0</v>
      </c>
    </row>
    <row r="1590" spans="1:26" hidden="1" x14ac:dyDescent="0.15">
      <c r="A1590" t="s">
        <v>89</v>
      </c>
      <c r="B1590" t="s">
        <v>90</v>
      </c>
      <c r="C1590" s="1">
        <v>9.5500000000000007</v>
      </c>
      <c r="D1590" s="2">
        <v>46289</v>
      </c>
      <c r="E1590" s="2">
        <v>42649</v>
      </c>
      <c r="F1590" t="s">
        <v>655</v>
      </c>
      <c r="G1590" t="s">
        <v>19</v>
      </c>
      <c r="H1590" t="s">
        <v>21</v>
      </c>
      <c r="I1590" t="s">
        <v>23</v>
      </c>
      <c r="J1590" s="1">
        <v>66312821</v>
      </c>
      <c r="K1590" s="1">
        <f t="shared" si="74"/>
        <v>18.009893815043064</v>
      </c>
      <c r="L1590" t="s">
        <v>20</v>
      </c>
      <c r="M1590" t="s">
        <v>24</v>
      </c>
      <c r="N1590" t="s">
        <v>3167</v>
      </c>
      <c r="O1590" t="s">
        <v>3143</v>
      </c>
      <c r="P1590" t="s">
        <v>3167</v>
      </c>
      <c r="Q1590" t="s">
        <v>3167</v>
      </c>
      <c r="R1590" t="s">
        <v>3167</v>
      </c>
      <c r="S1590" s="10">
        <f>C1590-VLOOKUP(E1590, 'OFZ Yield'!$B$2:$N$2354, MATCH(V1590, 'OFZ Yield'!$B$3:$N$3, 0), FALSE)</f>
        <v>1.3200000000000003</v>
      </c>
      <c r="T1590">
        <f t="shared" si="75"/>
        <v>0</v>
      </c>
      <c r="U1590">
        <f t="shared" si="76"/>
        <v>120</v>
      </c>
      <c r="V1590">
        <v>10</v>
      </c>
      <c r="W1590">
        <v>2</v>
      </c>
    </row>
    <row r="1591" spans="1:26" hidden="1" x14ac:dyDescent="0.15">
      <c r="A1591" t="s">
        <v>786</v>
      </c>
      <c r="B1591" t="s">
        <v>787</v>
      </c>
      <c r="C1591" s="1">
        <v>7.99</v>
      </c>
      <c r="D1591" s="2">
        <v>47945</v>
      </c>
      <c r="E1591" s="2">
        <v>42649</v>
      </c>
      <c r="F1591" t="s">
        <v>789</v>
      </c>
      <c r="G1591" t="s">
        <v>19</v>
      </c>
      <c r="H1591" t="s">
        <v>21</v>
      </c>
      <c r="I1591" t="s">
        <v>189</v>
      </c>
      <c r="J1591" s="1">
        <v>25082508</v>
      </c>
      <c r="K1591" s="1">
        <f t="shared" si="74"/>
        <v>17.037681268729326</v>
      </c>
      <c r="L1591" t="s">
        <v>20</v>
      </c>
      <c r="M1591" t="s">
        <v>24</v>
      </c>
      <c r="N1591" t="s">
        <v>3167</v>
      </c>
      <c r="O1591" t="s">
        <v>3167</v>
      </c>
      <c r="P1591" t="s">
        <v>3167</v>
      </c>
      <c r="Q1591" t="s">
        <v>3167</v>
      </c>
      <c r="R1591" t="s">
        <v>3167</v>
      </c>
      <c r="S1591" s="10">
        <f>C1591-VLOOKUP(E1591, 'OFZ Yield'!$B$2:$N$2354, MATCH(V1591, 'OFZ Yield'!$B$3:$N$3, 0), FALSE)</f>
        <v>-0.20999999999999908</v>
      </c>
      <c r="T1591">
        <f t="shared" si="75"/>
        <v>0</v>
      </c>
      <c r="U1591">
        <f t="shared" si="76"/>
        <v>175</v>
      </c>
      <c r="V1591">
        <v>15</v>
      </c>
      <c r="W1591">
        <v>0</v>
      </c>
    </row>
    <row r="1592" spans="1:26" hidden="1" x14ac:dyDescent="0.15">
      <c r="A1592" t="s">
        <v>154</v>
      </c>
      <c r="B1592" t="s">
        <v>155</v>
      </c>
      <c r="C1592" s="1">
        <v>8.5</v>
      </c>
      <c r="D1592" s="2">
        <v>46294</v>
      </c>
      <c r="E1592" s="2">
        <v>42654</v>
      </c>
      <c r="F1592" t="s">
        <v>659</v>
      </c>
      <c r="G1592" t="s">
        <v>19</v>
      </c>
      <c r="H1592" t="s">
        <v>21</v>
      </c>
      <c r="I1592" t="s">
        <v>23</v>
      </c>
      <c r="J1592" s="1">
        <v>66312821</v>
      </c>
      <c r="K1592" s="1">
        <f t="shared" si="74"/>
        <v>18.009893815043064</v>
      </c>
      <c r="L1592" t="s">
        <v>20</v>
      </c>
      <c r="M1592" t="s">
        <v>24</v>
      </c>
      <c r="N1592" t="s">
        <v>3167</v>
      </c>
      <c r="O1592" t="s">
        <v>3141</v>
      </c>
      <c r="P1592" t="s">
        <v>3167</v>
      </c>
      <c r="Q1592" t="s">
        <v>3167</v>
      </c>
      <c r="R1592" t="s">
        <v>3167</v>
      </c>
      <c r="S1592" s="10">
        <f>C1592-VLOOKUP(E1592, 'OFZ Yield'!$B$2:$N$2354, MATCH(V1592, 'OFZ Yield'!$B$3:$N$3, 0), FALSE)</f>
        <v>0.16999999999999993</v>
      </c>
      <c r="T1592">
        <f t="shared" si="75"/>
        <v>0</v>
      </c>
      <c r="U1592">
        <f t="shared" si="76"/>
        <v>120</v>
      </c>
      <c r="V1592">
        <v>10</v>
      </c>
      <c r="W1592">
        <v>2</v>
      </c>
    </row>
    <row r="1593" spans="1:26" hidden="1" x14ac:dyDescent="0.15">
      <c r="A1593" t="s">
        <v>2633</v>
      </c>
      <c r="B1593" t="s">
        <v>2634</v>
      </c>
      <c r="C1593" s="1">
        <v>9.8000000000000007</v>
      </c>
      <c r="D1593" s="2">
        <v>45216</v>
      </c>
      <c r="E1593" s="2">
        <v>42654</v>
      </c>
      <c r="F1593" t="s">
        <v>3045</v>
      </c>
      <c r="G1593" t="s">
        <v>19</v>
      </c>
      <c r="H1593" t="s">
        <v>21</v>
      </c>
      <c r="I1593" t="s">
        <v>23</v>
      </c>
      <c r="J1593" s="1">
        <v>67067281</v>
      </c>
      <c r="K1593" s="1">
        <f t="shared" si="74"/>
        <v>18.021206867519556</v>
      </c>
      <c r="L1593" t="s">
        <v>20</v>
      </c>
      <c r="M1593" t="s">
        <v>948</v>
      </c>
      <c r="N1593" t="s">
        <v>3167</v>
      </c>
      <c r="O1593" t="s">
        <v>3167</v>
      </c>
      <c r="P1593" t="s">
        <v>3167</v>
      </c>
      <c r="Q1593" t="s">
        <v>3167</v>
      </c>
      <c r="R1593" t="s">
        <v>3167</v>
      </c>
      <c r="S1593" s="10">
        <f>C1593-VLOOKUP(E1593, 'OFZ Yield'!$B$2:$N$2354, MATCH(V1593, 'OFZ Yield'!$B$3:$N$3, 0), FALSE)</f>
        <v>1.2600000000000016</v>
      </c>
      <c r="T1593">
        <f t="shared" si="75"/>
        <v>0</v>
      </c>
      <c r="U1593">
        <f t="shared" si="76"/>
        <v>85</v>
      </c>
      <c r="V1593">
        <v>5</v>
      </c>
      <c r="W1593">
        <v>0</v>
      </c>
      <c r="Z1593">
        <v>0</v>
      </c>
    </row>
    <row r="1594" spans="1:26" hidden="1" x14ac:dyDescent="0.15">
      <c r="A1594" t="s">
        <v>1910</v>
      </c>
      <c r="B1594" t="s">
        <v>1911</v>
      </c>
      <c r="C1594" s="1">
        <v>9.75</v>
      </c>
      <c r="D1594" s="2">
        <v>43748</v>
      </c>
      <c r="E1594" s="2">
        <v>42656</v>
      </c>
      <c r="F1594" t="s">
        <v>3047</v>
      </c>
      <c r="G1594" t="s">
        <v>19</v>
      </c>
      <c r="H1594" t="s">
        <v>21</v>
      </c>
      <c r="I1594" t="s">
        <v>25</v>
      </c>
      <c r="J1594" s="1">
        <v>40240369</v>
      </c>
      <c r="K1594" s="1">
        <f t="shared" si="74"/>
        <v>17.510381253693833</v>
      </c>
      <c r="L1594" t="s">
        <v>20</v>
      </c>
      <c r="M1594" t="s">
        <v>947</v>
      </c>
      <c r="N1594" t="s">
        <v>3167</v>
      </c>
      <c r="O1594" t="s">
        <v>3167</v>
      </c>
      <c r="P1594" t="s">
        <v>3167</v>
      </c>
      <c r="Q1594" t="s">
        <v>3167</v>
      </c>
      <c r="R1594" t="s">
        <v>3167</v>
      </c>
      <c r="S1594" s="10">
        <f>C1594-VLOOKUP(E1594, 'OFZ Yield'!$B$2:$N$2354, MATCH(V1594, 'OFZ Yield'!$B$3:$N$3, 0), FALSE)</f>
        <v>1.0899999999999999</v>
      </c>
      <c r="T1594">
        <f t="shared" si="75"/>
        <v>0</v>
      </c>
      <c r="U1594">
        <f t="shared" si="76"/>
        <v>36</v>
      </c>
      <c r="V1594">
        <v>3</v>
      </c>
      <c r="W1594">
        <v>0</v>
      </c>
      <c r="Z1594">
        <v>0</v>
      </c>
    </row>
    <row r="1595" spans="1:26" x14ac:dyDescent="0.15">
      <c r="A1595" t="s">
        <v>403</v>
      </c>
      <c r="B1595" t="s">
        <v>404</v>
      </c>
      <c r="C1595" s="1">
        <v>12.6</v>
      </c>
      <c r="D1595" s="2">
        <v>46297</v>
      </c>
      <c r="E1595" s="2">
        <v>42657</v>
      </c>
      <c r="F1595" t="s">
        <v>661</v>
      </c>
      <c r="G1595" t="s">
        <v>19</v>
      </c>
      <c r="H1595" t="s">
        <v>21</v>
      </c>
      <c r="I1595" t="s">
        <v>23</v>
      </c>
      <c r="J1595" s="1">
        <v>39559048</v>
      </c>
      <c r="K1595" s="1">
        <f t="shared" si="74"/>
        <v>17.493304999717395</v>
      </c>
      <c r="L1595" t="s">
        <v>20</v>
      </c>
      <c r="M1595" t="s">
        <v>24</v>
      </c>
      <c r="N1595" t="s">
        <v>3167</v>
      </c>
      <c r="O1595" t="s">
        <v>3167</v>
      </c>
      <c r="P1595" t="s">
        <v>3167</v>
      </c>
      <c r="Q1595" t="s">
        <v>3167</v>
      </c>
      <c r="R1595" t="s">
        <v>3167</v>
      </c>
      <c r="S1595" s="10">
        <f>C1595-VLOOKUP(E1595, 'OFZ Yield'!$B$2:$N$2354, MATCH(V1595, 'OFZ Yield'!$B$3:$N$3, 0), FALSE)</f>
        <v>4.1999999999999993</v>
      </c>
      <c r="T1595">
        <f t="shared" si="75"/>
        <v>1</v>
      </c>
      <c r="U1595">
        <f t="shared" si="76"/>
        <v>120</v>
      </c>
      <c r="V1595">
        <v>10</v>
      </c>
      <c r="W1595">
        <v>0</v>
      </c>
      <c r="X1595">
        <v>1</v>
      </c>
      <c r="Y1595" s="2">
        <v>44243</v>
      </c>
      <c r="Z1595" s="226">
        <f>IF(Y1595="", 0, 12*(Y1595-E1595)/365)</f>
        <v>52.142465753424659</v>
      </c>
    </row>
    <row r="1596" spans="1:26" hidden="1" x14ac:dyDescent="0.15">
      <c r="A1596" t="s">
        <v>2976</v>
      </c>
      <c r="B1596" t="s">
        <v>2977</v>
      </c>
      <c r="C1596" s="1">
        <v>11.5</v>
      </c>
      <c r="D1596" s="2">
        <v>44481</v>
      </c>
      <c r="E1596" s="2">
        <v>42661</v>
      </c>
      <c r="F1596" t="s">
        <v>3048</v>
      </c>
      <c r="G1596" t="s">
        <v>19</v>
      </c>
      <c r="H1596" t="s">
        <v>21</v>
      </c>
      <c r="I1596" t="s">
        <v>237</v>
      </c>
      <c r="J1596" s="1">
        <v>66312821</v>
      </c>
      <c r="K1596" s="1">
        <f t="shared" si="74"/>
        <v>18.009893815043064</v>
      </c>
      <c r="L1596" t="s">
        <v>20</v>
      </c>
      <c r="M1596" t="s">
        <v>948</v>
      </c>
      <c r="N1596" t="s">
        <v>3167</v>
      </c>
      <c r="O1596" t="s">
        <v>3167</v>
      </c>
      <c r="P1596" t="s">
        <v>3167</v>
      </c>
      <c r="Q1596" t="s">
        <v>3167</v>
      </c>
      <c r="R1596" t="s">
        <v>3167</v>
      </c>
      <c r="S1596" s="10">
        <f>C1596-VLOOKUP(E1596, 'OFZ Yield'!$B$2:$N$2354, MATCH(V1596, 'OFZ Yield'!$B$3:$N$3, 0), FALSE)</f>
        <v>2.75</v>
      </c>
      <c r="T1596">
        <f t="shared" si="75"/>
        <v>0</v>
      </c>
      <c r="U1596">
        <f t="shared" si="76"/>
        <v>60</v>
      </c>
      <c r="V1596">
        <v>3</v>
      </c>
      <c r="W1596">
        <v>0</v>
      </c>
      <c r="Z1596">
        <v>0</v>
      </c>
    </row>
    <row r="1597" spans="1:26" hidden="1" x14ac:dyDescent="0.15">
      <c r="A1597" t="s">
        <v>123</v>
      </c>
      <c r="B1597" t="s">
        <v>124</v>
      </c>
      <c r="C1597" s="1">
        <v>7</v>
      </c>
      <c r="D1597" s="2">
        <v>46304</v>
      </c>
      <c r="E1597" s="2">
        <v>42664</v>
      </c>
      <c r="F1597" t="s">
        <v>662</v>
      </c>
      <c r="G1597" t="s">
        <v>19</v>
      </c>
      <c r="H1597" t="s">
        <v>21</v>
      </c>
      <c r="I1597" t="s">
        <v>23</v>
      </c>
      <c r="J1597" s="1">
        <v>13201320</v>
      </c>
      <c r="K1597" s="1">
        <f t="shared" si="74"/>
        <v>16.395827382556934</v>
      </c>
      <c r="L1597" t="s">
        <v>20</v>
      </c>
      <c r="M1597" t="s">
        <v>24</v>
      </c>
      <c r="N1597" t="s">
        <v>3167</v>
      </c>
      <c r="O1597" t="s">
        <v>3167</v>
      </c>
      <c r="P1597" t="s">
        <v>3167</v>
      </c>
      <c r="Q1597" t="s">
        <v>3167</v>
      </c>
      <c r="R1597" t="s">
        <v>3167</v>
      </c>
      <c r="S1597" s="10">
        <f>C1597-VLOOKUP(E1597, 'OFZ Yield'!$B$2:$N$2354, MATCH(V1597, 'OFZ Yield'!$B$3:$N$3, 0), FALSE)</f>
        <v>-1.4000000000000004</v>
      </c>
      <c r="T1597">
        <f t="shared" si="75"/>
        <v>0</v>
      </c>
      <c r="U1597">
        <f t="shared" si="76"/>
        <v>120</v>
      </c>
      <c r="V1597">
        <v>10</v>
      </c>
      <c r="W1597">
        <v>0</v>
      </c>
    </row>
    <row r="1598" spans="1:26" hidden="1" x14ac:dyDescent="0.15">
      <c r="A1598" t="s">
        <v>671</v>
      </c>
      <c r="B1598" t="s">
        <v>672</v>
      </c>
      <c r="C1598" s="1">
        <v>10.9</v>
      </c>
      <c r="D1598" s="2">
        <v>46308</v>
      </c>
      <c r="E1598" s="2">
        <v>42668</v>
      </c>
      <c r="F1598" s="15" t="s">
        <v>3049</v>
      </c>
      <c r="G1598" t="s">
        <v>19</v>
      </c>
      <c r="H1598" t="s">
        <v>21</v>
      </c>
      <c r="I1598" t="s">
        <v>23</v>
      </c>
      <c r="J1598" s="1">
        <v>13262564</v>
      </c>
      <c r="K1598" s="1">
        <f t="shared" si="74"/>
        <v>16.400455887528924</v>
      </c>
      <c r="L1598" t="s">
        <v>20</v>
      </c>
      <c r="M1598" t="s">
        <v>1011</v>
      </c>
      <c r="N1598" t="s">
        <v>3167</v>
      </c>
      <c r="O1598" t="s">
        <v>3167</v>
      </c>
      <c r="P1598" t="s">
        <v>3167</v>
      </c>
      <c r="Q1598" t="s">
        <v>3167</v>
      </c>
      <c r="R1598" t="s">
        <v>3167</v>
      </c>
      <c r="S1598" s="10">
        <f>C1598-VLOOKUP(E1598, 'OFZ Yield'!$B$2:$N$2354, MATCH(V1598, 'OFZ Yield'!$B$3:$N$3, 0), FALSE)</f>
        <v>2.3100000000000005</v>
      </c>
      <c r="T1598">
        <f t="shared" si="75"/>
        <v>0</v>
      </c>
      <c r="U1598">
        <f t="shared" si="76"/>
        <v>120</v>
      </c>
      <c r="V1598">
        <v>3</v>
      </c>
      <c r="W1598">
        <v>0</v>
      </c>
      <c r="X1598">
        <v>1</v>
      </c>
      <c r="Y1598" s="2">
        <v>43396</v>
      </c>
      <c r="Z1598" s="10">
        <f>(Y1598-E1598)/365</f>
        <v>1.9945205479452055</v>
      </c>
    </row>
    <row r="1599" spans="1:26" hidden="1" x14ac:dyDescent="0.15">
      <c r="A1599" t="s">
        <v>388</v>
      </c>
      <c r="B1599" t="s">
        <v>389</v>
      </c>
      <c r="C1599" s="1">
        <v>10.5</v>
      </c>
      <c r="D1599" s="2">
        <v>43761</v>
      </c>
      <c r="E1599" s="2">
        <v>42669</v>
      </c>
      <c r="F1599" t="s">
        <v>3050</v>
      </c>
      <c r="G1599" t="s">
        <v>19</v>
      </c>
      <c r="H1599" t="s">
        <v>21</v>
      </c>
      <c r="I1599" t="s">
        <v>25</v>
      </c>
      <c r="J1599" s="1">
        <v>108379055</v>
      </c>
      <c r="K1599" s="1">
        <f t="shared" si="74"/>
        <v>18.501145408743319</v>
      </c>
      <c r="L1599" t="s">
        <v>20</v>
      </c>
      <c r="M1599" t="s">
        <v>947</v>
      </c>
      <c r="N1599" t="s">
        <v>3133</v>
      </c>
      <c r="O1599" t="s">
        <v>3167</v>
      </c>
      <c r="P1599" t="s">
        <v>3167</v>
      </c>
      <c r="Q1599" t="s">
        <v>3167</v>
      </c>
      <c r="R1599" t="s">
        <v>3167</v>
      </c>
      <c r="S1599" s="10">
        <f>C1599-VLOOKUP(E1599, 'OFZ Yield'!$B$2:$N$2354, MATCH(V1599, 'OFZ Yield'!$B$3:$N$3, 0), FALSE)</f>
        <v>2</v>
      </c>
      <c r="T1599">
        <f t="shared" si="75"/>
        <v>0</v>
      </c>
      <c r="U1599">
        <f t="shared" si="76"/>
        <v>36</v>
      </c>
      <c r="V1599">
        <v>10</v>
      </c>
      <c r="W1599">
        <v>0</v>
      </c>
      <c r="Z1599">
        <v>0</v>
      </c>
    </row>
    <row r="1600" spans="1:26" hidden="1" x14ac:dyDescent="0.15">
      <c r="A1600" t="s">
        <v>173</v>
      </c>
      <c r="B1600" t="s">
        <v>174</v>
      </c>
      <c r="C1600" s="1">
        <v>7.25</v>
      </c>
      <c r="D1600" s="2">
        <v>44490</v>
      </c>
      <c r="E1600" s="2">
        <v>42670</v>
      </c>
      <c r="F1600" t="s">
        <v>175</v>
      </c>
      <c r="G1600" t="s">
        <v>19</v>
      </c>
      <c r="H1600" t="s">
        <v>21</v>
      </c>
      <c r="I1600" t="s">
        <v>23</v>
      </c>
      <c r="J1600" s="1">
        <v>39787692</v>
      </c>
      <c r="K1600" s="1">
        <f t="shared" si="74"/>
        <v>17.499068176197035</v>
      </c>
      <c r="L1600" t="s">
        <v>20</v>
      </c>
      <c r="M1600" t="s">
        <v>24</v>
      </c>
      <c r="N1600" t="s">
        <v>3167</v>
      </c>
      <c r="O1600" t="s">
        <v>3167</v>
      </c>
      <c r="P1600" t="s">
        <v>3167</v>
      </c>
      <c r="Q1600" t="s">
        <v>3167</v>
      </c>
      <c r="R1600" t="s">
        <v>3167</v>
      </c>
      <c r="S1600" s="10">
        <f>C1600-VLOOKUP(E1600, 'OFZ Yield'!$B$2:$N$2354, MATCH(V1600, 'OFZ Yield'!$B$3:$N$3, 0), FALSE)</f>
        <v>-1.4000000000000004</v>
      </c>
      <c r="T1600">
        <f t="shared" si="75"/>
        <v>0</v>
      </c>
      <c r="U1600">
        <f t="shared" si="76"/>
        <v>60</v>
      </c>
      <c r="V1600">
        <v>5</v>
      </c>
      <c r="W1600">
        <v>0</v>
      </c>
    </row>
    <row r="1601" spans="1:26" hidden="1" x14ac:dyDescent="0.15">
      <c r="A1601" t="s">
        <v>422</v>
      </c>
      <c r="B1601" t="s">
        <v>423</v>
      </c>
      <c r="C1601" s="1">
        <v>9.3000000000000007</v>
      </c>
      <c r="D1601" s="2">
        <v>46310</v>
      </c>
      <c r="E1601" s="2">
        <v>42670</v>
      </c>
      <c r="F1601" t="s">
        <v>663</v>
      </c>
      <c r="G1601" t="s">
        <v>19</v>
      </c>
      <c r="H1601" t="s">
        <v>21</v>
      </c>
      <c r="I1601" t="s">
        <v>23</v>
      </c>
      <c r="J1601" s="1">
        <v>67691058</v>
      </c>
      <c r="K1601" s="1">
        <f t="shared" si="74"/>
        <v>18.03046464644094</v>
      </c>
      <c r="L1601" t="s">
        <v>20</v>
      </c>
      <c r="M1601" t="s">
        <v>24</v>
      </c>
      <c r="N1601" t="s">
        <v>3167</v>
      </c>
      <c r="O1601" t="s">
        <v>3167</v>
      </c>
      <c r="P1601" t="s">
        <v>3167</v>
      </c>
      <c r="Q1601" t="s">
        <v>3167</v>
      </c>
      <c r="R1601" t="s">
        <v>3167</v>
      </c>
      <c r="S1601" s="10">
        <f>C1601-VLOOKUP(E1601, 'OFZ Yield'!$B$2:$N$2354, MATCH(V1601, 'OFZ Yield'!$B$3:$N$3, 0), FALSE)</f>
        <v>0.72000000000000064</v>
      </c>
      <c r="T1601">
        <f t="shared" si="75"/>
        <v>0</v>
      </c>
      <c r="U1601">
        <f t="shared" si="76"/>
        <v>120</v>
      </c>
      <c r="V1601">
        <v>10</v>
      </c>
      <c r="W1601">
        <v>0</v>
      </c>
    </row>
    <row r="1602" spans="1:26" hidden="1" x14ac:dyDescent="0.15">
      <c r="A1602" t="s">
        <v>711</v>
      </c>
      <c r="B1602" t="s">
        <v>712</v>
      </c>
      <c r="C1602" s="1">
        <v>0.01</v>
      </c>
      <c r="D1602" s="2">
        <v>49951</v>
      </c>
      <c r="E1602" s="2">
        <v>42671</v>
      </c>
      <c r="F1602" s="15" t="s">
        <v>3051</v>
      </c>
      <c r="G1602" t="s">
        <v>19</v>
      </c>
      <c r="H1602" t="s">
        <v>21</v>
      </c>
      <c r="I1602" t="s">
        <v>589</v>
      </c>
      <c r="J1602" s="1">
        <v>330033003</v>
      </c>
      <c r="K1602" s="1">
        <f t="shared" ref="K1602:K1665" si="77">LN(J1602)</f>
        <v>19.614703216515135</v>
      </c>
      <c r="L1602" t="s">
        <v>20</v>
      </c>
      <c r="M1602" t="s">
        <v>1011</v>
      </c>
      <c r="N1602" t="s">
        <v>3167</v>
      </c>
      <c r="O1602" t="s">
        <v>3167</v>
      </c>
      <c r="P1602" t="s">
        <v>3167</v>
      </c>
      <c r="Q1602" t="s">
        <v>3167</v>
      </c>
      <c r="R1602" t="s">
        <v>3167</v>
      </c>
      <c r="S1602" s="10">
        <f>C1602-VLOOKUP(E1602, 'OFZ Yield'!$B$2:$N$2354, MATCH(V1602, 'OFZ Yield'!$B$3:$N$3, 0), FALSE)</f>
        <v>-8.69</v>
      </c>
      <c r="T1602">
        <f t="shared" ref="T1602:T1665" si="78">IF(S1602&gt;4, 1, 0)</f>
        <v>0</v>
      </c>
      <c r="U1602">
        <f t="shared" ref="U1602:U1665" si="79">ROUNDUP(12*((D1602-E1602)/365), 0)</f>
        <v>240</v>
      </c>
      <c r="V1602">
        <v>5</v>
      </c>
      <c r="W1602">
        <v>0</v>
      </c>
      <c r="X1602">
        <v>0</v>
      </c>
      <c r="Y1602" s="2">
        <v>44218</v>
      </c>
      <c r="Z1602" s="10">
        <f>(Y1602-E1602)/365</f>
        <v>4.2383561643835614</v>
      </c>
    </row>
    <row r="1603" spans="1:26" x14ac:dyDescent="0.15">
      <c r="A1603" t="s">
        <v>111</v>
      </c>
      <c r="B1603" t="s">
        <v>112</v>
      </c>
      <c r="C1603" s="1">
        <v>14</v>
      </c>
      <c r="D1603" s="2">
        <v>43767</v>
      </c>
      <c r="E1603" s="2">
        <v>42675</v>
      </c>
      <c r="F1603" t="s">
        <v>3046</v>
      </c>
      <c r="G1603" t="s">
        <v>19</v>
      </c>
      <c r="H1603" t="s">
        <v>21</v>
      </c>
      <c r="I1603" t="s">
        <v>23</v>
      </c>
      <c r="J1603" s="1">
        <v>39575225</v>
      </c>
      <c r="K1603" s="1">
        <f t="shared" si="77"/>
        <v>17.493713849122642</v>
      </c>
      <c r="L1603" t="s">
        <v>20</v>
      </c>
      <c r="M1603" t="s">
        <v>948</v>
      </c>
      <c r="N1603" t="s">
        <v>3167</v>
      </c>
      <c r="O1603" t="s">
        <v>3167</v>
      </c>
      <c r="P1603" t="s">
        <v>3167</v>
      </c>
      <c r="Q1603" t="s">
        <v>3167</v>
      </c>
      <c r="R1603" t="s">
        <v>3167</v>
      </c>
      <c r="S1603" s="10">
        <f>C1603-VLOOKUP(E1603, 'OFZ Yield'!$B$2:$N$2354, MATCH(V1603, 'OFZ Yield'!$B$3:$N$3, 0), FALSE)</f>
        <v>5.3000000000000007</v>
      </c>
      <c r="T1603">
        <f t="shared" si="78"/>
        <v>1</v>
      </c>
      <c r="U1603">
        <f t="shared" si="79"/>
        <v>36</v>
      </c>
      <c r="V1603">
        <v>5</v>
      </c>
      <c r="W1603">
        <v>0</v>
      </c>
      <c r="X1603">
        <v>1</v>
      </c>
      <c r="Y1603" s="2">
        <v>43221</v>
      </c>
      <c r="Z1603" s="226">
        <f>IF(Y1603="", 0, 12*(Y1603-E1603)/365)</f>
        <v>17.950684931506849</v>
      </c>
    </row>
    <row r="1604" spans="1:26" hidden="1" x14ac:dyDescent="0.15">
      <c r="A1604" t="s">
        <v>123</v>
      </c>
      <c r="B1604" t="s">
        <v>124</v>
      </c>
      <c r="C1604" s="1">
        <v>12</v>
      </c>
      <c r="D1604" s="2">
        <v>43770</v>
      </c>
      <c r="E1604" s="2">
        <v>42675</v>
      </c>
      <c r="F1604" t="s">
        <v>3103</v>
      </c>
      <c r="G1604" t="s">
        <v>19</v>
      </c>
      <c r="H1604" t="s">
        <v>21</v>
      </c>
      <c r="I1604" t="s">
        <v>25</v>
      </c>
      <c r="J1604" s="1">
        <v>46171096</v>
      </c>
      <c r="K1604" s="1">
        <f t="shared" si="77"/>
        <v>17.647864532559662</v>
      </c>
      <c r="L1604" t="s">
        <v>20</v>
      </c>
      <c r="M1604" t="s">
        <v>947</v>
      </c>
      <c r="N1604" t="s">
        <v>3167</v>
      </c>
      <c r="O1604" t="s">
        <v>3167</v>
      </c>
      <c r="P1604" t="s">
        <v>3167</v>
      </c>
      <c r="Q1604" t="s">
        <v>3167</v>
      </c>
      <c r="R1604" t="s">
        <v>3167</v>
      </c>
      <c r="S1604" s="10">
        <f>C1604-VLOOKUP(E1604, 'OFZ Yield'!$B$2:$N$2354, MATCH(V1604, 'OFZ Yield'!$B$3:$N$3, 0), FALSE)</f>
        <v>3.3499999999999996</v>
      </c>
      <c r="T1604">
        <f t="shared" si="78"/>
        <v>0</v>
      </c>
      <c r="U1604">
        <f t="shared" si="79"/>
        <v>36</v>
      </c>
      <c r="V1604">
        <v>10</v>
      </c>
      <c r="W1604">
        <v>0</v>
      </c>
      <c r="Z1604">
        <v>0</v>
      </c>
    </row>
    <row r="1605" spans="1:26" hidden="1" x14ac:dyDescent="0.15">
      <c r="A1605" t="s">
        <v>1061</v>
      </c>
      <c r="B1605" t="s">
        <v>1062</v>
      </c>
      <c r="C1605" s="1">
        <v>7.75</v>
      </c>
      <c r="D1605" s="2">
        <v>44450</v>
      </c>
      <c r="E1605" s="2">
        <v>42676</v>
      </c>
      <c r="F1605" t="s">
        <v>3052</v>
      </c>
      <c r="G1605" t="s">
        <v>19</v>
      </c>
      <c r="H1605" t="s">
        <v>21</v>
      </c>
      <c r="I1605" t="s">
        <v>28</v>
      </c>
      <c r="J1605" s="1">
        <v>7377401</v>
      </c>
      <c r="K1605" s="1">
        <f t="shared" si="77"/>
        <v>15.813931966529255</v>
      </c>
      <c r="L1605" t="s">
        <v>20</v>
      </c>
      <c r="M1605" t="s">
        <v>948</v>
      </c>
      <c r="N1605" t="s">
        <v>3134</v>
      </c>
      <c r="O1605" t="s">
        <v>3139</v>
      </c>
      <c r="P1605" t="s">
        <v>3167</v>
      </c>
      <c r="Q1605" t="s">
        <v>3167</v>
      </c>
      <c r="R1605" t="s">
        <v>3167</v>
      </c>
      <c r="S1605" s="10">
        <f>C1605-VLOOKUP(E1605, 'OFZ Yield'!$B$2:$N$2354, MATCH(V1605, 'OFZ Yield'!$B$3:$N$3, 0), FALSE)</f>
        <v>-0.97000000000000064</v>
      </c>
      <c r="T1605">
        <f t="shared" si="78"/>
        <v>0</v>
      </c>
      <c r="U1605">
        <f t="shared" si="79"/>
        <v>59</v>
      </c>
      <c r="V1605">
        <v>3</v>
      </c>
      <c r="W1605">
        <v>2</v>
      </c>
      <c r="Z1605">
        <v>0</v>
      </c>
    </row>
    <row r="1606" spans="1:26" hidden="1" x14ac:dyDescent="0.15">
      <c r="A1606" t="s">
        <v>197</v>
      </c>
      <c r="B1606" t="s">
        <v>198</v>
      </c>
      <c r="C1606" s="1">
        <v>10</v>
      </c>
      <c r="D1606" s="2">
        <v>46325</v>
      </c>
      <c r="E1606" s="2">
        <v>42685</v>
      </c>
      <c r="F1606" t="s">
        <v>664</v>
      </c>
      <c r="G1606" t="s">
        <v>19</v>
      </c>
      <c r="H1606" t="s">
        <v>21</v>
      </c>
      <c r="I1606" t="s">
        <v>23</v>
      </c>
      <c r="J1606" s="1">
        <v>20307317</v>
      </c>
      <c r="K1606" s="1">
        <f t="shared" si="77"/>
        <v>16.826491822417669</v>
      </c>
      <c r="L1606" t="s">
        <v>20</v>
      </c>
      <c r="M1606" t="s">
        <v>24</v>
      </c>
      <c r="N1606" t="s">
        <v>3167</v>
      </c>
      <c r="O1606" t="s">
        <v>3167</v>
      </c>
      <c r="P1606" t="s">
        <v>3167</v>
      </c>
      <c r="Q1606" t="s">
        <v>3167</v>
      </c>
      <c r="R1606" t="s">
        <v>3167</v>
      </c>
      <c r="S1606" s="10">
        <f>C1606-VLOOKUP(E1606, 'OFZ Yield'!$B$2:$N$2354, MATCH(V1606, 'OFZ Yield'!$B$3:$N$3, 0), FALSE)</f>
        <v>1.0399999999999991</v>
      </c>
      <c r="T1606">
        <f t="shared" si="78"/>
        <v>0</v>
      </c>
      <c r="U1606">
        <f t="shared" si="79"/>
        <v>120</v>
      </c>
      <c r="V1606">
        <v>10</v>
      </c>
      <c r="W1606">
        <v>0</v>
      </c>
    </row>
    <row r="1607" spans="1:26" hidden="1" x14ac:dyDescent="0.15">
      <c r="A1607" t="s">
        <v>546</v>
      </c>
      <c r="B1607" t="s">
        <v>547</v>
      </c>
      <c r="C1607" s="1">
        <v>6.35</v>
      </c>
      <c r="D1607" s="2">
        <v>46325</v>
      </c>
      <c r="E1607" s="2">
        <v>42685</v>
      </c>
      <c r="F1607" t="s">
        <v>665</v>
      </c>
      <c r="G1607" t="s">
        <v>19</v>
      </c>
      <c r="H1607" t="s">
        <v>21</v>
      </c>
      <c r="I1607" t="s">
        <v>23</v>
      </c>
      <c r="J1607" s="1">
        <v>86206667</v>
      </c>
      <c r="K1607" s="1">
        <f t="shared" si="77"/>
        <v>18.272258076030546</v>
      </c>
      <c r="L1607" t="s">
        <v>20</v>
      </c>
      <c r="M1607" t="s">
        <v>24</v>
      </c>
      <c r="N1607" t="s">
        <v>3167</v>
      </c>
      <c r="O1607" t="s">
        <v>3143</v>
      </c>
      <c r="P1607" t="s">
        <v>3167</v>
      </c>
      <c r="Q1607" t="s">
        <v>3167</v>
      </c>
      <c r="R1607" t="s">
        <v>3167</v>
      </c>
      <c r="S1607" s="10">
        <f>C1607-VLOOKUP(E1607, 'OFZ Yield'!$B$2:$N$2354, MATCH(V1607, 'OFZ Yield'!$B$3:$N$3, 0), FALSE)</f>
        <v>-2.6100000000000012</v>
      </c>
      <c r="T1607">
        <f t="shared" si="78"/>
        <v>0</v>
      </c>
      <c r="U1607">
        <f t="shared" si="79"/>
        <v>120</v>
      </c>
      <c r="V1607">
        <v>10</v>
      </c>
      <c r="W1607">
        <v>2</v>
      </c>
    </row>
    <row r="1608" spans="1:26" hidden="1" x14ac:dyDescent="0.15">
      <c r="A1608" t="s">
        <v>595</v>
      </c>
      <c r="B1608" t="s">
        <v>596</v>
      </c>
      <c r="C1608" s="1">
        <v>9.33</v>
      </c>
      <c r="D1608" s="2">
        <v>46328</v>
      </c>
      <c r="E1608" s="2">
        <v>42688</v>
      </c>
      <c r="F1608" t="s">
        <v>3053</v>
      </c>
      <c r="G1608" t="s">
        <v>19</v>
      </c>
      <c r="H1608" t="s">
        <v>21</v>
      </c>
      <c r="I1608" t="s">
        <v>25</v>
      </c>
      <c r="J1608" s="1">
        <v>203073174</v>
      </c>
      <c r="K1608" s="1">
        <f t="shared" si="77"/>
        <v>19.129076935109051</v>
      </c>
      <c r="L1608" t="s">
        <v>20</v>
      </c>
      <c r="M1608" t="s">
        <v>948</v>
      </c>
      <c r="N1608" t="s">
        <v>3167</v>
      </c>
      <c r="O1608" t="s">
        <v>3167</v>
      </c>
      <c r="P1608" t="s">
        <v>3167</v>
      </c>
      <c r="Q1608" t="s">
        <v>3167</v>
      </c>
      <c r="R1608" t="s">
        <v>3167</v>
      </c>
      <c r="S1608" s="10">
        <f>C1608-VLOOKUP(E1608, 'OFZ Yield'!$B$2:$N$2354, MATCH(V1608, 'OFZ Yield'!$B$3:$N$3, 0), FALSE)</f>
        <v>0.4399999999999995</v>
      </c>
      <c r="T1608">
        <f t="shared" si="78"/>
        <v>0</v>
      </c>
      <c r="U1608">
        <f t="shared" si="79"/>
        <v>120</v>
      </c>
      <c r="V1608">
        <v>5</v>
      </c>
      <c r="W1608">
        <v>0</v>
      </c>
      <c r="Z1608">
        <v>0</v>
      </c>
    </row>
    <row r="1609" spans="1:26" hidden="1" x14ac:dyDescent="0.15">
      <c r="A1609" t="s">
        <v>1061</v>
      </c>
      <c r="B1609" t="s">
        <v>1062</v>
      </c>
      <c r="C1609" s="1">
        <v>7.5</v>
      </c>
      <c r="D1609" s="2">
        <v>43780</v>
      </c>
      <c r="E1609" s="2">
        <v>42688</v>
      </c>
      <c r="F1609" t="s">
        <v>3054</v>
      </c>
      <c r="G1609" t="s">
        <v>19</v>
      </c>
      <c r="H1609" t="s">
        <v>21</v>
      </c>
      <c r="I1609" t="s">
        <v>28</v>
      </c>
      <c r="J1609" s="1">
        <v>10730765</v>
      </c>
      <c r="K1609" s="1">
        <f t="shared" si="77"/>
        <v>16.188625407498847</v>
      </c>
      <c r="L1609" t="s">
        <v>20</v>
      </c>
      <c r="M1609" t="s">
        <v>947</v>
      </c>
      <c r="N1609" t="s">
        <v>3133</v>
      </c>
      <c r="O1609" t="s">
        <v>3167</v>
      </c>
      <c r="P1609" t="s">
        <v>3167</v>
      </c>
      <c r="Q1609" t="s">
        <v>3167</v>
      </c>
      <c r="R1609" t="s">
        <v>3167</v>
      </c>
      <c r="S1609" s="10">
        <f>C1609-VLOOKUP(E1609, 'OFZ Yield'!$B$2:$N$2354, MATCH(V1609, 'OFZ Yield'!$B$3:$N$3, 0), FALSE)</f>
        <v>-1.3399999999999999</v>
      </c>
      <c r="T1609">
        <f t="shared" si="78"/>
        <v>0</v>
      </c>
      <c r="U1609">
        <f t="shared" si="79"/>
        <v>36</v>
      </c>
      <c r="V1609">
        <v>3</v>
      </c>
      <c r="W1609">
        <v>0</v>
      </c>
      <c r="Z1609">
        <v>0</v>
      </c>
    </row>
    <row r="1610" spans="1:26" hidden="1" x14ac:dyDescent="0.15">
      <c r="A1610" t="s">
        <v>3059</v>
      </c>
      <c r="B1610" t="s">
        <v>3060</v>
      </c>
      <c r="C1610" s="1">
        <v>17</v>
      </c>
      <c r="D1610" s="2">
        <v>46330</v>
      </c>
      <c r="E1610" s="2">
        <v>42690</v>
      </c>
      <c r="F1610" t="s">
        <v>3061</v>
      </c>
      <c r="G1610" t="s">
        <v>19</v>
      </c>
      <c r="H1610" t="s">
        <v>21</v>
      </c>
      <c r="I1610" t="s">
        <v>25</v>
      </c>
      <c r="J1610" s="1">
        <v>24610380</v>
      </c>
      <c r="K1610" s="1">
        <f t="shared" si="77"/>
        <v>17.018678863125722</v>
      </c>
      <c r="L1610" t="s">
        <v>20</v>
      </c>
      <c r="M1610" t="s">
        <v>948</v>
      </c>
      <c r="N1610" t="s">
        <v>3167</v>
      </c>
      <c r="O1610" t="s">
        <v>3167</v>
      </c>
      <c r="P1610" t="s">
        <v>3167</v>
      </c>
      <c r="Q1610" t="s">
        <v>3167</v>
      </c>
      <c r="R1610" t="s">
        <v>3167</v>
      </c>
      <c r="S1610" s="10">
        <f>C1610-VLOOKUP(E1610, 'OFZ Yield'!$B$2:$N$2354, MATCH(V1610, 'OFZ Yield'!$B$3:$N$3, 0), FALSE)</f>
        <v>8.11</v>
      </c>
      <c r="T1610">
        <f t="shared" si="78"/>
        <v>1</v>
      </c>
      <c r="U1610">
        <f t="shared" si="79"/>
        <v>120</v>
      </c>
      <c r="V1610">
        <v>1</v>
      </c>
      <c r="W1610">
        <v>0</v>
      </c>
      <c r="X1610">
        <v>0</v>
      </c>
      <c r="Z1610">
        <v>0</v>
      </c>
    </row>
    <row r="1611" spans="1:26" hidden="1" x14ac:dyDescent="0.15">
      <c r="A1611" t="s">
        <v>2011</v>
      </c>
      <c r="B1611" t="s">
        <v>2012</v>
      </c>
      <c r="C1611" s="1">
        <v>33</v>
      </c>
      <c r="D1611" s="2">
        <v>43062</v>
      </c>
      <c r="E1611" s="2">
        <v>42698</v>
      </c>
      <c r="F1611" t="s">
        <v>3063</v>
      </c>
      <c r="G1611" t="s">
        <v>19</v>
      </c>
      <c r="H1611" t="s">
        <v>21</v>
      </c>
      <c r="I1611" t="s">
        <v>25</v>
      </c>
      <c r="J1611" s="1">
        <v>395521</v>
      </c>
      <c r="K1611" s="1">
        <f t="shared" si="77"/>
        <v>12.887959162125364</v>
      </c>
      <c r="L1611" t="s">
        <v>20</v>
      </c>
      <c r="M1611" t="s">
        <v>947</v>
      </c>
      <c r="N1611" t="s">
        <v>3167</v>
      </c>
      <c r="O1611" t="s">
        <v>3167</v>
      </c>
      <c r="P1611" t="s">
        <v>3167</v>
      </c>
      <c r="Q1611" t="s">
        <v>3167</v>
      </c>
      <c r="R1611" t="s">
        <v>3167</v>
      </c>
      <c r="S1611" s="10">
        <f>C1611-VLOOKUP(E1611, 'OFZ Yield'!$B$2:$N$2354, MATCH(V1611, 'OFZ Yield'!$B$3:$N$3, 0), FALSE)</f>
        <v>24.15</v>
      </c>
      <c r="T1611">
        <f t="shared" si="78"/>
        <v>1</v>
      </c>
      <c r="U1611">
        <f t="shared" si="79"/>
        <v>12</v>
      </c>
      <c r="V1611">
        <v>10</v>
      </c>
      <c r="W1611">
        <v>0</v>
      </c>
      <c r="X1611">
        <v>0</v>
      </c>
      <c r="Z1611">
        <v>0</v>
      </c>
    </row>
    <row r="1612" spans="1:26" hidden="1" x14ac:dyDescent="0.15">
      <c r="A1612" t="s">
        <v>546</v>
      </c>
      <c r="B1612" t="s">
        <v>547</v>
      </c>
      <c r="C1612" s="1">
        <v>6.85</v>
      </c>
      <c r="D1612" s="2">
        <v>46339</v>
      </c>
      <c r="E1612" s="2">
        <v>42699</v>
      </c>
      <c r="F1612" t="s">
        <v>667</v>
      </c>
      <c r="G1612" t="s">
        <v>19</v>
      </c>
      <c r="H1612" t="s">
        <v>21</v>
      </c>
      <c r="I1612" t="s">
        <v>23</v>
      </c>
      <c r="J1612" s="1">
        <v>132625642</v>
      </c>
      <c r="K1612" s="1">
        <f t="shared" si="77"/>
        <v>18.703040995603011</v>
      </c>
      <c r="L1612" t="s">
        <v>20</v>
      </c>
      <c r="M1612" t="s">
        <v>24</v>
      </c>
      <c r="N1612" t="s">
        <v>3167</v>
      </c>
      <c r="O1612" t="s">
        <v>3143</v>
      </c>
      <c r="P1612" t="s">
        <v>3167</v>
      </c>
      <c r="Q1612" t="s">
        <v>3167</v>
      </c>
      <c r="R1612" t="s">
        <v>3167</v>
      </c>
      <c r="S1612" s="10">
        <f>C1612-VLOOKUP(E1612, 'OFZ Yield'!$B$2:$N$2354, MATCH(V1612, 'OFZ Yield'!$B$3:$N$3, 0), FALSE)</f>
        <v>-2.0700000000000003</v>
      </c>
      <c r="T1612">
        <f t="shared" si="78"/>
        <v>0</v>
      </c>
      <c r="U1612">
        <f t="shared" si="79"/>
        <v>120</v>
      </c>
      <c r="V1612">
        <v>10</v>
      </c>
      <c r="W1612">
        <v>2</v>
      </c>
    </row>
    <row r="1613" spans="1:26" hidden="1" x14ac:dyDescent="0.15">
      <c r="A1613" t="s">
        <v>886</v>
      </c>
      <c r="B1613" t="s">
        <v>887</v>
      </c>
      <c r="C1613" s="1">
        <v>10.25</v>
      </c>
      <c r="D1613" s="2">
        <v>44155</v>
      </c>
      <c r="E1613" s="2">
        <v>42699</v>
      </c>
      <c r="F1613" t="s">
        <v>3055</v>
      </c>
      <c r="G1613" t="s">
        <v>19</v>
      </c>
      <c r="H1613" t="s">
        <v>21</v>
      </c>
      <c r="I1613" t="s">
        <v>25</v>
      </c>
      <c r="J1613" s="1">
        <v>135671403</v>
      </c>
      <c r="K1613" s="1">
        <f t="shared" si="77"/>
        <v>18.725746365677278</v>
      </c>
      <c r="L1613" t="s">
        <v>20</v>
      </c>
      <c r="M1613" t="s">
        <v>947</v>
      </c>
      <c r="N1613" t="s">
        <v>3167</v>
      </c>
      <c r="O1613" t="s">
        <v>3167</v>
      </c>
      <c r="P1613" t="s">
        <v>3167</v>
      </c>
      <c r="Q1613" t="s">
        <v>3167</v>
      </c>
      <c r="R1613" t="s">
        <v>3167</v>
      </c>
      <c r="S1613" s="10">
        <f>C1613-VLOOKUP(E1613, 'OFZ Yield'!$B$2:$N$2354, MATCH(V1613, 'OFZ Yield'!$B$3:$N$3, 0), FALSE)</f>
        <v>1.2400000000000002</v>
      </c>
      <c r="T1613">
        <f t="shared" si="78"/>
        <v>0</v>
      </c>
      <c r="U1613">
        <f t="shared" si="79"/>
        <v>48</v>
      </c>
      <c r="V1613">
        <v>20</v>
      </c>
      <c r="W1613">
        <v>0</v>
      </c>
      <c r="Z1613">
        <v>0</v>
      </c>
    </row>
    <row r="1614" spans="1:26" hidden="1" x14ac:dyDescent="0.15">
      <c r="A1614" t="s">
        <v>2991</v>
      </c>
      <c r="B1614" t="s">
        <v>2992</v>
      </c>
      <c r="C1614" s="1">
        <v>9.25</v>
      </c>
      <c r="D1614" s="2">
        <v>46339</v>
      </c>
      <c r="E1614" s="2">
        <v>42699</v>
      </c>
      <c r="F1614" s="15" t="s">
        <v>3062</v>
      </c>
      <c r="G1614" t="s">
        <v>19</v>
      </c>
      <c r="H1614" t="s">
        <v>21</v>
      </c>
      <c r="I1614" t="s">
        <v>237</v>
      </c>
      <c r="J1614" s="1">
        <v>132013201</v>
      </c>
      <c r="K1614" s="1">
        <f t="shared" si="77"/>
        <v>18.698412483125978</v>
      </c>
      <c r="L1614" t="s">
        <v>20</v>
      </c>
      <c r="M1614" t="s">
        <v>1011</v>
      </c>
      <c r="N1614" t="s">
        <v>3167</v>
      </c>
      <c r="O1614" t="s">
        <v>3167</v>
      </c>
      <c r="P1614" t="s">
        <v>3167</v>
      </c>
      <c r="Q1614" t="s">
        <v>3167</v>
      </c>
      <c r="R1614" t="s">
        <v>3167</v>
      </c>
      <c r="S1614" s="10">
        <f>C1614-VLOOKUP(E1614, 'OFZ Yield'!$B$2:$N$2354, MATCH(V1614, 'OFZ Yield'!$B$3:$N$3, 0), FALSE)</f>
        <v>0.41000000000000014</v>
      </c>
      <c r="T1614">
        <f t="shared" si="78"/>
        <v>0</v>
      </c>
      <c r="U1614">
        <f t="shared" si="79"/>
        <v>120</v>
      </c>
      <c r="V1614">
        <v>5</v>
      </c>
      <c r="W1614">
        <v>0</v>
      </c>
      <c r="X1614">
        <v>1</v>
      </c>
      <c r="Y1614" s="2">
        <v>43245</v>
      </c>
      <c r="Z1614" s="10">
        <f>(Y1614-E1614)/365</f>
        <v>1.4958904109589042</v>
      </c>
    </row>
    <row r="1615" spans="1:26" hidden="1" x14ac:dyDescent="0.15">
      <c r="A1615" t="s">
        <v>29</v>
      </c>
      <c r="B1615" t="s">
        <v>30</v>
      </c>
      <c r="C1615" s="1">
        <v>8.3000000000000007</v>
      </c>
      <c r="D1615" s="2">
        <v>43801</v>
      </c>
      <c r="E1615" s="2">
        <v>42706</v>
      </c>
      <c r="F1615" t="s">
        <v>3067</v>
      </c>
      <c r="G1615" t="s">
        <v>19</v>
      </c>
      <c r="H1615" t="s">
        <v>21</v>
      </c>
      <c r="I1615" t="s">
        <v>23</v>
      </c>
      <c r="J1615" s="1">
        <v>134134563</v>
      </c>
      <c r="K1615" s="1">
        <f t="shared" si="77"/>
        <v>18.714354055534702</v>
      </c>
      <c r="L1615" t="s">
        <v>20</v>
      </c>
      <c r="M1615" t="s">
        <v>947</v>
      </c>
      <c r="N1615" t="s">
        <v>3167</v>
      </c>
      <c r="O1615" t="s">
        <v>3167</v>
      </c>
      <c r="P1615" t="s">
        <v>3167</v>
      </c>
      <c r="Q1615" t="s">
        <v>3167</v>
      </c>
      <c r="R1615" t="s">
        <v>3167</v>
      </c>
      <c r="S1615" s="10">
        <f>C1615-VLOOKUP(E1615, 'OFZ Yield'!$B$2:$N$2354, MATCH(V1615, 'OFZ Yield'!$B$3:$N$3, 0), FALSE)</f>
        <v>-0.48999999999999844</v>
      </c>
      <c r="T1615">
        <f t="shared" si="78"/>
        <v>0</v>
      </c>
      <c r="U1615">
        <f t="shared" si="79"/>
        <v>36</v>
      </c>
      <c r="V1615">
        <v>3</v>
      </c>
      <c r="W1615">
        <v>0</v>
      </c>
      <c r="Z1615">
        <v>0</v>
      </c>
    </row>
    <row r="1616" spans="1:26" hidden="1" x14ac:dyDescent="0.15">
      <c r="A1616" t="s">
        <v>3068</v>
      </c>
      <c r="B1616" t="s">
        <v>3069</v>
      </c>
      <c r="C1616" s="1">
        <v>10.15</v>
      </c>
      <c r="D1616" s="2">
        <v>52572</v>
      </c>
      <c r="E1616" s="2">
        <v>42706</v>
      </c>
      <c r="F1616" t="s">
        <v>3070</v>
      </c>
      <c r="G1616" t="s">
        <v>19</v>
      </c>
      <c r="H1616" t="s">
        <v>21</v>
      </c>
      <c r="I1616" t="s">
        <v>25</v>
      </c>
      <c r="J1616" s="1">
        <v>45106166</v>
      </c>
      <c r="K1616" s="1">
        <f t="shared" si="77"/>
        <v>17.624529513531346</v>
      </c>
      <c r="L1616" t="s">
        <v>20</v>
      </c>
      <c r="M1616" t="s">
        <v>948</v>
      </c>
      <c r="N1616" t="s">
        <v>3167</v>
      </c>
      <c r="O1616" t="s">
        <v>3167</v>
      </c>
      <c r="P1616" t="s">
        <v>3167</v>
      </c>
      <c r="Q1616" t="s">
        <v>3167</v>
      </c>
      <c r="R1616" t="s">
        <v>3167</v>
      </c>
      <c r="S1616" s="10">
        <f>C1616-VLOOKUP(E1616, 'OFZ Yield'!$B$2:$N$2354, MATCH(V1616, 'OFZ Yield'!$B$3:$N$3, 0), FALSE)</f>
        <v>1.25</v>
      </c>
      <c r="T1616">
        <f t="shared" si="78"/>
        <v>0</v>
      </c>
      <c r="U1616">
        <f t="shared" si="79"/>
        <v>325</v>
      </c>
      <c r="V1616">
        <v>30</v>
      </c>
      <c r="W1616">
        <v>0</v>
      </c>
      <c r="Z1616">
        <v>0</v>
      </c>
    </row>
    <row r="1617" spans="1:26" hidden="1" x14ac:dyDescent="0.15">
      <c r="A1617" t="s">
        <v>123</v>
      </c>
      <c r="B1617" t="s">
        <v>124</v>
      </c>
      <c r="C1617" s="1">
        <v>5.75</v>
      </c>
      <c r="D1617" s="2">
        <v>46350</v>
      </c>
      <c r="E1617" s="2">
        <v>42710</v>
      </c>
      <c r="F1617" t="s">
        <v>669</v>
      </c>
      <c r="G1617" t="s">
        <v>19</v>
      </c>
      <c r="H1617" t="s">
        <v>21</v>
      </c>
      <c r="I1617" t="s">
        <v>23</v>
      </c>
      <c r="J1617" s="1">
        <v>33003300</v>
      </c>
      <c r="K1617" s="1">
        <f t="shared" si="77"/>
        <v>17.312118114431087</v>
      </c>
      <c r="L1617" t="s">
        <v>20</v>
      </c>
      <c r="M1617" t="s">
        <v>24</v>
      </c>
      <c r="N1617" t="s">
        <v>3167</v>
      </c>
      <c r="O1617" t="s">
        <v>3167</v>
      </c>
      <c r="P1617" t="s">
        <v>3167</v>
      </c>
      <c r="Q1617" t="s">
        <v>3167</v>
      </c>
      <c r="R1617" t="s">
        <v>3167</v>
      </c>
      <c r="S1617" s="10">
        <f>C1617-VLOOKUP(E1617, 'OFZ Yield'!$B$2:$N$2354, MATCH(V1617, 'OFZ Yield'!$B$3:$N$3, 0), FALSE)</f>
        <v>-2.9800000000000004</v>
      </c>
      <c r="T1617">
        <f t="shared" si="78"/>
        <v>0</v>
      </c>
      <c r="U1617">
        <f t="shared" si="79"/>
        <v>120</v>
      </c>
      <c r="V1617">
        <v>10</v>
      </c>
      <c r="W1617">
        <v>0</v>
      </c>
    </row>
    <row r="1618" spans="1:26" hidden="1" x14ac:dyDescent="0.15">
      <c r="A1618" t="s">
        <v>192</v>
      </c>
      <c r="B1618" t="s">
        <v>193</v>
      </c>
      <c r="C1618" s="1">
        <v>10.85</v>
      </c>
      <c r="D1618" s="2">
        <v>44531</v>
      </c>
      <c r="E1618" s="2">
        <v>42711</v>
      </c>
      <c r="F1618" t="s">
        <v>194</v>
      </c>
      <c r="G1618" t="s">
        <v>19</v>
      </c>
      <c r="H1618" t="s">
        <v>21</v>
      </c>
      <c r="I1618" t="s">
        <v>25</v>
      </c>
      <c r="J1618" s="1">
        <v>65931747</v>
      </c>
      <c r="K1618" s="1">
        <f t="shared" si="77"/>
        <v>18.004130628539119</v>
      </c>
      <c r="L1618" t="s">
        <v>20</v>
      </c>
      <c r="M1618" t="s">
        <v>24</v>
      </c>
      <c r="N1618" t="s">
        <v>3167</v>
      </c>
      <c r="O1618" t="s">
        <v>3167</v>
      </c>
      <c r="P1618" t="s">
        <v>3167</v>
      </c>
      <c r="Q1618" t="s">
        <v>3167</v>
      </c>
      <c r="R1618" t="s">
        <v>3167</v>
      </c>
      <c r="S1618" s="10">
        <f>C1618-VLOOKUP(E1618, 'OFZ Yield'!$B$2:$N$2354, MATCH(V1618, 'OFZ Yield'!$B$3:$N$3, 0), FALSE)</f>
        <v>2.2099999999999991</v>
      </c>
      <c r="T1618">
        <f t="shared" si="78"/>
        <v>0</v>
      </c>
      <c r="U1618">
        <f t="shared" si="79"/>
        <v>60</v>
      </c>
      <c r="V1618">
        <v>5</v>
      </c>
      <c r="W1618">
        <v>0</v>
      </c>
    </row>
    <row r="1619" spans="1:26" hidden="1" x14ac:dyDescent="0.15">
      <c r="A1619" t="s">
        <v>319</v>
      </c>
      <c r="B1619" t="s">
        <v>320</v>
      </c>
      <c r="C1619" s="1">
        <v>4.3499999999999996</v>
      </c>
      <c r="D1619" s="2">
        <v>46351</v>
      </c>
      <c r="E1619" s="2">
        <v>42711</v>
      </c>
      <c r="F1619" t="s">
        <v>670</v>
      </c>
      <c r="G1619" t="s">
        <v>19</v>
      </c>
      <c r="H1619" t="s">
        <v>21</v>
      </c>
      <c r="I1619" t="s">
        <v>237</v>
      </c>
      <c r="J1619" s="1">
        <v>7957538574</v>
      </c>
      <c r="K1619" s="1">
        <f t="shared" si="77"/>
        <v>22.79738556461113</v>
      </c>
      <c r="L1619" t="s">
        <v>20</v>
      </c>
      <c r="M1619" t="s">
        <v>24</v>
      </c>
      <c r="N1619" t="s">
        <v>3167</v>
      </c>
      <c r="O1619" t="s">
        <v>3167</v>
      </c>
      <c r="P1619" t="s">
        <v>3167</v>
      </c>
      <c r="Q1619" t="s">
        <v>3167</v>
      </c>
      <c r="R1619" t="s">
        <v>3167</v>
      </c>
      <c r="S1619" s="10">
        <f>C1619-VLOOKUP(E1619, 'OFZ Yield'!$B$2:$N$2354, MATCH(V1619, 'OFZ Yield'!$B$3:$N$3, 0), FALSE)</f>
        <v>-4.3100000000000005</v>
      </c>
      <c r="T1619">
        <f t="shared" si="78"/>
        <v>0</v>
      </c>
      <c r="U1619">
        <f t="shared" si="79"/>
        <v>120</v>
      </c>
      <c r="V1619">
        <v>10</v>
      </c>
      <c r="W1619">
        <v>0</v>
      </c>
    </row>
    <row r="1620" spans="1:26" hidden="1" x14ac:dyDescent="0.15">
      <c r="A1620" t="s">
        <v>773</v>
      </c>
      <c r="B1620" t="s">
        <v>774</v>
      </c>
      <c r="C1620" s="1">
        <v>9.92</v>
      </c>
      <c r="D1620" s="2">
        <v>48176</v>
      </c>
      <c r="E1620" s="2">
        <v>42716</v>
      </c>
      <c r="F1620" t="s">
        <v>809</v>
      </c>
      <c r="G1620" t="s">
        <v>19</v>
      </c>
      <c r="H1620" t="s">
        <v>21</v>
      </c>
      <c r="I1620" t="s">
        <v>25</v>
      </c>
      <c r="J1620" s="1">
        <v>67339069</v>
      </c>
      <c r="K1620" s="1">
        <f t="shared" si="77"/>
        <v>18.025251146237807</v>
      </c>
      <c r="L1620" t="s">
        <v>20</v>
      </c>
      <c r="M1620" t="s">
        <v>24</v>
      </c>
      <c r="N1620" t="s">
        <v>3167</v>
      </c>
      <c r="O1620" t="s">
        <v>3167</v>
      </c>
      <c r="P1620" t="s">
        <v>3167</v>
      </c>
      <c r="Q1620" t="s">
        <v>3167</v>
      </c>
      <c r="R1620" t="s">
        <v>3167</v>
      </c>
      <c r="S1620" s="10">
        <f>C1620-VLOOKUP(E1620, 'OFZ Yield'!$B$2:$N$2354, MATCH(V1620, 'OFZ Yield'!$B$3:$N$3, 0), FALSE)</f>
        <v>1.3900000000000006</v>
      </c>
      <c r="T1620">
        <f t="shared" si="78"/>
        <v>0</v>
      </c>
      <c r="U1620">
        <f t="shared" si="79"/>
        <v>180</v>
      </c>
      <c r="V1620">
        <v>15</v>
      </c>
      <c r="W1620">
        <v>0</v>
      </c>
    </row>
    <row r="1621" spans="1:26" hidden="1" x14ac:dyDescent="0.15">
      <c r="A1621" t="s">
        <v>452</v>
      </c>
      <c r="B1621" t="s">
        <v>453</v>
      </c>
      <c r="C1621" s="1">
        <v>9</v>
      </c>
      <c r="D1621" s="2">
        <v>48176</v>
      </c>
      <c r="E1621" s="2">
        <v>42716</v>
      </c>
      <c r="F1621" t="s">
        <v>810</v>
      </c>
      <c r="G1621" t="s">
        <v>19</v>
      </c>
      <c r="H1621" t="s">
        <v>21</v>
      </c>
      <c r="I1621" t="s">
        <v>25</v>
      </c>
      <c r="J1621" s="1">
        <v>102589799</v>
      </c>
      <c r="K1621" s="1">
        <f t="shared" si="77"/>
        <v>18.446249060806689</v>
      </c>
      <c r="L1621" t="s">
        <v>20</v>
      </c>
      <c r="M1621" t="s">
        <v>24</v>
      </c>
      <c r="N1621" t="s">
        <v>3167</v>
      </c>
      <c r="O1621" t="s">
        <v>3140</v>
      </c>
      <c r="P1621" t="s">
        <v>3167</v>
      </c>
      <c r="Q1621" t="s">
        <v>3167</v>
      </c>
      <c r="R1621" t="s">
        <v>3167</v>
      </c>
      <c r="S1621" s="10">
        <f>C1621-VLOOKUP(E1621, 'OFZ Yield'!$B$2:$N$2354, MATCH(V1621, 'OFZ Yield'!$B$3:$N$3, 0), FALSE)</f>
        <v>0.46000000000000085</v>
      </c>
      <c r="T1621">
        <f t="shared" si="78"/>
        <v>0</v>
      </c>
      <c r="U1621">
        <f t="shared" si="79"/>
        <v>180</v>
      </c>
      <c r="V1621">
        <v>20</v>
      </c>
      <c r="W1621">
        <v>2</v>
      </c>
    </row>
    <row r="1622" spans="1:26" hidden="1" x14ac:dyDescent="0.15">
      <c r="A1622" t="s">
        <v>939</v>
      </c>
      <c r="B1622" t="s">
        <v>940</v>
      </c>
      <c r="C1622" s="1">
        <v>0</v>
      </c>
      <c r="D1622" s="2">
        <v>45266</v>
      </c>
      <c r="E1622" s="2">
        <v>42718</v>
      </c>
      <c r="F1622" t="s">
        <v>941</v>
      </c>
      <c r="G1622" t="s">
        <v>19</v>
      </c>
      <c r="H1622" t="s">
        <v>21</v>
      </c>
      <c r="I1622" t="s">
        <v>740</v>
      </c>
      <c r="J1622" s="1">
        <v>33879929</v>
      </c>
      <c r="K1622" s="1">
        <f t="shared" si="77"/>
        <v>17.338333332114292</v>
      </c>
      <c r="L1622" t="s">
        <v>20</v>
      </c>
      <c r="M1622" t="s">
        <v>24</v>
      </c>
      <c r="N1622" t="s">
        <v>3167</v>
      </c>
      <c r="O1622" t="s">
        <v>3167</v>
      </c>
      <c r="P1622" t="s">
        <v>3167</v>
      </c>
      <c r="Q1622" t="s">
        <v>3167</v>
      </c>
      <c r="R1622" t="s">
        <v>3167</v>
      </c>
      <c r="S1622" s="10">
        <f>C1622-VLOOKUP(E1622, 'OFZ Yield'!$B$2:$N$2354, MATCH(V1622, 'OFZ Yield'!$B$3:$N$3, 0), FALSE)</f>
        <v>-8.68</v>
      </c>
      <c r="T1622">
        <f t="shared" si="78"/>
        <v>0</v>
      </c>
      <c r="U1622">
        <f t="shared" si="79"/>
        <v>84</v>
      </c>
      <c r="V1622">
        <v>30</v>
      </c>
      <c r="W1622">
        <v>0</v>
      </c>
    </row>
    <row r="1623" spans="1:26" hidden="1" x14ac:dyDescent="0.15">
      <c r="A1623" t="s">
        <v>926</v>
      </c>
      <c r="B1623" t="s">
        <v>927</v>
      </c>
      <c r="C1623" s="1">
        <v>5</v>
      </c>
      <c r="D1623" s="2">
        <v>54050</v>
      </c>
      <c r="E1623" s="2">
        <v>42719</v>
      </c>
      <c r="F1623" t="s">
        <v>928</v>
      </c>
      <c r="G1623" t="s">
        <v>19</v>
      </c>
      <c r="H1623" t="s">
        <v>21</v>
      </c>
      <c r="I1623" t="s">
        <v>929</v>
      </c>
      <c r="J1623" s="1">
        <v>18434964</v>
      </c>
      <c r="K1623" s="1">
        <f t="shared" si="77"/>
        <v>16.729759636841315</v>
      </c>
      <c r="L1623" t="s">
        <v>20</v>
      </c>
      <c r="M1623" t="s">
        <v>24</v>
      </c>
      <c r="N1623" t="s">
        <v>3167</v>
      </c>
      <c r="O1623" t="s">
        <v>3167</v>
      </c>
      <c r="P1623" t="s">
        <v>3167</v>
      </c>
      <c r="Q1623" t="s">
        <v>3167</v>
      </c>
      <c r="R1623" t="s">
        <v>3167</v>
      </c>
      <c r="S1623" s="10">
        <f>C1623-VLOOKUP(E1623, 'OFZ Yield'!$B$2:$N$2354, MATCH(V1623, 'OFZ Yield'!$B$3:$N$3, 0), FALSE)</f>
        <v>-3.8699999999999992</v>
      </c>
      <c r="T1623">
        <f t="shared" si="78"/>
        <v>0</v>
      </c>
      <c r="U1623">
        <f t="shared" si="79"/>
        <v>373</v>
      </c>
      <c r="V1623">
        <v>30</v>
      </c>
      <c r="W1623">
        <v>0</v>
      </c>
    </row>
    <row r="1624" spans="1:26" hidden="1" x14ac:dyDescent="0.15">
      <c r="A1624" t="s">
        <v>595</v>
      </c>
      <c r="B1624" t="s">
        <v>596</v>
      </c>
      <c r="C1624" s="1">
        <v>9.33</v>
      </c>
      <c r="D1624" s="2">
        <v>46359</v>
      </c>
      <c r="E1624" s="2">
        <v>42719</v>
      </c>
      <c r="F1624" t="s">
        <v>3071</v>
      </c>
      <c r="G1624" t="s">
        <v>19</v>
      </c>
      <c r="H1624" t="s">
        <v>21</v>
      </c>
      <c r="I1624" t="s">
        <v>25</v>
      </c>
      <c r="J1624" s="1">
        <v>203073174</v>
      </c>
      <c r="K1624" s="1">
        <f t="shared" si="77"/>
        <v>19.129076935109051</v>
      </c>
      <c r="L1624" t="s">
        <v>20</v>
      </c>
      <c r="M1624" t="s">
        <v>948</v>
      </c>
      <c r="N1624" t="s">
        <v>3167</v>
      </c>
      <c r="O1624" t="s">
        <v>3167</v>
      </c>
      <c r="P1624" t="s">
        <v>3167</v>
      </c>
      <c r="Q1624" t="s">
        <v>3167</v>
      </c>
      <c r="R1624" t="s">
        <v>3167</v>
      </c>
      <c r="S1624" s="10">
        <f>C1624-VLOOKUP(E1624, 'OFZ Yield'!$B$2:$N$2354, MATCH(V1624, 'OFZ Yield'!$B$3:$N$3, 0), FALSE)</f>
        <v>0.94999999999999929</v>
      </c>
      <c r="T1624">
        <f t="shared" si="78"/>
        <v>0</v>
      </c>
      <c r="U1624">
        <f t="shared" si="79"/>
        <v>120</v>
      </c>
      <c r="V1624">
        <v>3</v>
      </c>
      <c r="W1624">
        <v>0</v>
      </c>
      <c r="Z1624">
        <v>0</v>
      </c>
    </row>
    <row r="1625" spans="1:26" hidden="1" x14ac:dyDescent="0.15">
      <c r="A1625" t="s">
        <v>773</v>
      </c>
      <c r="B1625" t="s">
        <v>774</v>
      </c>
      <c r="C1625" s="1">
        <v>9.6300000000000008</v>
      </c>
      <c r="D1625" s="2">
        <v>48184</v>
      </c>
      <c r="E1625" s="2">
        <v>42724</v>
      </c>
      <c r="F1625" t="s">
        <v>812</v>
      </c>
      <c r="G1625" t="s">
        <v>19</v>
      </c>
      <c r="H1625" t="s">
        <v>21</v>
      </c>
      <c r="I1625" t="s">
        <v>25</v>
      </c>
      <c r="J1625" s="1">
        <v>67339069</v>
      </c>
      <c r="K1625" s="1">
        <f t="shared" si="77"/>
        <v>18.025251146237807</v>
      </c>
      <c r="L1625" t="s">
        <v>20</v>
      </c>
      <c r="M1625" t="s">
        <v>24</v>
      </c>
      <c r="N1625" t="s">
        <v>3167</v>
      </c>
      <c r="O1625" t="s">
        <v>3167</v>
      </c>
      <c r="P1625" t="s">
        <v>3167</v>
      </c>
      <c r="Q1625" t="s">
        <v>3167</v>
      </c>
      <c r="R1625" t="s">
        <v>3167</v>
      </c>
      <c r="S1625" s="10">
        <f>C1625-VLOOKUP(E1625, 'OFZ Yield'!$B$2:$N$2354, MATCH(V1625, 'OFZ Yield'!$B$3:$N$3, 0), FALSE)</f>
        <v>0.86000000000000121</v>
      </c>
      <c r="T1625">
        <f t="shared" si="78"/>
        <v>0</v>
      </c>
      <c r="U1625">
        <f t="shared" si="79"/>
        <v>180</v>
      </c>
      <c r="V1625">
        <v>20</v>
      </c>
      <c r="W1625">
        <v>0</v>
      </c>
    </row>
    <row r="1626" spans="1:26" hidden="1" x14ac:dyDescent="0.15">
      <c r="A1626" t="s">
        <v>671</v>
      </c>
      <c r="B1626" t="s">
        <v>672</v>
      </c>
      <c r="C1626" s="1">
        <v>9.75</v>
      </c>
      <c r="D1626" s="2">
        <v>46365</v>
      </c>
      <c r="E1626" s="2">
        <v>42725</v>
      </c>
      <c r="F1626" t="s">
        <v>673</v>
      </c>
      <c r="G1626" t="s">
        <v>19</v>
      </c>
      <c r="H1626" t="s">
        <v>21</v>
      </c>
      <c r="I1626" t="s">
        <v>23</v>
      </c>
      <c r="J1626" s="1">
        <v>26402640</v>
      </c>
      <c r="K1626" s="1">
        <f t="shared" si="77"/>
        <v>17.088974563116878</v>
      </c>
      <c r="L1626" t="s">
        <v>20</v>
      </c>
      <c r="M1626" t="s">
        <v>24</v>
      </c>
      <c r="N1626" t="s">
        <v>3167</v>
      </c>
      <c r="O1626" t="s">
        <v>3167</v>
      </c>
      <c r="P1626" t="s">
        <v>3167</v>
      </c>
      <c r="Q1626" t="s">
        <v>3167</v>
      </c>
      <c r="R1626" t="s">
        <v>3167</v>
      </c>
      <c r="S1626" s="10">
        <f>C1626-VLOOKUP(E1626, 'OFZ Yield'!$B$2:$N$2354, MATCH(V1626, 'OFZ Yield'!$B$3:$N$3, 0), FALSE)</f>
        <v>1.1600000000000001</v>
      </c>
      <c r="T1626">
        <f t="shared" si="78"/>
        <v>0</v>
      </c>
      <c r="U1626">
        <f t="shared" si="79"/>
        <v>120</v>
      </c>
      <c r="V1626">
        <v>10</v>
      </c>
      <c r="W1626">
        <v>0</v>
      </c>
    </row>
    <row r="1627" spans="1:26" hidden="1" x14ac:dyDescent="0.15">
      <c r="A1627" t="s">
        <v>422</v>
      </c>
      <c r="B1627" t="s">
        <v>423</v>
      </c>
      <c r="C1627" s="1">
        <v>9.5</v>
      </c>
      <c r="D1627" s="2">
        <v>45274</v>
      </c>
      <c r="E1627" s="2">
        <v>42726</v>
      </c>
      <c r="F1627" t="s">
        <v>424</v>
      </c>
      <c r="G1627" t="s">
        <v>19</v>
      </c>
      <c r="H1627" t="s">
        <v>21</v>
      </c>
      <c r="I1627" t="s">
        <v>25</v>
      </c>
      <c r="J1627" s="1">
        <v>135382116</v>
      </c>
      <c r="K1627" s="1">
        <f t="shared" si="77"/>
        <v>18.723611827000884</v>
      </c>
      <c r="L1627" t="s">
        <v>20</v>
      </c>
      <c r="M1627" t="s">
        <v>24</v>
      </c>
      <c r="N1627" t="s">
        <v>3167</v>
      </c>
      <c r="O1627" t="s">
        <v>3167</v>
      </c>
      <c r="P1627" t="s">
        <v>3167</v>
      </c>
      <c r="Q1627" t="s">
        <v>3167</v>
      </c>
      <c r="R1627" t="s">
        <v>3167</v>
      </c>
      <c r="S1627" s="10">
        <f>C1627-VLOOKUP(E1627, 'OFZ Yield'!$B$2:$N$2354, MATCH(V1627, 'OFZ Yield'!$B$3:$N$3, 0), FALSE)</f>
        <v>0.94999999999999929</v>
      </c>
      <c r="T1627">
        <f t="shared" si="78"/>
        <v>0</v>
      </c>
      <c r="U1627">
        <f t="shared" si="79"/>
        <v>84</v>
      </c>
      <c r="V1627">
        <v>10</v>
      </c>
      <c r="W1627">
        <v>0</v>
      </c>
    </row>
    <row r="1628" spans="1:26" hidden="1" x14ac:dyDescent="0.15">
      <c r="A1628" t="s">
        <v>422</v>
      </c>
      <c r="B1628" t="s">
        <v>423</v>
      </c>
      <c r="C1628" s="1">
        <v>9.5</v>
      </c>
      <c r="D1628" s="2">
        <v>45638</v>
      </c>
      <c r="E1628" s="2">
        <v>42726</v>
      </c>
      <c r="F1628" t="s">
        <v>483</v>
      </c>
      <c r="G1628" t="s">
        <v>19</v>
      </c>
      <c r="H1628" t="s">
        <v>21</v>
      </c>
      <c r="I1628" t="s">
        <v>25</v>
      </c>
      <c r="J1628" s="1">
        <v>135382116</v>
      </c>
      <c r="K1628" s="1">
        <f t="shared" si="77"/>
        <v>18.723611827000884</v>
      </c>
      <c r="L1628" t="s">
        <v>20</v>
      </c>
      <c r="M1628" t="s">
        <v>24</v>
      </c>
      <c r="N1628" t="s">
        <v>3167</v>
      </c>
      <c r="O1628" t="s">
        <v>3167</v>
      </c>
      <c r="P1628" t="s">
        <v>3167</v>
      </c>
      <c r="Q1628" t="s">
        <v>3167</v>
      </c>
      <c r="R1628" t="s">
        <v>3167</v>
      </c>
      <c r="S1628" s="10">
        <f>C1628-VLOOKUP(E1628, 'OFZ Yield'!$B$2:$N$2354, MATCH(V1628, 'OFZ Yield'!$B$3:$N$3, 0), FALSE)</f>
        <v>0.94999999999999929</v>
      </c>
      <c r="T1628">
        <f t="shared" si="78"/>
        <v>0</v>
      </c>
      <c r="U1628">
        <f t="shared" si="79"/>
        <v>96</v>
      </c>
      <c r="V1628">
        <v>10</v>
      </c>
      <c r="W1628">
        <v>0</v>
      </c>
    </row>
    <row r="1629" spans="1:26" hidden="1" x14ac:dyDescent="0.15">
      <c r="A1629" t="s">
        <v>573</v>
      </c>
      <c r="B1629" t="s">
        <v>574</v>
      </c>
      <c r="C1629" s="1">
        <v>6.5</v>
      </c>
      <c r="D1629" s="2">
        <v>46366</v>
      </c>
      <c r="E1629" s="2">
        <v>42726</v>
      </c>
      <c r="F1629" t="s">
        <v>674</v>
      </c>
      <c r="G1629" t="s">
        <v>455</v>
      </c>
      <c r="H1629" t="s">
        <v>21</v>
      </c>
      <c r="I1629" t="s">
        <v>23</v>
      </c>
      <c r="J1629" s="1">
        <v>150000000</v>
      </c>
      <c r="K1629" s="1">
        <f t="shared" si="77"/>
        <v>18.826145852060531</v>
      </c>
      <c r="L1629" t="s">
        <v>20</v>
      </c>
      <c r="M1629" t="s">
        <v>24</v>
      </c>
      <c r="N1629" t="s">
        <v>3167</v>
      </c>
      <c r="O1629" t="s">
        <v>3167</v>
      </c>
      <c r="P1629" t="s">
        <v>3167</v>
      </c>
      <c r="Q1629" t="s">
        <v>3167</v>
      </c>
      <c r="R1629" t="s">
        <v>3167</v>
      </c>
      <c r="S1629" s="10">
        <f>C1629-VLOOKUP(E1629, 'OFZ Yield'!$B$2:$N$2354, MATCH(V1629, 'OFZ Yield'!$B$3:$N$3, 0), FALSE)</f>
        <v>-2.0500000000000007</v>
      </c>
      <c r="T1629">
        <f t="shared" si="78"/>
        <v>0</v>
      </c>
      <c r="U1629">
        <f t="shared" si="79"/>
        <v>120</v>
      </c>
      <c r="V1629">
        <v>10</v>
      </c>
      <c r="W1629">
        <v>0</v>
      </c>
    </row>
    <row r="1630" spans="1:26" hidden="1" x14ac:dyDescent="0.15">
      <c r="A1630" t="s">
        <v>675</v>
      </c>
      <c r="B1630" t="s">
        <v>676</v>
      </c>
      <c r="C1630" s="1">
        <v>10</v>
      </c>
      <c r="D1630" s="2">
        <v>46366</v>
      </c>
      <c r="E1630" s="2">
        <v>42726</v>
      </c>
      <c r="F1630" t="s">
        <v>677</v>
      </c>
      <c r="G1630" t="s">
        <v>19</v>
      </c>
      <c r="H1630" t="s">
        <v>21</v>
      </c>
      <c r="I1630" t="s">
        <v>25</v>
      </c>
      <c r="J1630" s="1">
        <v>13186349</v>
      </c>
      <c r="K1630" s="1">
        <f t="shared" si="77"/>
        <v>16.394692685770618</v>
      </c>
      <c r="L1630" t="s">
        <v>20</v>
      </c>
      <c r="M1630" t="s">
        <v>24</v>
      </c>
      <c r="N1630" t="s">
        <v>3167</v>
      </c>
      <c r="O1630" t="s">
        <v>3167</v>
      </c>
      <c r="P1630" t="s">
        <v>3167</v>
      </c>
      <c r="Q1630" t="s">
        <v>3167</v>
      </c>
      <c r="R1630" t="s">
        <v>3167</v>
      </c>
      <c r="S1630" s="10">
        <f>C1630-VLOOKUP(E1630, 'OFZ Yield'!$B$2:$N$2354, MATCH(V1630, 'OFZ Yield'!$B$3:$N$3, 0), FALSE)</f>
        <v>1.4499999999999993</v>
      </c>
      <c r="T1630">
        <f t="shared" si="78"/>
        <v>0</v>
      </c>
      <c r="U1630">
        <f t="shared" si="79"/>
        <v>120</v>
      </c>
      <c r="V1630">
        <v>10</v>
      </c>
      <c r="W1630">
        <v>0</v>
      </c>
    </row>
    <row r="1631" spans="1:26" hidden="1" x14ac:dyDescent="0.15">
      <c r="A1631" t="s">
        <v>422</v>
      </c>
      <c r="B1631" t="s">
        <v>423</v>
      </c>
      <c r="C1631" s="1">
        <v>9.5</v>
      </c>
      <c r="D1631" s="2">
        <v>46366</v>
      </c>
      <c r="E1631" s="2">
        <v>42726</v>
      </c>
      <c r="F1631" t="s">
        <v>678</v>
      </c>
      <c r="G1631" t="s">
        <v>19</v>
      </c>
      <c r="H1631" t="s">
        <v>21</v>
      </c>
      <c r="I1631" t="s">
        <v>23</v>
      </c>
      <c r="J1631" s="1">
        <v>67691058</v>
      </c>
      <c r="K1631" s="1">
        <f t="shared" si="77"/>
        <v>18.03046464644094</v>
      </c>
      <c r="L1631" t="s">
        <v>20</v>
      </c>
      <c r="M1631" t="s">
        <v>24</v>
      </c>
      <c r="N1631" t="s">
        <v>3167</v>
      </c>
      <c r="O1631" t="s">
        <v>3167</v>
      </c>
      <c r="P1631" t="s">
        <v>3167</v>
      </c>
      <c r="Q1631" t="s">
        <v>3167</v>
      </c>
      <c r="R1631" t="s">
        <v>3167</v>
      </c>
      <c r="S1631" s="10">
        <f>C1631-VLOOKUP(E1631, 'OFZ Yield'!$B$2:$N$2354, MATCH(V1631, 'OFZ Yield'!$B$3:$N$3, 0), FALSE)</f>
        <v>0.94999999999999929</v>
      </c>
      <c r="T1631">
        <f t="shared" si="78"/>
        <v>0</v>
      </c>
      <c r="U1631">
        <f t="shared" si="79"/>
        <v>120</v>
      </c>
      <c r="V1631">
        <v>10</v>
      </c>
      <c r="W1631">
        <v>0</v>
      </c>
    </row>
    <row r="1632" spans="1:26" hidden="1" x14ac:dyDescent="0.15">
      <c r="A1632" t="s">
        <v>319</v>
      </c>
      <c r="B1632" t="s">
        <v>320</v>
      </c>
      <c r="C1632" s="1">
        <v>9.39</v>
      </c>
      <c r="D1632" s="2">
        <v>46367</v>
      </c>
      <c r="E1632" s="2">
        <v>42727</v>
      </c>
      <c r="F1632" t="s">
        <v>679</v>
      </c>
      <c r="G1632" t="s">
        <v>19</v>
      </c>
      <c r="H1632" t="s">
        <v>21</v>
      </c>
      <c r="I1632" t="s">
        <v>23</v>
      </c>
      <c r="J1632" s="1">
        <v>397876928</v>
      </c>
      <c r="K1632" s="1">
        <f t="shared" si="77"/>
        <v>19.8016532892978</v>
      </c>
      <c r="L1632" t="s">
        <v>20</v>
      </c>
      <c r="M1632" t="s">
        <v>24</v>
      </c>
      <c r="N1632" t="s">
        <v>3167</v>
      </c>
      <c r="O1632" t="s">
        <v>3167</v>
      </c>
      <c r="P1632" t="s">
        <v>3167</v>
      </c>
      <c r="Q1632" t="s">
        <v>3167</v>
      </c>
      <c r="R1632" t="s">
        <v>3167</v>
      </c>
      <c r="S1632" s="10">
        <f>C1632-VLOOKUP(E1632, 'OFZ Yield'!$B$2:$N$2354, MATCH(V1632, 'OFZ Yield'!$B$3:$N$3, 0), FALSE)</f>
        <v>0.83999999999999986</v>
      </c>
      <c r="T1632">
        <f t="shared" si="78"/>
        <v>0</v>
      </c>
      <c r="U1632">
        <f t="shared" si="79"/>
        <v>120</v>
      </c>
      <c r="V1632">
        <v>10</v>
      </c>
      <c r="W1632">
        <v>0</v>
      </c>
    </row>
    <row r="1633" spans="1:26" hidden="1" x14ac:dyDescent="0.15">
      <c r="A1633" t="s">
        <v>2006</v>
      </c>
      <c r="B1633" t="s">
        <v>2007</v>
      </c>
      <c r="C1633" s="1">
        <v>5</v>
      </c>
      <c r="D1633" s="2">
        <v>44547</v>
      </c>
      <c r="E1633" s="2">
        <v>42727</v>
      </c>
      <c r="F1633" t="s">
        <v>3072</v>
      </c>
      <c r="G1633" t="s">
        <v>19</v>
      </c>
      <c r="H1633" t="s">
        <v>21</v>
      </c>
      <c r="I1633" t="s">
        <v>23</v>
      </c>
      <c r="J1633" s="1">
        <v>53050257</v>
      </c>
      <c r="K1633" s="1">
        <f t="shared" si="77"/>
        <v>17.786750267498867</v>
      </c>
      <c r="L1633" t="s">
        <v>20</v>
      </c>
      <c r="M1633" t="s">
        <v>948</v>
      </c>
      <c r="N1633" t="s">
        <v>3167</v>
      </c>
      <c r="O1633" t="s">
        <v>3167</v>
      </c>
      <c r="P1633" t="s">
        <v>3167</v>
      </c>
      <c r="Q1633" t="s">
        <v>3167</v>
      </c>
      <c r="R1633" t="s">
        <v>3167</v>
      </c>
      <c r="S1633" s="10">
        <f>C1633-VLOOKUP(E1633, 'OFZ Yield'!$B$2:$N$2354, MATCH(V1633, 'OFZ Yield'!$B$3:$N$3, 0), FALSE)</f>
        <v>-3.5500000000000007</v>
      </c>
      <c r="T1633">
        <f t="shared" si="78"/>
        <v>0</v>
      </c>
      <c r="U1633">
        <f t="shared" si="79"/>
        <v>60</v>
      </c>
      <c r="V1633">
        <v>10</v>
      </c>
      <c r="W1633">
        <v>0</v>
      </c>
      <c r="Z1633">
        <v>0</v>
      </c>
    </row>
    <row r="1634" spans="1:26" hidden="1" x14ac:dyDescent="0.15">
      <c r="A1634" t="s">
        <v>2006</v>
      </c>
      <c r="B1634" t="s">
        <v>2007</v>
      </c>
      <c r="C1634" s="1">
        <v>5</v>
      </c>
      <c r="D1634" s="2">
        <v>44547</v>
      </c>
      <c r="E1634" s="2">
        <v>42727</v>
      </c>
      <c r="F1634" t="s">
        <v>3073</v>
      </c>
      <c r="G1634" t="s">
        <v>19</v>
      </c>
      <c r="H1634" t="s">
        <v>21</v>
      </c>
      <c r="I1634" t="s">
        <v>23</v>
      </c>
      <c r="J1634" s="1">
        <v>79575385</v>
      </c>
      <c r="K1634" s="1">
        <f t="shared" si="77"/>
        <v>18.19221536932368</v>
      </c>
      <c r="L1634" t="s">
        <v>20</v>
      </c>
      <c r="M1634" t="s">
        <v>948</v>
      </c>
      <c r="N1634" t="s">
        <v>3167</v>
      </c>
      <c r="O1634" t="s">
        <v>3167</v>
      </c>
      <c r="P1634" t="s">
        <v>3167</v>
      </c>
      <c r="Q1634" t="s">
        <v>3167</v>
      </c>
      <c r="R1634" t="s">
        <v>3167</v>
      </c>
      <c r="S1634" s="10">
        <f>C1634-VLOOKUP(E1634, 'OFZ Yield'!$B$2:$N$2354, MATCH(V1634, 'OFZ Yield'!$B$3:$N$3, 0), FALSE)</f>
        <v>-3.5500000000000007</v>
      </c>
      <c r="T1634">
        <f t="shared" si="78"/>
        <v>0</v>
      </c>
      <c r="U1634">
        <f t="shared" si="79"/>
        <v>60</v>
      </c>
      <c r="V1634">
        <v>10</v>
      </c>
      <c r="W1634">
        <v>0</v>
      </c>
      <c r="Z1634">
        <v>0</v>
      </c>
    </row>
    <row r="1635" spans="1:26" hidden="1" x14ac:dyDescent="0.15">
      <c r="A1635" t="s">
        <v>2006</v>
      </c>
      <c r="B1635" t="s">
        <v>2007</v>
      </c>
      <c r="C1635" s="1">
        <v>5</v>
      </c>
      <c r="D1635" s="2">
        <v>44547</v>
      </c>
      <c r="E1635" s="2">
        <v>42727</v>
      </c>
      <c r="F1635" t="s">
        <v>3074</v>
      </c>
      <c r="G1635" t="s">
        <v>19</v>
      </c>
      <c r="H1635" t="s">
        <v>21</v>
      </c>
      <c r="I1635" t="s">
        <v>23</v>
      </c>
      <c r="J1635" s="1">
        <v>92837950</v>
      </c>
      <c r="K1635" s="1">
        <f t="shared" si="77"/>
        <v>18.346366058127153</v>
      </c>
      <c r="L1635" t="s">
        <v>20</v>
      </c>
      <c r="M1635" t="s">
        <v>948</v>
      </c>
      <c r="N1635" t="s">
        <v>3167</v>
      </c>
      <c r="O1635" t="s">
        <v>3167</v>
      </c>
      <c r="P1635" t="s">
        <v>3167</v>
      </c>
      <c r="Q1635" t="s">
        <v>3167</v>
      </c>
      <c r="R1635" t="s">
        <v>3167</v>
      </c>
      <c r="S1635" s="10">
        <f>C1635-VLOOKUP(E1635, 'OFZ Yield'!$B$2:$N$2354, MATCH(V1635, 'OFZ Yield'!$B$3:$N$3, 0), FALSE)</f>
        <v>-3.5500000000000007</v>
      </c>
      <c r="T1635">
        <f t="shared" si="78"/>
        <v>0</v>
      </c>
      <c r="U1635">
        <f t="shared" si="79"/>
        <v>60</v>
      </c>
      <c r="V1635">
        <v>10</v>
      </c>
      <c r="W1635">
        <v>0</v>
      </c>
      <c r="Z1635">
        <v>0</v>
      </c>
    </row>
    <row r="1636" spans="1:26" hidden="1" x14ac:dyDescent="0.15">
      <c r="A1636" t="s">
        <v>3076</v>
      </c>
      <c r="B1636" t="s">
        <v>3077</v>
      </c>
      <c r="C1636" s="1">
        <v>7.95</v>
      </c>
      <c r="D1636" s="2">
        <v>44551</v>
      </c>
      <c r="E1636" s="2">
        <v>42731</v>
      </c>
      <c r="F1636" t="s">
        <v>3078</v>
      </c>
      <c r="G1636" t="s">
        <v>19</v>
      </c>
      <c r="H1636" t="s">
        <v>21</v>
      </c>
      <c r="I1636" t="s">
        <v>23</v>
      </c>
      <c r="J1636" s="1">
        <v>40701421</v>
      </c>
      <c r="K1636" s="1">
        <f t="shared" si="77"/>
        <v>17.521773563808257</v>
      </c>
      <c r="L1636" t="s">
        <v>20</v>
      </c>
      <c r="M1636" t="s">
        <v>948</v>
      </c>
      <c r="N1636" t="s">
        <v>3167</v>
      </c>
      <c r="O1636" t="s">
        <v>3167</v>
      </c>
      <c r="P1636" t="s">
        <v>3167</v>
      </c>
      <c r="Q1636" t="s">
        <v>3167</v>
      </c>
      <c r="R1636" t="s">
        <v>3167</v>
      </c>
      <c r="S1636" s="10">
        <f>C1636-VLOOKUP(E1636, 'OFZ Yield'!$B$2:$N$2354, MATCH(V1636, 'OFZ Yield'!$B$3:$N$3, 0), FALSE)</f>
        <v>-0.39999999999999947</v>
      </c>
      <c r="T1636">
        <f t="shared" si="78"/>
        <v>0</v>
      </c>
      <c r="U1636">
        <f t="shared" si="79"/>
        <v>60</v>
      </c>
      <c r="V1636">
        <v>3</v>
      </c>
      <c r="W1636">
        <v>0</v>
      </c>
      <c r="Z1636">
        <v>0</v>
      </c>
    </row>
    <row r="1637" spans="1:26" hidden="1" x14ac:dyDescent="0.15">
      <c r="A1637" t="s">
        <v>841</v>
      </c>
      <c r="B1637" t="s">
        <v>842</v>
      </c>
      <c r="C1637" s="1">
        <v>14.292820000000001</v>
      </c>
      <c r="D1637" s="2">
        <v>51132</v>
      </c>
      <c r="E1637" s="2">
        <v>42732</v>
      </c>
      <c r="F1637" t="s">
        <v>848</v>
      </c>
      <c r="G1637" t="s">
        <v>19</v>
      </c>
      <c r="H1637" t="s">
        <v>21</v>
      </c>
      <c r="I1637" t="s">
        <v>589</v>
      </c>
      <c r="J1637" s="1">
        <v>27804485</v>
      </c>
      <c r="K1637" s="1">
        <f t="shared" si="77"/>
        <v>17.140707896583681</v>
      </c>
      <c r="L1637" t="s">
        <v>20</v>
      </c>
      <c r="M1637" t="s">
        <v>24</v>
      </c>
      <c r="N1637" t="s">
        <v>3167</v>
      </c>
      <c r="O1637" t="s">
        <v>3167</v>
      </c>
      <c r="P1637" t="s">
        <v>3167</v>
      </c>
      <c r="Q1637" t="s">
        <v>3167</v>
      </c>
      <c r="R1637" t="s">
        <v>3167</v>
      </c>
      <c r="S1637" s="10">
        <f>C1637-VLOOKUP(E1637, 'OFZ Yield'!$B$2:$N$2354, MATCH(V1637, 'OFZ Yield'!$B$3:$N$3, 0), FALSE)</f>
        <v>5.5528200000000005</v>
      </c>
      <c r="T1637">
        <f t="shared" si="78"/>
        <v>1</v>
      </c>
      <c r="U1637">
        <f t="shared" si="79"/>
        <v>277</v>
      </c>
      <c r="V1637">
        <v>20</v>
      </c>
      <c r="W1637">
        <v>0</v>
      </c>
      <c r="X1637">
        <v>0</v>
      </c>
    </row>
    <row r="1638" spans="1:26" hidden="1" x14ac:dyDescent="0.15">
      <c r="A1638" t="s">
        <v>3079</v>
      </c>
      <c r="B1638" t="s">
        <v>3080</v>
      </c>
      <c r="C1638" s="1">
        <v>12</v>
      </c>
      <c r="D1638" s="2">
        <v>43097</v>
      </c>
      <c r="E1638" s="2">
        <v>42732</v>
      </c>
      <c r="F1638" t="s">
        <v>3081</v>
      </c>
      <c r="G1638" t="s">
        <v>19</v>
      </c>
      <c r="H1638" t="s">
        <v>21</v>
      </c>
      <c r="I1638" t="s">
        <v>25</v>
      </c>
      <c r="J1638" s="1">
        <v>6706728</v>
      </c>
      <c r="K1638" s="1">
        <f t="shared" si="77"/>
        <v>15.718621759615111</v>
      </c>
      <c r="L1638" t="s">
        <v>20</v>
      </c>
      <c r="M1638" t="s">
        <v>947</v>
      </c>
      <c r="N1638" t="s">
        <v>3167</v>
      </c>
      <c r="O1638" t="s">
        <v>3167</v>
      </c>
      <c r="P1638" t="s">
        <v>3167</v>
      </c>
      <c r="Q1638" t="s">
        <v>3167</v>
      </c>
      <c r="R1638" t="s">
        <v>3167</v>
      </c>
      <c r="S1638" s="10">
        <f>C1638-VLOOKUP(E1638, 'OFZ Yield'!$B$2:$N$2354, MATCH(V1638, 'OFZ Yield'!$B$3:$N$3, 0), FALSE)</f>
        <v>3.6500000000000004</v>
      </c>
      <c r="T1638">
        <f t="shared" si="78"/>
        <v>0</v>
      </c>
      <c r="U1638">
        <f t="shared" si="79"/>
        <v>12</v>
      </c>
      <c r="V1638">
        <v>3</v>
      </c>
      <c r="W1638">
        <v>0</v>
      </c>
      <c r="Z1638">
        <v>0</v>
      </c>
    </row>
    <row r="1639" spans="1:26" hidden="1" x14ac:dyDescent="0.15">
      <c r="A1639" t="s">
        <v>319</v>
      </c>
      <c r="B1639" t="s">
        <v>320</v>
      </c>
      <c r="C1639" s="1">
        <v>9.5</v>
      </c>
      <c r="D1639" s="2">
        <v>46373</v>
      </c>
      <c r="E1639" s="2">
        <v>42733</v>
      </c>
      <c r="F1639" t="s">
        <v>680</v>
      </c>
      <c r="G1639" t="s">
        <v>19</v>
      </c>
      <c r="H1639" t="s">
        <v>21</v>
      </c>
      <c r="I1639" t="s">
        <v>25</v>
      </c>
      <c r="J1639" s="1">
        <v>263726989</v>
      </c>
      <c r="K1639" s="1">
        <f t="shared" si="77"/>
        <v>19.390424993450811</v>
      </c>
      <c r="L1639" t="s">
        <v>20</v>
      </c>
      <c r="M1639" t="s">
        <v>24</v>
      </c>
      <c r="N1639" t="s">
        <v>3167</v>
      </c>
      <c r="O1639" t="s">
        <v>3167</v>
      </c>
      <c r="P1639" t="s">
        <v>3167</v>
      </c>
      <c r="Q1639" t="s">
        <v>3167</v>
      </c>
      <c r="R1639" t="s">
        <v>3167</v>
      </c>
      <c r="S1639" s="10">
        <f>C1639-VLOOKUP(E1639, 'OFZ Yield'!$B$2:$N$2354, MATCH(V1639, 'OFZ Yield'!$B$3:$N$3, 0), FALSE)</f>
        <v>1.1300000000000008</v>
      </c>
      <c r="T1639">
        <f t="shared" si="78"/>
        <v>0</v>
      </c>
      <c r="U1639">
        <f t="shared" si="79"/>
        <v>120</v>
      </c>
      <c r="V1639">
        <v>10</v>
      </c>
      <c r="W1639">
        <v>0</v>
      </c>
    </row>
    <row r="1640" spans="1:26" hidden="1" x14ac:dyDescent="0.15">
      <c r="A1640" t="s">
        <v>211</v>
      </c>
      <c r="B1640" t="s">
        <v>212</v>
      </c>
      <c r="C1640" s="1">
        <v>10.75</v>
      </c>
      <c r="D1640" s="2">
        <v>44189</v>
      </c>
      <c r="E1640" s="2">
        <v>42733</v>
      </c>
      <c r="F1640" t="s">
        <v>3075</v>
      </c>
      <c r="G1640" t="s">
        <v>19</v>
      </c>
      <c r="H1640" t="s">
        <v>21</v>
      </c>
      <c r="I1640" t="s">
        <v>25</v>
      </c>
      <c r="J1640" s="1">
        <v>66367922</v>
      </c>
      <c r="K1640" s="1">
        <f t="shared" si="77"/>
        <v>18.010724395305459</v>
      </c>
      <c r="L1640" t="s">
        <v>20</v>
      </c>
      <c r="M1640" t="s">
        <v>947</v>
      </c>
      <c r="N1640" t="s">
        <v>3167</v>
      </c>
      <c r="O1640" t="s">
        <v>3167</v>
      </c>
      <c r="P1640" t="s">
        <v>3167</v>
      </c>
      <c r="Q1640" t="s">
        <v>3167</v>
      </c>
      <c r="R1640" t="s">
        <v>3167</v>
      </c>
      <c r="S1640" s="10">
        <f>C1640-VLOOKUP(E1640, 'OFZ Yield'!$B$2:$N$2354, MATCH(V1640, 'OFZ Yield'!$B$3:$N$3, 0), FALSE)</f>
        <v>2.2200000000000006</v>
      </c>
      <c r="T1640">
        <f t="shared" si="78"/>
        <v>0</v>
      </c>
      <c r="U1640">
        <f t="shared" si="79"/>
        <v>48</v>
      </c>
      <c r="V1640">
        <v>1</v>
      </c>
      <c r="W1640">
        <v>0</v>
      </c>
      <c r="Z1640">
        <v>0</v>
      </c>
    </row>
    <row r="1641" spans="1:26" x14ac:dyDescent="0.15">
      <c r="A1641" t="s">
        <v>2540</v>
      </c>
      <c r="B1641" t="s">
        <v>2541</v>
      </c>
      <c r="C1641" s="1">
        <v>13.5</v>
      </c>
      <c r="D1641" s="2">
        <v>43825</v>
      </c>
      <c r="E1641" s="2">
        <v>42733</v>
      </c>
      <c r="F1641" t="s">
        <v>3082</v>
      </c>
      <c r="G1641" t="s">
        <v>19</v>
      </c>
      <c r="H1641" t="s">
        <v>21</v>
      </c>
      <c r="I1641" t="s">
        <v>23</v>
      </c>
      <c r="J1641" s="1">
        <v>19893846</v>
      </c>
      <c r="K1641" s="1">
        <f t="shared" si="77"/>
        <v>16.805920995637088</v>
      </c>
      <c r="L1641" t="s">
        <v>20</v>
      </c>
      <c r="M1641" t="s">
        <v>947</v>
      </c>
      <c r="N1641" t="s">
        <v>3167</v>
      </c>
      <c r="O1641" t="s">
        <v>3167</v>
      </c>
      <c r="P1641" t="s">
        <v>3167</v>
      </c>
      <c r="Q1641" t="s">
        <v>3167</v>
      </c>
      <c r="R1641" t="s">
        <v>3167</v>
      </c>
      <c r="S1641" s="10">
        <f>C1641-VLOOKUP(E1641, 'OFZ Yield'!$B$2:$N$2354, MATCH(V1641, 'OFZ Yield'!$B$3:$N$3, 0), FALSE)</f>
        <v>5.27</v>
      </c>
      <c r="T1641">
        <f t="shared" si="78"/>
        <v>1</v>
      </c>
      <c r="U1641">
        <f t="shared" si="79"/>
        <v>36</v>
      </c>
      <c r="V1641">
        <v>5</v>
      </c>
      <c r="W1641">
        <v>0</v>
      </c>
      <c r="X1641">
        <v>1</v>
      </c>
      <c r="Y1641" s="2">
        <f>D1641</f>
        <v>43825</v>
      </c>
      <c r="Z1641" s="226">
        <f>IF(Y1641="", 0, 12*(Y1641-E1641)/365)</f>
        <v>35.901369863013699</v>
      </c>
    </row>
    <row r="1642" spans="1:26" hidden="1" x14ac:dyDescent="0.15">
      <c r="A1642" t="s">
        <v>3105</v>
      </c>
      <c r="B1642" t="s">
        <v>3106</v>
      </c>
      <c r="C1642" s="1">
        <v>11.25461</v>
      </c>
      <c r="D1642" s="2">
        <v>58647</v>
      </c>
      <c r="E1642" s="2">
        <v>42751</v>
      </c>
      <c r="F1642" t="s">
        <v>3107</v>
      </c>
      <c r="G1642" t="s">
        <v>19</v>
      </c>
      <c r="H1642" t="s">
        <v>21</v>
      </c>
      <c r="I1642" t="s">
        <v>589</v>
      </c>
      <c r="J1642" s="1">
        <v>179238237</v>
      </c>
      <c r="K1642" s="1">
        <f t="shared" si="77"/>
        <v>19.004226411859729</v>
      </c>
      <c r="L1642" t="s">
        <v>20</v>
      </c>
      <c r="M1642" t="s">
        <v>948</v>
      </c>
      <c r="N1642" t="s">
        <v>3167</v>
      </c>
      <c r="O1642" t="s">
        <v>3167</v>
      </c>
      <c r="P1642" t="s">
        <v>3167</v>
      </c>
      <c r="Q1642" t="s">
        <v>3167</v>
      </c>
      <c r="R1642" t="s">
        <v>3167</v>
      </c>
      <c r="S1642" s="10">
        <f>C1642-VLOOKUP(E1642, 'OFZ Yield'!$B$2:$N$2354, MATCH(V1642, 'OFZ Yield'!$B$3:$N$3, 0), FALSE)</f>
        <v>2.9246099999999995</v>
      </c>
      <c r="T1642">
        <f t="shared" si="78"/>
        <v>0</v>
      </c>
      <c r="U1642">
        <f t="shared" si="79"/>
        <v>523</v>
      </c>
      <c r="V1642">
        <v>1</v>
      </c>
      <c r="W1642">
        <v>0</v>
      </c>
      <c r="Z1642">
        <v>0</v>
      </c>
    </row>
    <row r="1643" spans="1:26" hidden="1" x14ac:dyDescent="0.15">
      <c r="A1643" t="s">
        <v>332</v>
      </c>
      <c r="B1643" t="s">
        <v>333</v>
      </c>
      <c r="C1643" s="1">
        <v>6.5</v>
      </c>
      <c r="D1643" s="2">
        <v>48218</v>
      </c>
      <c r="E1643" s="2">
        <v>42758</v>
      </c>
      <c r="F1643" t="s">
        <v>813</v>
      </c>
      <c r="G1643" t="s">
        <v>19</v>
      </c>
      <c r="H1643" t="s">
        <v>21</v>
      </c>
      <c r="I1643" t="s">
        <v>23</v>
      </c>
      <c r="J1643" s="1">
        <v>67067281</v>
      </c>
      <c r="K1643" s="1">
        <f t="shared" si="77"/>
        <v>18.021206867519556</v>
      </c>
      <c r="L1643" t="s">
        <v>20</v>
      </c>
      <c r="M1643" t="s">
        <v>24</v>
      </c>
      <c r="N1643" t="s">
        <v>3131</v>
      </c>
      <c r="O1643" t="s">
        <v>3140</v>
      </c>
      <c r="P1643" t="s">
        <v>3167</v>
      </c>
      <c r="Q1643" t="s">
        <v>3167</v>
      </c>
      <c r="R1643" t="s">
        <v>3167</v>
      </c>
      <c r="S1643" s="10">
        <f>C1643-VLOOKUP(E1643, 'OFZ Yield'!$B$2:$N$2354, MATCH(V1643, 'OFZ Yield'!$B$3:$N$3, 0), FALSE)</f>
        <v>-2.08</v>
      </c>
      <c r="T1643">
        <f t="shared" si="78"/>
        <v>0</v>
      </c>
      <c r="U1643">
        <f t="shared" si="79"/>
        <v>180</v>
      </c>
      <c r="V1643">
        <v>15</v>
      </c>
      <c r="W1643">
        <v>2</v>
      </c>
    </row>
    <row r="1644" spans="1:26" hidden="1" x14ac:dyDescent="0.15">
      <c r="A1644" t="s">
        <v>206</v>
      </c>
      <c r="B1644" t="s">
        <v>207</v>
      </c>
      <c r="C1644" s="1">
        <v>10</v>
      </c>
      <c r="D1644" s="2">
        <v>44581</v>
      </c>
      <c r="E1644" s="2">
        <v>42761</v>
      </c>
      <c r="F1644" t="s">
        <v>208</v>
      </c>
      <c r="G1644" t="s">
        <v>19</v>
      </c>
      <c r="H1644" t="s">
        <v>21</v>
      </c>
      <c r="I1644" t="s">
        <v>23</v>
      </c>
      <c r="J1644" s="1">
        <v>13201320</v>
      </c>
      <c r="K1644" s="1">
        <f t="shared" si="77"/>
        <v>16.395827382556934</v>
      </c>
      <c r="L1644" t="s">
        <v>20</v>
      </c>
      <c r="M1644" t="s">
        <v>24</v>
      </c>
      <c r="N1644" t="s">
        <v>3167</v>
      </c>
      <c r="O1644" t="s">
        <v>3167</v>
      </c>
      <c r="P1644" t="s">
        <v>3167</v>
      </c>
      <c r="Q1644" t="s">
        <v>3167</v>
      </c>
      <c r="R1644" t="s">
        <v>3167</v>
      </c>
      <c r="S1644" s="10">
        <f>C1644-VLOOKUP(E1644, 'OFZ Yield'!$B$2:$N$2354, MATCH(V1644, 'OFZ Yield'!$B$3:$N$3, 0), FALSE)</f>
        <v>1.8200000000000003</v>
      </c>
      <c r="T1644">
        <f t="shared" si="78"/>
        <v>0</v>
      </c>
      <c r="U1644">
        <f t="shared" si="79"/>
        <v>60</v>
      </c>
      <c r="V1644">
        <v>7</v>
      </c>
      <c r="W1644">
        <v>0</v>
      </c>
    </row>
    <row r="1645" spans="1:26" hidden="1" x14ac:dyDescent="0.15">
      <c r="A1645" t="s">
        <v>422</v>
      </c>
      <c r="B1645" t="s">
        <v>423</v>
      </c>
      <c r="C1645" s="1">
        <v>9.4</v>
      </c>
      <c r="D1645" s="2">
        <v>45313</v>
      </c>
      <c r="E1645" s="2">
        <v>42765</v>
      </c>
      <c r="F1645" t="s">
        <v>428</v>
      </c>
      <c r="G1645" t="s">
        <v>19</v>
      </c>
      <c r="H1645" t="s">
        <v>21</v>
      </c>
      <c r="I1645" t="s">
        <v>25</v>
      </c>
      <c r="J1645" s="1">
        <v>67691058</v>
      </c>
      <c r="K1645" s="1">
        <f t="shared" si="77"/>
        <v>18.03046464644094</v>
      </c>
      <c r="L1645" t="s">
        <v>20</v>
      </c>
      <c r="M1645" t="s">
        <v>24</v>
      </c>
      <c r="N1645" t="s">
        <v>3167</v>
      </c>
      <c r="O1645" t="s">
        <v>3167</v>
      </c>
      <c r="P1645" t="s">
        <v>3167</v>
      </c>
      <c r="Q1645" t="s">
        <v>3167</v>
      </c>
      <c r="R1645" t="s">
        <v>3167</v>
      </c>
      <c r="S1645" s="10">
        <f>C1645-VLOOKUP(E1645, 'OFZ Yield'!$B$2:$N$2354, MATCH(V1645, 'OFZ Yield'!$B$3:$N$3, 0), FALSE)</f>
        <v>1.0600000000000005</v>
      </c>
      <c r="T1645">
        <f t="shared" si="78"/>
        <v>0</v>
      </c>
      <c r="U1645">
        <f t="shared" si="79"/>
        <v>84</v>
      </c>
      <c r="V1645">
        <v>10</v>
      </c>
      <c r="W1645">
        <v>0</v>
      </c>
    </row>
    <row r="1646" spans="1:26" hidden="1" x14ac:dyDescent="0.15">
      <c r="A1646" t="s">
        <v>46</v>
      </c>
      <c r="B1646" t="s">
        <v>47</v>
      </c>
      <c r="C1646" s="1">
        <v>0.01</v>
      </c>
      <c r="D1646" s="2">
        <v>43864</v>
      </c>
      <c r="E1646" s="2">
        <v>42766</v>
      </c>
      <c r="F1646" t="s">
        <v>3083</v>
      </c>
      <c r="G1646" t="s">
        <v>19</v>
      </c>
      <c r="H1646" t="s">
        <v>21</v>
      </c>
      <c r="I1646" t="s">
        <v>23</v>
      </c>
      <c r="J1646" s="1">
        <v>1341345</v>
      </c>
      <c r="K1646" s="1">
        <f t="shared" si="77"/>
        <v>14.109183399868899</v>
      </c>
      <c r="L1646" t="s">
        <v>20</v>
      </c>
      <c r="M1646" t="s">
        <v>948</v>
      </c>
      <c r="N1646" t="s">
        <v>3167</v>
      </c>
      <c r="O1646" t="s">
        <v>3167</v>
      </c>
      <c r="P1646" t="s">
        <v>3167</v>
      </c>
      <c r="Q1646" t="s">
        <v>3167</v>
      </c>
      <c r="R1646" t="s">
        <v>3167</v>
      </c>
      <c r="S1646" s="10">
        <f>C1646-VLOOKUP(E1646, 'OFZ Yield'!$B$2:$N$2354, MATCH(V1646, 'OFZ Yield'!$B$3:$N$3, 0), FALSE)</f>
        <v>-8.25</v>
      </c>
      <c r="T1646">
        <f t="shared" si="78"/>
        <v>0</v>
      </c>
      <c r="U1646">
        <f t="shared" si="79"/>
        <v>37</v>
      </c>
      <c r="V1646">
        <v>10</v>
      </c>
      <c r="W1646">
        <v>0</v>
      </c>
      <c r="Z1646">
        <v>0</v>
      </c>
    </row>
    <row r="1647" spans="1:26" hidden="1" x14ac:dyDescent="0.15">
      <c r="A1647" t="s">
        <v>38</v>
      </c>
      <c r="B1647" t="s">
        <v>39</v>
      </c>
      <c r="C1647" s="1">
        <v>9.25</v>
      </c>
      <c r="D1647" s="2">
        <v>45317</v>
      </c>
      <c r="E1647" s="2">
        <v>42769</v>
      </c>
      <c r="F1647" t="s">
        <v>429</v>
      </c>
      <c r="G1647" t="s">
        <v>19</v>
      </c>
      <c r="H1647" t="s">
        <v>21</v>
      </c>
      <c r="I1647" t="s">
        <v>25</v>
      </c>
      <c r="J1647" s="1">
        <v>203073174</v>
      </c>
      <c r="K1647" s="1">
        <f t="shared" si="77"/>
        <v>19.129076935109051</v>
      </c>
      <c r="L1647" t="s">
        <v>20</v>
      </c>
      <c r="M1647" t="s">
        <v>24</v>
      </c>
      <c r="N1647" t="s">
        <v>3167</v>
      </c>
      <c r="O1647" t="s">
        <v>3167</v>
      </c>
      <c r="P1647" t="s">
        <v>3167</v>
      </c>
      <c r="Q1647" t="s">
        <v>3167</v>
      </c>
      <c r="R1647" t="s">
        <v>3167</v>
      </c>
      <c r="S1647" s="10">
        <f>C1647-VLOOKUP(E1647, 'OFZ Yield'!$B$2:$N$2354, MATCH(V1647, 'OFZ Yield'!$B$3:$N$3, 0), FALSE)</f>
        <v>1.2100000000000009</v>
      </c>
      <c r="T1647">
        <f t="shared" si="78"/>
        <v>0</v>
      </c>
      <c r="U1647">
        <f t="shared" si="79"/>
        <v>84</v>
      </c>
      <c r="V1647">
        <v>7</v>
      </c>
      <c r="W1647">
        <v>0</v>
      </c>
    </row>
    <row r="1648" spans="1:26" hidden="1" x14ac:dyDescent="0.15">
      <c r="A1648" t="s">
        <v>2437</v>
      </c>
      <c r="B1648" t="s">
        <v>2438</v>
      </c>
      <c r="C1648" s="1">
        <v>0</v>
      </c>
      <c r="D1648" s="2">
        <v>44225</v>
      </c>
      <c r="E1648" s="2">
        <v>42769</v>
      </c>
      <c r="F1648" t="s">
        <v>3084</v>
      </c>
      <c r="G1648" t="s">
        <v>455</v>
      </c>
      <c r="H1648" t="s">
        <v>21</v>
      </c>
      <c r="I1648" t="s">
        <v>25</v>
      </c>
      <c r="J1648" s="1">
        <v>335000000</v>
      </c>
      <c r="K1648" s="1">
        <f t="shared" si="77"/>
        <v>19.629641089789342</v>
      </c>
      <c r="L1648" t="s">
        <v>20</v>
      </c>
      <c r="M1648" t="s">
        <v>947</v>
      </c>
      <c r="N1648" t="s">
        <v>3132</v>
      </c>
      <c r="O1648" t="s">
        <v>3167</v>
      </c>
      <c r="P1648" t="s">
        <v>3167</v>
      </c>
      <c r="Q1648" t="s">
        <v>3167</v>
      </c>
      <c r="R1648" t="s">
        <v>3167</v>
      </c>
      <c r="S1648" s="10">
        <f>C1648-VLOOKUP(E1648, 'OFZ Yield'!$B$2:$N$2354, MATCH(V1648, 'OFZ Yield'!$B$3:$N$3, 0), FALSE)</f>
        <v>-8.0399999999999991</v>
      </c>
      <c r="T1648">
        <f t="shared" si="78"/>
        <v>0</v>
      </c>
      <c r="U1648">
        <f t="shared" si="79"/>
        <v>48</v>
      </c>
      <c r="V1648">
        <v>7</v>
      </c>
      <c r="W1648">
        <v>1</v>
      </c>
      <c r="Z1648">
        <v>0</v>
      </c>
    </row>
    <row r="1649" spans="1:26" hidden="1" x14ac:dyDescent="0.15">
      <c r="A1649" t="s">
        <v>1598</v>
      </c>
      <c r="B1649" t="s">
        <v>1599</v>
      </c>
      <c r="C1649" s="1">
        <v>9.9499999999999993</v>
      </c>
      <c r="D1649" s="2">
        <v>43865</v>
      </c>
      <c r="E1649" s="2">
        <v>42773</v>
      </c>
      <c r="F1649" t="s">
        <v>3085</v>
      </c>
      <c r="G1649" t="s">
        <v>19</v>
      </c>
      <c r="H1649" t="s">
        <v>21</v>
      </c>
      <c r="I1649" t="s">
        <v>25</v>
      </c>
      <c r="J1649" s="1">
        <v>135519718</v>
      </c>
      <c r="K1649" s="1">
        <f t="shared" si="77"/>
        <v>18.72462770799218</v>
      </c>
      <c r="L1649" t="s">
        <v>20</v>
      </c>
      <c r="M1649" t="s">
        <v>947</v>
      </c>
      <c r="N1649" t="s">
        <v>3167</v>
      </c>
      <c r="O1649" t="s">
        <v>3167</v>
      </c>
      <c r="P1649" t="s">
        <v>3167</v>
      </c>
      <c r="Q1649" t="s">
        <v>3167</v>
      </c>
      <c r="R1649" t="s">
        <v>3167</v>
      </c>
      <c r="S1649" s="10">
        <f>C1649-VLOOKUP(E1649, 'OFZ Yield'!$B$2:$N$2354, MATCH(V1649, 'OFZ Yield'!$B$3:$N$3, 0), FALSE)</f>
        <v>1.8199999999999985</v>
      </c>
      <c r="T1649">
        <f t="shared" si="78"/>
        <v>0</v>
      </c>
      <c r="U1649">
        <f t="shared" si="79"/>
        <v>36</v>
      </c>
      <c r="V1649">
        <v>7</v>
      </c>
      <c r="W1649">
        <v>0</v>
      </c>
      <c r="Z1649">
        <v>0</v>
      </c>
    </row>
    <row r="1650" spans="1:26" hidden="1" x14ac:dyDescent="0.15">
      <c r="A1650" t="s">
        <v>452</v>
      </c>
      <c r="B1650" t="s">
        <v>453</v>
      </c>
      <c r="C1650" s="1">
        <v>11</v>
      </c>
      <c r="D1650" s="2">
        <v>48235</v>
      </c>
      <c r="E1650" s="2">
        <v>42775</v>
      </c>
      <c r="F1650" t="s">
        <v>815</v>
      </c>
      <c r="G1650" t="s">
        <v>19</v>
      </c>
      <c r="H1650" t="s">
        <v>21</v>
      </c>
      <c r="I1650" t="s">
        <v>25</v>
      </c>
      <c r="J1650" s="1">
        <v>134134563</v>
      </c>
      <c r="K1650" s="1">
        <f t="shared" si="77"/>
        <v>18.714354055534702</v>
      </c>
      <c r="L1650" t="s">
        <v>20</v>
      </c>
      <c r="M1650" t="s">
        <v>24</v>
      </c>
      <c r="N1650" t="s">
        <v>3167</v>
      </c>
      <c r="O1650" t="s">
        <v>3140</v>
      </c>
      <c r="P1650" t="s">
        <v>3167</v>
      </c>
      <c r="Q1650" t="s">
        <v>3167</v>
      </c>
      <c r="R1650" t="s">
        <v>3167</v>
      </c>
      <c r="S1650" s="10">
        <f>C1650-VLOOKUP(E1650, 'OFZ Yield'!$B$2:$N$2354, MATCH(V1650, 'OFZ Yield'!$B$3:$N$3, 0), FALSE)</f>
        <v>2.5999999999999996</v>
      </c>
      <c r="T1650">
        <f t="shared" si="78"/>
        <v>0</v>
      </c>
      <c r="U1650">
        <f t="shared" si="79"/>
        <v>180</v>
      </c>
      <c r="V1650">
        <v>15</v>
      </c>
      <c r="W1650">
        <v>2</v>
      </c>
    </row>
    <row r="1651" spans="1:26" hidden="1" x14ac:dyDescent="0.15">
      <c r="A1651" t="s">
        <v>41</v>
      </c>
      <c r="B1651" t="s">
        <v>42</v>
      </c>
      <c r="C1651" s="1">
        <v>9</v>
      </c>
      <c r="D1651" s="2">
        <v>44596</v>
      </c>
      <c r="E1651" s="2">
        <v>42776</v>
      </c>
      <c r="F1651" t="s">
        <v>209</v>
      </c>
      <c r="G1651" t="s">
        <v>19</v>
      </c>
      <c r="H1651" t="s">
        <v>21</v>
      </c>
      <c r="I1651" t="s">
        <v>25</v>
      </c>
      <c r="J1651" s="1">
        <v>135382116</v>
      </c>
      <c r="K1651" s="1">
        <f t="shared" si="77"/>
        <v>18.723611827000884</v>
      </c>
      <c r="L1651" t="s">
        <v>20</v>
      </c>
      <c r="M1651" t="s">
        <v>24</v>
      </c>
      <c r="N1651" t="s">
        <v>3167</v>
      </c>
      <c r="O1651" t="s">
        <v>3140</v>
      </c>
      <c r="P1651" t="s">
        <v>3167</v>
      </c>
      <c r="Q1651" t="s">
        <v>3167</v>
      </c>
      <c r="R1651" t="s">
        <v>3167</v>
      </c>
      <c r="S1651" s="10">
        <f>C1651-VLOOKUP(E1651, 'OFZ Yield'!$B$2:$N$2354, MATCH(V1651, 'OFZ Yield'!$B$3:$N$3, 0), FALSE)</f>
        <v>0.98000000000000043</v>
      </c>
      <c r="T1651">
        <f t="shared" si="78"/>
        <v>0</v>
      </c>
      <c r="U1651">
        <f t="shared" si="79"/>
        <v>60</v>
      </c>
      <c r="V1651">
        <v>5</v>
      </c>
      <c r="W1651">
        <v>2</v>
      </c>
    </row>
    <row r="1652" spans="1:26" hidden="1" x14ac:dyDescent="0.15">
      <c r="A1652" t="s">
        <v>823</v>
      </c>
      <c r="B1652" t="s">
        <v>824</v>
      </c>
      <c r="C1652" s="1">
        <v>0.51</v>
      </c>
      <c r="D1652" s="2">
        <v>48258</v>
      </c>
      <c r="E1652" s="2">
        <v>42780</v>
      </c>
      <c r="F1652" t="s">
        <v>825</v>
      </c>
      <c r="G1652" t="s">
        <v>19</v>
      </c>
      <c r="H1652" t="s">
        <v>21</v>
      </c>
      <c r="I1652" t="s">
        <v>397</v>
      </c>
      <c r="J1652" s="1">
        <v>928120226</v>
      </c>
      <c r="K1652" s="1">
        <f t="shared" si="77"/>
        <v>20.648671836238407</v>
      </c>
      <c r="L1652" t="s">
        <v>20</v>
      </c>
      <c r="M1652" t="s">
        <v>24</v>
      </c>
      <c r="N1652" t="s">
        <v>3167</v>
      </c>
      <c r="O1652" t="s">
        <v>3167</v>
      </c>
      <c r="P1652" t="s">
        <v>3167</v>
      </c>
      <c r="Q1652" t="s">
        <v>3167</v>
      </c>
      <c r="R1652" t="s">
        <v>3167</v>
      </c>
      <c r="S1652" s="10">
        <f>C1652-VLOOKUP(E1652, 'OFZ Yield'!$B$2:$N$2354, MATCH(V1652, 'OFZ Yield'!$B$3:$N$3, 0), FALSE)</f>
        <v>-7.98</v>
      </c>
      <c r="T1652">
        <f t="shared" si="78"/>
        <v>0</v>
      </c>
      <c r="U1652">
        <f t="shared" si="79"/>
        <v>181</v>
      </c>
      <c r="V1652">
        <v>20</v>
      </c>
      <c r="W1652">
        <v>0</v>
      </c>
    </row>
    <row r="1653" spans="1:26" hidden="1" x14ac:dyDescent="0.15">
      <c r="A1653" t="s">
        <v>3086</v>
      </c>
      <c r="B1653" t="s">
        <v>3087</v>
      </c>
      <c r="C1653" s="1">
        <v>12.25</v>
      </c>
      <c r="D1653" s="2">
        <v>43872</v>
      </c>
      <c r="E1653" s="2">
        <v>42780</v>
      </c>
      <c r="F1653" t="s">
        <v>3088</v>
      </c>
      <c r="G1653" t="s">
        <v>19</v>
      </c>
      <c r="H1653" t="s">
        <v>21</v>
      </c>
      <c r="I1653" t="s">
        <v>25</v>
      </c>
      <c r="J1653" s="1">
        <v>33533640</v>
      </c>
      <c r="K1653" s="1">
        <f t="shared" si="77"/>
        <v>17.328059672049211</v>
      </c>
      <c r="L1653" t="s">
        <v>20</v>
      </c>
      <c r="M1653" t="s">
        <v>951</v>
      </c>
      <c r="N1653" t="s">
        <v>3167</v>
      </c>
      <c r="O1653" t="s">
        <v>3167</v>
      </c>
      <c r="P1653" t="s">
        <v>3167</v>
      </c>
      <c r="Q1653" t="s">
        <v>3167</v>
      </c>
      <c r="R1653" t="s">
        <v>3167</v>
      </c>
      <c r="S1653" s="10">
        <f>C1653-VLOOKUP(E1653, 'OFZ Yield'!$B$2:$N$2354, MATCH(V1653, 'OFZ Yield'!$B$3:$N$3, 0), FALSE)</f>
        <v>3.6500000000000004</v>
      </c>
      <c r="T1653">
        <f t="shared" si="78"/>
        <v>0</v>
      </c>
      <c r="U1653">
        <f t="shared" si="79"/>
        <v>36</v>
      </c>
      <c r="V1653">
        <v>30</v>
      </c>
      <c r="W1653">
        <v>0</v>
      </c>
      <c r="Z1653">
        <v>0</v>
      </c>
    </row>
    <row r="1654" spans="1:26" hidden="1" x14ac:dyDescent="0.15">
      <c r="A1654" t="s">
        <v>681</v>
      </c>
      <c r="B1654" t="s">
        <v>682</v>
      </c>
      <c r="C1654" s="1">
        <v>8.9</v>
      </c>
      <c r="D1654" s="2">
        <v>46421</v>
      </c>
      <c r="E1654" s="2">
        <v>42781</v>
      </c>
      <c r="F1654" t="s">
        <v>683</v>
      </c>
      <c r="G1654" t="s">
        <v>19</v>
      </c>
      <c r="H1654" t="s">
        <v>21</v>
      </c>
      <c r="I1654" t="s">
        <v>25</v>
      </c>
      <c r="J1654" s="1">
        <v>203906300</v>
      </c>
      <c r="K1654" s="1">
        <f t="shared" si="77"/>
        <v>19.13317113256614</v>
      </c>
      <c r="L1654" t="s">
        <v>20</v>
      </c>
      <c r="M1654" t="s">
        <v>24</v>
      </c>
      <c r="N1654" t="s">
        <v>3167</v>
      </c>
      <c r="O1654" t="s">
        <v>3167</v>
      </c>
      <c r="P1654" t="s">
        <v>3167</v>
      </c>
      <c r="Q1654" t="s">
        <v>3167</v>
      </c>
      <c r="R1654" t="s">
        <v>3167</v>
      </c>
      <c r="S1654" s="10">
        <f>C1654-VLOOKUP(E1654, 'OFZ Yield'!$B$2:$N$2354, MATCH(V1654, 'OFZ Yield'!$B$3:$N$3, 0), FALSE)</f>
        <v>0.71000000000000085</v>
      </c>
      <c r="T1654">
        <f t="shared" si="78"/>
        <v>0</v>
      </c>
      <c r="U1654">
        <f t="shared" si="79"/>
        <v>120</v>
      </c>
      <c r="V1654">
        <v>10</v>
      </c>
      <c r="W1654">
        <v>0</v>
      </c>
    </row>
    <row r="1655" spans="1:26" hidden="1" x14ac:dyDescent="0.15">
      <c r="A1655" t="s">
        <v>681</v>
      </c>
      <c r="B1655" t="s">
        <v>682</v>
      </c>
      <c r="C1655" s="1">
        <v>8.9</v>
      </c>
      <c r="D1655" s="2">
        <v>46421</v>
      </c>
      <c r="E1655" s="2">
        <v>42781</v>
      </c>
      <c r="F1655" t="s">
        <v>684</v>
      </c>
      <c r="G1655" t="s">
        <v>19</v>
      </c>
      <c r="H1655" t="s">
        <v>21</v>
      </c>
      <c r="I1655" t="s">
        <v>23</v>
      </c>
      <c r="J1655" s="1">
        <v>203906300</v>
      </c>
      <c r="K1655" s="1">
        <f t="shared" si="77"/>
        <v>19.13317113256614</v>
      </c>
      <c r="L1655" t="s">
        <v>20</v>
      </c>
      <c r="M1655" t="s">
        <v>24</v>
      </c>
      <c r="N1655" t="s">
        <v>3167</v>
      </c>
      <c r="O1655" t="s">
        <v>3167</v>
      </c>
      <c r="P1655" t="s">
        <v>3167</v>
      </c>
      <c r="Q1655" t="s">
        <v>3167</v>
      </c>
      <c r="R1655" t="s">
        <v>3167</v>
      </c>
      <c r="S1655" s="10">
        <f>C1655-VLOOKUP(E1655, 'OFZ Yield'!$B$2:$N$2354, MATCH(V1655, 'OFZ Yield'!$B$3:$N$3, 0), FALSE)</f>
        <v>0.71000000000000085</v>
      </c>
      <c r="T1655">
        <f t="shared" si="78"/>
        <v>0</v>
      </c>
      <c r="U1655">
        <f t="shared" si="79"/>
        <v>120</v>
      </c>
      <c r="V1655">
        <v>10</v>
      </c>
      <c r="W1655">
        <v>0</v>
      </c>
    </row>
    <row r="1656" spans="1:26" hidden="1" x14ac:dyDescent="0.15">
      <c r="A1656" t="s">
        <v>211</v>
      </c>
      <c r="B1656" t="s">
        <v>212</v>
      </c>
      <c r="C1656" s="1">
        <v>9.85</v>
      </c>
      <c r="D1656" s="2">
        <v>44602</v>
      </c>
      <c r="E1656" s="2">
        <v>42782</v>
      </c>
      <c r="F1656" t="s">
        <v>213</v>
      </c>
      <c r="G1656" t="s">
        <v>19</v>
      </c>
      <c r="H1656" t="s">
        <v>21</v>
      </c>
      <c r="I1656" t="s">
        <v>25</v>
      </c>
      <c r="J1656" s="1">
        <v>67968766</v>
      </c>
      <c r="K1656" s="1">
        <f t="shared" si="77"/>
        <v>18.034558834089601</v>
      </c>
      <c r="L1656" t="s">
        <v>20</v>
      </c>
      <c r="M1656" t="s">
        <v>24</v>
      </c>
      <c r="N1656" t="s">
        <v>3167</v>
      </c>
      <c r="O1656" t="s">
        <v>3167</v>
      </c>
      <c r="P1656" t="s">
        <v>3167</v>
      </c>
      <c r="Q1656" t="s">
        <v>3167</v>
      </c>
      <c r="R1656" t="s">
        <v>3167</v>
      </c>
      <c r="S1656" s="10">
        <f>C1656-VLOOKUP(E1656, 'OFZ Yield'!$B$2:$N$2354, MATCH(V1656, 'OFZ Yield'!$B$3:$N$3, 0), FALSE)</f>
        <v>1.6399999999999988</v>
      </c>
      <c r="T1656">
        <f t="shared" si="78"/>
        <v>0</v>
      </c>
      <c r="U1656">
        <f t="shared" si="79"/>
        <v>60</v>
      </c>
      <c r="V1656">
        <v>5</v>
      </c>
      <c r="W1656">
        <v>0</v>
      </c>
    </row>
    <row r="1657" spans="1:26" hidden="1" x14ac:dyDescent="0.15">
      <c r="A1657" t="s">
        <v>29</v>
      </c>
      <c r="B1657" t="s">
        <v>30</v>
      </c>
      <c r="C1657" s="1">
        <v>9.35</v>
      </c>
      <c r="D1657" s="2">
        <v>43881</v>
      </c>
      <c r="E1657" s="2">
        <v>42786</v>
      </c>
      <c r="F1657" t="s">
        <v>3089</v>
      </c>
      <c r="G1657" t="s">
        <v>19</v>
      </c>
      <c r="H1657" t="s">
        <v>21</v>
      </c>
      <c r="I1657" t="s">
        <v>25</v>
      </c>
      <c r="J1657" s="1">
        <v>67067281</v>
      </c>
      <c r="K1657" s="1">
        <f t="shared" si="77"/>
        <v>18.021206867519556</v>
      </c>
      <c r="L1657" t="s">
        <v>20</v>
      </c>
      <c r="M1657" t="s">
        <v>947</v>
      </c>
      <c r="N1657" t="s">
        <v>3167</v>
      </c>
      <c r="O1657" t="s">
        <v>3167</v>
      </c>
      <c r="P1657" t="s">
        <v>3167</v>
      </c>
      <c r="Q1657" t="s">
        <v>3167</v>
      </c>
      <c r="R1657" t="s">
        <v>3167</v>
      </c>
      <c r="S1657" s="10">
        <f>C1657-VLOOKUP(E1657, 'OFZ Yield'!$B$2:$N$2354, MATCH(V1657, 'OFZ Yield'!$B$3:$N$3, 0), FALSE)</f>
        <v>1.1099999999999994</v>
      </c>
      <c r="T1657">
        <f t="shared" si="78"/>
        <v>0</v>
      </c>
      <c r="U1657">
        <f t="shared" si="79"/>
        <v>36</v>
      </c>
      <c r="V1657">
        <v>7</v>
      </c>
      <c r="W1657">
        <v>0</v>
      </c>
      <c r="Z1657">
        <v>0</v>
      </c>
    </row>
    <row r="1658" spans="1:26" hidden="1" x14ac:dyDescent="0.15">
      <c r="A1658" t="s">
        <v>217</v>
      </c>
      <c r="B1658" t="s">
        <v>218</v>
      </c>
      <c r="C1658" s="1">
        <v>5.65</v>
      </c>
      <c r="D1658" s="2">
        <v>44617</v>
      </c>
      <c r="E1658" s="2">
        <v>42797</v>
      </c>
      <c r="F1658" t="s">
        <v>219</v>
      </c>
      <c r="G1658" t="s">
        <v>19</v>
      </c>
      <c r="H1658" t="s">
        <v>21</v>
      </c>
      <c r="I1658" t="s">
        <v>23</v>
      </c>
      <c r="J1658" s="1">
        <v>172413335</v>
      </c>
      <c r="K1658" s="1">
        <f t="shared" si="77"/>
        <v>18.965405262390508</v>
      </c>
      <c r="L1658" t="s">
        <v>20</v>
      </c>
      <c r="M1658" t="s">
        <v>24</v>
      </c>
      <c r="N1658" t="s">
        <v>3167</v>
      </c>
      <c r="O1658" t="s">
        <v>3167</v>
      </c>
      <c r="P1658" t="s">
        <v>3167</v>
      </c>
      <c r="Q1658" t="s">
        <v>3167</v>
      </c>
      <c r="R1658" t="s">
        <v>3167</v>
      </c>
      <c r="S1658" s="10">
        <f>C1658-VLOOKUP(E1658, 'OFZ Yield'!$B$2:$N$2354, MATCH(V1658, 'OFZ Yield'!$B$3:$N$3, 0), FALSE)</f>
        <v>-2.6099999999999994</v>
      </c>
      <c r="T1658">
        <f t="shared" si="78"/>
        <v>0</v>
      </c>
      <c r="U1658">
        <f t="shared" si="79"/>
        <v>60</v>
      </c>
      <c r="V1658">
        <v>5</v>
      </c>
      <c r="W1658">
        <v>0</v>
      </c>
    </row>
    <row r="1659" spans="1:26" hidden="1" x14ac:dyDescent="0.15">
      <c r="A1659" t="s">
        <v>123</v>
      </c>
      <c r="B1659" t="s">
        <v>124</v>
      </c>
      <c r="C1659" s="1">
        <v>8.65</v>
      </c>
      <c r="D1659" s="2">
        <v>46440</v>
      </c>
      <c r="E1659" s="2">
        <v>42800</v>
      </c>
      <c r="F1659" t="s">
        <v>685</v>
      </c>
      <c r="G1659" t="s">
        <v>19</v>
      </c>
      <c r="H1659" t="s">
        <v>21</v>
      </c>
      <c r="I1659" t="s">
        <v>23</v>
      </c>
      <c r="J1659" s="1">
        <v>66312821</v>
      </c>
      <c r="K1659" s="1">
        <f t="shared" si="77"/>
        <v>18.009893815043064</v>
      </c>
      <c r="L1659" t="s">
        <v>20</v>
      </c>
      <c r="M1659" t="s">
        <v>24</v>
      </c>
      <c r="N1659" t="s">
        <v>3167</v>
      </c>
      <c r="O1659" t="s">
        <v>3167</v>
      </c>
      <c r="P1659" t="s">
        <v>3167</v>
      </c>
      <c r="Q1659" t="s">
        <v>3167</v>
      </c>
      <c r="R1659" t="s">
        <v>3167</v>
      </c>
      <c r="S1659" s="10">
        <f>C1659-VLOOKUP(E1659, 'OFZ Yield'!$B$2:$N$2354, MATCH(V1659, 'OFZ Yield'!$B$3:$N$3, 0), FALSE)</f>
        <v>0.38000000000000078</v>
      </c>
      <c r="T1659">
        <f t="shared" si="78"/>
        <v>0</v>
      </c>
      <c r="U1659">
        <f t="shared" si="79"/>
        <v>120</v>
      </c>
      <c r="V1659">
        <v>10</v>
      </c>
      <c r="W1659">
        <v>0</v>
      </c>
    </row>
    <row r="1660" spans="1:26" x14ac:dyDescent="0.15">
      <c r="A1660" t="s">
        <v>150</v>
      </c>
      <c r="B1660" t="s">
        <v>151</v>
      </c>
      <c r="C1660" s="1">
        <v>14.5</v>
      </c>
      <c r="D1660" s="2">
        <v>46808</v>
      </c>
      <c r="E1660" s="2">
        <v>42804</v>
      </c>
      <c r="F1660" t="s">
        <v>738</v>
      </c>
      <c r="G1660" t="s">
        <v>19</v>
      </c>
      <c r="H1660" t="s">
        <v>21</v>
      </c>
      <c r="I1660" t="s">
        <v>25</v>
      </c>
      <c r="J1660" s="1">
        <v>13413456</v>
      </c>
      <c r="K1660" s="1">
        <f t="shared" si="77"/>
        <v>16.411768940175058</v>
      </c>
      <c r="L1660" t="s">
        <v>20</v>
      </c>
      <c r="M1660" t="s">
        <v>24</v>
      </c>
      <c r="N1660" t="s">
        <v>3167</v>
      </c>
      <c r="O1660" t="s">
        <v>3167</v>
      </c>
      <c r="P1660" t="s">
        <v>3167</v>
      </c>
      <c r="Q1660" t="s">
        <v>3167</v>
      </c>
      <c r="R1660" t="s">
        <v>3167</v>
      </c>
      <c r="S1660" s="10">
        <f>C1660-VLOOKUP(E1660, 'OFZ Yield'!$B$2:$N$2354, MATCH(V1660, 'OFZ Yield'!$B$3:$N$3, 0), FALSE)</f>
        <v>6.32</v>
      </c>
      <c r="T1660">
        <f t="shared" si="78"/>
        <v>1</v>
      </c>
      <c r="U1660">
        <f t="shared" si="79"/>
        <v>132</v>
      </c>
      <c r="V1660">
        <v>10</v>
      </c>
      <c r="W1660">
        <v>0</v>
      </c>
      <c r="X1660">
        <v>1</v>
      </c>
      <c r="Y1660" s="2">
        <v>44243</v>
      </c>
      <c r="Z1660" s="226">
        <f>IF(Y1660="", 0, 12*(Y1660-E1660)/365)</f>
        <v>47.30958904109589</v>
      </c>
    </row>
    <row r="1661" spans="1:26" x14ac:dyDescent="0.15">
      <c r="A1661" t="s">
        <v>849</v>
      </c>
      <c r="B1661" t="s">
        <v>850</v>
      </c>
      <c r="C1661" s="1">
        <v>18.00667</v>
      </c>
      <c r="D1661" s="2">
        <v>51374</v>
      </c>
      <c r="E1661" s="2">
        <v>42808</v>
      </c>
      <c r="F1661" t="s">
        <v>854</v>
      </c>
      <c r="G1661" t="s">
        <v>19</v>
      </c>
      <c r="H1661" t="s">
        <v>21</v>
      </c>
      <c r="I1661" t="s">
        <v>23</v>
      </c>
      <c r="J1661" s="1">
        <v>213726</v>
      </c>
      <c r="K1661" s="1">
        <f t="shared" si="77"/>
        <v>12.272450099793302</v>
      </c>
      <c r="L1661" t="s">
        <v>20</v>
      </c>
      <c r="M1661" t="s">
        <v>24</v>
      </c>
      <c r="N1661" t="s">
        <v>3167</v>
      </c>
      <c r="O1661" t="s">
        <v>3167</v>
      </c>
      <c r="P1661" t="s">
        <v>3167</v>
      </c>
      <c r="Q1661" t="s">
        <v>3167</v>
      </c>
      <c r="R1661" t="s">
        <v>3167</v>
      </c>
      <c r="S1661" s="10">
        <f>C1661-VLOOKUP(E1661, 'OFZ Yield'!$B$2:$N$2354, MATCH(V1661, 'OFZ Yield'!$B$3:$N$3, 0), FALSE)</f>
        <v>9.7266700000000004</v>
      </c>
      <c r="T1661">
        <f t="shared" si="78"/>
        <v>1</v>
      </c>
      <c r="U1661">
        <f t="shared" si="79"/>
        <v>282</v>
      </c>
      <c r="V1661">
        <v>20</v>
      </c>
      <c r="W1661">
        <v>0</v>
      </c>
      <c r="X1661">
        <v>1</v>
      </c>
      <c r="Y1661" s="2">
        <v>44243</v>
      </c>
      <c r="Z1661" s="226">
        <f>IF(Y1661="", 0, 12*(Y1661-E1661)/365)</f>
        <v>47.178082191780824</v>
      </c>
    </row>
    <row r="1662" spans="1:26" x14ac:dyDescent="0.15">
      <c r="A1662" t="s">
        <v>856</v>
      </c>
      <c r="B1662" t="s">
        <v>857</v>
      </c>
      <c r="C1662" s="1">
        <v>20.999669999999998</v>
      </c>
      <c r="D1662" s="2">
        <v>51678</v>
      </c>
      <c r="E1662" s="2">
        <v>42808</v>
      </c>
      <c r="F1662" t="s">
        <v>861</v>
      </c>
      <c r="G1662" t="s">
        <v>19</v>
      </c>
      <c r="H1662" t="s">
        <v>21</v>
      </c>
      <c r="I1662" t="s">
        <v>23</v>
      </c>
      <c r="J1662" s="1">
        <v>168752</v>
      </c>
      <c r="K1662" s="1">
        <f t="shared" si="77"/>
        <v>12.036185460516396</v>
      </c>
      <c r="L1662" t="s">
        <v>20</v>
      </c>
      <c r="M1662" t="s">
        <v>24</v>
      </c>
      <c r="N1662" t="s">
        <v>3167</v>
      </c>
      <c r="O1662" t="s">
        <v>3167</v>
      </c>
      <c r="P1662" t="s">
        <v>3167</v>
      </c>
      <c r="Q1662" t="s">
        <v>3167</v>
      </c>
      <c r="R1662" t="s">
        <v>3167</v>
      </c>
      <c r="S1662" s="10">
        <f>C1662-VLOOKUP(E1662, 'OFZ Yield'!$B$2:$N$2354, MATCH(V1662, 'OFZ Yield'!$B$3:$N$3, 0), FALSE)</f>
        <v>12.699669999999998</v>
      </c>
      <c r="T1662">
        <f t="shared" si="78"/>
        <v>1</v>
      </c>
      <c r="U1662">
        <f t="shared" si="79"/>
        <v>292</v>
      </c>
      <c r="V1662">
        <v>30</v>
      </c>
      <c r="W1662">
        <v>0</v>
      </c>
      <c r="X1662">
        <v>1</v>
      </c>
      <c r="Y1662" s="2">
        <v>44243</v>
      </c>
      <c r="Z1662" s="226">
        <f>IF(Y1662="", 0, 12*(Y1662-E1662)/365)</f>
        <v>47.178082191780824</v>
      </c>
    </row>
    <row r="1663" spans="1:26" x14ac:dyDescent="0.15">
      <c r="A1663" t="s">
        <v>889</v>
      </c>
      <c r="B1663" t="s">
        <v>890</v>
      </c>
      <c r="C1663" s="1">
        <v>27.727830000000001</v>
      </c>
      <c r="D1663" s="2">
        <v>53077</v>
      </c>
      <c r="E1663" s="2">
        <v>42808</v>
      </c>
      <c r="F1663" t="s">
        <v>893</v>
      </c>
      <c r="G1663" t="s">
        <v>19</v>
      </c>
      <c r="H1663" t="s">
        <v>21</v>
      </c>
      <c r="I1663" t="s">
        <v>23</v>
      </c>
      <c r="J1663" s="1">
        <v>172638</v>
      </c>
      <c r="K1663" s="1">
        <f t="shared" si="77"/>
        <v>12.058952195624116</v>
      </c>
      <c r="L1663" t="s">
        <v>20</v>
      </c>
      <c r="M1663" t="s">
        <v>24</v>
      </c>
      <c r="N1663" t="s">
        <v>3167</v>
      </c>
      <c r="O1663" t="s">
        <v>3167</v>
      </c>
      <c r="P1663" t="s">
        <v>3167</v>
      </c>
      <c r="Q1663" t="s">
        <v>3167</v>
      </c>
      <c r="R1663" t="s">
        <v>3167</v>
      </c>
      <c r="S1663" s="10">
        <f>C1663-VLOOKUP(E1663, 'OFZ Yield'!$B$2:$N$2354, MATCH(V1663, 'OFZ Yield'!$B$3:$N$3, 0), FALSE)</f>
        <v>19.42783</v>
      </c>
      <c r="T1663">
        <f t="shared" si="78"/>
        <v>1</v>
      </c>
      <c r="U1663">
        <f t="shared" si="79"/>
        <v>338</v>
      </c>
      <c r="V1663">
        <v>30</v>
      </c>
      <c r="W1663">
        <v>0</v>
      </c>
      <c r="X1663">
        <v>1</v>
      </c>
      <c r="Y1663" s="2">
        <v>44243</v>
      </c>
      <c r="Z1663" s="226">
        <f>IF(Y1663="", 0, 12*(Y1663-E1663)/365)</f>
        <v>47.178082191780824</v>
      </c>
    </row>
    <row r="1664" spans="1:26" x14ac:dyDescent="0.15">
      <c r="A1664" t="s">
        <v>844</v>
      </c>
      <c r="B1664" t="s">
        <v>845</v>
      </c>
      <c r="C1664" s="1">
        <v>21.46435</v>
      </c>
      <c r="D1664" s="2">
        <v>50408</v>
      </c>
      <c r="E1664" s="2">
        <v>42808</v>
      </c>
      <c r="F1664" t="s">
        <v>943</v>
      </c>
      <c r="G1664" t="s">
        <v>19</v>
      </c>
      <c r="H1664" t="s">
        <v>21</v>
      </c>
      <c r="I1664" t="s">
        <v>23</v>
      </c>
      <c r="J1664" s="1">
        <v>127917</v>
      </c>
      <c r="K1664" s="1">
        <f t="shared" si="77"/>
        <v>11.759136895075232</v>
      </c>
      <c r="L1664" t="s">
        <v>20</v>
      </c>
      <c r="M1664" t="s">
        <v>24</v>
      </c>
      <c r="N1664" t="s">
        <v>3167</v>
      </c>
      <c r="O1664" t="s">
        <v>3167</v>
      </c>
      <c r="P1664" t="s">
        <v>3167</v>
      </c>
      <c r="Q1664" t="s">
        <v>3167</v>
      </c>
      <c r="R1664" t="s">
        <v>3167</v>
      </c>
      <c r="S1664" s="10">
        <f>C1664-VLOOKUP(E1664, 'OFZ Yield'!$B$2:$N$2354, MATCH(V1664, 'OFZ Yield'!$B$3:$N$3, 0), FALSE)</f>
        <v>13.304349999999999</v>
      </c>
      <c r="T1664">
        <f t="shared" si="78"/>
        <v>1</v>
      </c>
      <c r="U1664">
        <f t="shared" si="79"/>
        <v>250</v>
      </c>
      <c r="V1664">
        <v>5</v>
      </c>
      <c r="W1664">
        <v>0</v>
      </c>
      <c r="X1664">
        <v>1</v>
      </c>
      <c r="Y1664" s="2">
        <v>44243</v>
      </c>
      <c r="Z1664" s="226">
        <f>IF(Y1664="", 0, 12*(Y1664-E1664)/365)</f>
        <v>47.178082191780824</v>
      </c>
    </row>
    <row r="1665" spans="1:26" hidden="1" x14ac:dyDescent="0.15">
      <c r="A1665" t="s">
        <v>2011</v>
      </c>
      <c r="B1665" t="s">
        <v>2012</v>
      </c>
      <c r="C1665" s="1">
        <v>28</v>
      </c>
      <c r="D1665" s="2">
        <v>43174</v>
      </c>
      <c r="E1665" s="2">
        <v>42810</v>
      </c>
      <c r="F1665" t="s">
        <v>3090</v>
      </c>
      <c r="G1665" t="s">
        <v>19</v>
      </c>
      <c r="H1665" t="s">
        <v>21</v>
      </c>
      <c r="I1665" t="s">
        <v>25</v>
      </c>
      <c r="J1665" s="1">
        <v>659201</v>
      </c>
      <c r="K1665" s="1">
        <f t="shared" si="77"/>
        <v>13.398783774566539</v>
      </c>
      <c r="L1665" t="s">
        <v>20</v>
      </c>
      <c r="M1665" t="s">
        <v>947</v>
      </c>
      <c r="N1665" t="s">
        <v>3167</v>
      </c>
      <c r="O1665" t="s">
        <v>3167</v>
      </c>
      <c r="P1665" t="s">
        <v>3167</v>
      </c>
      <c r="Q1665" t="s">
        <v>3167</v>
      </c>
      <c r="R1665" t="s">
        <v>3167</v>
      </c>
      <c r="S1665" s="10">
        <f>C1665-VLOOKUP(E1665, 'OFZ Yield'!$B$2:$N$2354, MATCH(V1665, 'OFZ Yield'!$B$3:$N$3, 0), FALSE)</f>
        <v>19.829999999999998</v>
      </c>
      <c r="T1665">
        <f t="shared" si="78"/>
        <v>1</v>
      </c>
      <c r="U1665">
        <f t="shared" si="79"/>
        <v>12</v>
      </c>
      <c r="V1665">
        <v>3</v>
      </c>
      <c r="W1665">
        <v>0</v>
      </c>
      <c r="X1665">
        <v>0</v>
      </c>
      <c r="Z1665">
        <v>0</v>
      </c>
    </row>
    <row r="1666" spans="1:26" hidden="1" x14ac:dyDescent="0.15">
      <c r="A1666" t="s">
        <v>1479</v>
      </c>
      <c r="B1666" t="s">
        <v>1480</v>
      </c>
      <c r="C1666" s="1">
        <v>9.5500000000000007</v>
      </c>
      <c r="D1666" s="2">
        <v>43913</v>
      </c>
      <c r="E1666" s="2">
        <v>42815</v>
      </c>
      <c r="F1666" t="s">
        <v>3091</v>
      </c>
      <c r="G1666" t="s">
        <v>19</v>
      </c>
      <c r="H1666" t="s">
        <v>21</v>
      </c>
      <c r="I1666" t="s">
        <v>25</v>
      </c>
      <c r="J1666" s="1">
        <v>53653825</v>
      </c>
      <c r="K1666" s="1">
        <f t="shared" ref="K1666:K1729" si="80">LN(J1666)</f>
        <v>17.798063319932947</v>
      </c>
      <c r="L1666" t="s">
        <v>20</v>
      </c>
      <c r="M1666" t="s">
        <v>947</v>
      </c>
      <c r="N1666" t="s">
        <v>3167</v>
      </c>
      <c r="O1666" t="s">
        <v>3139</v>
      </c>
      <c r="P1666" t="s">
        <v>3167</v>
      </c>
      <c r="Q1666" t="s">
        <v>3167</v>
      </c>
      <c r="R1666" t="s">
        <v>3167</v>
      </c>
      <c r="S1666" s="10">
        <f>C1666-VLOOKUP(E1666, 'OFZ Yield'!$B$2:$N$2354, MATCH(V1666, 'OFZ Yield'!$B$3:$N$3, 0), FALSE)</f>
        <v>1.370000000000001</v>
      </c>
      <c r="T1666">
        <f t="shared" ref="T1666:T1729" si="81">IF(S1666&gt;4, 1, 0)</f>
        <v>0</v>
      </c>
      <c r="U1666">
        <f t="shared" ref="U1666:U1729" si="82">ROUNDUP(12*((D1666-E1666)/365), 0)</f>
        <v>37</v>
      </c>
      <c r="V1666">
        <v>3</v>
      </c>
      <c r="W1666">
        <v>0</v>
      </c>
      <c r="Z1666">
        <v>0</v>
      </c>
    </row>
    <row r="1667" spans="1:26" hidden="1" x14ac:dyDescent="0.15">
      <c r="A1667" t="s">
        <v>234</v>
      </c>
      <c r="B1667" t="s">
        <v>235</v>
      </c>
      <c r="C1667" s="1">
        <v>8.5</v>
      </c>
      <c r="D1667" s="2">
        <v>44637</v>
      </c>
      <c r="E1667" s="2">
        <v>42817</v>
      </c>
      <c r="F1667" t="s">
        <v>236</v>
      </c>
      <c r="G1667" t="s">
        <v>19</v>
      </c>
      <c r="H1667" t="s">
        <v>21</v>
      </c>
      <c r="I1667" t="s">
        <v>237</v>
      </c>
      <c r="J1667" s="1">
        <v>66312821</v>
      </c>
      <c r="K1667" s="1">
        <f t="shared" si="80"/>
        <v>18.009893815043064</v>
      </c>
      <c r="L1667" t="s">
        <v>20</v>
      </c>
      <c r="M1667" t="s">
        <v>24</v>
      </c>
      <c r="N1667" t="s">
        <v>3167</v>
      </c>
      <c r="O1667" t="s">
        <v>3167</v>
      </c>
      <c r="P1667" t="s">
        <v>3167</v>
      </c>
      <c r="Q1667" t="s">
        <v>3167</v>
      </c>
      <c r="R1667" t="s">
        <v>3167</v>
      </c>
      <c r="S1667" s="10">
        <f>C1667-VLOOKUP(E1667, 'OFZ Yield'!$B$2:$N$2354, MATCH(V1667, 'OFZ Yield'!$B$3:$N$3, 0), FALSE)</f>
        <v>0.41999999999999993</v>
      </c>
      <c r="T1667">
        <f t="shared" si="81"/>
        <v>0</v>
      </c>
      <c r="U1667">
        <f t="shared" si="82"/>
        <v>60</v>
      </c>
      <c r="V1667">
        <v>10</v>
      </c>
      <c r="W1667">
        <v>0</v>
      </c>
    </row>
    <row r="1668" spans="1:26" hidden="1" x14ac:dyDescent="0.15">
      <c r="A1668" t="s">
        <v>46</v>
      </c>
      <c r="B1668" t="s">
        <v>47</v>
      </c>
      <c r="C1668" s="1">
        <v>6.4</v>
      </c>
      <c r="D1668" s="2">
        <v>45026</v>
      </c>
      <c r="E1668" s="2">
        <v>42818</v>
      </c>
      <c r="F1668" t="s">
        <v>360</v>
      </c>
      <c r="G1668" t="s">
        <v>19</v>
      </c>
      <c r="H1668" t="s">
        <v>21</v>
      </c>
      <c r="I1668" t="s">
        <v>23</v>
      </c>
      <c r="J1668" s="1">
        <v>134134563</v>
      </c>
      <c r="K1668" s="1">
        <f t="shared" si="80"/>
        <v>18.714354055534702</v>
      </c>
      <c r="L1668" t="s">
        <v>20</v>
      </c>
      <c r="M1668" t="s">
        <v>24</v>
      </c>
      <c r="N1668" t="s">
        <v>3135</v>
      </c>
      <c r="O1668" t="s">
        <v>3167</v>
      </c>
      <c r="P1668" t="s">
        <v>3167</v>
      </c>
      <c r="Q1668" t="s">
        <v>3167</v>
      </c>
      <c r="R1668" t="s">
        <v>3167</v>
      </c>
      <c r="S1668" s="10">
        <f>C1668-VLOOKUP(E1668, 'OFZ Yield'!$B$2:$N$2354, MATCH(V1668, 'OFZ Yield'!$B$3:$N$3, 0), FALSE)</f>
        <v>-1.6500000000000004</v>
      </c>
      <c r="T1668">
        <f t="shared" si="81"/>
        <v>0</v>
      </c>
      <c r="U1668">
        <f t="shared" si="82"/>
        <v>73</v>
      </c>
      <c r="V1668">
        <v>10</v>
      </c>
      <c r="W1668">
        <v>2</v>
      </c>
    </row>
    <row r="1669" spans="1:26" x14ac:dyDescent="0.15">
      <c r="A1669" t="s">
        <v>882</v>
      </c>
      <c r="B1669" t="s">
        <v>883</v>
      </c>
      <c r="C1669" s="1">
        <v>13.943</v>
      </c>
      <c r="D1669" s="2">
        <v>52806</v>
      </c>
      <c r="E1669" s="2">
        <v>42818</v>
      </c>
      <c r="F1669" t="s">
        <v>885</v>
      </c>
      <c r="G1669" t="s">
        <v>19</v>
      </c>
      <c r="H1669" t="s">
        <v>21</v>
      </c>
      <c r="I1669" t="s">
        <v>23</v>
      </c>
      <c r="J1669" s="1">
        <v>76989</v>
      </c>
      <c r="K1669" s="1">
        <f t="shared" si="80"/>
        <v>11.25141783348791</v>
      </c>
      <c r="L1669" t="s">
        <v>20</v>
      </c>
      <c r="M1669" t="s">
        <v>24</v>
      </c>
      <c r="N1669" t="s">
        <v>3167</v>
      </c>
      <c r="O1669" t="s">
        <v>3167</v>
      </c>
      <c r="P1669" t="s">
        <v>3167</v>
      </c>
      <c r="Q1669" t="s">
        <v>3167</v>
      </c>
      <c r="R1669" t="s">
        <v>3167</v>
      </c>
      <c r="S1669" s="10">
        <f>C1669-VLOOKUP(E1669, 'OFZ Yield'!$B$2:$N$2354, MATCH(V1669, 'OFZ Yield'!$B$3:$N$3, 0), FALSE)</f>
        <v>5.7430000000000003</v>
      </c>
      <c r="T1669">
        <f t="shared" si="81"/>
        <v>1</v>
      </c>
      <c r="U1669">
        <f t="shared" si="82"/>
        <v>329</v>
      </c>
      <c r="V1669">
        <v>30</v>
      </c>
      <c r="W1669">
        <v>0</v>
      </c>
      <c r="X1669">
        <v>1</v>
      </c>
      <c r="Y1669" s="2">
        <v>44243</v>
      </c>
      <c r="Z1669" s="226">
        <f>IF(Y1669="", 0, 12*(Y1669-E1669)/365)</f>
        <v>46.849315068493148</v>
      </c>
    </row>
    <row r="1670" spans="1:26" hidden="1" x14ac:dyDescent="0.15">
      <c r="A1670" t="s">
        <v>897</v>
      </c>
      <c r="B1670" t="s">
        <v>898</v>
      </c>
      <c r="C1670" s="1">
        <v>9.25</v>
      </c>
      <c r="D1670" s="2">
        <v>53386</v>
      </c>
      <c r="E1670" s="2">
        <v>42818</v>
      </c>
      <c r="F1670" t="s">
        <v>945</v>
      </c>
      <c r="G1670" t="s">
        <v>19</v>
      </c>
      <c r="H1670" t="s">
        <v>21</v>
      </c>
      <c r="I1670" t="s">
        <v>23</v>
      </c>
      <c r="J1670" s="1">
        <v>74681</v>
      </c>
      <c r="K1670" s="1">
        <f t="shared" si="80"/>
        <v>11.220980988031995</v>
      </c>
      <c r="L1670" t="s">
        <v>20</v>
      </c>
      <c r="M1670" t="s">
        <v>24</v>
      </c>
      <c r="N1670" t="s">
        <v>3167</v>
      </c>
      <c r="O1670" t="s">
        <v>3167</v>
      </c>
      <c r="P1670" t="s">
        <v>3167</v>
      </c>
      <c r="Q1670" t="s">
        <v>3167</v>
      </c>
      <c r="R1670" t="s">
        <v>3167</v>
      </c>
      <c r="S1670" s="10">
        <f>C1670-VLOOKUP(E1670, 'OFZ Yield'!$B$2:$N$2354, MATCH(V1670, 'OFZ Yield'!$B$3:$N$3, 0), FALSE)</f>
        <v>1.0500000000000007</v>
      </c>
      <c r="T1670">
        <f t="shared" si="81"/>
        <v>0</v>
      </c>
      <c r="U1670">
        <f t="shared" si="82"/>
        <v>348</v>
      </c>
      <c r="V1670">
        <v>30</v>
      </c>
      <c r="W1670">
        <v>0</v>
      </c>
    </row>
    <row r="1671" spans="1:26" hidden="1" x14ac:dyDescent="0.15">
      <c r="A1671" t="s">
        <v>671</v>
      </c>
      <c r="B1671" t="s">
        <v>672</v>
      </c>
      <c r="C1671" s="1">
        <v>9.8000000000000007</v>
      </c>
      <c r="D1671" s="2">
        <v>44641</v>
      </c>
      <c r="E1671" s="2">
        <v>42821</v>
      </c>
      <c r="F1671" s="15" t="s">
        <v>3092</v>
      </c>
      <c r="G1671" t="s">
        <v>19</v>
      </c>
      <c r="H1671" t="s">
        <v>21</v>
      </c>
      <c r="I1671" t="s">
        <v>23</v>
      </c>
      <c r="J1671" s="1">
        <v>18103400</v>
      </c>
      <c r="K1671" s="1">
        <f t="shared" si="80"/>
        <v>16.711610323899201</v>
      </c>
      <c r="L1671" t="s">
        <v>20</v>
      </c>
      <c r="M1671" t="s">
        <v>1011</v>
      </c>
      <c r="N1671" t="s">
        <v>3167</v>
      </c>
      <c r="O1671" t="s">
        <v>3167</v>
      </c>
      <c r="P1671" t="s">
        <v>3167</v>
      </c>
      <c r="Q1671" t="s">
        <v>3167</v>
      </c>
      <c r="R1671" t="s">
        <v>3167</v>
      </c>
      <c r="S1671" s="10">
        <f>C1671-VLOOKUP(E1671, 'OFZ Yield'!$B$2:$N$2354, MATCH(V1671, 'OFZ Yield'!$B$3:$N$3, 0), FALSE)</f>
        <v>1.830000000000001</v>
      </c>
      <c r="T1671">
        <f t="shared" si="81"/>
        <v>0</v>
      </c>
      <c r="U1671">
        <f t="shared" si="82"/>
        <v>60</v>
      </c>
      <c r="V1671">
        <v>5</v>
      </c>
      <c r="W1671">
        <v>0</v>
      </c>
      <c r="X1671">
        <v>1</v>
      </c>
      <c r="Y1671" s="2">
        <v>43367</v>
      </c>
      <c r="Z1671" s="10">
        <f>(Y1671-E1671)/365</f>
        <v>1.4958904109589042</v>
      </c>
    </row>
    <row r="1672" spans="1:26" x14ac:dyDescent="0.15">
      <c r="A1672" t="s">
        <v>1214</v>
      </c>
      <c r="B1672" t="s">
        <v>1215</v>
      </c>
      <c r="C1672" s="1">
        <v>12.15</v>
      </c>
      <c r="D1672" s="2">
        <v>43186</v>
      </c>
      <c r="E1672" s="2">
        <v>42821</v>
      </c>
      <c r="F1672" t="s">
        <v>3093</v>
      </c>
      <c r="G1672" t="s">
        <v>19</v>
      </c>
      <c r="H1672" t="s">
        <v>21</v>
      </c>
      <c r="I1672" t="s">
        <v>25</v>
      </c>
      <c r="J1672" s="1">
        <v>40240369</v>
      </c>
      <c r="K1672" s="1">
        <f t="shared" si="80"/>
        <v>17.510381253693833</v>
      </c>
      <c r="L1672" t="s">
        <v>20</v>
      </c>
      <c r="M1672" t="s">
        <v>947</v>
      </c>
      <c r="N1672" t="s">
        <v>3167</v>
      </c>
      <c r="O1672" t="s">
        <v>3167</v>
      </c>
      <c r="P1672" t="s">
        <v>3167</v>
      </c>
      <c r="Q1672" t="s">
        <v>3167</v>
      </c>
      <c r="R1672" t="s">
        <v>3167</v>
      </c>
      <c r="S1672" s="10">
        <f>C1672-VLOOKUP(E1672, 'OFZ Yield'!$B$2:$N$2354, MATCH(V1672, 'OFZ Yield'!$B$3:$N$3, 0), FALSE)</f>
        <v>4.1400000000000006</v>
      </c>
      <c r="T1672">
        <f t="shared" si="81"/>
        <v>1</v>
      </c>
      <c r="U1672">
        <f t="shared" si="82"/>
        <v>12</v>
      </c>
      <c r="V1672">
        <v>10</v>
      </c>
      <c r="W1672">
        <v>0</v>
      </c>
      <c r="X1672">
        <v>1</v>
      </c>
      <c r="Y1672" s="2">
        <f>D1672</f>
        <v>43186</v>
      </c>
      <c r="Z1672" s="226">
        <f>IF(Y1672="", 0, 12*(Y1672-E1672)/365)</f>
        <v>12</v>
      </c>
    </row>
    <row r="1673" spans="1:26" hidden="1" x14ac:dyDescent="0.15">
      <c r="A1673" t="s">
        <v>38</v>
      </c>
      <c r="B1673" t="s">
        <v>39</v>
      </c>
      <c r="C1673" s="1">
        <v>9</v>
      </c>
      <c r="D1673" s="2">
        <v>44279</v>
      </c>
      <c r="E1673" s="2">
        <v>42823</v>
      </c>
      <c r="F1673" t="s">
        <v>40</v>
      </c>
      <c r="G1673" t="s">
        <v>19</v>
      </c>
      <c r="H1673" t="s">
        <v>21</v>
      </c>
      <c r="I1673" t="s">
        <v>25</v>
      </c>
      <c r="J1673" s="1">
        <v>270764232</v>
      </c>
      <c r="K1673" s="1">
        <f t="shared" si="80"/>
        <v>19.416759007560831</v>
      </c>
      <c r="L1673" t="s">
        <v>20</v>
      </c>
      <c r="M1673" t="s">
        <v>24</v>
      </c>
      <c r="N1673" t="s">
        <v>3167</v>
      </c>
      <c r="O1673" t="s">
        <v>3167</v>
      </c>
      <c r="P1673" t="s">
        <v>3167</v>
      </c>
      <c r="Q1673" t="s">
        <v>3167</v>
      </c>
      <c r="R1673" t="s">
        <v>3167</v>
      </c>
      <c r="S1673" s="10">
        <f>C1673-VLOOKUP(E1673, 'OFZ Yield'!$B$2:$N$2354, MATCH(V1673, 'OFZ Yield'!$B$3:$N$3, 0), FALSE)</f>
        <v>1.0599999999999996</v>
      </c>
      <c r="T1673">
        <f t="shared" si="81"/>
        <v>0</v>
      </c>
      <c r="U1673">
        <f t="shared" si="82"/>
        <v>48</v>
      </c>
      <c r="V1673">
        <v>5</v>
      </c>
      <c r="W1673">
        <v>0</v>
      </c>
    </row>
    <row r="1674" spans="1:26" hidden="1" x14ac:dyDescent="0.15">
      <c r="A1674" t="s">
        <v>41</v>
      </c>
      <c r="B1674" t="s">
        <v>42</v>
      </c>
      <c r="C1674" s="1">
        <v>8.85</v>
      </c>
      <c r="D1674" s="2">
        <v>44280</v>
      </c>
      <c r="E1674" s="2">
        <v>42824</v>
      </c>
      <c r="F1674" t="s">
        <v>43</v>
      </c>
      <c r="G1674" t="s">
        <v>19</v>
      </c>
      <c r="H1674" t="s">
        <v>21</v>
      </c>
      <c r="I1674" t="s">
        <v>25</v>
      </c>
      <c r="J1674" s="1">
        <v>132625642</v>
      </c>
      <c r="K1674" s="1">
        <f t="shared" si="80"/>
        <v>18.703040995603011</v>
      </c>
      <c r="L1674" t="s">
        <v>20</v>
      </c>
      <c r="M1674" t="s">
        <v>24</v>
      </c>
      <c r="N1674" t="s">
        <v>3167</v>
      </c>
      <c r="O1674" t="s">
        <v>3140</v>
      </c>
      <c r="P1674" t="s">
        <v>3167</v>
      </c>
      <c r="Q1674" t="s">
        <v>3167</v>
      </c>
      <c r="R1674" t="s">
        <v>3167</v>
      </c>
      <c r="S1674" s="10">
        <f>C1674-VLOOKUP(E1674, 'OFZ Yield'!$B$2:$N$2354, MATCH(V1674, 'OFZ Yield'!$B$3:$N$3, 0), FALSE)</f>
        <v>0.96999999999999975</v>
      </c>
      <c r="T1674">
        <f t="shared" si="81"/>
        <v>0</v>
      </c>
      <c r="U1674">
        <f t="shared" si="82"/>
        <v>48</v>
      </c>
      <c r="V1674">
        <v>5</v>
      </c>
      <c r="W1674">
        <v>2</v>
      </c>
    </row>
    <row r="1675" spans="1:26" hidden="1" x14ac:dyDescent="0.15">
      <c r="A1675" t="s">
        <v>211</v>
      </c>
      <c r="B1675" t="s">
        <v>212</v>
      </c>
      <c r="C1675" s="1">
        <v>9.6999999999999993</v>
      </c>
      <c r="D1675" s="2">
        <v>45372</v>
      </c>
      <c r="E1675" s="2">
        <v>42824</v>
      </c>
      <c r="F1675" t="s">
        <v>432</v>
      </c>
      <c r="G1675" t="s">
        <v>19</v>
      </c>
      <c r="H1675" t="s">
        <v>21</v>
      </c>
      <c r="I1675" t="s">
        <v>25</v>
      </c>
      <c r="J1675" s="1">
        <v>66312821</v>
      </c>
      <c r="K1675" s="1">
        <f t="shared" si="80"/>
        <v>18.009893815043064</v>
      </c>
      <c r="L1675" t="s">
        <v>20</v>
      </c>
      <c r="M1675" t="s">
        <v>24</v>
      </c>
      <c r="N1675" t="s">
        <v>3167</v>
      </c>
      <c r="O1675" t="s">
        <v>3167</v>
      </c>
      <c r="P1675" t="s">
        <v>3167</v>
      </c>
      <c r="Q1675" t="s">
        <v>3167</v>
      </c>
      <c r="R1675" t="s">
        <v>3167</v>
      </c>
      <c r="S1675" s="10">
        <f>C1675-VLOOKUP(E1675, 'OFZ Yield'!$B$2:$N$2354, MATCH(V1675, 'OFZ Yield'!$B$3:$N$3, 0), FALSE)</f>
        <v>1.7599999999999989</v>
      </c>
      <c r="T1675">
        <f t="shared" si="81"/>
        <v>0</v>
      </c>
      <c r="U1675">
        <f t="shared" si="82"/>
        <v>84</v>
      </c>
      <c r="V1675">
        <v>10</v>
      </c>
      <c r="W1675">
        <v>0</v>
      </c>
    </row>
    <row r="1676" spans="1:26" hidden="1" x14ac:dyDescent="0.15">
      <c r="A1676" t="s">
        <v>2039</v>
      </c>
      <c r="B1676" t="s">
        <v>2040</v>
      </c>
      <c r="C1676" s="1">
        <v>10</v>
      </c>
      <c r="D1676" s="2">
        <v>44650</v>
      </c>
      <c r="E1676" s="2">
        <v>42824</v>
      </c>
      <c r="F1676" t="s">
        <v>3012</v>
      </c>
      <c r="G1676" t="s">
        <v>19</v>
      </c>
      <c r="H1676" t="s">
        <v>21</v>
      </c>
      <c r="I1676" t="s">
        <v>23</v>
      </c>
      <c r="J1676" s="1">
        <v>39559048</v>
      </c>
      <c r="K1676" s="1">
        <f t="shared" si="80"/>
        <v>17.493304999717395</v>
      </c>
      <c r="L1676" t="s">
        <v>20</v>
      </c>
      <c r="M1676" t="s">
        <v>1011</v>
      </c>
      <c r="N1676" t="s">
        <v>3167</v>
      </c>
      <c r="O1676" t="s">
        <v>3167</v>
      </c>
      <c r="P1676" t="s">
        <v>3167</v>
      </c>
      <c r="Q1676" t="s">
        <v>3167</v>
      </c>
      <c r="R1676" t="s">
        <v>3167</v>
      </c>
      <c r="S1676" s="10">
        <f>C1676-VLOOKUP(E1676, 'OFZ Yield'!$B$2:$N$2354, MATCH(V1676, 'OFZ Yield'!$B$3:$N$3, 0), FALSE)</f>
        <v>1.7400000000000002</v>
      </c>
      <c r="T1676">
        <f t="shared" si="81"/>
        <v>0</v>
      </c>
      <c r="U1676">
        <f t="shared" si="82"/>
        <v>61</v>
      </c>
      <c r="V1676">
        <v>30</v>
      </c>
      <c r="W1676">
        <v>0</v>
      </c>
      <c r="X1676">
        <v>1</v>
      </c>
      <c r="Y1676" s="2">
        <v>43372</v>
      </c>
      <c r="Z1676" s="10">
        <f>(Y1676-E1676)/365</f>
        <v>1.5013698630136987</v>
      </c>
    </row>
    <row r="1677" spans="1:26" hidden="1" x14ac:dyDescent="0.15">
      <c r="A1677" t="s">
        <v>16</v>
      </c>
      <c r="B1677" t="s">
        <v>17</v>
      </c>
      <c r="C1677" s="1">
        <v>9.5</v>
      </c>
      <c r="D1677" s="2">
        <v>44099</v>
      </c>
      <c r="E1677" s="2">
        <v>42825</v>
      </c>
      <c r="F1677" t="s">
        <v>3094</v>
      </c>
      <c r="G1677" t="s">
        <v>19</v>
      </c>
      <c r="H1677" t="s">
        <v>21</v>
      </c>
      <c r="I1677" t="s">
        <v>25</v>
      </c>
      <c r="J1677" s="1">
        <v>134134563</v>
      </c>
      <c r="K1677" s="1">
        <f t="shared" si="80"/>
        <v>18.714354055534702</v>
      </c>
      <c r="L1677" t="s">
        <v>20</v>
      </c>
      <c r="M1677" t="s">
        <v>947</v>
      </c>
      <c r="N1677" t="s">
        <v>3167</v>
      </c>
      <c r="O1677" t="s">
        <v>3167</v>
      </c>
      <c r="P1677" t="s">
        <v>3167</v>
      </c>
      <c r="Q1677" t="s">
        <v>3167</v>
      </c>
      <c r="R1677" t="s">
        <v>3167</v>
      </c>
      <c r="S1677" s="10">
        <f>C1677-VLOOKUP(E1677, 'OFZ Yield'!$B$2:$N$2354, MATCH(V1677, 'OFZ Yield'!$B$3:$N$3, 0), FALSE)</f>
        <v>1.3499999999999996</v>
      </c>
      <c r="T1677">
        <f t="shared" si="81"/>
        <v>0</v>
      </c>
      <c r="U1677">
        <f t="shared" si="82"/>
        <v>42</v>
      </c>
      <c r="V1677">
        <v>3</v>
      </c>
      <c r="W1677">
        <v>0</v>
      </c>
      <c r="Z1677">
        <v>0</v>
      </c>
    </row>
    <row r="1678" spans="1:26" hidden="1" x14ac:dyDescent="0.15">
      <c r="A1678" t="s">
        <v>119</v>
      </c>
      <c r="B1678" t="s">
        <v>120</v>
      </c>
      <c r="C1678" s="1">
        <v>12</v>
      </c>
      <c r="D1678" s="2">
        <v>44652</v>
      </c>
      <c r="E1678" s="2">
        <v>42832</v>
      </c>
      <c r="F1678" t="s">
        <v>238</v>
      </c>
      <c r="G1678" t="s">
        <v>19</v>
      </c>
      <c r="H1678" t="s">
        <v>21</v>
      </c>
      <c r="I1678" t="s">
        <v>23</v>
      </c>
      <c r="J1678" s="1">
        <v>39787692</v>
      </c>
      <c r="K1678" s="1">
        <f t="shared" si="80"/>
        <v>17.499068176197035</v>
      </c>
      <c r="L1678" t="s">
        <v>20</v>
      </c>
      <c r="M1678" t="s">
        <v>24</v>
      </c>
      <c r="N1678" t="s">
        <v>3167</v>
      </c>
      <c r="O1678" t="s">
        <v>3167</v>
      </c>
      <c r="P1678" t="s">
        <v>3167</v>
      </c>
      <c r="Q1678" t="s">
        <v>3167</v>
      </c>
      <c r="R1678" t="s">
        <v>3167</v>
      </c>
      <c r="S1678" s="10">
        <f>C1678-VLOOKUP(E1678, 'OFZ Yield'!$B$2:$N$2354, MATCH(V1678, 'OFZ Yield'!$B$3:$N$3, 0), FALSE)</f>
        <v>4.05</v>
      </c>
      <c r="T1678">
        <f t="shared" si="81"/>
        <v>1</v>
      </c>
      <c r="U1678">
        <f t="shared" si="82"/>
        <v>60</v>
      </c>
      <c r="V1678">
        <v>5</v>
      </c>
      <c r="W1678">
        <v>0</v>
      </c>
      <c r="X1678">
        <v>0</v>
      </c>
    </row>
    <row r="1679" spans="1:26" hidden="1" x14ac:dyDescent="0.15">
      <c r="A1679" t="s">
        <v>546</v>
      </c>
      <c r="B1679" t="s">
        <v>547</v>
      </c>
      <c r="C1679" s="1">
        <v>8.9</v>
      </c>
      <c r="D1679" s="2">
        <v>46472</v>
      </c>
      <c r="E1679" s="2">
        <v>42832</v>
      </c>
      <c r="F1679" t="s">
        <v>689</v>
      </c>
      <c r="G1679" t="s">
        <v>19</v>
      </c>
      <c r="H1679" t="s">
        <v>21</v>
      </c>
      <c r="I1679" t="s">
        <v>23</v>
      </c>
      <c r="J1679" s="1">
        <v>198938464</v>
      </c>
      <c r="K1679" s="1">
        <f t="shared" si="80"/>
        <v>19.108506108737856</v>
      </c>
      <c r="L1679" t="s">
        <v>20</v>
      </c>
      <c r="M1679" t="s">
        <v>24</v>
      </c>
      <c r="N1679" t="s">
        <v>3167</v>
      </c>
      <c r="O1679" t="s">
        <v>3143</v>
      </c>
      <c r="P1679" t="s">
        <v>3167</v>
      </c>
      <c r="Q1679" t="s">
        <v>3167</v>
      </c>
      <c r="R1679" t="s">
        <v>3167</v>
      </c>
      <c r="S1679" s="10">
        <f>C1679-VLOOKUP(E1679, 'OFZ Yield'!$B$2:$N$2354, MATCH(V1679, 'OFZ Yield'!$B$3:$N$3, 0), FALSE)</f>
        <v>0.91999999999999993</v>
      </c>
      <c r="T1679">
        <f t="shared" si="81"/>
        <v>0</v>
      </c>
      <c r="U1679">
        <f t="shared" si="82"/>
        <v>120</v>
      </c>
      <c r="V1679">
        <v>10</v>
      </c>
      <c r="W1679">
        <v>2</v>
      </c>
    </row>
    <row r="1680" spans="1:26" hidden="1" x14ac:dyDescent="0.15">
      <c r="A1680" t="s">
        <v>3095</v>
      </c>
      <c r="B1680" t="s">
        <v>3096</v>
      </c>
      <c r="C1680" s="1">
        <v>9.5</v>
      </c>
      <c r="D1680" s="2">
        <v>45380</v>
      </c>
      <c r="E1680" s="2">
        <v>42832</v>
      </c>
      <c r="F1680" t="s">
        <v>3097</v>
      </c>
      <c r="G1680" t="s">
        <v>19</v>
      </c>
      <c r="H1680" t="s">
        <v>21</v>
      </c>
      <c r="I1680" t="s">
        <v>23</v>
      </c>
      <c r="J1680" s="1">
        <v>40735963</v>
      </c>
      <c r="K1680" s="1">
        <f t="shared" si="80"/>
        <v>17.522621872051349</v>
      </c>
      <c r="L1680" t="s">
        <v>20</v>
      </c>
      <c r="M1680" t="s">
        <v>948</v>
      </c>
      <c r="N1680" t="s">
        <v>3167</v>
      </c>
      <c r="O1680" t="s">
        <v>3167</v>
      </c>
      <c r="P1680" t="s">
        <v>3167</v>
      </c>
      <c r="Q1680" t="s">
        <v>3167</v>
      </c>
      <c r="R1680" t="s">
        <v>3167</v>
      </c>
      <c r="S1680" s="10">
        <f>C1680-VLOOKUP(E1680, 'OFZ Yield'!$B$2:$N$2354, MATCH(V1680, 'OFZ Yield'!$B$3:$N$3, 0), FALSE)</f>
        <v>1.2699999999999996</v>
      </c>
      <c r="T1680">
        <f t="shared" si="81"/>
        <v>0</v>
      </c>
      <c r="U1680">
        <f t="shared" si="82"/>
        <v>84</v>
      </c>
      <c r="V1680">
        <v>20</v>
      </c>
      <c r="W1680">
        <v>0</v>
      </c>
      <c r="Z1680">
        <v>0</v>
      </c>
    </row>
    <row r="1681" spans="1:26" hidden="1" x14ac:dyDescent="0.15">
      <c r="A1681" t="s">
        <v>826</v>
      </c>
      <c r="B1681" t="s">
        <v>827</v>
      </c>
      <c r="C1681" s="1">
        <v>8</v>
      </c>
      <c r="D1681" s="2">
        <v>48310</v>
      </c>
      <c r="E1681" s="2">
        <v>42835</v>
      </c>
      <c r="F1681" t="s">
        <v>828</v>
      </c>
      <c r="G1681" t="s">
        <v>19</v>
      </c>
      <c r="H1681" t="s">
        <v>21</v>
      </c>
      <c r="I1681" t="s">
        <v>589</v>
      </c>
      <c r="J1681" s="1">
        <v>26402640</v>
      </c>
      <c r="K1681" s="1">
        <f t="shared" si="80"/>
        <v>17.088974563116878</v>
      </c>
      <c r="L1681" t="s">
        <v>20</v>
      </c>
      <c r="M1681" t="s">
        <v>24</v>
      </c>
      <c r="N1681" t="s">
        <v>3167</v>
      </c>
      <c r="O1681" t="s">
        <v>3167</v>
      </c>
      <c r="P1681" t="s">
        <v>3167</v>
      </c>
      <c r="Q1681" t="s">
        <v>3167</v>
      </c>
      <c r="R1681" t="s">
        <v>3167</v>
      </c>
      <c r="S1681" s="10">
        <f>C1681-VLOOKUP(E1681, 'OFZ Yield'!$B$2:$N$2354, MATCH(V1681, 'OFZ Yield'!$B$3:$N$3, 0), FALSE)</f>
        <v>-0.26999999999999957</v>
      </c>
      <c r="T1681">
        <f t="shared" si="81"/>
        <v>0</v>
      </c>
      <c r="U1681">
        <f t="shared" si="82"/>
        <v>180</v>
      </c>
      <c r="V1681">
        <v>20</v>
      </c>
      <c r="W1681">
        <v>0</v>
      </c>
    </row>
    <row r="1682" spans="1:26" hidden="1" x14ac:dyDescent="0.15">
      <c r="A1682" t="s">
        <v>244</v>
      </c>
      <c r="B1682" t="s">
        <v>245</v>
      </c>
      <c r="C1682" s="1">
        <v>10.35</v>
      </c>
      <c r="D1682" s="2">
        <v>44656</v>
      </c>
      <c r="E1682" s="2">
        <v>42836</v>
      </c>
      <c r="F1682" t="s">
        <v>246</v>
      </c>
      <c r="G1682" t="s">
        <v>19</v>
      </c>
      <c r="H1682" t="s">
        <v>21</v>
      </c>
      <c r="I1682" t="s">
        <v>23</v>
      </c>
      <c r="J1682" s="1">
        <v>53050257</v>
      </c>
      <c r="K1682" s="1">
        <f t="shared" si="80"/>
        <v>17.786750267498867</v>
      </c>
      <c r="L1682" t="s">
        <v>20</v>
      </c>
      <c r="M1682" t="s">
        <v>24</v>
      </c>
      <c r="N1682" t="s">
        <v>3167</v>
      </c>
      <c r="O1682" t="s">
        <v>3141</v>
      </c>
      <c r="P1682" t="s">
        <v>3167</v>
      </c>
      <c r="Q1682" t="s">
        <v>3167</v>
      </c>
      <c r="R1682" t="s">
        <v>3167</v>
      </c>
      <c r="S1682" s="10">
        <f>C1682-VLOOKUP(E1682, 'OFZ Yield'!$B$2:$N$2354, MATCH(V1682, 'OFZ Yield'!$B$3:$N$3, 0), FALSE)</f>
        <v>2.2799999999999994</v>
      </c>
      <c r="T1682">
        <f t="shared" si="81"/>
        <v>0</v>
      </c>
      <c r="U1682">
        <f t="shared" si="82"/>
        <v>60</v>
      </c>
      <c r="V1682">
        <v>10</v>
      </c>
      <c r="W1682">
        <v>2</v>
      </c>
    </row>
    <row r="1683" spans="1:26" hidden="1" x14ac:dyDescent="0.15">
      <c r="A1683" t="s">
        <v>248</v>
      </c>
      <c r="B1683" t="s">
        <v>249</v>
      </c>
      <c r="C1683" s="1">
        <v>8.6999999999999993</v>
      </c>
      <c r="D1683" s="2">
        <v>44657</v>
      </c>
      <c r="E1683" s="2">
        <v>42837</v>
      </c>
      <c r="F1683" t="s">
        <v>250</v>
      </c>
      <c r="G1683" t="s">
        <v>19</v>
      </c>
      <c r="H1683" t="s">
        <v>21</v>
      </c>
      <c r="I1683" t="s">
        <v>25</v>
      </c>
      <c r="J1683" s="1">
        <v>198938464</v>
      </c>
      <c r="K1683" s="1">
        <f t="shared" si="80"/>
        <v>19.108506108737856</v>
      </c>
      <c r="L1683" t="s">
        <v>20</v>
      </c>
      <c r="M1683" t="s">
        <v>24</v>
      </c>
      <c r="N1683" t="s">
        <v>3167</v>
      </c>
      <c r="O1683" t="s">
        <v>3167</v>
      </c>
      <c r="P1683" t="s">
        <v>3167</v>
      </c>
      <c r="Q1683" t="s">
        <v>3167</v>
      </c>
      <c r="R1683" t="s">
        <v>3167</v>
      </c>
      <c r="S1683" s="10">
        <f>C1683-VLOOKUP(E1683, 'OFZ Yield'!$B$2:$N$2354, MATCH(V1683, 'OFZ Yield'!$B$3:$N$3, 0), FALSE)</f>
        <v>0.59999999999999964</v>
      </c>
      <c r="T1683">
        <f t="shared" si="81"/>
        <v>0</v>
      </c>
      <c r="U1683">
        <f t="shared" si="82"/>
        <v>60</v>
      </c>
      <c r="V1683">
        <v>5</v>
      </c>
      <c r="W1683">
        <v>0</v>
      </c>
    </row>
    <row r="1684" spans="1:26" x14ac:dyDescent="0.15">
      <c r="A1684" t="s">
        <v>111</v>
      </c>
      <c r="B1684" t="s">
        <v>112</v>
      </c>
      <c r="C1684" s="1">
        <v>13.5</v>
      </c>
      <c r="D1684" s="2">
        <v>43930</v>
      </c>
      <c r="E1684" s="2">
        <v>42838</v>
      </c>
      <c r="F1684" t="s">
        <v>3098</v>
      </c>
      <c r="G1684" t="s">
        <v>19</v>
      </c>
      <c r="H1684" t="s">
        <v>21</v>
      </c>
      <c r="I1684" t="s">
        <v>25</v>
      </c>
      <c r="J1684" s="1">
        <v>26383483</v>
      </c>
      <c r="K1684" s="1">
        <f t="shared" si="80"/>
        <v>17.088248728380311</v>
      </c>
      <c r="L1684" t="s">
        <v>20</v>
      </c>
      <c r="M1684" t="s">
        <v>948</v>
      </c>
      <c r="N1684" t="s">
        <v>3167</v>
      </c>
      <c r="O1684" t="s">
        <v>3167</v>
      </c>
      <c r="P1684" t="s">
        <v>3167</v>
      </c>
      <c r="Q1684" t="s">
        <v>3167</v>
      </c>
      <c r="R1684" t="s">
        <v>3167</v>
      </c>
      <c r="S1684" s="10">
        <f>C1684-VLOOKUP(E1684, 'OFZ Yield'!$B$2:$N$2354, MATCH(V1684, 'OFZ Yield'!$B$3:$N$3, 0), FALSE)</f>
        <v>5.4600000000000009</v>
      </c>
      <c r="T1684">
        <f t="shared" si="81"/>
        <v>1</v>
      </c>
      <c r="U1684">
        <f t="shared" si="82"/>
        <v>36</v>
      </c>
      <c r="V1684">
        <v>5</v>
      </c>
      <c r="W1684">
        <v>0</v>
      </c>
      <c r="X1684">
        <v>1</v>
      </c>
      <c r="Y1684" s="2">
        <v>43384</v>
      </c>
      <c r="Z1684" s="226">
        <f>IF(Y1684="", 0, 12*(Y1684-E1684)/365)</f>
        <v>17.950684931506849</v>
      </c>
    </row>
    <row r="1685" spans="1:26" hidden="1" x14ac:dyDescent="0.15">
      <c r="A1685" t="s">
        <v>144</v>
      </c>
      <c r="B1685" t="s">
        <v>145</v>
      </c>
      <c r="C1685" s="1">
        <v>9.4499999999999993</v>
      </c>
      <c r="D1685" s="2">
        <v>43937</v>
      </c>
      <c r="E1685" s="2">
        <v>42839</v>
      </c>
      <c r="F1685" t="s">
        <v>3099</v>
      </c>
      <c r="G1685" t="s">
        <v>19</v>
      </c>
      <c r="H1685" t="s">
        <v>21</v>
      </c>
      <c r="I1685" t="s">
        <v>25</v>
      </c>
      <c r="J1685" s="1">
        <v>67067281</v>
      </c>
      <c r="K1685" s="1">
        <f t="shared" si="80"/>
        <v>18.021206867519556</v>
      </c>
      <c r="L1685" t="s">
        <v>20</v>
      </c>
      <c r="M1685" t="s">
        <v>947</v>
      </c>
      <c r="N1685" t="s">
        <v>3167</v>
      </c>
      <c r="O1685" t="s">
        <v>3167</v>
      </c>
      <c r="P1685" t="s">
        <v>3167</v>
      </c>
      <c r="Q1685" t="s">
        <v>3167</v>
      </c>
      <c r="R1685" t="s">
        <v>3167</v>
      </c>
      <c r="S1685" s="10">
        <f>C1685-VLOOKUP(E1685, 'OFZ Yield'!$B$2:$N$2354, MATCH(V1685, 'OFZ Yield'!$B$3:$N$3, 0), FALSE)</f>
        <v>1.4599999999999991</v>
      </c>
      <c r="T1685">
        <f t="shared" si="81"/>
        <v>0</v>
      </c>
      <c r="U1685">
        <f t="shared" si="82"/>
        <v>37</v>
      </c>
      <c r="V1685">
        <v>10</v>
      </c>
      <c r="W1685">
        <v>0</v>
      </c>
      <c r="Z1685">
        <v>0</v>
      </c>
    </row>
    <row r="1686" spans="1:26" hidden="1" x14ac:dyDescent="0.15">
      <c r="A1686" t="s">
        <v>1214</v>
      </c>
      <c r="B1686" t="s">
        <v>1215</v>
      </c>
      <c r="C1686" s="1">
        <v>12.15</v>
      </c>
      <c r="D1686" s="2">
        <v>43204</v>
      </c>
      <c r="E1686" s="2">
        <v>42839</v>
      </c>
      <c r="F1686" t="s">
        <v>3100</v>
      </c>
      <c r="G1686" t="s">
        <v>19</v>
      </c>
      <c r="H1686" t="s">
        <v>21</v>
      </c>
      <c r="I1686" t="s">
        <v>25</v>
      </c>
      <c r="J1686" s="1">
        <v>40240369</v>
      </c>
      <c r="K1686" s="1">
        <f t="shared" si="80"/>
        <v>17.510381253693833</v>
      </c>
      <c r="L1686" t="s">
        <v>20</v>
      </c>
      <c r="M1686" t="s">
        <v>947</v>
      </c>
      <c r="N1686" t="s">
        <v>3167</v>
      </c>
      <c r="O1686" t="s">
        <v>3167</v>
      </c>
      <c r="P1686" t="s">
        <v>3167</v>
      </c>
      <c r="Q1686" t="s">
        <v>3167</v>
      </c>
      <c r="R1686" t="s">
        <v>3167</v>
      </c>
      <c r="S1686" s="10">
        <f>C1686-VLOOKUP(E1686, 'OFZ Yield'!$B$2:$N$2354, MATCH(V1686, 'OFZ Yield'!$B$3:$N$3, 0), FALSE)</f>
        <v>3.9000000000000004</v>
      </c>
      <c r="T1686">
        <f t="shared" si="81"/>
        <v>0</v>
      </c>
      <c r="U1686">
        <f t="shared" si="82"/>
        <v>12</v>
      </c>
      <c r="V1686">
        <v>3</v>
      </c>
      <c r="W1686">
        <v>0</v>
      </c>
      <c r="Z1686">
        <v>0</v>
      </c>
    </row>
    <row r="1687" spans="1:26" hidden="1" x14ac:dyDescent="0.15">
      <c r="A1687" t="s">
        <v>29</v>
      </c>
      <c r="B1687" t="s">
        <v>30</v>
      </c>
      <c r="C1687" s="1">
        <v>6.1</v>
      </c>
      <c r="D1687" s="2">
        <v>45400</v>
      </c>
      <c r="E1687" s="2">
        <v>42843</v>
      </c>
      <c r="F1687" t="s">
        <v>433</v>
      </c>
      <c r="G1687" t="s">
        <v>19</v>
      </c>
      <c r="H1687" t="s">
        <v>21</v>
      </c>
      <c r="I1687" t="s">
        <v>23</v>
      </c>
      <c r="J1687" s="1">
        <v>134134563</v>
      </c>
      <c r="K1687" s="1">
        <f t="shared" si="80"/>
        <v>18.714354055534702</v>
      </c>
      <c r="L1687" t="s">
        <v>20</v>
      </c>
      <c r="M1687" t="s">
        <v>24</v>
      </c>
      <c r="N1687" t="s">
        <v>3167</v>
      </c>
      <c r="O1687" t="s">
        <v>3167</v>
      </c>
      <c r="P1687" t="s">
        <v>3167</v>
      </c>
      <c r="Q1687" t="s">
        <v>3167</v>
      </c>
      <c r="R1687" t="s">
        <v>3167</v>
      </c>
      <c r="S1687" s="10">
        <f>C1687-VLOOKUP(E1687, 'OFZ Yield'!$B$2:$N$2354, MATCH(V1687, 'OFZ Yield'!$B$3:$N$3, 0), FALSE)</f>
        <v>-1.8800000000000008</v>
      </c>
      <c r="T1687">
        <f t="shared" si="81"/>
        <v>0</v>
      </c>
      <c r="U1687">
        <f t="shared" si="82"/>
        <v>85</v>
      </c>
      <c r="V1687">
        <v>7</v>
      </c>
      <c r="W1687">
        <v>0</v>
      </c>
    </row>
    <row r="1688" spans="1:26" hidden="1" x14ac:dyDescent="0.15">
      <c r="A1688" t="s">
        <v>786</v>
      </c>
      <c r="B1688" t="s">
        <v>787</v>
      </c>
      <c r="C1688" s="1">
        <v>9</v>
      </c>
      <c r="D1688" s="2">
        <v>48006</v>
      </c>
      <c r="E1688" s="2">
        <v>42849</v>
      </c>
      <c r="F1688" t="s">
        <v>796</v>
      </c>
      <c r="G1688" t="s">
        <v>19</v>
      </c>
      <c r="H1688" t="s">
        <v>21</v>
      </c>
      <c r="I1688" t="s">
        <v>589</v>
      </c>
      <c r="J1688" s="1">
        <v>14521452</v>
      </c>
      <c r="K1688" s="1">
        <f t="shared" si="80"/>
        <v>16.491137562361256</v>
      </c>
      <c r="L1688" t="s">
        <v>20</v>
      </c>
      <c r="M1688" t="s">
        <v>24</v>
      </c>
      <c r="N1688" t="s">
        <v>3167</v>
      </c>
      <c r="O1688" t="s">
        <v>3167</v>
      </c>
      <c r="P1688" t="s">
        <v>3167</v>
      </c>
      <c r="Q1688" t="s">
        <v>3167</v>
      </c>
      <c r="R1688" t="s">
        <v>3167</v>
      </c>
      <c r="S1688" s="10">
        <f>C1688-VLOOKUP(E1688, 'OFZ Yield'!$B$2:$N$2354, MATCH(V1688, 'OFZ Yield'!$B$3:$N$3, 0), FALSE)</f>
        <v>1</v>
      </c>
      <c r="T1688">
        <f t="shared" si="81"/>
        <v>0</v>
      </c>
      <c r="U1688">
        <f t="shared" si="82"/>
        <v>170</v>
      </c>
      <c r="V1688">
        <v>15</v>
      </c>
      <c r="W1688">
        <v>0</v>
      </c>
    </row>
    <row r="1689" spans="1:26" hidden="1" x14ac:dyDescent="0.15">
      <c r="A1689" t="s">
        <v>368</v>
      </c>
      <c r="B1689" t="s">
        <v>369</v>
      </c>
      <c r="C1689" s="1">
        <v>7.5</v>
      </c>
      <c r="D1689" s="2">
        <v>45034</v>
      </c>
      <c r="E1689" s="2">
        <v>42850</v>
      </c>
      <c r="F1689" t="s">
        <v>370</v>
      </c>
      <c r="G1689" t="s">
        <v>19</v>
      </c>
      <c r="H1689" t="s">
        <v>21</v>
      </c>
      <c r="I1689" t="s">
        <v>23</v>
      </c>
      <c r="J1689" s="1">
        <v>11867714</v>
      </c>
      <c r="K1689" s="1">
        <f t="shared" si="80"/>
        <v>16.28933216168657</v>
      </c>
      <c r="L1689" t="s">
        <v>20</v>
      </c>
      <c r="M1689" t="s">
        <v>24</v>
      </c>
      <c r="N1689" t="s">
        <v>3167</v>
      </c>
      <c r="O1689" t="s">
        <v>3167</v>
      </c>
      <c r="P1689" t="s">
        <v>3167</v>
      </c>
      <c r="Q1689" t="s">
        <v>3167</v>
      </c>
      <c r="R1689" t="s">
        <v>3167</v>
      </c>
      <c r="S1689" s="10">
        <f>C1689-VLOOKUP(E1689, 'OFZ Yield'!$B$2:$N$2354, MATCH(V1689, 'OFZ Yield'!$B$3:$N$3, 0), FALSE)</f>
        <v>-0.20999999999999996</v>
      </c>
      <c r="T1689">
        <f t="shared" si="81"/>
        <v>0</v>
      </c>
      <c r="U1689">
        <f t="shared" si="82"/>
        <v>72</v>
      </c>
      <c r="V1689">
        <v>7</v>
      </c>
      <c r="W1689">
        <v>0</v>
      </c>
    </row>
    <row r="1690" spans="1:26" hidden="1" x14ac:dyDescent="0.15">
      <c r="A1690" t="s">
        <v>614</v>
      </c>
      <c r="B1690" t="s">
        <v>615</v>
      </c>
      <c r="C1690" s="1">
        <v>8</v>
      </c>
      <c r="D1690" s="2">
        <v>46490</v>
      </c>
      <c r="E1690" s="2">
        <v>42850</v>
      </c>
      <c r="F1690" t="s">
        <v>691</v>
      </c>
      <c r="G1690" t="s">
        <v>19</v>
      </c>
      <c r="H1690" t="s">
        <v>21</v>
      </c>
      <c r="I1690" t="s">
        <v>23</v>
      </c>
      <c r="J1690" s="1">
        <v>66312821</v>
      </c>
      <c r="K1690" s="1">
        <f t="shared" si="80"/>
        <v>18.009893815043064</v>
      </c>
      <c r="L1690" t="s">
        <v>20</v>
      </c>
      <c r="M1690" t="s">
        <v>24</v>
      </c>
      <c r="N1690" t="s">
        <v>3167</v>
      </c>
      <c r="O1690" t="s">
        <v>3167</v>
      </c>
      <c r="P1690" t="s">
        <v>3167</v>
      </c>
      <c r="Q1690" t="s">
        <v>3167</v>
      </c>
      <c r="R1690" t="s">
        <v>3167</v>
      </c>
      <c r="S1690" s="10">
        <f>C1690-VLOOKUP(E1690, 'OFZ Yield'!$B$2:$N$2354, MATCH(V1690, 'OFZ Yield'!$B$3:$N$3, 0), FALSE)</f>
        <v>0.20999999999999996</v>
      </c>
      <c r="T1690">
        <f t="shared" si="81"/>
        <v>0</v>
      </c>
      <c r="U1690">
        <f t="shared" si="82"/>
        <v>120</v>
      </c>
      <c r="V1690">
        <v>10</v>
      </c>
      <c r="W1690">
        <v>0</v>
      </c>
    </row>
    <row r="1691" spans="1:26" hidden="1" x14ac:dyDescent="0.15">
      <c r="A1691" t="s">
        <v>452</v>
      </c>
      <c r="B1691" t="s">
        <v>453</v>
      </c>
      <c r="C1691" s="1">
        <v>9.85</v>
      </c>
      <c r="D1691" s="2">
        <v>48310</v>
      </c>
      <c r="E1691" s="2">
        <v>42850</v>
      </c>
      <c r="F1691" t="s">
        <v>829</v>
      </c>
      <c r="G1691" t="s">
        <v>19</v>
      </c>
      <c r="H1691" t="s">
        <v>21</v>
      </c>
      <c r="I1691" t="s">
        <v>23</v>
      </c>
      <c r="J1691" s="1">
        <v>132625642</v>
      </c>
      <c r="K1691" s="1">
        <f t="shared" si="80"/>
        <v>18.703040995603011</v>
      </c>
      <c r="L1691" t="s">
        <v>20</v>
      </c>
      <c r="M1691" t="s">
        <v>24</v>
      </c>
      <c r="N1691" t="s">
        <v>3167</v>
      </c>
      <c r="O1691" t="s">
        <v>3140</v>
      </c>
      <c r="P1691" t="s">
        <v>3167</v>
      </c>
      <c r="Q1691" t="s">
        <v>3167</v>
      </c>
      <c r="R1691" t="s">
        <v>3167</v>
      </c>
      <c r="S1691" s="10">
        <f>C1691-VLOOKUP(E1691, 'OFZ Yield'!$B$2:$N$2354, MATCH(V1691, 'OFZ Yield'!$B$3:$N$3, 0), FALSE)</f>
        <v>1.5099999999999998</v>
      </c>
      <c r="T1691">
        <f t="shared" si="81"/>
        <v>0</v>
      </c>
      <c r="U1691">
        <f t="shared" si="82"/>
        <v>180</v>
      </c>
      <c r="V1691">
        <v>20</v>
      </c>
      <c r="W1691">
        <v>2</v>
      </c>
    </row>
    <row r="1692" spans="1:26" x14ac:dyDescent="0.15">
      <c r="A1692" t="s">
        <v>1953</v>
      </c>
      <c r="B1692" t="s">
        <v>1954</v>
      </c>
      <c r="C1692" s="1">
        <v>18</v>
      </c>
      <c r="D1692" s="2">
        <v>44670</v>
      </c>
      <c r="E1692" s="2">
        <v>42850</v>
      </c>
      <c r="F1692" t="s">
        <v>3101</v>
      </c>
      <c r="G1692" t="s">
        <v>19</v>
      </c>
      <c r="H1692" t="s">
        <v>21</v>
      </c>
      <c r="I1692" t="s">
        <v>23</v>
      </c>
      <c r="J1692" s="1">
        <v>16578205</v>
      </c>
      <c r="K1692" s="1">
        <f t="shared" si="80"/>
        <v>16.623599438843133</v>
      </c>
      <c r="L1692" t="s">
        <v>20</v>
      </c>
      <c r="M1692" t="s">
        <v>1011</v>
      </c>
      <c r="N1692" t="s">
        <v>3167</v>
      </c>
      <c r="O1692" t="s">
        <v>3167</v>
      </c>
      <c r="P1692" t="s">
        <v>3167</v>
      </c>
      <c r="Q1692" t="s">
        <v>3167</v>
      </c>
      <c r="R1692" t="s">
        <v>3167</v>
      </c>
      <c r="S1692" s="10">
        <f>C1692-VLOOKUP(E1692, 'OFZ Yield'!$B$2:$N$2354, MATCH(V1692, 'OFZ Yield'!$B$3:$N$3, 0), FALSE)</f>
        <v>10.23</v>
      </c>
      <c r="T1692">
        <f t="shared" si="81"/>
        <v>1</v>
      </c>
      <c r="U1692">
        <f t="shared" si="82"/>
        <v>60</v>
      </c>
      <c r="V1692">
        <v>5</v>
      </c>
      <c r="W1692">
        <v>0</v>
      </c>
      <c r="X1692">
        <v>1</v>
      </c>
      <c r="Y1692" s="2">
        <v>43216</v>
      </c>
      <c r="Z1692" s="226">
        <f>IF(Y1692="", 0, 12*(Y1692-E1692)/365)</f>
        <v>12.032876712328767</v>
      </c>
    </row>
    <row r="1693" spans="1:26" hidden="1" x14ac:dyDescent="0.15">
      <c r="A1693" t="s">
        <v>165</v>
      </c>
      <c r="B1693" t="s">
        <v>166</v>
      </c>
      <c r="C1693" s="1">
        <v>9.65</v>
      </c>
      <c r="D1693" s="2">
        <v>44671</v>
      </c>
      <c r="E1693" s="2">
        <v>42851</v>
      </c>
      <c r="F1693" t="s">
        <v>255</v>
      </c>
      <c r="G1693" t="s">
        <v>19</v>
      </c>
      <c r="H1693" t="s">
        <v>21</v>
      </c>
      <c r="I1693" t="s">
        <v>25</v>
      </c>
      <c r="J1693" s="1">
        <v>66312821</v>
      </c>
      <c r="K1693" s="1">
        <f t="shared" si="80"/>
        <v>18.009893815043064</v>
      </c>
      <c r="L1693" t="s">
        <v>20</v>
      </c>
      <c r="M1693" t="s">
        <v>24</v>
      </c>
      <c r="N1693" t="s">
        <v>3167</v>
      </c>
      <c r="O1693" t="s">
        <v>3144</v>
      </c>
      <c r="P1693" t="s">
        <v>3167</v>
      </c>
      <c r="Q1693" t="s">
        <v>3167</v>
      </c>
      <c r="R1693" t="s">
        <v>3167</v>
      </c>
      <c r="S1693" s="10">
        <f>C1693-VLOOKUP(E1693, 'OFZ Yield'!$B$2:$N$2354, MATCH(V1693, 'OFZ Yield'!$B$3:$N$3, 0), FALSE)</f>
        <v>1.8600000000000003</v>
      </c>
      <c r="T1693">
        <f t="shared" si="81"/>
        <v>0</v>
      </c>
      <c r="U1693">
        <f t="shared" si="82"/>
        <v>60</v>
      </c>
      <c r="V1693">
        <v>10</v>
      </c>
      <c r="W1693">
        <v>2</v>
      </c>
    </row>
    <row r="1694" spans="1:26" hidden="1" x14ac:dyDescent="0.15">
      <c r="A1694" t="s">
        <v>38</v>
      </c>
      <c r="B1694" t="s">
        <v>39</v>
      </c>
      <c r="C1694" s="1">
        <v>8.75</v>
      </c>
      <c r="D1694" s="2">
        <v>46491</v>
      </c>
      <c r="E1694" s="2">
        <v>42851</v>
      </c>
      <c r="F1694" t="s">
        <v>692</v>
      </c>
      <c r="G1694" t="s">
        <v>19</v>
      </c>
      <c r="H1694" t="s">
        <v>21</v>
      </c>
      <c r="I1694" t="s">
        <v>23</v>
      </c>
      <c r="J1694" s="1">
        <v>230149597</v>
      </c>
      <c r="K1694" s="1">
        <f t="shared" si="80"/>
        <v>19.254240077194055</v>
      </c>
      <c r="L1694" t="s">
        <v>20</v>
      </c>
      <c r="M1694" t="s">
        <v>24</v>
      </c>
      <c r="N1694" t="s">
        <v>3167</v>
      </c>
      <c r="O1694" t="s">
        <v>3167</v>
      </c>
      <c r="P1694" t="s">
        <v>3167</v>
      </c>
      <c r="Q1694" t="s">
        <v>3167</v>
      </c>
      <c r="R1694" t="s">
        <v>3167</v>
      </c>
      <c r="S1694" s="10">
        <f>C1694-VLOOKUP(E1694, 'OFZ Yield'!$B$2:$N$2354, MATCH(V1694, 'OFZ Yield'!$B$3:$N$3, 0), FALSE)</f>
        <v>0.6899999999999995</v>
      </c>
      <c r="T1694">
        <f t="shared" si="81"/>
        <v>0</v>
      </c>
      <c r="U1694">
        <f t="shared" si="82"/>
        <v>120</v>
      </c>
      <c r="V1694">
        <v>15</v>
      </c>
      <c r="W1694">
        <v>0</v>
      </c>
    </row>
    <row r="1695" spans="1:26" hidden="1" x14ac:dyDescent="0.15">
      <c r="A1695" t="s">
        <v>257</v>
      </c>
      <c r="B1695" t="s">
        <v>258</v>
      </c>
      <c r="C1695" s="1">
        <v>9.1</v>
      </c>
      <c r="D1695" s="2">
        <v>44672</v>
      </c>
      <c r="E1695" s="2">
        <v>42852</v>
      </c>
      <c r="F1695" t="s">
        <v>259</v>
      </c>
      <c r="G1695" t="s">
        <v>19</v>
      </c>
      <c r="H1695" t="s">
        <v>21</v>
      </c>
      <c r="I1695" t="s">
        <v>23</v>
      </c>
      <c r="J1695" s="1">
        <v>39787692</v>
      </c>
      <c r="K1695" s="1">
        <f t="shared" si="80"/>
        <v>17.499068176197035</v>
      </c>
      <c r="L1695" t="s">
        <v>20</v>
      </c>
      <c r="M1695" t="s">
        <v>24</v>
      </c>
      <c r="N1695" t="s">
        <v>3167</v>
      </c>
      <c r="O1695" t="s">
        <v>3167</v>
      </c>
      <c r="P1695" t="s">
        <v>3167</v>
      </c>
      <c r="Q1695" t="s">
        <v>3167</v>
      </c>
      <c r="R1695" t="s">
        <v>3167</v>
      </c>
      <c r="S1695" s="10">
        <f>C1695-VLOOKUP(E1695, 'OFZ Yield'!$B$2:$N$2354, MATCH(V1695, 'OFZ Yield'!$B$3:$N$3, 0), FALSE)</f>
        <v>1.2699999999999996</v>
      </c>
      <c r="T1695">
        <f t="shared" si="81"/>
        <v>0</v>
      </c>
      <c r="U1695">
        <f t="shared" si="82"/>
        <v>60</v>
      </c>
      <c r="V1695">
        <v>5</v>
      </c>
      <c r="W1695">
        <v>0</v>
      </c>
    </row>
    <row r="1696" spans="1:26" x14ac:dyDescent="0.15">
      <c r="A1696" t="s">
        <v>2039</v>
      </c>
      <c r="B1696" t="s">
        <v>2040</v>
      </c>
      <c r="C1696" s="1">
        <v>12</v>
      </c>
      <c r="D1696" s="2">
        <v>44678</v>
      </c>
      <c r="E1696" s="2">
        <v>42852</v>
      </c>
      <c r="F1696" t="s">
        <v>3102</v>
      </c>
      <c r="G1696" t="s">
        <v>19</v>
      </c>
      <c r="H1696" t="s">
        <v>21</v>
      </c>
      <c r="I1696" t="s">
        <v>23</v>
      </c>
      <c r="J1696" s="1">
        <v>26525128</v>
      </c>
      <c r="K1696" s="1">
        <f t="shared" si="80"/>
        <v>17.093603068088871</v>
      </c>
      <c r="L1696" t="s">
        <v>20</v>
      </c>
      <c r="M1696" t="s">
        <v>1011</v>
      </c>
      <c r="N1696" t="s">
        <v>3167</v>
      </c>
      <c r="O1696" t="s">
        <v>3167</v>
      </c>
      <c r="P1696" t="s">
        <v>3167</v>
      </c>
      <c r="Q1696" t="s">
        <v>3167</v>
      </c>
      <c r="R1696" t="s">
        <v>3167</v>
      </c>
      <c r="S1696" s="10">
        <f>C1696-VLOOKUP(E1696, 'OFZ Yield'!$B$2:$N$2354, MATCH(V1696, 'OFZ Yield'!$B$3:$N$3, 0), FALSE)</f>
        <v>4.17</v>
      </c>
      <c r="T1696">
        <f t="shared" si="81"/>
        <v>1</v>
      </c>
      <c r="U1696">
        <f t="shared" si="82"/>
        <v>61</v>
      </c>
      <c r="V1696">
        <v>5</v>
      </c>
      <c r="W1696">
        <v>0</v>
      </c>
      <c r="X1696">
        <v>1</v>
      </c>
      <c r="Y1696" s="2">
        <v>43400</v>
      </c>
      <c r="Z1696" s="226">
        <f>IF(Y1696="", 0, 12*(Y1696-E1696)/365)</f>
        <v>18.016438356164382</v>
      </c>
    </row>
    <row r="1697" spans="1:26" hidden="1" x14ac:dyDescent="0.15">
      <c r="A1697" t="s">
        <v>130</v>
      </c>
      <c r="B1697" t="s">
        <v>131</v>
      </c>
      <c r="C1697" s="1">
        <v>8.9</v>
      </c>
      <c r="D1697" s="2">
        <v>44673</v>
      </c>
      <c r="E1697" s="2">
        <v>42853</v>
      </c>
      <c r="F1697" t="s">
        <v>260</v>
      </c>
      <c r="G1697" t="s">
        <v>19</v>
      </c>
      <c r="H1697" t="s">
        <v>21</v>
      </c>
      <c r="I1697" t="s">
        <v>23</v>
      </c>
      <c r="J1697" s="1">
        <v>67067281</v>
      </c>
      <c r="K1697" s="1">
        <f t="shared" si="80"/>
        <v>18.021206867519556</v>
      </c>
      <c r="L1697" t="s">
        <v>20</v>
      </c>
      <c r="M1697" t="s">
        <v>24</v>
      </c>
      <c r="N1697" t="s">
        <v>3134</v>
      </c>
      <c r="O1697" t="s">
        <v>3167</v>
      </c>
      <c r="P1697" t="s">
        <v>3167</v>
      </c>
      <c r="Q1697" t="s">
        <v>3167</v>
      </c>
      <c r="R1697" t="s">
        <v>3167</v>
      </c>
      <c r="S1697" s="10">
        <f>C1697-VLOOKUP(E1697, 'OFZ Yield'!$B$2:$N$2354, MATCH(V1697, 'OFZ Yield'!$B$3:$N$3, 0), FALSE)</f>
        <v>1.21</v>
      </c>
      <c r="T1697">
        <f t="shared" si="81"/>
        <v>0</v>
      </c>
      <c r="U1697">
        <f t="shared" si="82"/>
        <v>60</v>
      </c>
      <c r="V1697">
        <v>5</v>
      </c>
      <c r="W1697">
        <v>2</v>
      </c>
    </row>
    <row r="1698" spans="1:26" hidden="1" x14ac:dyDescent="0.15">
      <c r="A1698" t="s">
        <v>217</v>
      </c>
      <c r="B1698" t="s">
        <v>218</v>
      </c>
      <c r="C1698" s="1">
        <v>11.25</v>
      </c>
      <c r="D1698" s="2">
        <v>44673</v>
      </c>
      <c r="E1698" s="2">
        <v>42853</v>
      </c>
      <c r="F1698" t="s">
        <v>262</v>
      </c>
      <c r="G1698" t="s">
        <v>19</v>
      </c>
      <c r="H1698" t="s">
        <v>21</v>
      </c>
      <c r="I1698" t="s">
        <v>25</v>
      </c>
      <c r="J1698" s="1">
        <v>132625642</v>
      </c>
      <c r="K1698" s="1">
        <f t="shared" si="80"/>
        <v>18.703040995603011</v>
      </c>
      <c r="L1698" t="s">
        <v>20</v>
      </c>
      <c r="M1698" t="s">
        <v>24</v>
      </c>
      <c r="N1698" t="s">
        <v>3167</v>
      </c>
      <c r="O1698" t="s">
        <v>3167</v>
      </c>
      <c r="P1698" t="s">
        <v>3167</v>
      </c>
      <c r="Q1698" t="s">
        <v>3167</v>
      </c>
      <c r="R1698" t="s">
        <v>3167</v>
      </c>
      <c r="S1698" s="10">
        <f>C1698-VLOOKUP(E1698, 'OFZ Yield'!$B$2:$N$2354, MATCH(V1698, 'OFZ Yield'!$B$3:$N$3, 0), FALSE)</f>
        <v>3.5599999999999996</v>
      </c>
      <c r="T1698">
        <f t="shared" si="81"/>
        <v>0</v>
      </c>
      <c r="U1698">
        <f t="shared" si="82"/>
        <v>60</v>
      </c>
      <c r="V1698">
        <v>5</v>
      </c>
      <c r="W1698">
        <v>0</v>
      </c>
    </row>
    <row r="1699" spans="1:26" hidden="1" x14ac:dyDescent="0.15">
      <c r="A1699" t="s">
        <v>126</v>
      </c>
      <c r="B1699" t="s">
        <v>127</v>
      </c>
      <c r="C1699" s="1">
        <v>9.25</v>
      </c>
      <c r="D1699" s="2">
        <v>45401</v>
      </c>
      <c r="E1699" s="2">
        <v>42853</v>
      </c>
      <c r="F1699" t="s">
        <v>434</v>
      </c>
      <c r="G1699" t="s">
        <v>19</v>
      </c>
      <c r="H1699" t="s">
        <v>21</v>
      </c>
      <c r="I1699" t="s">
        <v>23</v>
      </c>
      <c r="J1699" s="1">
        <v>39787692</v>
      </c>
      <c r="K1699" s="1">
        <f t="shared" si="80"/>
        <v>17.499068176197035</v>
      </c>
      <c r="L1699" t="s">
        <v>20</v>
      </c>
      <c r="M1699" t="s">
        <v>24</v>
      </c>
      <c r="N1699" t="s">
        <v>3136</v>
      </c>
      <c r="O1699" t="s">
        <v>3167</v>
      </c>
      <c r="P1699" t="s">
        <v>3167</v>
      </c>
      <c r="Q1699" t="s">
        <v>3167</v>
      </c>
      <c r="R1699" t="s">
        <v>3167</v>
      </c>
      <c r="S1699" s="10">
        <f>C1699-VLOOKUP(E1699, 'OFZ Yield'!$B$2:$N$2354, MATCH(V1699, 'OFZ Yield'!$B$3:$N$3, 0), FALSE)</f>
        <v>1.6399999999999997</v>
      </c>
      <c r="T1699">
        <f t="shared" si="81"/>
        <v>0</v>
      </c>
      <c r="U1699">
        <f t="shared" si="82"/>
        <v>84</v>
      </c>
      <c r="V1699">
        <v>7</v>
      </c>
      <c r="W1699">
        <v>2</v>
      </c>
    </row>
    <row r="1700" spans="1:26" x14ac:dyDescent="0.15">
      <c r="A1700" t="s">
        <v>877</v>
      </c>
      <c r="B1700" t="s">
        <v>878</v>
      </c>
      <c r="C1700" s="1">
        <v>19.404510869999999</v>
      </c>
      <c r="D1700" s="2">
        <v>52580</v>
      </c>
      <c r="E1700" s="2">
        <v>42853</v>
      </c>
      <c r="F1700" t="s">
        <v>881</v>
      </c>
      <c r="G1700" t="s">
        <v>19</v>
      </c>
      <c r="H1700" t="s">
        <v>21</v>
      </c>
      <c r="I1700" t="s">
        <v>23</v>
      </c>
      <c r="J1700" s="1">
        <v>243712</v>
      </c>
      <c r="K1700" s="1">
        <f t="shared" si="80"/>
        <v>12.403742479270928</v>
      </c>
      <c r="L1700" t="s">
        <v>20</v>
      </c>
      <c r="M1700" t="s">
        <v>24</v>
      </c>
      <c r="N1700" t="s">
        <v>3167</v>
      </c>
      <c r="O1700" t="s">
        <v>3167</v>
      </c>
      <c r="P1700" t="s">
        <v>3167</v>
      </c>
      <c r="Q1700" t="s">
        <v>3167</v>
      </c>
      <c r="R1700" t="s">
        <v>3167</v>
      </c>
      <c r="S1700" s="10">
        <f>C1700-VLOOKUP(E1700, 'OFZ Yield'!$B$2:$N$2354, MATCH(V1700, 'OFZ Yield'!$B$3:$N$3, 0), FALSE)</f>
        <v>10.654510869999999</v>
      </c>
      <c r="T1700">
        <f t="shared" si="81"/>
        <v>1</v>
      </c>
      <c r="U1700">
        <f t="shared" si="82"/>
        <v>320</v>
      </c>
      <c r="V1700">
        <v>30</v>
      </c>
      <c r="W1700">
        <v>0</v>
      </c>
      <c r="X1700">
        <v>1</v>
      </c>
      <c r="Y1700" s="2">
        <v>44243</v>
      </c>
      <c r="Z1700" s="226">
        <f>IF(Y1700="", 0, 12*(Y1700-E1700)/365)</f>
        <v>45.698630136986303</v>
      </c>
    </row>
    <row r="1701" spans="1:26" hidden="1" x14ac:dyDescent="0.15">
      <c r="A1701" t="s">
        <v>170</v>
      </c>
      <c r="B1701" t="s">
        <v>171</v>
      </c>
      <c r="C1701" s="1">
        <v>0.01</v>
      </c>
      <c r="D1701" s="2">
        <v>43581</v>
      </c>
      <c r="E1701" s="2">
        <v>42853</v>
      </c>
      <c r="F1701" t="s">
        <v>3104</v>
      </c>
      <c r="G1701" t="s">
        <v>19</v>
      </c>
      <c r="H1701" t="s">
        <v>21</v>
      </c>
      <c r="I1701" t="s">
        <v>25</v>
      </c>
      <c r="J1701" s="1">
        <v>2980268</v>
      </c>
      <c r="K1701" s="1">
        <f t="shared" si="80"/>
        <v>14.907523787323774</v>
      </c>
      <c r="L1701" t="s">
        <v>20</v>
      </c>
      <c r="M1701" t="s">
        <v>947</v>
      </c>
      <c r="N1701" t="s">
        <v>3167</v>
      </c>
      <c r="O1701" t="s">
        <v>3167</v>
      </c>
      <c r="P1701" t="s">
        <v>3167</v>
      </c>
      <c r="Q1701" t="s">
        <v>3167</v>
      </c>
      <c r="R1701" t="s">
        <v>3167</v>
      </c>
      <c r="S1701" s="10">
        <f>C1701-VLOOKUP(E1701, 'OFZ Yield'!$B$2:$N$2354, MATCH(V1701, 'OFZ Yield'!$B$3:$N$3, 0), FALSE)</f>
        <v>-7.66</v>
      </c>
      <c r="T1701">
        <f t="shared" si="81"/>
        <v>0</v>
      </c>
      <c r="U1701">
        <f t="shared" si="82"/>
        <v>24</v>
      </c>
      <c r="V1701">
        <v>10</v>
      </c>
      <c r="W1701">
        <v>0</v>
      </c>
      <c r="Z1701">
        <v>0</v>
      </c>
    </row>
    <row r="1702" spans="1:26" hidden="1" x14ac:dyDescent="0.15">
      <c r="A1702" t="s">
        <v>38</v>
      </c>
      <c r="B1702" t="s">
        <v>39</v>
      </c>
      <c r="C1702" s="1">
        <v>8.75</v>
      </c>
      <c r="D1702" s="2">
        <v>44132</v>
      </c>
      <c r="E1702" s="2">
        <v>42858</v>
      </c>
      <c r="F1702" t="s">
        <v>3108</v>
      </c>
      <c r="G1702" t="s">
        <v>19</v>
      </c>
      <c r="H1702" t="s">
        <v>21</v>
      </c>
      <c r="I1702" t="s">
        <v>25</v>
      </c>
      <c r="J1702" s="1">
        <v>406146348</v>
      </c>
      <c r="K1702" s="1">
        <f t="shared" si="80"/>
        <v>19.822224115668995</v>
      </c>
      <c r="L1702" t="s">
        <v>20</v>
      </c>
      <c r="M1702" t="s">
        <v>947</v>
      </c>
      <c r="N1702" t="s">
        <v>3167</v>
      </c>
      <c r="O1702" t="s">
        <v>3167</v>
      </c>
      <c r="P1702" t="s">
        <v>3167</v>
      </c>
      <c r="Q1702" t="s">
        <v>3167</v>
      </c>
      <c r="R1702" t="s">
        <v>3167</v>
      </c>
      <c r="S1702" s="10">
        <f>C1702-VLOOKUP(E1702, 'OFZ Yield'!$B$2:$N$2354, MATCH(V1702, 'OFZ Yield'!$B$3:$N$3, 0), FALSE)</f>
        <v>0.66000000000000014</v>
      </c>
      <c r="T1702">
        <f t="shared" si="81"/>
        <v>0</v>
      </c>
      <c r="U1702">
        <f t="shared" si="82"/>
        <v>42</v>
      </c>
      <c r="V1702">
        <v>2</v>
      </c>
      <c r="W1702">
        <v>0</v>
      </c>
      <c r="Z1702">
        <v>0</v>
      </c>
    </row>
    <row r="1703" spans="1:26" hidden="1" x14ac:dyDescent="0.15">
      <c r="A1703" t="s">
        <v>60</v>
      </c>
      <c r="B1703" t="s">
        <v>61</v>
      </c>
      <c r="C1703" s="1">
        <v>9.5500000000000007</v>
      </c>
      <c r="D1703" s="2">
        <v>44315</v>
      </c>
      <c r="E1703" s="2">
        <v>42859</v>
      </c>
      <c r="F1703" t="s">
        <v>82</v>
      </c>
      <c r="G1703" t="s">
        <v>19</v>
      </c>
      <c r="H1703" t="s">
        <v>21</v>
      </c>
      <c r="I1703" t="s">
        <v>25</v>
      </c>
      <c r="J1703" s="1">
        <v>66312821</v>
      </c>
      <c r="K1703" s="1">
        <f t="shared" si="80"/>
        <v>18.009893815043064</v>
      </c>
      <c r="L1703" t="s">
        <v>20</v>
      </c>
      <c r="M1703" t="s">
        <v>24</v>
      </c>
      <c r="N1703" t="s">
        <v>3167</v>
      </c>
      <c r="O1703" t="s">
        <v>3139</v>
      </c>
      <c r="P1703" t="s">
        <v>3167</v>
      </c>
      <c r="Q1703" t="s">
        <v>3167</v>
      </c>
      <c r="R1703" t="s">
        <v>3167</v>
      </c>
      <c r="S1703" s="10">
        <f>C1703-VLOOKUP(E1703, 'OFZ Yield'!$B$2:$N$2354, MATCH(V1703, 'OFZ Yield'!$B$3:$N$3, 0), FALSE)</f>
        <v>1.7600000000000007</v>
      </c>
      <c r="T1703">
        <f t="shared" si="81"/>
        <v>0</v>
      </c>
      <c r="U1703">
        <f t="shared" si="82"/>
        <v>48</v>
      </c>
      <c r="V1703">
        <v>5</v>
      </c>
      <c r="W1703">
        <v>0</v>
      </c>
    </row>
    <row r="1704" spans="1:26" hidden="1" x14ac:dyDescent="0.15">
      <c r="A1704" t="s">
        <v>319</v>
      </c>
      <c r="B1704" t="s">
        <v>320</v>
      </c>
      <c r="C1704" s="1">
        <v>8.65</v>
      </c>
      <c r="D1704" s="2">
        <v>46499</v>
      </c>
      <c r="E1704" s="2">
        <v>42859</v>
      </c>
      <c r="F1704" t="s">
        <v>693</v>
      </c>
      <c r="G1704" t="s">
        <v>19</v>
      </c>
      <c r="H1704" t="s">
        <v>21</v>
      </c>
      <c r="I1704" t="s">
        <v>23</v>
      </c>
      <c r="J1704" s="1">
        <v>530502571</v>
      </c>
      <c r="K1704" s="1">
        <f t="shared" si="80"/>
        <v>20.089335362377916</v>
      </c>
      <c r="L1704" t="s">
        <v>20</v>
      </c>
      <c r="M1704" t="s">
        <v>24</v>
      </c>
      <c r="N1704" t="s">
        <v>3167</v>
      </c>
      <c r="O1704" t="s">
        <v>3167</v>
      </c>
      <c r="P1704" t="s">
        <v>3167</v>
      </c>
      <c r="Q1704" t="s">
        <v>3167</v>
      </c>
      <c r="R1704" t="s">
        <v>3167</v>
      </c>
      <c r="S1704" s="10">
        <f>C1704-VLOOKUP(E1704, 'OFZ Yield'!$B$2:$N$2354, MATCH(V1704, 'OFZ Yield'!$B$3:$N$3, 0), FALSE)</f>
        <v>0.94000000000000039</v>
      </c>
      <c r="T1704">
        <f t="shared" si="81"/>
        <v>0</v>
      </c>
      <c r="U1704">
        <f t="shared" si="82"/>
        <v>120</v>
      </c>
      <c r="V1704">
        <v>10</v>
      </c>
      <c r="W1704">
        <v>0</v>
      </c>
    </row>
    <row r="1705" spans="1:26" hidden="1" x14ac:dyDescent="0.15">
      <c r="A1705" t="s">
        <v>192</v>
      </c>
      <c r="B1705" t="s">
        <v>193</v>
      </c>
      <c r="C1705" s="1">
        <v>10.65</v>
      </c>
      <c r="D1705" s="2">
        <v>44133</v>
      </c>
      <c r="E1705" s="2">
        <v>42859</v>
      </c>
      <c r="F1705" t="s">
        <v>3109</v>
      </c>
      <c r="G1705" t="s">
        <v>19</v>
      </c>
      <c r="H1705" t="s">
        <v>21</v>
      </c>
      <c r="I1705" t="s">
        <v>25</v>
      </c>
      <c r="J1705" s="1">
        <v>39575225</v>
      </c>
      <c r="K1705" s="1">
        <f t="shared" si="80"/>
        <v>17.493713849122642</v>
      </c>
      <c r="L1705" t="s">
        <v>20</v>
      </c>
      <c r="M1705" t="s">
        <v>947</v>
      </c>
      <c r="N1705" t="s">
        <v>3167</v>
      </c>
      <c r="O1705" t="s">
        <v>3167</v>
      </c>
      <c r="P1705" t="s">
        <v>3167</v>
      </c>
      <c r="Q1705" t="s">
        <v>3167</v>
      </c>
      <c r="R1705" t="s">
        <v>3167</v>
      </c>
      <c r="S1705" s="10">
        <f>C1705-VLOOKUP(E1705, 'OFZ Yield'!$B$2:$N$2354, MATCH(V1705, 'OFZ Yield'!$B$3:$N$3, 0), FALSE)</f>
        <v>2.6300000000000008</v>
      </c>
      <c r="T1705">
        <f t="shared" si="81"/>
        <v>0</v>
      </c>
      <c r="U1705">
        <f t="shared" si="82"/>
        <v>42</v>
      </c>
      <c r="V1705">
        <v>3</v>
      </c>
      <c r="W1705">
        <v>0</v>
      </c>
      <c r="Z1705">
        <v>0</v>
      </c>
    </row>
    <row r="1706" spans="1:26" hidden="1" x14ac:dyDescent="0.15">
      <c r="A1706" t="s">
        <v>3110</v>
      </c>
      <c r="B1706" t="s">
        <v>3111</v>
      </c>
      <c r="C1706" s="1">
        <v>11</v>
      </c>
      <c r="D1706" s="2">
        <v>46499</v>
      </c>
      <c r="E1706" s="2">
        <v>42859</v>
      </c>
      <c r="F1706" t="s">
        <v>3112</v>
      </c>
      <c r="G1706" t="s">
        <v>19</v>
      </c>
      <c r="H1706" t="s">
        <v>21</v>
      </c>
      <c r="I1706" t="s">
        <v>28</v>
      </c>
      <c r="J1706" s="1">
        <v>184818481</v>
      </c>
      <c r="K1706" s="1">
        <f t="shared" si="80"/>
        <v>19.034884717582905</v>
      </c>
      <c r="L1706" t="s">
        <v>20</v>
      </c>
      <c r="M1706" t="s">
        <v>1011</v>
      </c>
      <c r="N1706" t="s">
        <v>3167</v>
      </c>
      <c r="O1706" t="s">
        <v>3167</v>
      </c>
      <c r="P1706" t="s">
        <v>3167</v>
      </c>
      <c r="Q1706" t="s">
        <v>3167</v>
      </c>
      <c r="R1706" t="s">
        <v>3167</v>
      </c>
      <c r="S1706" s="10">
        <f>C1706-VLOOKUP(E1706, 'OFZ Yield'!$B$2:$N$2354, MATCH(V1706, 'OFZ Yield'!$B$3:$N$3, 0), FALSE)</f>
        <v>2.0399999999999991</v>
      </c>
      <c r="T1706">
        <f t="shared" si="81"/>
        <v>0</v>
      </c>
      <c r="U1706">
        <f t="shared" si="82"/>
        <v>120</v>
      </c>
      <c r="V1706">
        <v>30</v>
      </c>
      <c r="W1706">
        <v>0</v>
      </c>
      <c r="X1706">
        <v>0</v>
      </c>
      <c r="Y1706" s="2">
        <v>43223</v>
      </c>
      <c r="Z1706" s="10">
        <f>(Y1706-E1706)/365</f>
        <v>0.99726027397260275</v>
      </c>
    </row>
    <row r="1707" spans="1:26" hidden="1" x14ac:dyDescent="0.15">
      <c r="A1707" t="s">
        <v>332</v>
      </c>
      <c r="B1707" t="s">
        <v>333</v>
      </c>
      <c r="C1707" s="1">
        <v>5</v>
      </c>
      <c r="D1707" s="2">
        <v>48327</v>
      </c>
      <c r="E1707" s="2">
        <v>42867</v>
      </c>
      <c r="F1707" t="s">
        <v>3113</v>
      </c>
      <c r="G1707" t="s">
        <v>19</v>
      </c>
      <c r="H1707" t="s">
        <v>21</v>
      </c>
      <c r="I1707" t="s">
        <v>23</v>
      </c>
      <c r="J1707" s="1">
        <v>28798690</v>
      </c>
      <c r="K1707" s="1">
        <f t="shared" si="80"/>
        <v>17.17584045796054</v>
      </c>
      <c r="L1707" t="s">
        <v>20</v>
      </c>
      <c r="M1707" t="s">
        <v>951</v>
      </c>
      <c r="N1707" t="s">
        <v>3131</v>
      </c>
      <c r="O1707" t="s">
        <v>3140</v>
      </c>
      <c r="P1707" t="s">
        <v>3167</v>
      </c>
      <c r="Q1707" t="s">
        <v>3167</v>
      </c>
      <c r="R1707" t="s">
        <v>3167</v>
      </c>
      <c r="S1707" s="10">
        <f>C1707-VLOOKUP(E1707, 'OFZ Yield'!$B$2:$N$2354, MATCH(V1707, 'OFZ Yield'!$B$3:$N$3, 0), FALSE)</f>
        <v>-2.6399999999999997</v>
      </c>
      <c r="T1707">
        <f t="shared" si="81"/>
        <v>0</v>
      </c>
      <c r="U1707">
        <f t="shared" si="82"/>
        <v>180</v>
      </c>
      <c r="V1707">
        <v>10</v>
      </c>
      <c r="W1707">
        <v>2</v>
      </c>
      <c r="Z1707">
        <v>0</v>
      </c>
    </row>
    <row r="1708" spans="1:26" hidden="1" x14ac:dyDescent="0.15">
      <c r="A1708" t="s">
        <v>319</v>
      </c>
      <c r="B1708" t="s">
        <v>320</v>
      </c>
      <c r="C1708" s="1">
        <v>8.6</v>
      </c>
      <c r="D1708" s="2">
        <v>45785</v>
      </c>
      <c r="E1708" s="2">
        <v>42873</v>
      </c>
      <c r="F1708" t="s">
        <v>501</v>
      </c>
      <c r="G1708" t="s">
        <v>19</v>
      </c>
      <c r="H1708" t="s">
        <v>21</v>
      </c>
      <c r="I1708" t="s">
        <v>25</v>
      </c>
      <c r="J1708" s="1">
        <v>203906300</v>
      </c>
      <c r="K1708" s="1">
        <f t="shared" si="80"/>
        <v>19.13317113256614</v>
      </c>
      <c r="L1708" t="s">
        <v>20</v>
      </c>
      <c r="M1708" t="s">
        <v>24</v>
      </c>
      <c r="N1708" t="s">
        <v>3167</v>
      </c>
      <c r="O1708" t="s">
        <v>3167</v>
      </c>
      <c r="P1708" t="s">
        <v>3167</v>
      </c>
      <c r="Q1708" t="s">
        <v>3167</v>
      </c>
      <c r="R1708" t="s">
        <v>3167</v>
      </c>
      <c r="S1708" s="10">
        <f>C1708-VLOOKUP(E1708, 'OFZ Yield'!$B$2:$N$2354, MATCH(V1708, 'OFZ Yield'!$B$3:$N$3, 0), FALSE)</f>
        <v>0.94999999999999929</v>
      </c>
      <c r="T1708">
        <f t="shared" si="81"/>
        <v>0</v>
      </c>
      <c r="U1708">
        <f t="shared" si="82"/>
        <v>96</v>
      </c>
      <c r="V1708">
        <v>10</v>
      </c>
      <c r="W1708">
        <v>0</v>
      </c>
    </row>
    <row r="1709" spans="1:26" hidden="1" x14ac:dyDescent="0.15">
      <c r="A1709" t="s">
        <v>457</v>
      </c>
      <c r="B1709" t="s">
        <v>458</v>
      </c>
      <c r="C1709" s="1">
        <v>8.5500000000000007</v>
      </c>
      <c r="D1709" s="2">
        <v>46513</v>
      </c>
      <c r="E1709" s="2">
        <v>42873</v>
      </c>
      <c r="F1709" t="s">
        <v>695</v>
      </c>
      <c r="G1709" t="s">
        <v>19</v>
      </c>
      <c r="H1709" t="s">
        <v>21</v>
      </c>
      <c r="I1709" t="s">
        <v>23</v>
      </c>
      <c r="J1709" s="1">
        <v>135937533</v>
      </c>
      <c r="K1709" s="1">
        <f t="shared" si="80"/>
        <v>18.727706022005869</v>
      </c>
      <c r="L1709" t="s">
        <v>20</v>
      </c>
      <c r="M1709" t="s">
        <v>24</v>
      </c>
      <c r="N1709" t="s">
        <v>3167</v>
      </c>
      <c r="O1709" t="s">
        <v>3167</v>
      </c>
      <c r="P1709" t="s">
        <v>3167</v>
      </c>
      <c r="Q1709" t="s">
        <v>3167</v>
      </c>
      <c r="R1709" t="s">
        <v>3167</v>
      </c>
      <c r="S1709" s="10">
        <f>C1709-VLOOKUP(E1709, 'OFZ Yield'!$B$2:$N$2354, MATCH(V1709, 'OFZ Yield'!$B$3:$N$3, 0), FALSE)</f>
        <v>0.90000000000000036</v>
      </c>
      <c r="T1709">
        <f t="shared" si="81"/>
        <v>0</v>
      </c>
      <c r="U1709">
        <f t="shared" si="82"/>
        <v>120</v>
      </c>
      <c r="V1709">
        <v>10</v>
      </c>
      <c r="W1709">
        <v>0</v>
      </c>
    </row>
    <row r="1710" spans="1:26" x14ac:dyDescent="0.15">
      <c r="A1710" t="s">
        <v>197</v>
      </c>
      <c r="B1710" t="s">
        <v>198</v>
      </c>
      <c r="C1710" s="1">
        <v>12</v>
      </c>
      <c r="D1710" s="2">
        <v>44698</v>
      </c>
      <c r="E1710" s="2">
        <v>42878</v>
      </c>
      <c r="F1710" t="s">
        <v>263</v>
      </c>
      <c r="G1710" t="s">
        <v>19</v>
      </c>
      <c r="H1710" t="s">
        <v>21</v>
      </c>
      <c r="I1710" t="s">
        <v>25</v>
      </c>
      <c r="J1710" s="1">
        <v>33156410</v>
      </c>
      <c r="K1710" s="1">
        <f t="shared" si="80"/>
        <v>17.31674661940308</v>
      </c>
      <c r="L1710" t="s">
        <v>20</v>
      </c>
      <c r="M1710" t="s">
        <v>24</v>
      </c>
      <c r="N1710" t="s">
        <v>3167</v>
      </c>
      <c r="O1710" t="s">
        <v>3167</v>
      </c>
      <c r="P1710" t="s">
        <v>3167</v>
      </c>
      <c r="Q1710" t="s">
        <v>3167</v>
      </c>
      <c r="R1710" t="s">
        <v>3167</v>
      </c>
      <c r="S1710" s="10">
        <f>C1710-VLOOKUP(E1710, 'OFZ Yield'!$B$2:$N$2354, MATCH(V1710, 'OFZ Yield'!$B$3:$N$3, 0), FALSE)</f>
        <v>4.32</v>
      </c>
      <c r="T1710">
        <f t="shared" si="81"/>
        <v>1</v>
      </c>
      <c r="U1710">
        <f t="shared" si="82"/>
        <v>60</v>
      </c>
      <c r="V1710">
        <v>5</v>
      </c>
      <c r="W1710">
        <v>0</v>
      </c>
      <c r="X1710">
        <v>1</v>
      </c>
      <c r="Y1710" s="2">
        <v>44243</v>
      </c>
      <c r="Z1710" s="226">
        <f>IF(Y1710="", 0, 12*(Y1710-E1710)/365)</f>
        <v>44.876712328767127</v>
      </c>
    </row>
    <row r="1711" spans="1:26" hidden="1" x14ac:dyDescent="0.15">
      <c r="A1711" t="s">
        <v>3110</v>
      </c>
      <c r="B1711" t="s">
        <v>3111</v>
      </c>
      <c r="C1711" s="1">
        <v>9.75</v>
      </c>
      <c r="D1711" s="2">
        <v>46520</v>
      </c>
      <c r="E1711" s="2">
        <v>42880</v>
      </c>
      <c r="F1711" t="s">
        <v>3115</v>
      </c>
      <c r="G1711" t="s">
        <v>19</v>
      </c>
      <c r="H1711" t="s">
        <v>21</v>
      </c>
      <c r="I1711" t="s">
        <v>68</v>
      </c>
      <c r="J1711" s="1">
        <v>39603960</v>
      </c>
      <c r="K1711" s="1">
        <f t="shared" si="80"/>
        <v>17.494439671225042</v>
      </c>
      <c r="L1711" t="s">
        <v>20</v>
      </c>
      <c r="M1711" t="s">
        <v>1011</v>
      </c>
      <c r="N1711" t="s">
        <v>3167</v>
      </c>
      <c r="O1711" t="s">
        <v>3167</v>
      </c>
      <c r="P1711" t="s">
        <v>3167</v>
      </c>
      <c r="Q1711" t="s">
        <v>3167</v>
      </c>
      <c r="R1711" t="s">
        <v>3167</v>
      </c>
      <c r="S1711" s="10">
        <f>C1711-VLOOKUP(E1711, 'OFZ Yield'!$B$2:$N$2354, MATCH(V1711, 'OFZ Yield'!$B$3:$N$3, 0), FALSE)</f>
        <v>1.9800000000000004</v>
      </c>
      <c r="T1711">
        <f t="shared" si="81"/>
        <v>0</v>
      </c>
      <c r="U1711">
        <f t="shared" si="82"/>
        <v>120</v>
      </c>
      <c r="V1711">
        <v>5</v>
      </c>
      <c r="W1711">
        <v>0</v>
      </c>
      <c r="X1711">
        <v>0</v>
      </c>
      <c r="Y1711" s="2">
        <v>43244</v>
      </c>
      <c r="Z1711" s="10">
        <f>(Y1711-E1711)/365</f>
        <v>0.99726027397260275</v>
      </c>
    </row>
    <row r="1712" spans="1:26" hidden="1" x14ac:dyDescent="0.15">
      <c r="A1712" t="s">
        <v>312</v>
      </c>
      <c r="B1712" t="s">
        <v>313</v>
      </c>
      <c r="C1712" s="1">
        <v>8.4499999999999993</v>
      </c>
      <c r="D1712" s="2">
        <v>48341</v>
      </c>
      <c r="E1712" s="2">
        <v>42881</v>
      </c>
      <c r="F1712" t="s">
        <v>831</v>
      </c>
      <c r="G1712" t="s">
        <v>19</v>
      </c>
      <c r="H1712" t="s">
        <v>21</v>
      </c>
      <c r="I1712" t="s">
        <v>23</v>
      </c>
      <c r="J1712" s="1">
        <v>132625642</v>
      </c>
      <c r="K1712" s="1">
        <f t="shared" si="80"/>
        <v>18.703040995603011</v>
      </c>
      <c r="L1712" t="s">
        <v>20</v>
      </c>
      <c r="M1712" t="s">
        <v>24</v>
      </c>
      <c r="N1712" t="s">
        <v>3167</v>
      </c>
      <c r="O1712" t="s">
        <v>3167</v>
      </c>
      <c r="P1712" t="s">
        <v>3167</v>
      </c>
      <c r="Q1712" t="s">
        <v>3167</v>
      </c>
      <c r="R1712" t="s">
        <v>3167</v>
      </c>
      <c r="S1712" s="10">
        <f>C1712-VLOOKUP(E1712, 'OFZ Yield'!$B$2:$N$2354, MATCH(V1712, 'OFZ Yield'!$B$3:$N$3, 0), FALSE)</f>
        <v>0.55999999999999961</v>
      </c>
      <c r="T1712">
        <f t="shared" si="81"/>
        <v>0</v>
      </c>
      <c r="U1712">
        <f t="shared" si="82"/>
        <v>180</v>
      </c>
      <c r="V1712">
        <v>15</v>
      </c>
      <c r="W1712">
        <v>0</v>
      </c>
    </row>
    <row r="1713" spans="1:26" hidden="1" x14ac:dyDescent="0.15">
      <c r="A1713" t="s">
        <v>841</v>
      </c>
      <c r="B1713" t="s">
        <v>842</v>
      </c>
      <c r="C1713" s="1">
        <v>11.78389</v>
      </c>
      <c r="D1713" s="2">
        <v>54694</v>
      </c>
      <c r="E1713" s="2">
        <v>42881</v>
      </c>
      <c r="F1713" t="s">
        <v>931</v>
      </c>
      <c r="G1713" t="s">
        <v>19</v>
      </c>
      <c r="H1713" t="s">
        <v>21</v>
      </c>
      <c r="I1713" t="s">
        <v>23</v>
      </c>
      <c r="J1713" s="1">
        <v>659315193</v>
      </c>
      <c r="K1713" s="1">
        <f t="shared" si="80"/>
        <v>20.306712267955739</v>
      </c>
      <c r="L1713" t="s">
        <v>20</v>
      </c>
      <c r="M1713" t="s">
        <v>24</v>
      </c>
      <c r="N1713" t="s">
        <v>3167</v>
      </c>
      <c r="O1713" t="s">
        <v>3167</v>
      </c>
      <c r="P1713" t="s">
        <v>3167</v>
      </c>
      <c r="Q1713" t="s">
        <v>3167</v>
      </c>
      <c r="R1713" t="s">
        <v>3167</v>
      </c>
      <c r="S1713" s="10">
        <f>C1713-VLOOKUP(E1713, 'OFZ Yield'!$B$2:$N$2354, MATCH(V1713, 'OFZ Yield'!$B$3:$N$3, 0), FALSE)</f>
        <v>2.9038899999999988</v>
      </c>
      <c r="T1713">
        <f t="shared" si="81"/>
        <v>0</v>
      </c>
      <c r="U1713">
        <f t="shared" si="82"/>
        <v>389</v>
      </c>
      <c r="V1713">
        <v>30</v>
      </c>
      <c r="W1713">
        <v>0</v>
      </c>
    </row>
    <row r="1714" spans="1:26" hidden="1" x14ac:dyDescent="0.15">
      <c r="A1714" t="s">
        <v>1409</v>
      </c>
      <c r="B1714" t="s">
        <v>1410</v>
      </c>
      <c r="C1714" s="1">
        <v>8.75</v>
      </c>
      <c r="D1714" s="2">
        <v>43977</v>
      </c>
      <c r="E1714" s="2">
        <v>42881</v>
      </c>
      <c r="F1714" t="s">
        <v>3114</v>
      </c>
      <c r="G1714" t="s">
        <v>19</v>
      </c>
      <c r="H1714" t="s">
        <v>21</v>
      </c>
      <c r="I1714" t="s">
        <v>25</v>
      </c>
      <c r="J1714" s="1">
        <v>203210729</v>
      </c>
      <c r="K1714" s="1">
        <f t="shared" si="80"/>
        <v>19.12975407247157</v>
      </c>
      <c r="L1714" t="s">
        <v>20</v>
      </c>
      <c r="M1714" t="s">
        <v>947</v>
      </c>
      <c r="N1714" t="s">
        <v>3167</v>
      </c>
      <c r="O1714" t="s">
        <v>3139</v>
      </c>
      <c r="P1714" t="s">
        <v>3167</v>
      </c>
      <c r="Q1714" t="s">
        <v>3167</v>
      </c>
      <c r="R1714" t="s">
        <v>3167</v>
      </c>
      <c r="S1714" s="10">
        <f>C1714-VLOOKUP(E1714, 'OFZ Yield'!$B$2:$N$2354, MATCH(V1714, 'OFZ Yield'!$B$3:$N$3, 0), FALSE)</f>
        <v>0.94000000000000039</v>
      </c>
      <c r="T1714">
        <f t="shared" si="81"/>
        <v>0</v>
      </c>
      <c r="U1714">
        <f t="shared" si="82"/>
        <v>37</v>
      </c>
      <c r="V1714">
        <v>5</v>
      </c>
      <c r="W1714">
        <v>0</v>
      </c>
      <c r="Z1714">
        <v>0</v>
      </c>
    </row>
    <row r="1715" spans="1:26" hidden="1" x14ac:dyDescent="0.15">
      <c r="A1715" t="s">
        <v>170</v>
      </c>
      <c r="B1715" t="s">
        <v>171</v>
      </c>
      <c r="C1715" s="1">
        <v>8.3000000000000007</v>
      </c>
      <c r="D1715" s="2">
        <v>46537</v>
      </c>
      <c r="E1715" s="2">
        <v>42885</v>
      </c>
      <c r="F1715" t="s">
        <v>699</v>
      </c>
      <c r="G1715" t="s">
        <v>19</v>
      </c>
      <c r="H1715" t="s">
        <v>21</v>
      </c>
      <c r="I1715" t="s">
        <v>23</v>
      </c>
      <c r="J1715" s="1">
        <v>201201845</v>
      </c>
      <c r="K1715" s="1">
        <f t="shared" si="80"/>
        <v>19.119819166127932</v>
      </c>
      <c r="L1715" t="s">
        <v>20</v>
      </c>
      <c r="M1715" t="s">
        <v>24</v>
      </c>
      <c r="N1715" t="s">
        <v>3167</v>
      </c>
      <c r="O1715" t="s">
        <v>3167</v>
      </c>
      <c r="P1715" t="s">
        <v>3167</v>
      </c>
      <c r="Q1715" t="s">
        <v>3167</v>
      </c>
      <c r="R1715" t="s">
        <v>3167</v>
      </c>
      <c r="S1715" s="10">
        <f>C1715-VLOOKUP(E1715, 'OFZ Yield'!$B$2:$N$2354, MATCH(V1715, 'OFZ Yield'!$B$3:$N$3, 0), FALSE)</f>
        <v>0.61000000000000032</v>
      </c>
      <c r="T1715">
        <f t="shared" si="81"/>
        <v>0</v>
      </c>
      <c r="U1715">
        <f t="shared" si="82"/>
        <v>121</v>
      </c>
      <c r="V1715">
        <v>10</v>
      </c>
      <c r="W1715">
        <v>0</v>
      </c>
    </row>
    <row r="1716" spans="1:26" hidden="1" x14ac:dyDescent="0.15">
      <c r="A1716" t="s">
        <v>332</v>
      </c>
      <c r="B1716" t="s">
        <v>333</v>
      </c>
      <c r="C1716" s="1">
        <v>5.8</v>
      </c>
      <c r="D1716" s="2">
        <v>48345</v>
      </c>
      <c r="E1716" s="2">
        <v>42885</v>
      </c>
      <c r="F1716" t="s">
        <v>832</v>
      </c>
      <c r="G1716" t="s">
        <v>19</v>
      </c>
      <c r="H1716" t="s">
        <v>21</v>
      </c>
      <c r="I1716" t="s">
        <v>23</v>
      </c>
      <c r="J1716" s="1">
        <v>67067281</v>
      </c>
      <c r="K1716" s="1">
        <f t="shared" si="80"/>
        <v>18.021206867519556</v>
      </c>
      <c r="L1716" t="s">
        <v>20</v>
      </c>
      <c r="M1716" t="s">
        <v>24</v>
      </c>
      <c r="N1716" t="s">
        <v>3131</v>
      </c>
      <c r="O1716" t="s">
        <v>3140</v>
      </c>
      <c r="P1716" t="s">
        <v>3167</v>
      </c>
      <c r="Q1716" t="s">
        <v>3167</v>
      </c>
      <c r="R1716" t="s">
        <v>3167</v>
      </c>
      <c r="S1716" s="10">
        <f>C1716-VLOOKUP(E1716, 'OFZ Yield'!$B$2:$N$2354, MATCH(V1716, 'OFZ Yield'!$B$3:$N$3, 0), FALSE)</f>
        <v>-2.1000000000000005</v>
      </c>
      <c r="T1716">
        <f t="shared" si="81"/>
        <v>0</v>
      </c>
      <c r="U1716">
        <f t="shared" si="82"/>
        <v>180</v>
      </c>
      <c r="V1716">
        <v>15</v>
      </c>
      <c r="W1716">
        <v>2</v>
      </c>
    </row>
    <row r="1717" spans="1:26" hidden="1" x14ac:dyDescent="0.15">
      <c r="A1717" t="s">
        <v>529</v>
      </c>
      <c r="B1717" t="s">
        <v>530</v>
      </c>
      <c r="C1717" s="1">
        <v>8.6999999999999993</v>
      </c>
      <c r="D1717" s="2">
        <v>43977</v>
      </c>
      <c r="E1717" s="2">
        <v>42885</v>
      </c>
      <c r="F1717" t="s">
        <v>3117</v>
      </c>
      <c r="G1717" t="s">
        <v>19</v>
      </c>
      <c r="H1717" t="s">
        <v>21</v>
      </c>
      <c r="I1717" t="s">
        <v>25</v>
      </c>
      <c r="J1717" s="1">
        <v>66662222</v>
      </c>
      <c r="K1717" s="1">
        <f t="shared" si="80"/>
        <v>18.015148963621659</v>
      </c>
      <c r="L1717" t="s">
        <v>20</v>
      </c>
      <c r="M1717" t="s">
        <v>947</v>
      </c>
      <c r="N1717" t="s">
        <v>3167</v>
      </c>
      <c r="O1717" t="s">
        <v>3167</v>
      </c>
      <c r="P1717" t="s">
        <v>3167</v>
      </c>
      <c r="Q1717" t="s">
        <v>3167</v>
      </c>
      <c r="R1717" t="s">
        <v>3167</v>
      </c>
      <c r="S1717" s="10">
        <f>C1717-VLOOKUP(E1717, 'OFZ Yield'!$B$2:$N$2354, MATCH(V1717, 'OFZ Yield'!$B$3:$N$3, 0), FALSE)</f>
        <v>0.87999999999999901</v>
      </c>
      <c r="T1717">
        <f t="shared" si="81"/>
        <v>0</v>
      </c>
      <c r="U1717">
        <f t="shared" si="82"/>
        <v>36</v>
      </c>
      <c r="V1717">
        <v>5</v>
      </c>
      <c r="W1717">
        <v>0</v>
      </c>
      <c r="Z1717">
        <v>0</v>
      </c>
    </row>
    <row r="1718" spans="1:26" hidden="1" x14ac:dyDescent="0.15">
      <c r="A1718" t="s">
        <v>841</v>
      </c>
      <c r="B1718" t="s">
        <v>842</v>
      </c>
      <c r="C1718" s="1">
        <v>11.42747</v>
      </c>
      <c r="D1718" s="2">
        <v>51588</v>
      </c>
      <c r="E1718" s="2">
        <v>42886</v>
      </c>
      <c r="F1718" t="s">
        <v>855</v>
      </c>
      <c r="G1718" t="s">
        <v>19</v>
      </c>
      <c r="H1718" t="s">
        <v>21</v>
      </c>
      <c r="I1718" t="s">
        <v>23</v>
      </c>
      <c r="J1718" s="1">
        <v>18365561</v>
      </c>
      <c r="K1718" s="1">
        <f t="shared" si="80"/>
        <v>16.725987784005937</v>
      </c>
      <c r="L1718" t="s">
        <v>20</v>
      </c>
      <c r="M1718" t="s">
        <v>24</v>
      </c>
      <c r="N1718" t="s">
        <v>3167</v>
      </c>
      <c r="O1718" t="s">
        <v>3167</v>
      </c>
      <c r="P1718" t="s">
        <v>3167</v>
      </c>
      <c r="Q1718" t="s">
        <v>3167</v>
      </c>
      <c r="R1718" t="s">
        <v>3167</v>
      </c>
      <c r="S1718" s="10">
        <f>C1718-VLOOKUP(E1718, 'OFZ Yield'!$B$2:$N$2354, MATCH(V1718, 'OFZ Yield'!$B$3:$N$3, 0), FALSE)</f>
        <v>3.2074699999999989</v>
      </c>
      <c r="T1718">
        <f t="shared" si="81"/>
        <v>0</v>
      </c>
      <c r="U1718">
        <f t="shared" si="82"/>
        <v>287</v>
      </c>
      <c r="V1718">
        <v>20</v>
      </c>
      <c r="W1718">
        <v>0</v>
      </c>
    </row>
    <row r="1719" spans="1:26" hidden="1" x14ac:dyDescent="0.15">
      <c r="A1719" t="s">
        <v>1625</v>
      </c>
      <c r="B1719" t="s">
        <v>1626</v>
      </c>
      <c r="C1719" s="1">
        <v>8.8000000000000007</v>
      </c>
      <c r="D1719" s="2">
        <v>43978</v>
      </c>
      <c r="E1719" s="2">
        <v>42886</v>
      </c>
      <c r="F1719" t="s">
        <v>3116</v>
      </c>
      <c r="G1719" t="s">
        <v>19</v>
      </c>
      <c r="H1719" t="s">
        <v>21</v>
      </c>
      <c r="I1719" t="s">
        <v>25</v>
      </c>
      <c r="J1719" s="1">
        <v>197795242</v>
      </c>
      <c r="K1719" s="1">
        <f t="shared" si="80"/>
        <v>19.102742922262962</v>
      </c>
      <c r="L1719" t="s">
        <v>20</v>
      </c>
      <c r="M1719" t="s">
        <v>947</v>
      </c>
      <c r="N1719" t="s">
        <v>3167</v>
      </c>
      <c r="O1719" t="s">
        <v>3167</v>
      </c>
      <c r="P1719" t="s">
        <v>3167</v>
      </c>
      <c r="Q1719" t="s">
        <v>3167</v>
      </c>
      <c r="R1719" t="s">
        <v>3167</v>
      </c>
      <c r="S1719" s="10">
        <f>C1719-VLOOKUP(E1719, 'OFZ Yield'!$B$2:$N$2354, MATCH(V1719, 'OFZ Yield'!$B$3:$N$3, 0), FALSE)</f>
        <v>0.97000000000000064</v>
      </c>
      <c r="T1719">
        <f t="shared" si="81"/>
        <v>0</v>
      </c>
      <c r="U1719">
        <f t="shared" si="82"/>
        <v>36</v>
      </c>
      <c r="V1719">
        <v>5</v>
      </c>
      <c r="W1719">
        <v>0</v>
      </c>
      <c r="Z1719">
        <v>0</v>
      </c>
    </row>
    <row r="1720" spans="1:26" hidden="1" x14ac:dyDescent="0.15">
      <c r="A1720" t="s">
        <v>3121</v>
      </c>
      <c r="B1720" t="s">
        <v>3122</v>
      </c>
      <c r="C1720" s="1">
        <v>14.5</v>
      </c>
      <c r="D1720" s="2">
        <v>43247</v>
      </c>
      <c r="E1720" s="2">
        <v>42887</v>
      </c>
      <c r="F1720" t="s">
        <v>3123</v>
      </c>
      <c r="G1720" t="s">
        <v>19</v>
      </c>
      <c r="H1720" t="s">
        <v>21</v>
      </c>
      <c r="I1720" t="s">
        <v>25</v>
      </c>
      <c r="J1720" s="1">
        <v>395521</v>
      </c>
      <c r="K1720" s="1">
        <f t="shared" si="80"/>
        <v>12.887959162125364</v>
      </c>
      <c r="L1720" t="s">
        <v>20</v>
      </c>
      <c r="M1720" t="s">
        <v>947</v>
      </c>
      <c r="N1720" t="s">
        <v>3167</v>
      </c>
      <c r="O1720" t="s">
        <v>3167</v>
      </c>
      <c r="P1720" t="s">
        <v>3167</v>
      </c>
      <c r="Q1720" t="s">
        <v>3167</v>
      </c>
      <c r="R1720" t="s">
        <v>3167</v>
      </c>
      <c r="S1720" s="10">
        <f>C1720-VLOOKUP(E1720, 'OFZ Yield'!$B$2:$N$2354, MATCH(V1720, 'OFZ Yield'!$B$3:$N$3, 0), FALSE)</f>
        <v>6.57</v>
      </c>
      <c r="T1720">
        <f t="shared" si="81"/>
        <v>1</v>
      </c>
      <c r="U1720">
        <f t="shared" si="82"/>
        <v>12</v>
      </c>
      <c r="V1720">
        <v>3</v>
      </c>
      <c r="W1720">
        <v>0</v>
      </c>
      <c r="X1720">
        <v>0</v>
      </c>
      <c r="Z1720">
        <v>0</v>
      </c>
    </row>
    <row r="1721" spans="1:26" hidden="1" x14ac:dyDescent="0.15">
      <c r="A1721" t="s">
        <v>614</v>
      </c>
      <c r="B1721" t="s">
        <v>615</v>
      </c>
      <c r="C1721" s="1">
        <v>9.35</v>
      </c>
      <c r="D1721" s="2">
        <v>46528</v>
      </c>
      <c r="E1721" s="2">
        <v>42888</v>
      </c>
      <c r="F1721" t="s">
        <v>696</v>
      </c>
      <c r="G1721" t="s">
        <v>19</v>
      </c>
      <c r="H1721" t="s">
        <v>21</v>
      </c>
      <c r="I1721" t="s">
        <v>23</v>
      </c>
      <c r="J1721" s="1">
        <v>132625642</v>
      </c>
      <c r="K1721" s="1">
        <f t="shared" si="80"/>
        <v>18.703040995603011</v>
      </c>
      <c r="L1721" t="s">
        <v>20</v>
      </c>
      <c r="M1721" t="s">
        <v>24</v>
      </c>
      <c r="N1721" t="s">
        <v>3167</v>
      </c>
      <c r="O1721" t="s">
        <v>3167</v>
      </c>
      <c r="P1721" t="s">
        <v>3167</v>
      </c>
      <c r="Q1721" t="s">
        <v>3167</v>
      </c>
      <c r="R1721" t="s">
        <v>3167</v>
      </c>
      <c r="S1721" s="10">
        <f>C1721-VLOOKUP(E1721, 'OFZ Yield'!$B$2:$N$2354, MATCH(V1721, 'OFZ Yield'!$B$3:$N$3, 0), FALSE)</f>
        <v>1.7199999999999998</v>
      </c>
      <c r="T1721">
        <f t="shared" si="81"/>
        <v>0</v>
      </c>
      <c r="U1721">
        <f t="shared" si="82"/>
        <v>120</v>
      </c>
      <c r="V1721">
        <v>10</v>
      </c>
      <c r="W1721">
        <v>0</v>
      </c>
    </row>
    <row r="1722" spans="1:26" hidden="1" x14ac:dyDescent="0.15">
      <c r="A1722" t="s">
        <v>671</v>
      </c>
      <c r="B1722" t="s">
        <v>672</v>
      </c>
      <c r="C1722" s="1">
        <v>9.75</v>
      </c>
      <c r="D1722" s="2">
        <v>46528</v>
      </c>
      <c r="E1722" s="2">
        <v>42888</v>
      </c>
      <c r="F1722" t="s">
        <v>3118</v>
      </c>
      <c r="G1722" t="s">
        <v>19</v>
      </c>
      <c r="H1722" t="s">
        <v>21</v>
      </c>
      <c r="I1722" t="s">
        <v>23</v>
      </c>
      <c r="J1722" s="1">
        <v>26383483</v>
      </c>
      <c r="K1722" s="1">
        <f t="shared" si="80"/>
        <v>17.088248728380311</v>
      </c>
      <c r="L1722" t="s">
        <v>20</v>
      </c>
      <c r="M1722" t="s">
        <v>948</v>
      </c>
      <c r="N1722" t="s">
        <v>3167</v>
      </c>
      <c r="O1722" t="s">
        <v>3167</v>
      </c>
      <c r="P1722" t="s">
        <v>3167</v>
      </c>
      <c r="Q1722" t="s">
        <v>3167</v>
      </c>
      <c r="R1722" t="s">
        <v>3167</v>
      </c>
      <c r="S1722" s="10">
        <f>C1722-VLOOKUP(E1722, 'OFZ Yield'!$B$2:$N$2354, MATCH(V1722, 'OFZ Yield'!$B$3:$N$3, 0), FALSE)</f>
        <v>2.0199999999999996</v>
      </c>
      <c r="T1722">
        <f t="shared" si="81"/>
        <v>0</v>
      </c>
      <c r="U1722">
        <f t="shared" si="82"/>
        <v>120</v>
      </c>
      <c r="V1722">
        <v>5</v>
      </c>
      <c r="W1722">
        <v>0</v>
      </c>
      <c r="Z1722">
        <v>0</v>
      </c>
    </row>
    <row r="1723" spans="1:26" hidden="1" x14ac:dyDescent="0.15">
      <c r="A1723" t="s">
        <v>3110</v>
      </c>
      <c r="B1723" t="s">
        <v>3111</v>
      </c>
      <c r="C1723" s="1">
        <v>9.75</v>
      </c>
      <c r="D1723" s="2">
        <v>46531</v>
      </c>
      <c r="E1723" s="2">
        <v>42891</v>
      </c>
      <c r="F1723" t="s">
        <v>3119</v>
      </c>
      <c r="G1723" t="s">
        <v>19</v>
      </c>
      <c r="H1723" t="s">
        <v>21</v>
      </c>
      <c r="I1723" t="s">
        <v>28</v>
      </c>
      <c r="J1723" s="1">
        <v>66006600</v>
      </c>
      <c r="K1723" s="1">
        <f t="shared" si="80"/>
        <v>18.005265294991034</v>
      </c>
      <c r="L1723" t="s">
        <v>20</v>
      </c>
      <c r="M1723" t="s">
        <v>1011</v>
      </c>
      <c r="N1723" t="s">
        <v>3167</v>
      </c>
      <c r="O1723" t="s">
        <v>3167</v>
      </c>
      <c r="P1723" t="s">
        <v>3167</v>
      </c>
      <c r="Q1723" t="s">
        <v>3167</v>
      </c>
      <c r="R1723" t="s">
        <v>3167</v>
      </c>
      <c r="S1723" s="10">
        <f>C1723-VLOOKUP(E1723, 'OFZ Yield'!$B$2:$N$2354, MATCH(V1723, 'OFZ Yield'!$B$3:$N$3, 0), FALSE)</f>
        <v>1.5199999999999996</v>
      </c>
      <c r="T1723">
        <f t="shared" si="81"/>
        <v>0</v>
      </c>
      <c r="U1723">
        <f t="shared" si="82"/>
        <v>120</v>
      </c>
      <c r="V1723">
        <v>1</v>
      </c>
      <c r="W1723">
        <v>0</v>
      </c>
      <c r="X1723">
        <v>0</v>
      </c>
      <c r="Y1723" s="2">
        <v>43255</v>
      </c>
      <c r="Z1723" s="10">
        <f>(Y1723-E1723)/365</f>
        <v>0.99726027397260275</v>
      </c>
    </row>
    <row r="1724" spans="1:26" hidden="1" x14ac:dyDescent="0.15">
      <c r="A1724" t="s">
        <v>89</v>
      </c>
      <c r="B1724" t="s">
        <v>90</v>
      </c>
      <c r="C1724" s="1">
        <v>8.6</v>
      </c>
      <c r="D1724" s="2">
        <v>46532</v>
      </c>
      <c r="E1724" s="2">
        <v>42892</v>
      </c>
      <c r="F1724" t="s">
        <v>697</v>
      </c>
      <c r="G1724" t="s">
        <v>19</v>
      </c>
      <c r="H1724" t="s">
        <v>21</v>
      </c>
      <c r="I1724" t="s">
        <v>23</v>
      </c>
      <c r="J1724" s="1">
        <v>66312821</v>
      </c>
      <c r="K1724" s="1">
        <f t="shared" si="80"/>
        <v>18.009893815043064</v>
      </c>
      <c r="L1724" t="s">
        <v>20</v>
      </c>
      <c r="M1724" t="s">
        <v>24</v>
      </c>
      <c r="N1724" t="s">
        <v>3167</v>
      </c>
      <c r="O1724" t="s">
        <v>3143</v>
      </c>
      <c r="P1724" t="s">
        <v>3167</v>
      </c>
      <c r="Q1724" t="s">
        <v>3167</v>
      </c>
      <c r="R1724" t="s">
        <v>3167</v>
      </c>
      <c r="S1724" s="10">
        <f>C1724-VLOOKUP(E1724, 'OFZ Yield'!$B$2:$N$2354, MATCH(V1724, 'OFZ Yield'!$B$3:$N$3, 0), FALSE)</f>
        <v>0.90999999999999925</v>
      </c>
      <c r="T1724">
        <f t="shared" si="81"/>
        <v>0</v>
      </c>
      <c r="U1724">
        <f t="shared" si="82"/>
        <v>120</v>
      </c>
      <c r="V1724">
        <v>10</v>
      </c>
      <c r="W1724">
        <v>2</v>
      </c>
    </row>
    <row r="1725" spans="1:26" hidden="1" x14ac:dyDescent="0.15">
      <c r="A1725" t="s">
        <v>894</v>
      </c>
      <c r="B1725" t="s">
        <v>895</v>
      </c>
      <c r="C1725" s="1">
        <v>0</v>
      </c>
      <c r="D1725" s="2">
        <v>54050</v>
      </c>
      <c r="E1725" s="2">
        <v>42893</v>
      </c>
      <c r="F1725" t="s">
        <v>930</v>
      </c>
      <c r="G1725" t="s">
        <v>19</v>
      </c>
      <c r="H1725" t="s">
        <v>21</v>
      </c>
      <c r="I1725" t="s">
        <v>23</v>
      </c>
      <c r="J1725" s="1">
        <v>146962</v>
      </c>
      <c r="K1725" s="1">
        <f t="shared" si="80"/>
        <v>11.89792932894175</v>
      </c>
      <c r="L1725" t="s">
        <v>20</v>
      </c>
      <c r="M1725" t="s">
        <v>24</v>
      </c>
      <c r="N1725" t="s">
        <v>3167</v>
      </c>
      <c r="O1725" t="s">
        <v>3167</v>
      </c>
      <c r="P1725" t="s">
        <v>3167</v>
      </c>
      <c r="Q1725" t="s">
        <v>3167</v>
      </c>
      <c r="R1725" t="s">
        <v>3167</v>
      </c>
      <c r="S1725" s="10">
        <f>C1725-VLOOKUP(E1725, 'OFZ Yield'!$B$2:$N$2354, MATCH(V1725, 'OFZ Yield'!$B$3:$N$3, 0), FALSE)</f>
        <v>-8.99</v>
      </c>
      <c r="T1725">
        <f t="shared" si="81"/>
        <v>0</v>
      </c>
      <c r="U1725">
        <f t="shared" si="82"/>
        <v>367</v>
      </c>
      <c r="V1725">
        <v>30</v>
      </c>
      <c r="W1725">
        <v>0</v>
      </c>
    </row>
    <row r="1726" spans="1:26" hidden="1" x14ac:dyDescent="0.15">
      <c r="A1726" t="s">
        <v>138</v>
      </c>
      <c r="B1726" t="s">
        <v>139</v>
      </c>
      <c r="C1726" s="1">
        <v>11.35</v>
      </c>
      <c r="D1726" s="2">
        <v>43986</v>
      </c>
      <c r="E1726" s="2">
        <v>42894</v>
      </c>
      <c r="F1726" t="s">
        <v>3120</v>
      </c>
      <c r="G1726" t="s">
        <v>19</v>
      </c>
      <c r="H1726" t="s">
        <v>21</v>
      </c>
      <c r="I1726" t="s">
        <v>25</v>
      </c>
      <c r="J1726" s="1">
        <v>54375013</v>
      </c>
      <c r="K1726" s="1">
        <f t="shared" si="80"/>
        <v>17.811415286453553</v>
      </c>
      <c r="L1726" t="s">
        <v>20</v>
      </c>
      <c r="M1726" t="s">
        <v>947</v>
      </c>
      <c r="N1726" t="s">
        <v>3167</v>
      </c>
      <c r="O1726" t="s">
        <v>3167</v>
      </c>
      <c r="P1726" t="s">
        <v>3167</v>
      </c>
      <c r="Q1726" t="s">
        <v>3167</v>
      </c>
      <c r="R1726" t="s">
        <v>3167</v>
      </c>
      <c r="S1726" s="10">
        <f>C1726-VLOOKUP(E1726, 'OFZ Yield'!$B$2:$N$2354, MATCH(V1726, 'OFZ Yield'!$B$3:$N$3, 0), FALSE)</f>
        <v>3.4899999999999993</v>
      </c>
      <c r="T1726">
        <f t="shared" si="81"/>
        <v>0</v>
      </c>
      <c r="U1726">
        <f t="shared" si="82"/>
        <v>36</v>
      </c>
      <c r="V1726">
        <v>3</v>
      </c>
      <c r="W1726">
        <v>0</v>
      </c>
      <c r="Z1726">
        <v>0</v>
      </c>
    </row>
    <row r="1727" spans="1:26" hidden="1" x14ac:dyDescent="0.15">
      <c r="A1727" t="s">
        <v>264</v>
      </c>
      <c r="B1727" t="s">
        <v>265</v>
      </c>
      <c r="C1727" s="1">
        <v>9.5</v>
      </c>
      <c r="D1727" s="2">
        <v>44719</v>
      </c>
      <c r="E1727" s="2">
        <v>42899</v>
      </c>
      <c r="F1727" t="s">
        <v>266</v>
      </c>
      <c r="G1727" t="s">
        <v>19</v>
      </c>
      <c r="H1727" t="s">
        <v>21</v>
      </c>
      <c r="I1727" t="s">
        <v>25</v>
      </c>
      <c r="J1727" s="1">
        <v>66312821</v>
      </c>
      <c r="K1727" s="1">
        <f t="shared" si="80"/>
        <v>18.009893815043064</v>
      </c>
      <c r="L1727" t="s">
        <v>20</v>
      </c>
      <c r="M1727" t="s">
        <v>24</v>
      </c>
      <c r="N1727" t="s">
        <v>3167</v>
      </c>
      <c r="O1727" t="s">
        <v>3167</v>
      </c>
      <c r="P1727" t="s">
        <v>3167</v>
      </c>
      <c r="Q1727" t="s">
        <v>3167</v>
      </c>
      <c r="R1727" t="s">
        <v>3167</v>
      </c>
      <c r="S1727" s="10">
        <f>C1727-VLOOKUP(E1727, 'OFZ Yield'!$B$2:$N$2354, MATCH(V1727, 'OFZ Yield'!$B$3:$N$3, 0), FALSE)</f>
        <v>1.7999999999999998</v>
      </c>
      <c r="T1727">
        <f t="shared" si="81"/>
        <v>0</v>
      </c>
      <c r="U1727">
        <f t="shared" si="82"/>
        <v>60</v>
      </c>
      <c r="V1727">
        <v>5</v>
      </c>
      <c r="W1727">
        <v>0</v>
      </c>
    </row>
    <row r="1728" spans="1:26" hidden="1" x14ac:dyDescent="0.15">
      <c r="A1728" t="s">
        <v>29</v>
      </c>
      <c r="B1728" t="s">
        <v>30</v>
      </c>
      <c r="C1728" s="1">
        <v>8.65</v>
      </c>
      <c r="D1728" s="2">
        <v>43996</v>
      </c>
      <c r="E1728" s="2">
        <v>42900</v>
      </c>
      <c r="F1728" t="s">
        <v>3124</v>
      </c>
      <c r="G1728" t="s">
        <v>19</v>
      </c>
      <c r="H1728" t="s">
        <v>21</v>
      </c>
      <c r="I1728" t="s">
        <v>25</v>
      </c>
      <c r="J1728" s="1">
        <v>134134563</v>
      </c>
      <c r="K1728" s="1">
        <f t="shared" si="80"/>
        <v>18.714354055534702</v>
      </c>
      <c r="L1728" t="s">
        <v>20</v>
      </c>
      <c r="M1728" t="s">
        <v>947</v>
      </c>
      <c r="N1728" t="s">
        <v>3167</v>
      </c>
      <c r="O1728" t="s">
        <v>3167</v>
      </c>
      <c r="P1728" t="s">
        <v>3167</v>
      </c>
      <c r="Q1728" t="s">
        <v>3167</v>
      </c>
      <c r="R1728" t="s">
        <v>3167</v>
      </c>
      <c r="S1728" s="10">
        <f>C1728-VLOOKUP(E1728, 'OFZ Yield'!$B$2:$N$2354, MATCH(V1728, 'OFZ Yield'!$B$3:$N$3, 0), FALSE)</f>
        <v>0.95000000000000018</v>
      </c>
      <c r="T1728">
        <f t="shared" si="81"/>
        <v>0</v>
      </c>
      <c r="U1728">
        <f t="shared" si="82"/>
        <v>37</v>
      </c>
      <c r="V1728">
        <v>5</v>
      </c>
      <c r="W1728">
        <v>0</v>
      </c>
      <c r="Z1728">
        <v>0</v>
      </c>
    </row>
    <row r="1729" spans="1:26" hidden="1" x14ac:dyDescent="0.15">
      <c r="A1729" t="s">
        <v>711</v>
      </c>
      <c r="B1729" t="s">
        <v>712</v>
      </c>
      <c r="C1729" s="1">
        <v>0.01</v>
      </c>
      <c r="D1729" s="2">
        <v>48360</v>
      </c>
      <c r="E1729" s="2">
        <v>42900</v>
      </c>
      <c r="F1729" t="s">
        <v>3125</v>
      </c>
      <c r="G1729" t="s">
        <v>19</v>
      </c>
      <c r="H1729" t="s">
        <v>21</v>
      </c>
      <c r="I1729" t="s">
        <v>23</v>
      </c>
      <c r="J1729" s="1">
        <v>464189750</v>
      </c>
      <c r="K1729" s="1">
        <f t="shared" si="80"/>
        <v>19.955803970561252</v>
      </c>
      <c r="L1729" t="s">
        <v>20</v>
      </c>
      <c r="M1729" t="s">
        <v>1011</v>
      </c>
      <c r="N1729" t="s">
        <v>3167</v>
      </c>
      <c r="O1729" t="s">
        <v>3167</v>
      </c>
      <c r="P1729" t="s">
        <v>3167</v>
      </c>
      <c r="Q1729" t="s">
        <v>3167</v>
      </c>
      <c r="R1729" t="s">
        <v>3167</v>
      </c>
      <c r="S1729" s="10">
        <f>C1729-VLOOKUP(E1729, 'OFZ Yield'!$B$2:$N$2354, MATCH(V1729, 'OFZ Yield'!$B$3:$N$3, 0), FALSE)</f>
        <v>-7.79</v>
      </c>
      <c r="T1729">
        <f t="shared" si="81"/>
        <v>0</v>
      </c>
      <c r="U1729">
        <f t="shared" si="82"/>
        <v>180</v>
      </c>
      <c r="V1729">
        <v>3</v>
      </c>
      <c r="W1729">
        <v>0</v>
      </c>
      <c r="X1729">
        <v>0</v>
      </c>
      <c r="Y1729" s="2">
        <v>44174</v>
      </c>
      <c r="Z1729" s="10">
        <f>(Y1729-E1729)/365</f>
        <v>3.4904109589041097</v>
      </c>
    </row>
    <row r="1730" spans="1:26" x14ac:dyDescent="0.15">
      <c r="A1730" t="s">
        <v>1843</v>
      </c>
      <c r="B1730" t="s">
        <v>1844</v>
      </c>
      <c r="C1730" s="1">
        <v>13.5</v>
      </c>
      <c r="D1730" s="2">
        <v>43992</v>
      </c>
      <c r="E1730" s="2">
        <v>42900</v>
      </c>
      <c r="F1730" t="s">
        <v>3126</v>
      </c>
      <c r="G1730" t="s">
        <v>19</v>
      </c>
      <c r="H1730" t="s">
        <v>21</v>
      </c>
      <c r="I1730" t="s">
        <v>25</v>
      </c>
      <c r="J1730" s="1">
        <v>33156410</v>
      </c>
      <c r="K1730" s="1">
        <f t="shared" ref="K1730:K1793" si="83">LN(J1730)</f>
        <v>17.31674661940308</v>
      </c>
      <c r="L1730" t="s">
        <v>20</v>
      </c>
      <c r="M1730" t="s">
        <v>947</v>
      </c>
      <c r="N1730" t="s">
        <v>3167</v>
      </c>
      <c r="O1730" t="s">
        <v>3167</v>
      </c>
      <c r="P1730" t="s">
        <v>3167</v>
      </c>
      <c r="Q1730" t="s">
        <v>3167</v>
      </c>
      <c r="R1730" t="s">
        <v>3167</v>
      </c>
      <c r="S1730" s="10">
        <f>C1730-VLOOKUP(E1730, 'OFZ Yield'!$B$2:$N$2354, MATCH(V1730, 'OFZ Yield'!$B$3:$N$3, 0), FALSE)</f>
        <v>5.7</v>
      </c>
      <c r="T1730">
        <f t="shared" ref="T1730:T1793" si="84">IF(S1730&gt;4, 1, 0)</f>
        <v>1</v>
      </c>
      <c r="U1730">
        <f t="shared" ref="U1730:U1793" si="85">ROUNDUP(12*((D1730-E1730)/365), 0)</f>
        <v>36</v>
      </c>
      <c r="V1730">
        <v>3</v>
      </c>
      <c r="W1730">
        <v>0</v>
      </c>
      <c r="X1730">
        <v>1</v>
      </c>
      <c r="Y1730" s="2">
        <f>D1730</f>
        <v>43992</v>
      </c>
      <c r="Z1730" s="226">
        <f>IF(Y1730="", 0, 12*(Y1730-E1730)/365)</f>
        <v>35.901369863013699</v>
      </c>
    </row>
    <row r="1731" spans="1:26" x14ac:dyDescent="0.15">
      <c r="A1731" t="s">
        <v>46</v>
      </c>
      <c r="B1731" t="s">
        <v>47</v>
      </c>
      <c r="C1731" s="1">
        <v>12.15</v>
      </c>
      <c r="D1731" s="2">
        <v>43999</v>
      </c>
      <c r="E1731" s="2">
        <v>42901</v>
      </c>
      <c r="F1731" t="s">
        <v>3127</v>
      </c>
      <c r="G1731" t="s">
        <v>19</v>
      </c>
      <c r="H1731" t="s">
        <v>21</v>
      </c>
      <c r="I1731" t="s">
        <v>25</v>
      </c>
      <c r="J1731" s="1">
        <v>40240369</v>
      </c>
      <c r="K1731" s="1">
        <f t="shared" si="83"/>
        <v>17.510381253693833</v>
      </c>
      <c r="L1731" t="s">
        <v>20</v>
      </c>
      <c r="M1731" t="s">
        <v>947</v>
      </c>
      <c r="N1731" t="s">
        <v>3167</v>
      </c>
      <c r="O1731" t="s">
        <v>3167</v>
      </c>
      <c r="P1731" t="s">
        <v>3167</v>
      </c>
      <c r="Q1731" t="s">
        <v>3167</v>
      </c>
      <c r="R1731" t="s">
        <v>3167</v>
      </c>
      <c r="S1731" s="10">
        <f>C1731-VLOOKUP(E1731, 'OFZ Yield'!$B$2:$N$2354, MATCH(V1731, 'OFZ Yield'!$B$3:$N$3, 0), FALSE)</f>
        <v>4.2600000000000007</v>
      </c>
      <c r="T1731">
        <f t="shared" si="84"/>
        <v>1</v>
      </c>
      <c r="U1731">
        <f t="shared" si="85"/>
        <v>37</v>
      </c>
      <c r="V1731">
        <v>3</v>
      </c>
      <c r="W1731">
        <v>0</v>
      </c>
      <c r="X1731">
        <v>1</v>
      </c>
      <c r="Y1731" s="2">
        <f>D1731</f>
        <v>43999</v>
      </c>
      <c r="Z1731" s="226">
        <f>IF(Y1731="", 0, 12*(Y1731-E1731)/365)</f>
        <v>36.098630136986301</v>
      </c>
    </row>
    <row r="1732" spans="1:26" hidden="1" x14ac:dyDescent="0.15">
      <c r="A1732" t="s">
        <v>2865</v>
      </c>
      <c r="B1732" t="s">
        <v>2866</v>
      </c>
      <c r="C1732" s="1">
        <v>8.1999999999999993</v>
      </c>
      <c r="D1732" s="2">
        <v>43994</v>
      </c>
      <c r="E1732" s="2">
        <v>42902</v>
      </c>
      <c r="F1732" t="s">
        <v>3128</v>
      </c>
      <c r="G1732" t="s">
        <v>19</v>
      </c>
      <c r="H1732" t="s">
        <v>21</v>
      </c>
      <c r="I1732" t="s">
        <v>25</v>
      </c>
      <c r="J1732" s="1">
        <v>134678139</v>
      </c>
      <c r="K1732" s="1">
        <f t="shared" si="83"/>
        <v>18.718398334222861</v>
      </c>
      <c r="L1732" t="s">
        <v>20</v>
      </c>
      <c r="M1732" t="s">
        <v>947</v>
      </c>
      <c r="N1732" t="s">
        <v>3167</v>
      </c>
      <c r="O1732" t="s">
        <v>3167</v>
      </c>
      <c r="P1732" t="s">
        <v>3167</v>
      </c>
      <c r="Q1732" t="s">
        <v>3167</v>
      </c>
      <c r="R1732" t="s">
        <v>3167</v>
      </c>
      <c r="S1732" s="10">
        <f>C1732-VLOOKUP(E1732, 'OFZ Yield'!$B$2:$N$2354, MATCH(V1732, 'OFZ Yield'!$B$3:$N$3, 0), FALSE)</f>
        <v>0.13999999999999879</v>
      </c>
      <c r="T1732">
        <f t="shared" si="84"/>
        <v>0</v>
      </c>
      <c r="U1732">
        <f t="shared" si="85"/>
        <v>36</v>
      </c>
      <c r="V1732">
        <v>1</v>
      </c>
      <c r="W1732">
        <v>0</v>
      </c>
      <c r="Z1732" s="10">
        <f>(Y1732-E1732)/365</f>
        <v>-117.53972602739726</v>
      </c>
    </row>
    <row r="1733" spans="1:26" hidden="1" x14ac:dyDescent="0.15">
      <c r="A1733" t="s">
        <v>211</v>
      </c>
      <c r="B1733" t="s">
        <v>212</v>
      </c>
      <c r="C1733" s="1">
        <v>8.9499999999999993</v>
      </c>
      <c r="D1733" s="2">
        <v>46546</v>
      </c>
      <c r="E1733" s="2">
        <v>42906</v>
      </c>
      <c r="F1733" t="s">
        <v>700</v>
      </c>
      <c r="G1733" t="s">
        <v>19</v>
      </c>
      <c r="H1733" t="s">
        <v>21</v>
      </c>
      <c r="I1733" t="s">
        <v>23</v>
      </c>
      <c r="J1733" s="1">
        <v>132625642</v>
      </c>
      <c r="K1733" s="1">
        <f t="shared" si="83"/>
        <v>18.703040995603011</v>
      </c>
      <c r="L1733" t="s">
        <v>20</v>
      </c>
      <c r="M1733" t="s">
        <v>24</v>
      </c>
      <c r="N1733" t="s">
        <v>3167</v>
      </c>
      <c r="O1733" t="s">
        <v>3167</v>
      </c>
      <c r="P1733" t="s">
        <v>3167</v>
      </c>
      <c r="Q1733" t="s">
        <v>3167</v>
      </c>
      <c r="R1733" t="s">
        <v>3167</v>
      </c>
      <c r="S1733" s="10">
        <f>C1733-VLOOKUP(E1733, 'OFZ Yield'!$B$2:$N$2354, MATCH(V1733, 'OFZ Yield'!$B$3:$N$3, 0), FALSE)</f>
        <v>0.98999999999999932</v>
      </c>
      <c r="T1733">
        <f t="shared" si="84"/>
        <v>0</v>
      </c>
      <c r="U1733">
        <f t="shared" si="85"/>
        <v>120</v>
      </c>
      <c r="V1733">
        <v>10</v>
      </c>
      <c r="W1733">
        <v>0</v>
      </c>
    </row>
    <row r="1734" spans="1:26" hidden="1" x14ac:dyDescent="0.15">
      <c r="A1734" t="s">
        <v>1058</v>
      </c>
      <c r="B1734" t="s">
        <v>1059</v>
      </c>
      <c r="C1734" s="1">
        <v>10.5</v>
      </c>
      <c r="D1734" s="2">
        <v>43301</v>
      </c>
      <c r="E1734" s="2">
        <v>42906</v>
      </c>
      <c r="F1734" t="s">
        <v>3129</v>
      </c>
      <c r="G1734" t="s">
        <v>19</v>
      </c>
      <c r="H1734" t="s">
        <v>21</v>
      </c>
      <c r="I1734" t="s">
        <v>23</v>
      </c>
      <c r="J1734" s="1">
        <v>3978769</v>
      </c>
      <c r="K1734" s="1">
        <f t="shared" si="83"/>
        <v>15.196483032936186</v>
      </c>
      <c r="L1734" t="s">
        <v>20</v>
      </c>
      <c r="M1734" t="s">
        <v>947</v>
      </c>
      <c r="N1734" t="s">
        <v>3167</v>
      </c>
      <c r="O1734" t="s">
        <v>3167</v>
      </c>
      <c r="P1734" t="s">
        <v>3167</v>
      </c>
      <c r="Q1734" t="s">
        <v>3167</v>
      </c>
      <c r="R1734" t="s">
        <v>3167</v>
      </c>
      <c r="S1734" s="10">
        <f>C1734-VLOOKUP(E1734, 'OFZ Yield'!$B$2:$N$2354, MATCH(V1734, 'OFZ Yield'!$B$3:$N$3, 0), FALSE)</f>
        <v>2.4900000000000002</v>
      </c>
      <c r="T1734">
        <f t="shared" si="84"/>
        <v>0</v>
      </c>
      <c r="U1734">
        <f t="shared" si="85"/>
        <v>13</v>
      </c>
      <c r="V1734">
        <v>3</v>
      </c>
      <c r="W1734">
        <v>0</v>
      </c>
      <c r="Z1734" s="10">
        <f>(Y1734-E1734)/365</f>
        <v>-117.55068493150685</v>
      </c>
    </row>
    <row r="1735" spans="1:26" hidden="1" x14ac:dyDescent="0.15">
      <c r="A1735" t="s">
        <v>2003</v>
      </c>
      <c r="B1735" t="s">
        <v>2004</v>
      </c>
      <c r="C1735" s="1">
        <v>9.1</v>
      </c>
      <c r="D1735" s="2">
        <v>53096</v>
      </c>
      <c r="E1735" s="2">
        <v>42909</v>
      </c>
      <c r="F1735" t="s">
        <v>2005</v>
      </c>
      <c r="G1735" t="s">
        <v>19</v>
      </c>
      <c r="H1735" t="s">
        <v>21</v>
      </c>
      <c r="I1735" t="s">
        <v>25</v>
      </c>
      <c r="J1735" s="1">
        <v>54317468</v>
      </c>
      <c r="K1735" s="1">
        <f t="shared" si="83"/>
        <v>17.810356427462626</v>
      </c>
      <c r="L1735" t="s">
        <v>20</v>
      </c>
      <c r="M1735" t="s">
        <v>951</v>
      </c>
      <c r="N1735" t="s">
        <v>3133</v>
      </c>
      <c r="O1735" t="s">
        <v>3167</v>
      </c>
      <c r="P1735" t="s">
        <v>3167</v>
      </c>
      <c r="Q1735" t="s">
        <v>3167</v>
      </c>
      <c r="R1735" t="s">
        <v>3167</v>
      </c>
      <c r="S1735" s="10">
        <f>C1735-VLOOKUP(E1735, 'OFZ Yield'!$B$2:$N$2354, MATCH(V1735, 'OFZ Yield'!$B$3:$N$3, 0), FALSE)</f>
        <v>1.1399999999999997</v>
      </c>
      <c r="T1735">
        <f t="shared" si="84"/>
        <v>0</v>
      </c>
      <c r="U1735">
        <f t="shared" si="85"/>
        <v>335</v>
      </c>
      <c r="V1735">
        <v>3</v>
      </c>
      <c r="W1735">
        <v>0</v>
      </c>
      <c r="Z1735">
        <v>0</v>
      </c>
    </row>
    <row r="1736" spans="1:26" hidden="1" x14ac:dyDescent="0.15">
      <c r="A1736" t="s">
        <v>16</v>
      </c>
      <c r="B1736" t="s">
        <v>17</v>
      </c>
      <c r="C1736" s="1">
        <v>8.65</v>
      </c>
      <c r="D1736" s="2">
        <v>44368</v>
      </c>
      <c r="E1736" s="2">
        <v>42912</v>
      </c>
      <c r="F1736" t="s">
        <v>122</v>
      </c>
      <c r="G1736" t="s">
        <v>19</v>
      </c>
      <c r="H1736" t="s">
        <v>21</v>
      </c>
      <c r="I1736" t="s">
        <v>25</v>
      </c>
      <c r="J1736" s="1">
        <v>134134563</v>
      </c>
      <c r="K1736" s="1">
        <f t="shared" si="83"/>
        <v>18.714354055534702</v>
      </c>
      <c r="L1736" t="s">
        <v>20</v>
      </c>
      <c r="M1736" t="s">
        <v>24</v>
      </c>
      <c r="N1736" t="s">
        <v>3167</v>
      </c>
      <c r="O1736" t="s">
        <v>3167</v>
      </c>
      <c r="P1736" t="s">
        <v>3167</v>
      </c>
      <c r="Q1736" t="s">
        <v>3167</v>
      </c>
      <c r="R1736" t="s">
        <v>3167</v>
      </c>
      <c r="S1736" s="10">
        <f>C1736-VLOOKUP(E1736, 'OFZ Yield'!$B$2:$N$2354, MATCH(V1736, 'OFZ Yield'!$B$3:$N$3, 0), FALSE)</f>
        <v>0.80000000000000071</v>
      </c>
      <c r="T1736">
        <f t="shared" si="84"/>
        <v>0</v>
      </c>
      <c r="U1736">
        <f t="shared" si="85"/>
        <v>48</v>
      </c>
      <c r="V1736">
        <v>5</v>
      </c>
      <c r="W1736">
        <v>0</v>
      </c>
    </row>
    <row r="1737" spans="1:26" hidden="1" x14ac:dyDescent="0.15">
      <c r="A1737" t="s">
        <v>2006</v>
      </c>
      <c r="B1737" t="s">
        <v>2007</v>
      </c>
      <c r="C1737" s="1">
        <v>12</v>
      </c>
      <c r="D1737" s="2">
        <v>44732</v>
      </c>
      <c r="E1737" s="2">
        <v>42912</v>
      </c>
      <c r="F1737" t="s">
        <v>2008</v>
      </c>
      <c r="G1737" t="s">
        <v>19</v>
      </c>
      <c r="H1737" t="s">
        <v>21</v>
      </c>
      <c r="I1737" t="s">
        <v>23</v>
      </c>
      <c r="J1737" s="1">
        <v>46418975</v>
      </c>
      <c r="K1737" s="1">
        <f t="shared" si="83"/>
        <v>17.653218877567205</v>
      </c>
      <c r="L1737" t="s">
        <v>20</v>
      </c>
      <c r="M1737" t="s">
        <v>948</v>
      </c>
      <c r="N1737" t="s">
        <v>3167</v>
      </c>
      <c r="O1737" t="s">
        <v>3167</v>
      </c>
      <c r="P1737" t="s">
        <v>3167</v>
      </c>
      <c r="Q1737" t="s">
        <v>3167</v>
      </c>
      <c r="R1737" t="s">
        <v>3167</v>
      </c>
      <c r="S1737" s="10">
        <f>C1737-VLOOKUP(E1737, 'OFZ Yield'!$B$2:$N$2354, MATCH(V1737, 'OFZ Yield'!$B$3:$N$3, 0), FALSE)</f>
        <v>4.07</v>
      </c>
      <c r="T1737">
        <f t="shared" si="84"/>
        <v>1</v>
      </c>
      <c r="U1737">
        <f t="shared" si="85"/>
        <v>60</v>
      </c>
      <c r="V1737">
        <v>3</v>
      </c>
      <c r="W1737">
        <v>0</v>
      </c>
      <c r="X1737">
        <v>0</v>
      </c>
      <c r="Z1737">
        <v>0</v>
      </c>
    </row>
    <row r="1738" spans="1:26" hidden="1" x14ac:dyDescent="0.15">
      <c r="A1738" t="s">
        <v>2006</v>
      </c>
      <c r="B1738" t="s">
        <v>2007</v>
      </c>
      <c r="C1738" s="1">
        <v>12</v>
      </c>
      <c r="D1738" s="2">
        <v>45096</v>
      </c>
      <c r="E1738" s="2">
        <v>42912</v>
      </c>
      <c r="F1738" t="s">
        <v>2009</v>
      </c>
      <c r="G1738" t="s">
        <v>19</v>
      </c>
      <c r="H1738" t="s">
        <v>21</v>
      </c>
      <c r="I1738" t="s">
        <v>23</v>
      </c>
      <c r="J1738" s="1">
        <v>152519489</v>
      </c>
      <c r="K1738" s="1">
        <f t="shared" si="83"/>
        <v>18.842802942567747</v>
      </c>
      <c r="L1738" t="s">
        <v>20</v>
      </c>
      <c r="M1738" t="s">
        <v>948</v>
      </c>
      <c r="N1738" t="s">
        <v>3167</v>
      </c>
      <c r="O1738" t="s">
        <v>3167</v>
      </c>
      <c r="P1738" t="s">
        <v>3167</v>
      </c>
      <c r="Q1738" t="s">
        <v>3167</v>
      </c>
      <c r="R1738" t="s">
        <v>3167</v>
      </c>
      <c r="S1738" s="10">
        <f>C1738-VLOOKUP(E1738, 'OFZ Yield'!$B$2:$N$2354, MATCH(V1738, 'OFZ Yield'!$B$3:$N$3, 0), FALSE)</f>
        <v>3.1899999999999995</v>
      </c>
      <c r="T1738">
        <f t="shared" si="84"/>
        <v>0</v>
      </c>
      <c r="U1738">
        <f t="shared" si="85"/>
        <v>72</v>
      </c>
      <c r="V1738">
        <v>30</v>
      </c>
      <c r="W1738">
        <v>0</v>
      </c>
      <c r="Z1738">
        <v>0</v>
      </c>
    </row>
    <row r="1739" spans="1:26" hidden="1" x14ac:dyDescent="0.15">
      <c r="A1739" t="s">
        <v>337</v>
      </c>
      <c r="B1739" t="s">
        <v>338</v>
      </c>
      <c r="C1739" s="1">
        <v>8.6</v>
      </c>
      <c r="D1739" s="2">
        <v>44012</v>
      </c>
      <c r="E1739" s="2">
        <v>42914</v>
      </c>
      <c r="F1739" t="s">
        <v>2010</v>
      </c>
      <c r="G1739" t="s">
        <v>19</v>
      </c>
      <c r="H1739" t="s">
        <v>21</v>
      </c>
      <c r="I1739" t="s">
        <v>23</v>
      </c>
      <c r="J1739" s="1">
        <v>37778074</v>
      </c>
      <c r="K1739" s="1">
        <f t="shared" si="83"/>
        <v>17.447239439383992</v>
      </c>
      <c r="L1739" t="s">
        <v>20</v>
      </c>
      <c r="M1739" t="s">
        <v>947</v>
      </c>
      <c r="N1739" t="s">
        <v>3167</v>
      </c>
      <c r="O1739" t="s">
        <v>3167</v>
      </c>
      <c r="P1739" t="s">
        <v>3167</v>
      </c>
      <c r="Q1739" t="s">
        <v>3167</v>
      </c>
      <c r="R1739" t="s">
        <v>3167</v>
      </c>
      <c r="S1739" s="10">
        <f>C1739-VLOOKUP(E1739, 'OFZ Yield'!$B$2:$N$2354, MATCH(V1739, 'OFZ Yield'!$B$3:$N$3, 0), FALSE)</f>
        <v>-0.32000000000000028</v>
      </c>
      <c r="T1739">
        <f t="shared" si="84"/>
        <v>0</v>
      </c>
      <c r="U1739">
        <f t="shared" si="85"/>
        <v>37</v>
      </c>
      <c r="V1739">
        <v>30</v>
      </c>
      <c r="W1739">
        <v>0</v>
      </c>
      <c r="Z1739">
        <v>0</v>
      </c>
    </row>
    <row r="1740" spans="1:26" hidden="1" x14ac:dyDescent="0.15">
      <c r="A1740" t="s">
        <v>2011</v>
      </c>
      <c r="B1740" t="s">
        <v>2012</v>
      </c>
      <c r="C1740" s="1">
        <v>25</v>
      </c>
      <c r="D1740" s="2">
        <v>43279</v>
      </c>
      <c r="E1740" s="2">
        <v>42915</v>
      </c>
      <c r="F1740" t="s">
        <v>2013</v>
      </c>
      <c r="G1740" t="s">
        <v>19</v>
      </c>
      <c r="H1740" t="s">
        <v>21</v>
      </c>
      <c r="I1740" t="s">
        <v>23</v>
      </c>
      <c r="J1740" s="1">
        <v>329600</v>
      </c>
      <c r="K1740" s="1">
        <f t="shared" si="83"/>
        <v>12.705635077017453</v>
      </c>
      <c r="L1740" t="s">
        <v>20</v>
      </c>
      <c r="M1740" t="s">
        <v>947</v>
      </c>
      <c r="N1740" t="s">
        <v>3167</v>
      </c>
      <c r="O1740" t="s">
        <v>3167</v>
      </c>
      <c r="P1740" t="s">
        <v>3167</v>
      </c>
      <c r="Q1740" t="s">
        <v>3167</v>
      </c>
      <c r="R1740" t="s">
        <v>3167</v>
      </c>
      <c r="S1740" s="10">
        <f>C1740-VLOOKUP(E1740, 'OFZ Yield'!$B$2:$N$2354, MATCH(V1740, 'OFZ Yield'!$B$3:$N$3, 0), FALSE)</f>
        <v>17.2</v>
      </c>
      <c r="T1740">
        <f t="shared" si="84"/>
        <v>1</v>
      </c>
      <c r="U1740">
        <f t="shared" si="85"/>
        <v>12</v>
      </c>
      <c r="V1740">
        <v>7</v>
      </c>
      <c r="W1740">
        <v>0</v>
      </c>
      <c r="X1740">
        <v>0</v>
      </c>
      <c r="Z1740">
        <v>0</v>
      </c>
    </row>
    <row r="1741" spans="1:26" hidden="1" x14ac:dyDescent="0.15">
      <c r="A1741" t="s">
        <v>46</v>
      </c>
      <c r="B1741" t="s">
        <v>47</v>
      </c>
      <c r="C1741" s="1">
        <v>0.01</v>
      </c>
      <c r="D1741" s="2">
        <v>44014</v>
      </c>
      <c r="E1741" s="2">
        <v>42916</v>
      </c>
      <c r="F1741" t="s">
        <v>2015</v>
      </c>
      <c r="G1741" t="s">
        <v>19</v>
      </c>
      <c r="H1741" t="s">
        <v>21</v>
      </c>
      <c r="I1741" t="s">
        <v>23</v>
      </c>
      <c r="J1741" s="1">
        <v>1341345</v>
      </c>
      <c r="K1741" s="1">
        <f t="shared" si="83"/>
        <v>14.109183399868899</v>
      </c>
      <c r="L1741" t="s">
        <v>20</v>
      </c>
      <c r="M1741" t="s">
        <v>948</v>
      </c>
      <c r="N1741" t="s">
        <v>3167</v>
      </c>
      <c r="O1741" t="s">
        <v>3167</v>
      </c>
      <c r="P1741" t="s">
        <v>3167</v>
      </c>
      <c r="Q1741" t="s">
        <v>3167</v>
      </c>
      <c r="R1741" t="s">
        <v>3167</v>
      </c>
      <c r="S1741" s="10">
        <f>C1741-VLOOKUP(E1741, 'OFZ Yield'!$B$2:$N$2354, MATCH(V1741, 'OFZ Yield'!$B$3:$N$3, 0), FALSE)</f>
        <v>-8.81</v>
      </c>
      <c r="T1741">
        <f t="shared" si="84"/>
        <v>0</v>
      </c>
      <c r="U1741">
        <f t="shared" si="85"/>
        <v>37</v>
      </c>
      <c r="V1741">
        <v>30</v>
      </c>
      <c r="W1741">
        <v>0</v>
      </c>
      <c r="Z1741">
        <v>0</v>
      </c>
    </row>
    <row r="1742" spans="1:26" hidden="1" x14ac:dyDescent="0.15">
      <c r="A1742" t="s">
        <v>2000</v>
      </c>
      <c r="B1742" t="s">
        <v>2001</v>
      </c>
      <c r="C1742" s="1">
        <v>8.5</v>
      </c>
      <c r="D1742" s="2">
        <v>44739</v>
      </c>
      <c r="E1742" s="2">
        <v>42919</v>
      </c>
      <c r="F1742" t="s">
        <v>2002</v>
      </c>
      <c r="G1742" t="s">
        <v>19</v>
      </c>
      <c r="H1742" t="s">
        <v>21</v>
      </c>
      <c r="I1742" t="s">
        <v>23</v>
      </c>
      <c r="J1742" s="1">
        <v>13201320</v>
      </c>
      <c r="K1742" s="1">
        <f t="shared" si="83"/>
        <v>16.395827382556934</v>
      </c>
      <c r="L1742" t="s">
        <v>20</v>
      </c>
      <c r="M1742" t="s">
        <v>1011</v>
      </c>
      <c r="N1742" t="s">
        <v>3167</v>
      </c>
      <c r="O1742" t="s">
        <v>3167</v>
      </c>
      <c r="P1742" t="s">
        <v>3167</v>
      </c>
      <c r="Q1742" t="s">
        <v>3167</v>
      </c>
      <c r="R1742" t="s">
        <v>3167</v>
      </c>
      <c r="S1742" s="10">
        <f>C1742-VLOOKUP(E1742, 'OFZ Yield'!$B$2:$N$2354, MATCH(V1742, 'OFZ Yield'!$B$3:$N$3, 0), FALSE)</f>
        <v>0.65000000000000036</v>
      </c>
      <c r="T1742">
        <f t="shared" si="84"/>
        <v>0</v>
      </c>
      <c r="U1742">
        <f t="shared" si="85"/>
        <v>60</v>
      </c>
      <c r="V1742">
        <v>5</v>
      </c>
      <c r="W1742">
        <v>0</v>
      </c>
      <c r="X1742">
        <v>0</v>
      </c>
      <c r="Y1742" s="2">
        <v>43647</v>
      </c>
      <c r="Z1742" s="10">
        <f>(Y1742-E1742)/365</f>
        <v>1.9945205479452055</v>
      </c>
    </row>
    <row r="1743" spans="1:26" hidden="1" x14ac:dyDescent="0.15">
      <c r="A1743" t="s">
        <v>1214</v>
      </c>
      <c r="B1743" t="s">
        <v>1215</v>
      </c>
      <c r="C1743" s="1">
        <v>11.15</v>
      </c>
      <c r="D1743" s="2">
        <v>43284</v>
      </c>
      <c r="E1743" s="2">
        <v>42919</v>
      </c>
      <c r="F1743" t="s">
        <v>2014</v>
      </c>
      <c r="G1743" t="s">
        <v>19</v>
      </c>
      <c r="H1743" t="s">
        <v>21</v>
      </c>
      <c r="I1743" t="s">
        <v>25</v>
      </c>
      <c r="J1743" s="1">
        <v>40240369</v>
      </c>
      <c r="K1743" s="1">
        <f t="shared" si="83"/>
        <v>17.510381253693833</v>
      </c>
      <c r="L1743" t="s">
        <v>20</v>
      </c>
      <c r="M1743" t="s">
        <v>947</v>
      </c>
      <c r="N1743" t="s">
        <v>3167</v>
      </c>
      <c r="O1743" t="s">
        <v>3167</v>
      </c>
      <c r="P1743" t="s">
        <v>3167</v>
      </c>
      <c r="Q1743" t="s">
        <v>3167</v>
      </c>
      <c r="R1743" t="s">
        <v>3167</v>
      </c>
      <c r="S1743" s="10">
        <f>C1743-VLOOKUP(E1743, 'OFZ Yield'!$B$2:$N$2354, MATCH(V1743, 'OFZ Yield'!$B$3:$N$3, 0), FALSE)</f>
        <v>3.3000000000000007</v>
      </c>
      <c r="T1743">
        <f t="shared" si="84"/>
        <v>0</v>
      </c>
      <c r="U1743">
        <f t="shared" si="85"/>
        <v>12</v>
      </c>
      <c r="V1743">
        <v>5</v>
      </c>
      <c r="W1743">
        <v>0</v>
      </c>
      <c r="Z1743">
        <v>0</v>
      </c>
    </row>
    <row r="1744" spans="1:26" hidden="1" x14ac:dyDescent="0.15">
      <c r="A1744" t="s">
        <v>123</v>
      </c>
      <c r="B1744" t="s">
        <v>124</v>
      </c>
      <c r="C1744" s="1">
        <v>10.5</v>
      </c>
      <c r="D1744" s="2">
        <v>46566</v>
      </c>
      <c r="E1744" s="2">
        <v>42926</v>
      </c>
      <c r="F1744" t="s">
        <v>701</v>
      </c>
      <c r="G1744" t="s">
        <v>19</v>
      </c>
      <c r="H1744" t="s">
        <v>21</v>
      </c>
      <c r="I1744" t="s">
        <v>25</v>
      </c>
      <c r="J1744" s="1">
        <v>6593174</v>
      </c>
      <c r="K1744" s="1">
        <f t="shared" si="83"/>
        <v>15.701545429374667</v>
      </c>
      <c r="L1744" t="s">
        <v>20</v>
      </c>
      <c r="M1744" t="s">
        <v>24</v>
      </c>
      <c r="N1744" t="s">
        <v>3167</v>
      </c>
      <c r="O1744" t="s">
        <v>3167</v>
      </c>
      <c r="P1744" t="s">
        <v>3167</v>
      </c>
      <c r="Q1744" t="s">
        <v>3167</v>
      </c>
      <c r="R1744" t="s">
        <v>3167</v>
      </c>
      <c r="S1744" s="10">
        <f>C1744-VLOOKUP(E1744, 'OFZ Yield'!$B$2:$N$2354, MATCH(V1744, 'OFZ Yield'!$B$3:$N$3, 0), FALSE)</f>
        <v>2.58</v>
      </c>
      <c r="T1744">
        <f t="shared" si="84"/>
        <v>0</v>
      </c>
      <c r="U1744">
        <f t="shared" si="85"/>
        <v>120</v>
      </c>
      <c r="V1744">
        <v>10</v>
      </c>
      <c r="W1744">
        <v>0</v>
      </c>
    </row>
    <row r="1745" spans="1:26" hidden="1" x14ac:dyDescent="0.15">
      <c r="A1745" t="s">
        <v>936</v>
      </c>
      <c r="B1745" t="s">
        <v>937</v>
      </c>
      <c r="C1745" s="1">
        <v>5</v>
      </c>
      <c r="D1745" s="2">
        <v>44837</v>
      </c>
      <c r="E1745" s="2">
        <v>42926</v>
      </c>
      <c r="F1745" t="s">
        <v>938</v>
      </c>
      <c r="G1745" t="s">
        <v>455</v>
      </c>
      <c r="H1745" t="s">
        <v>21</v>
      </c>
      <c r="I1745" t="s">
        <v>25</v>
      </c>
      <c r="J1745" s="1">
        <v>17026000</v>
      </c>
      <c r="K1745" s="1">
        <f t="shared" si="83"/>
        <v>16.650252145426141</v>
      </c>
      <c r="L1745" t="s">
        <v>20</v>
      </c>
      <c r="M1745" t="s">
        <v>24</v>
      </c>
      <c r="N1745" t="s">
        <v>3167</v>
      </c>
      <c r="O1745" t="s">
        <v>3167</v>
      </c>
      <c r="P1745" t="s">
        <v>3167</v>
      </c>
      <c r="Q1745" t="s">
        <v>3167</v>
      </c>
      <c r="R1745" t="s">
        <v>3167</v>
      </c>
      <c r="S1745" s="10">
        <f>C1745-VLOOKUP(E1745, 'OFZ Yield'!$B$2:$N$2354, MATCH(V1745, 'OFZ Yield'!$B$3:$N$3, 0), FALSE)</f>
        <v>-3.8800000000000008</v>
      </c>
      <c r="T1745">
        <f t="shared" si="84"/>
        <v>0</v>
      </c>
      <c r="U1745">
        <f t="shared" si="85"/>
        <v>63</v>
      </c>
      <c r="V1745">
        <v>30</v>
      </c>
      <c r="W1745">
        <v>0</v>
      </c>
    </row>
    <row r="1746" spans="1:26" hidden="1" x14ac:dyDescent="0.15">
      <c r="A1746" t="s">
        <v>273</v>
      </c>
      <c r="B1746" t="s">
        <v>274</v>
      </c>
      <c r="C1746" s="1">
        <v>9.4</v>
      </c>
      <c r="D1746" s="2">
        <v>44747</v>
      </c>
      <c r="E1746" s="2">
        <v>42927</v>
      </c>
      <c r="F1746" t="s">
        <v>275</v>
      </c>
      <c r="G1746" t="s">
        <v>19</v>
      </c>
      <c r="H1746" t="s">
        <v>21</v>
      </c>
      <c r="I1746" t="s">
        <v>25</v>
      </c>
      <c r="J1746" s="1">
        <v>46418975</v>
      </c>
      <c r="K1746" s="1">
        <f t="shared" si="83"/>
        <v>17.653218877567205</v>
      </c>
      <c r="L1746" t="s">
        <v>20</v>
      </c>
      <c r="M1746" t="s">
        <v>24</v>
      </c>
      <c r="N1746" t="s">
        <v>3167</v>
      </c>
      <c r="O1746" t="s">
        <v>3167</v>
      </c>
      <c r="P1746" t="s">
        <v>3167</v>
      </c>
      <c r="Q1746" t="s">
        <v>3167</v>
      </c>
      <c r="R1746" t="s">
        <v>3167</v>
      </c>
      <c r="S1746" s="10">
        <f>C1746-VLOOKUP(E1746, 'OFZ Yield'!$B$2:$N$2354, MATCH(V1746, 'OFZ Yield'!$B$3:$N$3, 0), FALSE)</f>
        <v>1.3499999999999996</v>
      </c>
      <c r="T1746">
        <f t="shared" si="84"/>
        <v>0</v>
      </c>
      <c r="U1746">
        <f t="shared" si="85"/>
        <v>60</v>
      </c>
      <c r="V1746">
        <v>5</v>
      </c>
      <c r="W1746">
        <v>0</v>
      </c>
    </row>
    <row r="1747" spans="1:26" hidden="1" x14ac:dyDescent="0.15">
      <c r="A1747" t="s">
        <v>276</v>
      </c>
      <c r="B1747" t="s">
        <v>277</v>
      </c>
      <c r="C1747" s="1">
        <v>8.15</v>
      </c>
      <c r="D1747" s="2">
        <v>44749</v>
      </c>
      <c r="E1747" s="2">
        <v>42929</v>
      </c>
      <c r="F1747" t="s">
        <v>278</v>
      </c>
      <c r="G1747" t="s">
        <v>19</v>
      </c>
      <c r="H1747" t="s">
        <v>21</v>
      </c>
      <c r="I1747" t="s">
        <v>25</v>
      </c>
      <c r="J1747" s="1">
        <v>66312821</v>
      </c>
      <c r="K1747" s="1">
        <f t="shared" si="83"/>
        <v>18.009893815043064</v>
      </c>
      <c r="L1747" t="s">
        <v>20</v>
      </c>
      <c r="M1747" t="s">
        <v>24</v>
      </c>
      <c r="N1747" t="s">
        <v>3167</v>
      </c>
      <c r="O1747" t="s">
        <v>3167</v>
      </c>
      <c r="P1747" t="s">
        <v>3167</v>
      </c>
      <c r="Q1747" t="s">
        <v>3167</v>
      </c>
      <c r="R1747" t="s">
        <v>3167</v>
      </c>
      <c r="S1747" s="10">
        <f>C1747-VLOOKUP(E1747, 'OFZ Yield'!$B$2:$N$2354, MATCH(V1747, 'OFZ Yield'!$B$3:$N$3, 0), FALSE)</f>
        <v>0.19000000000000039</v>
      </c>
      <c r="T1747">
        <f t="shared" si="84"/>
        <v>0</v>
      </c>
      <c r="U1747">
        <f t="shared" si="85"/>
        <v>60</v>
      </c>
      <c r="V1747">
        <v>5</v>
      </c>
      <c r="W1747">
        <v>0</v>
      </c>
    </row>
    <row r="1748" spans="1:26" hidden="1" x14ac:dyDescent="0.15">
      <c r="A1748" t="s">
        <v>270</v>
      </c>
      <c r="B1748" t="s">
        <v>271</v>
      </c>
      <c r="C1748" s="1">
        <v>9.24</v>
      </c>
      <c r="D1748" s="2">
        <v>44743</v>
      </c>
      <c r="E1748" s="2">
        <v>42930</v>
      </c>
      <c r="F1748" t="s">
        <v>272</v>
      </c>
      <c r="G1748" t="s">
        <v>19</v>
      </c>
      <c r="H1748" t="s">
        <v>21</v>
      </c>
      <c r="I1748" t="s">
        <v>25</v>
      </c>
      <c r="J1748" s="1">
        <v>65931747</v>
      </c>
      <c r="K1748" s="1">
        <f t="shared" si="83"/>
        <v>18.004130628539119</v>
      </c>
      <c r="L1748" t="s">
        <v>20</v>
      </c>
      <c r="M1748" t="s">
        <v>24</v>
      </c>
      <c r="N1748" t="s">
        <v>3167</v>
      </c>
      <c r="O1748" t="s">
        <v>3167</v>
      </c>
      <c r="P1748" t="s">
        <v>3167</v>
      </c>
      <c r="Q1748" t="s">
        <v>3167</v>
      </c>
      <c r="R1748" t="s">
        <v>3167</v>
      </c>
      <c r="S1748" s="10">
        <f>C1748-VLOOKUP(E1748, 'OFZ Yield'!$B$2:$N$2354, MATCH(V1748, 'OFZ Yield'!$B$3:$N$3, 0), FALSE)</f>
        <v>1.4300000000000006</v>
      </c>
      <c r="T1748">
        <f t="shared" si="84"/>
        <v>0</v>
      </c>
      <c r="U1748">
        <f t="shared" si="85"/>
        <v>60</v>
      </c>
      <c r="V1748">
        <v>7</v>
      </c>
      <c r="W1748">
        <v>0</v>
      </c>
    </row>
    <row r="1749" spans="1:26" hidden="1" x14ac:dyDescent="0.15">
      <c r="A1749" t="s">
        <v>1058</v>
      </c>
      <c r="B1749" t="s">
        <v>1059</v>
      </c>
      <c r="C1749" s="1">
        <v>10.9</v>
      </c>
      <c r="D1749" s="2">
        <v>43329</v>
      </c>
      <c r="E1749" s="2">
        <v>42930</v>
      </c>
      <c r="F1749" t="s">
        <v>2016</v>
      </c>
      <c r="G1749" t="s">
        <v>19</v>
      </c>
      <c r="H1749" t="s">
        <v>21</v>
      </c>
      <c r="I1749" t="s">
        <v>23</v>
      </c>
      <c r="J1749" s="1">
        <v>797239</v>
      </c>
      <c r="K1749" s="1">
        <f t="shared" si="83"/>
        <v>13.588909787348458</v>
      </c>
      <c r="L1749" t="s">
        <v>20</v>
      </c>
      <c r="M1749" t="s">
        <v>947</v>
      </c>
      <c r="N1749" t="s">
        <v>3167</v>
      </c>
      <c r="O1749" t="s">
        <v>3167</v>
      </c>
      <c r="P1749" t="s">
        <v>3167</v>
      </c>
      <c r="Q1749" t="s">
        <v>3167</v>
      </c>
      <c r="R1749" t="s">
        <v>3167</v>
      </c>
      <c r="S1749" s="10">
        <f>C1749-VLOOKUP(E1749, 'OFZ Yield'!$B$2:$N$2354, MATCH(V1749, 'OFZ Yield'!$B$3:$N$3, 0), FALSE)</f>
        <v>3.0100000000000007</v>
      </c>
      <c r="T1749">
        <f t="shared" si="84"/>
        <v>0</v>
      </c>
      <c r="U1749">
        <f t="shared" si="85"/>
        <v>14</v>
      </c>
      <c r="V1749">
        <v>5</v>
      </c>
      <c r="W1749">
        <v>0</v>
      </c>
      <c r="Z1749">
        <v>0</v>
      </c>
    </row>
    <row r="1750" spans="1:26" x14ac:dyDescent="0.15">
      <c r="A1750" t="s">
        <v>1747</v>
      </c>
      <c r="B1750" t="s">
        <v>1748</v>
      </c>
      <c r="C1750" s="1">
        <v>15</v>
      </c>
      <c r="D1750" s="2">
        <v>44027</v>
      </c>
      <c r="E1750" s="2">
        <v>42935</v>
      </c>
      <c r="F1750" t="s">
        <v>2017</v>
      </c>
      <c r="G1750" t="s">
        <v>19</v>
      </c>
      <c r="H1750" t="s">
        <v>21</v>
      </c>
      <c r="I1750" t="s">
        <v>23</v>
      </c>
      <c r="J1750" s="1">
        <v>19893846</v>
      </c>
      <c r="K1750" s="1">
        <f t="shared" si="83"/>
        <v>16.805920995637088</v>
      </c>
      <c r="L1750" t="s">
        <v>20</v>
      </c>
      <c r="M1750" t="s">
        <v>948</v>
      </c>
      <c r="N1750" t="s">
        <v>3167</v>
      </c>
      <c r="O1750" t="s">
        <v>3167</v>
      </c>
      <c r="P1750" t="s">
        <v>3167</v>
      </c>
      <c r="Q1750" t="s">
        <v>3167</v>
      </c>
      <c r="R1750" t="s">
        <v>3167</v>
      </c>
      <c r="S1750" s="10">
        <f>C1750-VLOOKUP(E1750, 'OFZ Yield'!$B$2:$N$2354, MATCH(V1750, 'OFZ Yield'!$B$3:$N$3, 0), FALSE)</f>
        <v>7.16</v>
      </c>
      <c r="T1750">
        <f t="shared" si="84"/>
        <v>1</v>
      </c>
      <c r="U1750">
        <f t="shared" si="85"/>
        <v>36</v>
      </c>
      <c r="V1750">
        <v>7</v>
      </c>
      <c r="W1750">
        <v>0</v>
      </c>
      <c r="X1750">
        <v>1</v>
      </c>
      <c r="Y1750" s="2">
        <v>43663</v>
      </c>
      <c r="Z1750" s="226">
        <f>IF(Y1750="", 0, 12*(Y1750-E1750)/365)</f>
        <v>23.934246575342467</v>
      </c>
    </row>
    <row r="1751" spans="1:26" hidden="1" x14ac:dyDescent="0.15">
      <c r="A1751" t="s">
        <v>295</v>
      </c>
      <c r="B1751" t="s">
        <v>296</v>
      </c>
      <c r="C1751" s="1">
        <v>12</v>
      </c>
      <c r="D1751" s="2">
        <v>43301</v>
      </c>
      <c r="E1751" s="2">
        <v>42935</v>
      </c>
      <c r="F1751" t="s">
        <v>2018</v>
      </c>
      <c r="G1751" t="s">
        <v>19</v>
      </c>
      <c r="H1751" t="s">
        <v>21</v>
      </c>
      <c r="I1751" t="s">
        <v>25</v>
      </c>
      <c r="J1751" s="1">
        <v>395521</v>
      </c>
      <c r="K1751" s="1">
        <f t="shared" si="83"/>
        <v>12.887959162125364</v>
      </c>
      <c r="L1751" t="s">
        <v>20</v>
      </c>
      <c r="M1751" t="s">
        <v>947</v>
      </c>
      <c r="N1751" t="s">
        <v>3167</v>
      </c>
      <c r="O1751" t="s">
        <v>3167</v>
      </c>
      <c r="P1751" t="s">
        <v>3167</v>
      </c>
      <c r="Q1751" t="s">
        <v>3167</v>
      </c>
      <c r="R1751" t="s">
        <v>3167</v>
      </c>
      <c r="S1751" s="10">
        <f>C1751-VLOOKUP(E1751, 'OFZ Yield'!$B$2:$N$2354, MATCH(V1751, 'OFZ Yield'!$B$3:$N$3, 0), FALSE)</f>
        <v>4</v>
      </c>
      <c r="T1751">
        <f t="shared" si="84"/>
        <v>0</v>
      </c>
      <c r="U1751">
        <f t="shared" si="85"/>
        <v>13</v>
      </c>
      <c r="V1751">
        <v>3</v>
      </c>
      <c r="W1751">
        <v>0</v>
      </c>
      <c r="Z1751">
        <v>0</v>
      </c>
    </row>
    <row r="1752" spans="1:26" hidden="1" x14ac:dyDescent="0.15">
      <c r="A1752" t="s">
        <v>380</v>
      </c>
      <c r="B1752" t="s">
        <v>381</v>
      </c>
      <c r="C1752" s="1">
        <v>7.25</v>
      </c>
      <c r="D1752" s="2">
        <v>45121</v>
      </c>
      <c r="E1752" s="2">
        <v>42937</v>
      </c>
      <c r="F1752" t="s">
        <v>382</v>
      </c>
      <c r="G1752" t="s">
        <v>19</v>
      </c>
      <c r="H1752" t="s">
        <v>21</v>
      </c>
      <c r="I1752" t="s">
        <v>28</v>
      </c>
      <c r="J1752" s="1">
        <v>663128</v>
      </c>
      <c r="K1752" s="1">
        <f t="shared" si="83"/>
        <v>13.404723312374081</v>
      </c>
      <c r="L1752" t="s">
        <v>20</v>
      </c>
      <c r="M1752" t="s">
        <v>24</v>
      </c>
      <c r="N1752" t="s">
        <v>3167</v>
      </c>
      <c r="O1752" t="s">
        <v>3167</v>
      </c>
      <c r="P1752" t="s">
        <v>3167</v>
      </c>
      <c r="Q1752" t="s">
        <v>3167</v>
      </c>
      <c r="R1752" t="s">
        <v>3167</v>
      </c>
      <c r="S1752" s="10">
        <f>C1752-VLOOKUP(E1752, 'OFZ Yield'!$B$2:$N$2354, MATCH(V1752, 'OFZ Yield'!$B$3:$N$3, 0), FALSE)</f>
        <v>-0.58000000000000007</v>
      </c>
      <c r="T1752">
        <f t="shared" si="84"/>
        <v>0</v>
      </c>
      <c r="U1752">
        <f t="shared" si="85"/>
        <v>72</v>
      </c>
      <c r="V1752">
        <v>7</v>
      </c>
      <c r="W1752">
        <v>0</v>
      </c>
    </row>
    <row r="1753" spans="1:26" hidden="1" x14ac:dyDescent="0.15">
      <c r="A1753" t="s">
        <v>319</v>
      </c>
      <c r="B1753" t="s">
        <v>320</v>
      </c>
      <c r="C1753" s="1">
        <v>4.3499999999999996</v>
      </c>
      <c r="D1753" s="2">
        <v>46582</v>
      </c>
      <c r="E1753" s="2">
        <v>42942</v>
      </c>
      <c r="F1753" t="s">
        <v>702</v>
      </c>
      <c r="G1753" t="s">
        <v>19</v>
      </c>
      <c r="H1753" t="s">
        <v>21</v>
      </c>
      <c r="I1753" t="s">
        <v>23</v>
      </c>
      <c r="J1753" s="1">
        <v>1193630786</v>
      </c>
      <c r="K1753" s="1">
        <f t="shared" si="83"/>
        <v>20.90026557964147</v>
      </c>
      <c r="L1753" t="s">
        <v>20</v>
      </c>
      <c r="M1753" t="s">
        <v>24</v>
      </c>
      <c r="N1753" t="s">
        <v>3167</v>
      </c>
      <c r="O1753" t="s">
        <v>3167</v>
      </c>
      <c r="P1753" t="s">
        <v>3167</v>
      </c>
      <c r="Q1753" t="s">
        <v>3167</v>
      </c>
      <c r="R1753" t="s">
        <v>3167</v>
      </c>
      <c r="S1753" s="10">
        <f>C1753-VLOOKUP(E1753, 'OFZ Yield'!$B$2:$N$2354, MATCH(V1753, 'OFZ Yield'!$B$3:$N$3, 0), FALSE)</f>
        <v>-3.5500000000000007</v>
      </c>
      <c r="T1753">
        <f t="shared" si="84"/>
        <v>0</v>
      </c>
      <c r="U1753">
        <f t="shared" si="85"/>
        <v>120</v>
      </c>
      <c r="V1753">
        <v>10</v>
      </c>
      <c r="W1753">
        <v>0</v>
      </c>
    </row>
    <row r="1754" spans="1:26" hidden="1" x14ac:dyDescent="0.15">
      <c r="A1754" t="s">
        <v>319</v>
      </c>
      <c r="B1754" t="s">
        <v>320</v>
      </c>
      <c r="C1754" s="1">
        <v>4.3499999999999996</v>
      </c>
      <c r="D1754" s="2">
        <v>46582</v>
      </c>
      <c r="E1754" s="2">
        <v>42942</v>
      </c>
      <c r="F1754" t="s">
        <v>703</v>
      </c>
      <c r="G1754" t="s">
        <v>19</v>
      </c>
      <c r="H1754" t="s">
        <v>21</v>
      </c>
      <c r="I1754" t="s">
        <v>23</v>
      </c>
      <c r="J1754" s="1">
        <v>2334211315</v>
      </c>
      <c r="K1754" s="1">
        <f t="shared" si="83"/>
        <v>21.570939904415997</v>
      </c>
      <c r="L1754" t="s">
        <v>20</v>
      </c>
      <c r="M1754" t="s">
        <v>24</v>
      </c>
      <c r="N1754" t="s">
        <v>3167</v>
      </c>
      <c r="O1754" t="s">
        <v>3167</v>
      </c>
      <c r="P1754" t="s">
        <v>3167</v>
      </c>
      <c r="Q1754" t="s">
        <v>3167</v>
      </c>
      <c r="R1754" t="s">
        <v>3167</v>
      </c>
      <c r="S1754" s="10">
        <f>C1754-VLOOKUP(E1754, 'OFZ Yield'!$B$2:$N$2354, MATCH(V1754, 'OFZ Yield'!$B$3:$N$3, 0), FALSE)</f>
        <v>-3.5500000000000007</v>
      </c>
      <c r="T1754">
        <f t="shared" si="84"/>
        <v>0</v>
      </c>
      <c r="U1754">
        <f t="shared" si="85"/>
        <v>120</v>
      </c>
      <c r="V1754">
        <v>10</v>
      </c>
      <c r="W1754">
        <v>0</v>
      </c>
    </row>
    <row r="1755" spans="1:26" hidden="1" x14ac:dyDescent="0.15">
      <c r="A1755" t="s">
        <v>1214</v>
      </c>
      <c r="B1755" t="s">
        <v>1215</v>
      </c>
      <c r="C1755" s="1">
        <v>11.15</v>
      </c>
      <c r="D1755" s="2">
        <v>43302</v>
      </c>
      <c r="E1755" s="2">
        <v>42949</v>
      </c>
      <c r="F1755" t="s">
        <v>2019</v>
      </c>
      <c r="G1755" t="s">
        <v>19</v>
      </c>
      <c r="H1755" t="s">
        <v>21</v>
      </c>
      <c r="I1755" t="s">
        <v>25</v>
      </c>
      <c r="J1755" s="1">
        <v>40240369</v>
      </c>
      <c r="K1755" s="1">
        <f t="shared" si="83"/>
        <v>17.510381253693833</v>
      </c>
      <c r="L1755" t="s">
        <v>20</v>
      </c>
      <c r="M1755" t="s">
        <v>947</v>
      </c>
      <c r="N1755" t="s">
        <v>3167</v>
      </c>
      <c r="O1755" t="s">
        <v>3167</v>
      </c>
      <c r="P1755" t="s">
        <v>3167</v>
      </c>
      <c r="Q1755" t="s">
        <v>3167</v>
      </c>
      <c r="R1755" t="s">
        <v>3167</v>
      </c>
      <c r="S1755" s="10">
        <f>C1755-VLOOKUP(E1755, 'OFZ Yield'!$B$2:$N$2354, MATCH(V1755, 'OFZ Yield'!$B$3:$N$3, 0), FALSE)</f>
        <v>3.1500000000000004</v>
      </c>
      <c r="T1755">
        <f t="shared" si="84"/>
        <v>0</v>
      </c>
      <c r="U1755">
        <f t="shared" si="85"/>
        <v>12</v>
      </c>
      <c r="V1755">
        <v>1</v>
      </c>
      <c r="W1755">
        <v>0</v>
      </c>
      <c r="Z1755">
        <v>0</v>
      </c>
    </row>
    <row r="1756" spans="1:26" hidden="1" x14ac:dyDescent="0.15">
      <c r="A1756" t="s">
        <v>217</v>
      </c>
      <c r="B1756" t="s">
        <v>218</v>
      </c>
      <c r="C1756" s="1">
        <v>10.75</v>
      </c>
      <c r="D1756" s="2">
        <v>44771</v>
      </c>
      <c r="E1756" s="2">
        <v>42951</v>
      </c>
      <c r="F1756" t="s">
        <v>279</v>
      </c>
      <c r="G1756" t="s">
        <v>19</v>
      </c>
      <c r="H1756" t="s">
        <v>21</v>
      </c>
      <c r="I1756" t="s">
        <v>25</v>
      </c>
      <c r="J1756" s="1">
        <v>132625642</v>
      </c>
      <c r="K1756" s="1">
        <f t="shared" si="83"/>
        <v>18.703040995603011</v>
      </c>
      <c r="L1756" t="s">
        <v>20</v>
      </c>
      <c r="M1756" t="s">
        <v>24</v>
      </c>
      <c r="N1756" t="s">
        <v>3167</v>
      </c>
      <c r="O1756" t="s">
        <v>3167</v>
      </c>
      <c r="P1756" t="s">
        <v>3167</v>
      </c>
      <c r="Q1756" t="s">
        <v>3167</v>
      </c>
      <c r="R1756" t="s">
        <v>3167</v>
      </c>
      <c r="S1756" s="10">
        <f>C1756-VLOOKUP(E1756, 'OFZ Yield'!$B$2:$N$2354, MATCH(V1756, 'OFZ Yield'!$B$3:$N$3, 0), FALSE)</f>
        <v>2.8899999999999997</v>
      </c>
      <c r="T1756">
        <f t="shared" si="84"/>
        <v>0</v>
      </c>
      <c r="U1756">
        <f t="shared" si="85"/>
        <v>60</v>
      </c>
      <c r="V1756">
        <v>5</v>
      </c>
      <c r="W1756">
        <v>0</v>
      </c>
    </row>
    <row r="1757" spans="1:26" hidden="1" x14ac:dyDescent="0.15">
      <c r="A1757" t="s">
        <v>2020</v>
      </c>
      <c r="B1757" t="s">
        <v>2021</v>
      </c>
      <c r="C1757" s="1">
        <v>5</v>
      </c>
      <c r="D1757" s="2">
        <v>45863</v>
      </c>
      <c r="E1757" s="2">
        <v>42951</v>
      </c>
      <c r="F1757" t="s">
        <v>2022</v>
      </c>
      <c r="G1757" t="s">
        <v>19</v>
      </c>
      <c r="H1757" t="s">
        <v>21</v>
      </c>
      <c r="I1757" t="s">
        <v>25</v>
      </c>
      <c r="J1757" s="1">
        <v>13262564</v>
      </c>
      <c r="K1757" s="1">
        <f t="shared" si="83"/>
        <v>16.400455887528924</v>
      </c>
      <c r="L1757" t="s">
        <v>20</v>
      </c>
      <c r="M1757" t="s">
        <v>1011</v>
      </c>
      <c r="N1757" t="s">
        <v>3167</v>
      </c>
      <c r="O1757" t="s">
        <v>3167</v>
      </c>
      <c r="P1757" t="s">
        <v>3167</v>
      </c>
      <c r="Q1757" t="s">
        <v>3167</v>
      </c>
      <c r="R1757" t="s">
        <v>3167</v>
      </c>
      <c r="S1757" s="10">
        <f>C1757-VLOOKUP(E1757, 'OFZ Yield'!$B$2:$N$2354, MATCH(V1757, 'OFZ Yield'!$B$3:$N$3, 0), FALSE)</f>
        <v>-2.9699999999999998</v>
      </c>
      <c r="T1757">
        <f t="shared" si="84"/>
        <v>0</v>
      </c>
      <c r="U1757">
        <f t="shared" si="85"/>
        <v>96</v>
      </c>
      <c r="V1757">
        <v>1</v>
      </c>
      <c r="W1757">
        <v>0</v>
      </c>
      <c r="X1757">
        <v>0</v>
      </c>
      <c r="Y1757" s="2">
        <v>43679</v>
      </c>
      <c r="Z1757" s="10">
        <f>(Y1757-E1757)/365</f>
        <v>1.9945205479452055</v>
      </c>
    </row>
    <row r="1758" spans="1:26" hidden="1" x14ac:dyDescent="0.15">
      <c r="A1758" t="s">
        <v>711</v>
      </c>
      <c r="B1758" t="s">
        <v>712</v>
      </c>
      <c r="C1758" s="1">
        <v>0.01</v>
      </c>
      <c r="D1758" s="2">
        <v>47322</v>
      </c>
      <c r="E1758" s="2">
        <v>42954</v>
      </c>
      <c r="F1758" t="s">
        <v>2023</v>
      </c>
      <c r="G1758" t="s">
        <v>19</v>
      </c>
      <c r="H1758" t="s">
        <v>21</v>
      </c>
      <c r="I1758" t="s">
        <v>23</v>
      </c>
      <c r="J1758" s="1">
        <v>65931747</v>
      </c>
      <c r="K1758" s="1">
        <f t="shared" si="83"/>
        <v>18.004130628539119</v>
      </c>
      <c r="L1758" t="s">
        <v>20</v>
      </c>
      <c r="M1758" t="s">
        <v>1011</v>
      </c>
      <c r="N1758" t="s">
        <v>3167</v>
      </c>
      <c r="O1758" t="s">
        <v>3167</v>
      </c>
      <c r="P1758" t="s">
        <v>3167</v>
      </c>
      <c r="Q1758" t="s">
        <v>3167</v>
      </c>
      <c r="R1758" t="s">
        <v>3167</v>
      </c>
      <c r="S1758" s="10">
        <f>C1758-VLOOKUP(E1758, 'OFZ Yield'!$B$2:$N$2354, MATCH(V1758, 'OFZ Yield'!$B$3:$N$3, 0), FALSE)</f>
        <v>-7.9300000000000006</v>
      </c>
      <c r="T1758">
        <f t="shared" si="84"/>
        <v>0</v>
      </c>
      <c r="U1758">
        <f t="shared" si="85"/>
        <v>144</v>
      </c>
      <c r="V1758">
        <v>3</v>
      </c>
      <c r="W1758">
        <v>0</v>
      </c>
      <c r="X1758">
        <v>0</v>
      </c>
      <c r="Y1758" s="2">
        <v>44228</v>
      </c>
      <c r="Z1758" s="10">
        <f>(Y1758-E1758)/365</f>
        <v>3.4904109589041097</v>
      </c>
    </row>
    <row r="1759" spans="1:26" hidden="1" x14ac:dyDescent="0.15">
      <c r="A1759" t="s">
        <v>711</v>
      </c>
      <c r="B1759" t="s">
        <v>712</v>
      </c>
      <c r="C1759" s="1">
        <v>0.01</v>
      </c>
      <c r="D1759" s="2">
        <v>47322</v>
      </c>
      <c r="E1759" s="2">
        <v>42954</v>
      </c>
      <c r="F1759" t="s">
        <v>2024</v>
      </c>
      <c r="G1759" t="s">
        <v>19</v>
      </c>
      <c r="H1759" t="s">
        <v>21</v>
      </c>
      <c r="I1759" t="s">
        <v>23</v>
      </c>
      <c r="J1759" s="1">
        <v>131863494</v>
      </c>
      <c r="K1759" s="1">
        <f t="shared" si="83"/>
        <v>18.697277809099067</v>
      </c>
      <c r="L1759" t="s">
        <v>20</v>
      </c>
      <c r="M1759" t="s">
        <v>1011</v>
      </c>
      <c r="N1759" t="s">
        <v>3167</v>
      </c>
      <c r="O1759" t="s">
        <v>3167</v>
      </c>
      <c r="P1759" t="s">
        <v>3167</v>
      </c>
      <c r="Q1759" t="s">
        <v>3167</v>
      </c>
      <c r="R1759" t="s">
        <v>3167</v>
      </c>
      <c r="S1759" s="10">
        <f>C1759-VLOOKUP(E1759, 'OFZ Yield'!$B$2:$N$2354, MATCH(V1759, 'OFZ Yield'!$B$3:$N$3, 0), FALSE)</f>
        <v>-7.9300000000000006</v>
      </c>
      <c r="T1759">
        <f t="shared" si="84"/>
        <v>0</v>
      </c>
      <c r="U1759">
        <f t="shared" si="85"/>
        <v>144</v>
      </c>
      <c r="V1759">
        <v>1</v>
      </c>
      <c r="W1759">
        <v>0</v>
      </c>
      <c r="X1759">
        <v>0</v>
      </c>
      <c r="Y1759" s="2">
        <v>44228</v>
      </c>
      <c r="Z1759" s="10">
        <f>(Y1759-E1759)/365</f>
        <v>3.4904109589041097</v>
      </c>
    </row>
    <row r="1760" spans="1:26" hidden="1" x14ac:dyDescent="0.15">
      <c r="A1760" t="s">
        <v>711</v>
      </c>
      <c r="B1760" t="s">
        <v>712</v>
      </c>
      <c r="C1760" s="1">
        <v>0.01</v>
      </c>
      <c r="D1760" s="2">
        <v>47686</v>
      </c>
      <c r="E1760" s="2">
        <v>42954</v>
      </c>
      <c r="F1760" t="s">
        <v>2025</v>
      </c>
      <c r="G1760" t="s">
        <v>19</v>
      </c>
      <c r="H1760" t="s">
        <v>21</v>
      </c>
      <c r="I1760" t="s">
        <v>23</v>
      </c>
      <c r="J1760" s="1">
        <v>197795242</v>
      </c>
      <c r="K1760" s="1">
        <f t="shared" si="83"/>
        <v>19.102742922262962</v>
      </c>
      <c r="L1760" t="s">
        <v>20</v>
      </c>
      <c r="M1760" t="s">
        <v>1011</v>
      </c>
      <c r="N1760" t="s">
        <v>3167</v>
      </c>
      <c r="O1760" t="s">
        <v>3167</v>
      </c>
      <c r="P1760" t="s">
        <v>3167</v>
      </c>
      <c r="Q1760" t="s">
        <v>3167</v>
      </c>
      <c r="R1760" t="s">
        <v>3167</v>
      </c>
      <c r="S1760" s="10">
        <f>C1760-VLOOKUP(E1760, 'OFZ Yield'!$B$2:$N$2354, MATCH(V1760, 'OFZ Yield'!$B$3:$N$3, 0), FALSE)</f>
        <v>-7.9300000000000006</v>
      </c>
      <c r="T1760">
        <f t="shared" si="84"/>
        <v>0</v>
      </c>
      <c r="U1760">
        <f t="shared" si="85"/>
        <v>156</v>
      </c>
      <c r="V1760">
        <v>3</v>
      </c>
      <c r="W1760">
        <v>0</v>
      </c>
      <c r="X1760">
        <v>0</v>
      </c>
      <c r="Y1760" s="2">
        <v>44228</v>
      </c>
      <c r="Z1760" s="10">
        <f>(Y1760-E1760)/365</f>
        <v>3.4904109589041097</v>
      </c>
    </row>
    <row r="1761" spans="1:26" hidden="1" x14ac:dyDescent="0.15">
      <c r="A1761" t="s">
        <v>248</v>
      </c>
      <c r="B1761" t="s">
        <v>249</v>
      </c>
      <c r="C1761" s="1">
        <v>8.25</v>
      </c>
      <c r="D1761" s="2">
        <v>45503</v>
      </c>
      <c r="E1761" s="2">
        <v>42955</v>
      </c>
      <c r="F1761" t="s">
        <v>448</v>
      </c>
      <c r="G1761" t="s">
        <v>19</v>
      </c>
      <c r="H1761" t="s">
        <v>21</v>
      </c>
      <c r="I1761" t="s">
        <v>25</v>
      </c>
      <c r="J1761" s="1">
        <v>198938464</v>
      </c>
      <c r="K1761" s="1">
        <f t="shared" si="83"/>
        <v>19.108506108737856</v>
      </c>
      <c r="L1761" t="s">
        <v>20</v>
      </c>
      <c r="M1761" t="s">
        <v>24</v>
      </c>
      <c r="N1761" t="s">
        <v>3167</v>
      </c>
      <c r="O1761" t="s">
        <v>3167</v>
      </c>
      <c r="P1761" t="s">
        <v>3167</v>
      </c>
      <c r="Q1761" t="s">
        <v>3167</v>
      </c>
      <c r="R1761" t="s">
        <v>3167</v>
      </c>
      <c r="S1761" s="10">
        <f>C1761-VLOOKUP(E1761, 'OFZ Yield'!$B$2:$N$2354, MATCH(V1761, 'OFZ Yield'!$B$3:$N$3, 0), FALSE)</f>
        <v>0.46999999999999975</v>
      </c>
      <c r="T1761">
        <f t="shared" si="84"/>
        <v>0</v>
      </c>
      <c r="U1761">
        <f t="shared" si="85"/>
        <v>84</v>
      </c>
      <c r="V1761">
        <v>10</v>
      </c>
      <c r="W1761">
        <v>0</v>
      </c>
    </row>
    <row r="1762" spans="1:26" hidden="1" x14ac:dyDescent="0.15">
      <c r="A1762" t="s">
        <v>2026</v>
      </c>
      <c r="B1762" t="s">
        <v>2027</v>
      </c>
      <c r="C1762" s="1">
        <v>15</v>
      </c>
      <c r="D1762" s="2">
        <v>44778</v>
      </c>
      <c r="E1762" s="2">
        <v>42957</v>
      </c>
      <c r="F1762" t="s">
        <v>2028</v>
      </c>
      <c r="G1762" t="s">
        <v>19</v>
      </c>
      <c r="H1762" t="s">
        <v>21</v>
      </c>
      <c r="I1762" t="s">
        <v>25</v>
      </c>
      <c r="J1762" s="1">
        <v>34814231</v>
      </c>
      <c r="K1762" s="1">
        <f t="shared" si="83"/>
        <v>17.365536797934453</v>
      </c>
      <c r="L1762" t="s">
        <v>20</v>
      </c>
      <c r="M1762" t="s">
        <v>1011</v>
      </c>
      <c r="N1762" t="s">
        <v>3167</v>
      </c>
      <c r="O1762" t="s">
        <v>3167</v>
      </c>
      <c r="P1762" t="s">
        <v>3167</v>
      </c>
      <c r="Q1762" t="s">
        <v>3167</v>
      </c>
      <c r="R1762" t="s">
        <v>3167</v>
      </c>
      <c r="S1762" s="10">
        <f>C1762-VLOOKUP(E1762, 'OFZ Yield'!$B$2:$N$2354, MATCH(V1762, 'OFZ Yield'!$B$3:$N$3, 0), FALSE)</f>
        <v>7.08</v>
      </c>
      <c r="T1762">
        <f t="shared" si="84"/>
        <v>1</v>
      </c>
      <c r="U1762">
        <f t="shared" si="85"/>
        <v>60</v>
      </c>
      <c r="V1762">
        <v>1</v>
      </c>
      <c r="W1762">
        <v>0</v>
      </c>
      <c r="X1762">
        <v>0</v>
      </c>
      <c r="Y1762" s="2">
        <v>43686</v>
      </c>
      <c r="Z1762" s="10">
        <f>(Y1762-E1762)/365</f>
        <v>1.9972602739726026</v>
      </c>
    </row>
    <row r="1763" spans="1:26" hidden="1" x14ac:dyDescent="0.15">
      <c r="A1763" t="s">
        <v>886</v>
      </c>
      <c r="B1763" t="s">
        <v>887</v>
      </c>
      <c r="C1763" s="1">
        <v>1</v>
      </c>
      <c r="D1763" s="2">
        <v>52820</v>
      </c>
      <c r="E1763" s="2">
        <v>42965</v>
      </c>
      <c r="F1763" t="s">
        <v>888</v>
      </c>
      <c r="G1763" t="s">
        <v>19</v>
      </c>
      <c r="H1763" t="s">
        <v>21</v>
      </c>
      <c r="I1763" t="s">
        <v>589</v>
      </c>
      <c r="J1763" s="1">
        <v>220548316</v>
      </c>
      <c r="K1763" s="1">
        <f t="shared" si="83"/>
        <v>19.211627349029261</v>
      </c>
      <c r="L1763" t="s">
        <v>20</v>
      </c>
      <c r="M1763" t="s">
        <v>24</v>
      </c>
      <c r="N1763" t="s">
        <v>3167</v>
      </c>
      <c r="O1763" t="s">
        <v>3167</v>
      </c>
      <c r="P1763" t="s">
        <v>3167</v>
      </c>
      <c r="Q1763" t="s">
        <v>3167</v>
      </c>
      <c r="R1763" t="s">
        <v>3167</v>
      </c>
      <c r="S1763" s="10">
        <f>C1763-VLOOKUP(E1763, 'OFZ Yield'!$B$2:$N$2354, MATCH(V1763, 'OFZ Yield'!$B$3:$N$3, 0), FALSE)</f>
        <v>-7.8100000000000005</v>
      </c>
      <c r="T1763">
        <f t="shared" si="84"/>
        <v>0</v>
      </c>
      <c r="U1763">
        <f t="shared" si="85"/>
        <v>324</v>
      </c>
      <c r="V1763">
        <v>30</v>
      </c>
      <c r="W1763">
        <v>0</v>
      </c>
    </row>
    <row r="1764" spans="1:26" hidden="1" x14ac:dyDescent="0.15">
      <c r="A1764" t="s">
        <v>2029</v>
      </c>
      <c r="B1764" t="s">
        <v>2030</v>
      </c>
      <c r="C1764" s="1">
        <v>8.1999999999999993</v>
      </c>
      <c r="D1764" s="2">
        <v>44062</v>
      </c>
      <c r="E1764" s="2">
        <v>42970</v>
      </c>
      <c r="F1764" t="s">
        <v>2031</v>
      </c>
      <c r="G1764" t="s">
        <v>455</v>
      </c>
      <c r="H1764" t="s">
        <v>21</v>
      </c>
      <c r="I1764" t="s">
        <v>25</v>
      </c>
      <c r="J1764" s="1">
        <v>23355000</v>
      </c>
      <c r="K1764" s="1">
        <f t="shared" si="83"/>
        <v>16.966321651918346</v>
      </c>
      <c r="L1764" t="s">
        <v>20</v>
      </c>
      <c r="M1764" t="s">
        <v>1011</v>
      </c>
      <c r="N1764" t="s">
        <v>3167</v>
      </c>
      <c r="O1764" t="s">
        <v>3167</v>
      </c>
      <c r="P1764" t="s">
        <v>3167</v>
      </c>
      <c r="Q1764" t="s">
        <v>3167</v>
      </c>
      <c r="R1764" t="s">
        <v>3167</v>
      </c>
      <c r="S1764" s="10">
        <f>C1764-VLOOKUP(E1764, 'OFZ Yield'!$B$2:$N$2354, MATCH(V1764, 'OFZ Yield'!$B$3:$N$3, 0), FALSE)</f>
        <v>0.36999999999999922</v>
      </c>
      <c r="T1764">
        <f t="shared" si="84"/>
        <v>0</v>
      </c>
      <c r="U1764">
        <f t="shared" si="85"/>
        <v>36</v>
      </c>
      <c r="V1764">
        <v>1</v>
      </c>
      <c r="W1764">
        <v>0</v>
      </c>
      <c r="X1764">
        <v>1</v>
      </c>
      <c r="Y1764" s="2">
        <v>43152</v>
      </c>
      <c r="Z1764" s="10">
        <f>(Y1764-E1764)/365</f>
        <v>0.49863013698630138</v>
      </c>
    </row>
    <row r="1765" spans="1:26" hidden="1" x14ac:dyDescent="0.15">
      <c r="A1765" t="s">
        <v>452</v>
      </c>
      <c r="B1765" t="s">
        <v>453</v>
      </c>
      <c r="C1765" s="1">
        <v>4.9000000000000004</v>
      </c>
      <c r="D1765" s="2">
        <v>45525</v>
      </c>
      <c r="E1765" s="2">
        <v>42977</v>
      </c>
      <c r="F1765" t="s">
        <v>454</v>
      </c>
      <c r="G1765" t="s">
        <v>455</v>
      </c>
      <c r="H1765" t="s">
        <v>21</v>
      </c>
      <c r="I1765" t="s">
        <v>25</v>
      </c>
      <c r="J1765" s="1">
        <v>170000000</v>
      </c>
      <c r="K1765" s="1">
        <f t="shared" si="83"/>
        <v>18.951308995014536</v>
      </c>
      <c r="L1765" t="s">
        <v>20</v>
      </c>
      <c r="M1765" t="s">
        <v>24</v>
      </c>
      <c r="N1765" t="s">
        <v>3167</v>
      </c>
      <c r="O1765" t="s">
        <v>3167</v>
      </c>
      <c r="P1765" t="s">
        <v>3167</v>
      </c>
      <c r="Q1765" t="s">
        <v>3167</v>
      </c>
      <c r="R1765" t="s">
        <v>3167</v>
      </c>
      <c r="S1765" s="10">
        <f>C1765-VLOOKUP(E1765, 'OFZ Yield'!$B$2:$N$2354, MATCH(V1765, 'OFZ Yield'!$B$3:$N$3, 0), FALSE)</f>
        <v>-2.8599999999999994</v>
      </c>
      <c r="T1765">
        <f t="shared" si="84"/>
        <v>0</v>
      </c>
      <c r="U1765">
        <f t="shared" si="85"/>
        <v>84</v>
      </c>
      <c r="V1765">
        <v>7</v>
      </c>
      <c r="W1765">
        <v>0</v>
      </c>
    </row>
    <row r="1766" spans="1:26" hidden="1" x14ac:dyDescent="0.15">
      <c r="A1766" t="s">
        <v>186</v>
      </c>
      <c r="B1766" t="s">
        <v>187</v>
      </c>
      <c r="C1766" s="1">
        <v>9</v>
      </c>
      <c r="D1766" s="2">
        <v>44803</v>
      </c>
      <c r="E1766" s="2">
        <v>42983</v>
      </c>
      <c r="F1766" t="s">
        <v>2032</v>
      </c>
      <c r="G1766" t="s">
        <v>19</v>
      </c>
      <c r="H1766" t="s">
        <v>21</v>
      </c>
      <c r="I1766" t="s">
        <v>28</v>
      </c>
      <c r="J1766" s="1">
        <v>66312821</v>
      </c>
      <c r="K1766" s="1">
        <f t="shared" si="83"/>
        <v>18.009893815043064</v>
      </c>
      <c r="L1766" t="s">
        <v>20</v>
      </c>
      <c r="M1766" t="s">
        <v>948</v>
      </c>
      <c r="N1766" t="s">
        <v>3167</v>
      </c>
      <c r="O1766" t="s">
        <v>3167</v>
      </c>
      <c r="P1766" t="s">
        <v>3167</v>
      </c>
      <c r="Q1766" t="s">
        <v>3167</v>
      </c>
      <c r="R1766" t="s">
        <v>3167</v>
      </c>
      <c r="S1766" s="10">
        <f>C1766-VLOOKUP(E1766, 'OFZ Yield'!$B$2:$N$2354, MATCH(V1766, 'OFZ Yield'!$B$3:$N$3, 0), FALSE)</f>
        <v>1.37</v>
      </c>
      <c r="T1766">
        <f t="shared" si="84"/>
        <v>0</v>
      </c>
      <c r="U1766">
        <f t="shared" si="85"/>
        <v>60</v>
      </c>
      <c r="V1766">
        <v>10</v>
      </c>
      <c r="W1766">
        <v>0</v>
      </c>
      <c r="Z1766">
        <v>0</v>
      </c>
    </row>
    <row r="1767" spans="1:26" hidden="1" x14ac:dyDescent="0.15">
      <c r="A1767" t="s">
        <v>2033</v>
      </c>
      <c r="B1767" t="s">
        <v>2034</v>
      </c>
      <c r="C1767" s="1">
        <v>12</v>
      </c>
      <c r="D1767" s="2">
        <v>46630</v>
      </c>
      <c r="E1767" s="2">
        <v>42990</v>
      </c>
      <c r="F1767" t="s">
        <v>2035</v>
      </c>
      <c r="G1767" t="s">
        <v>19</v>
      </c>
      <c r="H1767" t="s">
        <v>21</v>
      </c>
      <c r="I1767" t="s">
        <v>23</v>
      </c>
      <c r="J1767" s="1">
        <v>80530310</v>
      </c>
      <c r="K1767" s="1">
        <f t="shared" si="83"/>
        <v>18.204144193261399</v>
      </c>
      <c r="L1767" t="s">
        <v>20</v>
      </c>
      <c r="M1767" t="s">
        <v>1011</v>
      </c>
      <c r="N1767" t="s">
        <v>3167</v>
      </c>
      <c r="O1767" t="s">
        <v>3167</v>
      </c>
      <c r="P1767" t="s">
        <v>3167</v>
      </c>
      <c r="Q1767" t="s">
        <v>3167</v>
      </c>
      <c r="R1767" t="s">
        <v>3167</v>
      </c>
      <c r="S1767" s="10">
        <f>C1767-VLOOKUP(E1767, 'OFZ Yield'!$B$2:$N$2354, MATCH(V1767, 'OFZ Yield'!$B$3:$N$3, 0), FALSE)</f>
        <v>4.41</v>
      </c>
      <c r="T1767">
        <f t="shared" si="84"/>
        <v>1</v>
      </c>
      <c r="U1767">
        <f t="shared" si="85"/>
        <v>120</v>
      </c>
      <c r="V1767">
        <v>10</v>
      </c>
      <c r="W1767">
        <v>0</v>
      </c>
      <c r="X1767">
        <v>0</v>
      </c>
      <c r="Y1767" s="2">
        <v>43185</v>
      </c>
      <c r="Z1767" s="10">
        <f>(Y1767-E1767)/365</f>
        <v>0.53424657534246578</v>
      </c>
    </row>
    <row r="1768" spans="1:26" hidden="1" x14ac:dyDescent="0.15">
      <c r="A1768" t="s">
        <v>295</v>
      </c>
      <c r="B1768" t="s">
        <v>296</v>
      </c>
      <c r="C1768" s="1">
        <v>12</v>
      </c>
      <c r="D1768" s="2">
        <v>44812</v>
      </c>
      <c r="E1768" s="2">
        <v>42992</v>
      </c>
      <c r="F1768" t="s">
        <v>297</v>
      </c>
      <c r="G1768" t="s">
        <v>19</v>
      </c>
      <c r="H1768" t="s">
        <v>21</v>
      </c>
      <c r="I1768" t="s">
        <v>23</v>
      </c>
      <c r="J1768" s="1">
        <v>663114</v>
      </c>
      <c r="K1768" s="1">
        <f t="shared" si="83"/>
        <v>13.404702200088389</v>
      </c>
      <c r="L1768" t="s">
        <v>20</v>
      </c>
      <c r="M1768" t="s">
        <v>24</v>
      </c>
      <c r="N1768" t="s">
        <v>3167</v>
      </c>
      <c r="O1768" t="s">
        <v>3167</v>
      </c>
      <c r="P1768" t="s">
        <v>3167</v>
      </c>
      <c r="Q1768" t="s">
        <v>3167</v>
      </c>
      <c r="R1768" t="s">
        <v>3167</v>
      </c>
      <c r="S1768" s="10">
        <f>C1768-VLOOKUP(E1768, 'OFZ Yield'!$B$2:$N$2354, MATCH(V1768, 'OFZ Yield'!$B$3:$N$3, 0), FALSE)</f>
        <v>4.4000000000000004</v>
      </c>
      <c r="T1768">
        <f t="shared" si="84"/>
        <v>1</v>
      </c>
      <c r="U1768">
        <f t="shared" si="85"/>
        <v>60</v>
      </c>
      <c r="V1768">
        <v>10</v>
      </c>
      <c r="W1768">
        <v>0</v>
      </c>
      <c r="X1768">
        <v>0</v>
      </c>
    </row>
    <row r="1769" spans="1:26" hidden="1" x14ac:dyDescent="0.15">
      <c r="A1769" t="s">
        <v>116</v>
      </c>
      <c r="B1769" t="s">
        <v>117</v>
      </c>
      <c r="C1769" s="1">
        <v>8.9499999999999993</v>
      </c>
      <c r="D1769" s="2">
        <v>44813</v>
      </c>
      <c r="E1769" s="2">
        <v>42993</v>
      </c>
      <c r="F1769" t="s">
        <v>298</v>
      </c>
      <c r="G1769" t="s">
        <v>19</v>
      </c>
      <c r="H1769" t="s">
        <v>21</v>
      </c>
      <c r="I1769" t="s">
        <v>25</v>
      </c>
      <c r="J1769" s="1">
        <v>66312821</v>
      </c>
      <c r="K1769" s="1">
        <f t="shared" si="83"/>
        <v>18.009893815043064</v>
      </c>
      <c r="L1769" t="s">
        <v>20</v>
      </c>
      <c r="M1769" t="s">
        <v>24</v>
      </c>
      <c r="N1769" t="s">
        <v>3167</v>
      </c>
      <c r="O1769" t="s">
        <v>3167</v>
      </c>
      <c r="P1769" t="s">
        <v>3167</v>
      </c>
      <c r="Q1769" t="s">
        <v>3167</v>
      </c>
      <c r="R1769" t="s">
        <v>3167</v>
      </c>
      <c r="S1769" s="10">
        <f>C1769-VLOOKUP(E1769, 'OFZ Yield'!$B$2:$N$2354, MATCH(V1769, 'OFZ Yield'!$B$3:$N$3, 0), FALSE)</f>
        <v>1.4299999999999997</v>
      </c>
      <c r="T1769">
        <f t="shared" si="84"/>
        <v>0</v>
      </c>
      <c r="U1769">
        <f t="shared" si="85"/>
        <v>60</v>
      </c>
      <c r="V1769">
        <v>5</v>
      </c>
      <c r="W1769">
        <v>0</v>
      </c>
    </row>
    <row r="1770" spans="1:26" hidden="1" x14ac:dyDescent="0.15">
      <c r="A1770" t="s">
        <v>119</v>
      </c>
      <c r="B1770" t="s">
        <v>120</v>
      </c>
      <c r="C1770" s="1">
        <v>13.25</v>
      </c>
      <c r="D1770" s="2">
        <v>44085</v>
      </c>
      <c r="E1770" s="2">
        <v>42993</v>
      </c>
      <c r="F1770" t="s">
        <v>2036</v>
      </c>
      <c r="G1770" t="s">
        <v>19</v>
      </c>
      <c r="H1770" t="s">
        <v>21</v>
      </c>
      <c r="I1770" t="s">
        <v>25</v>
      </c>
      <c r="J1770" s="1">
        <v>66312821</v>
      </c>
      <c r="K1770" s="1">
        <f t="shared" si="83"/>
        <v>18.009893815043064</v>
      </c>
      <c r="L1770" t="s">
        <v>20</v>
      </c>
      <c r="M1770" t="s">
        <v>947</v>
      </c>
      <c r="N1770" t="s">
        <v>3167</v>
      </c>
      <c r="O1770" t="s">
        <v>3167</v>
      </c>
      <c r="P1770" t="s">
        <v>3167</v>
      </c>
      <c r="Q1770" t="s">
        <v>3167</v>
      </c>
      <c r="R1770" t="s">
        <v>3167</v>
      </c>
      <c r="S1770" s="10">
        <f>C1770-VLOOKUP(E1770, 'OFZ Yield'!$B$2:$N$2354, MATCH(V1770, 'OFZ Yield'!$B$3:$N$3, 0), FALSE)</f>
        <v>5.67</v>
      </c>
      <c r="T1770">
        <f t="shared" si="84"/>
        <v>1</v>
      </c>
      <c r="U1770">
        <f t="shared" si="85"/>
        <v>36</v>
      </c>
      <c r="V1770">
        <v>10</v>
      </c>
      <c r="W1770">
        <v>0</v>
      </c>
      <c r="X1770">
        <v>0</v>
      </c>
      <c r="Z1770">
        <v>0</v>
      </c>
    </row>
    <row r="1771" spans="1:26" hidden="1" x14ac:dyDescent="0.15">
      <c r="A1771" t="s">
        <v>29</v>
      </c>
      <c r="B1771" t="s">
        <v>30</v>
      </c>
      <c r="C1771" s="1">
        <v>8.4</v>
      </c>
      <c r="D1771" s="2">
        <v>44093</v>
      </c>
      <c r="E1771" s="2">
        <v>42997</v>
      </c>
      <c r="F1771" t="s">
        <v>2037</v>
      </c>
      <c r="G1771" t="s">
        <v>19</v>
      </c>
      <c r="H1771" t="s">
        <v>21</v>
      </c>
      <c r="I1771" t="s">
        <v>25</v>
      </c>
      <c r="J1771" s="1">
        <v>134134563</v>
      </c>
      <c r="K1771" s="1">
        <f t="shared" si="83"/>
        <v>18.714354055534702</v>
      </c>
      <c r="L1771" t="s">
        <v>20</v>
      </c>
      <c r="M1771" t="s">
        <v>947</v>
      </c>
      <c r="N1771" t="s">
        <v>3167</v>
      </c>
      <c r="O1771" t="s">
        <v>3167</v>
      </c>
      <c r="P1771" t="s">
        <v>3167</v>
      </c>
      <c r="Q1771" t="s">
        <v>3167</v>
      </c>
      <c r="R1771" t="s">
        <v>3167</v>
      </c>
      <c r="S1771" s="10">
        <f>C1771-VLOOKUP(E1771, 'OFZ Yield'!$B$2:$N$2354, MATCH(V1771, 'OFZ Yield'!$B$3:$N$3, 0), FALSE)</f>
        <v>0.49000000000000021</v>
      </c>
      <c r="T1771">
        <f t="shared" si="84"/>
        <v>0</v>
      </c>
      <c r="U1771">
        <f t="shared" si="85"/>
        <v>37</v>
      </c>
      <c r="V1771">
        <v>15</v>
      </c>
      <c r="W1771">
        <v>0</v>
      </c>
      <c r="Z1771">
        <v>0</v>
      </c>
    </row>
    <row r="1772" spans="1:26" hidden="1" x14ac:dyDescent="0.15">
      <c r="A1772" t="s">
        <v>452</v>
      </c>
      <c r="B1772" t="s">
        <v>453</v>
      </c>
      <c r="C1772" s="1">
        <v>5.75</v>
      </c>
      <c r="D1772" s="2">
        <v>48458</v>
      </c>
      <c r="E1772" s="2">
        <v>42998</v>
      </c>
      <c r="F1772" t="s">
        <v>834</v>
      </c>
      <c r="G1772" t="s">
        <v>19</v>
      </c>
      <c r="H1772" t="s">
        <v>21</v>
      </c>
      <c r="I1772" t="s">
        <v>28</v>
      </c>
      <c r="J1772" s="1">
        <v>265251285</v>
      </c>
      <c r="K1772" s="1">
        <f t="shared" si="83"/>
        <v>19.396188179932967</v>
      </c>
      <c r="L1772" t="s">
        <v>20</v>
      </c>
      <c r="M1772" t="s">
        <v>24</v>
      </c>
      <c r="N1772" t="s">
        <v>3167</v>
      </c>
      <c r="O1772" t="s">
        <v>3167</v>
      </c>
      <c r="P1772" t="s">
        <v>3167</v>
      </c>
      <c r="Q1772" t="s">
        <v>3167</v>
      </c>
      <c r="R1772" t="s">
        <v>3167</v>
      </c>
      <c r="S1772" s="10">
        <f>C1772-VLOOKUP(E1772, 'OFZ Yield'!$B$2:$N$2354, MATCH(V1772, 'OFZ Yield'!$B$3:$N$3, 0), FALSE)</f>
        <v>-2.1500000000000004</v>
      </c>
      <c r="T1772">
        <f t="shared" si="84"/>
        <v>0</v>
      </c>
      <c r="U1772">
        <f t="shared" si="85"/>
        <v>180</v>
      </c>
      <c r="V1772">
        <v>15</v>
      </c>
      <c r="W1772">
        <v>0</v>
      </c>
    </row>
    <row r="1773" spans="1:26" hidden="1" x14ac:dyDescent="0.15">
      <c r="A1773" t="s">
        <v>323</v>
      </c>
      <c r="B1773" t="s">
        <v>324</v>
      </c>
      <c r="C1773" s="1">
        <v>16</v>
      </c>
      <c r="D1773" s="2">
        <v>44859</v>
      </c>
      <c r="E1773" s="2">
        <v>42999</v>
      </c>
      <c r="F1773" t="s">
        <v>325</v>
      </c>
      <c r="G1773" t="s">
        <v>19</v>
      </c>
      <c r="H1773" t="s">
        <v>21</v>
      </c>
      <c r="I1773" t="s">
        <v>23</v>
      </c>
      <c r="J1773" s="1">
        <v>3955904</v>
      </c>
      <c r="K1773" s="1">
        <f t="shared" si="83"/>
        <v>15.190719704493993</v>
      </c>
      <c r="L1773" t="s">
        <v>20</v>
      </c>
      <c r="M1773" t="s">
        <v>24</v>
      </c>
      <c r="N1773" t="s">
        <v>3167</v>
      </c>
      <c r="O1773" t="s">
        <v>3167</v>
      </c>
      <c r="P1773" t="s">
        <v>3167</v>
      </c>
      <c r="Q1773" t="s">
        <v>3167</v>
      </c>
      <c r="R1773" t="s">
        <v>3167</v>
      </c>
      <c r="S1773" s="10">
        <f>C1773-VLOOKUP(E1773, 'OFZ Yield'!$B$2:$N$2354, MATCH(V1773, 'OFZ Yield'!$B$3:$N$3, 0), FALSE)</f>
        <v>8.370000000000001</v>
      </c>
      <c r="T1773">
        <f t="shared" si="84"/>
        <v>1</v>
      </c>
      <c r="U1773">
        <f t="shared" si="85"/>
        <v>62</v>
      </c>
      <c r="V1773">
        <v>10</v>
      </c>
      <c r="W1773">
        <v>0</v>
      </c>
      <c r="X1773">
        <v>0</v>
      </c>
    </row>
    <row r="1774" spans="1:26" hidden="1" x14ac:dyDescent="0.15">
      <c r="A1774" t="s">
        <v>29</v>
      </c>
      <c r="B1774" t="s">
        <v>30</v>
      </c>
      <c r="C1774" s="1">
        <v>8.4</v>
      </c>
      <c r="D1774" s="2">
        <v>44100</v>
      </c>
      <c r="E1774" s="2">
        <v>43004</v>
      </c>
      <c r="F1774" t="s">
        <v>2038</v>
      </c>
      <c r="G1774" t="s">
        <v>19</v>
      </c>
      <c r="H1774" t="s">
        <v>21</v>
      </c>
      <c r="I1774" t="s">
        <v>25</v>
      </c>
      <c r="J1774" s="1">
        <v>67067281</v>
      </c>
      <c r="K1774" s="1">
        <f t="shared" si="83"/>
        <v>18.021206867519556</v>
      </c>
      <c r="L1774" t="s">
        <v>20</v>
      </c>
      <c r="M1774" t="s">
        <v>947</v>
      </c>
      <c r="N1774" t="s">
        <v>3167</v>
      </c>
      <c r="O1774" t="s">
        <v>3167</v>
      </c>
      <c r="P1774" t="s">
        <v>3167</v>
      </c>
      <c r="Q1774" t="s">
        <v>3167</v>
      </c>
      <c r="R1774" t="s">
        <v>3167</v>
      </c>
      <c r="S1774" s="10">
        <f>C1774-VLOOKUP(E1774, 'OFZ Yield'!$B$2:$N$2354, MATCH(V1774, 'OFZ Yield'!$B$3:$N$3, 0), FALSE)</f>
        <v>0.8100000000000005</v>
      </c>
      <c r="T1774">
        <f t="shared" si="84"/>
        <v>0</v>
      </c>
      <c r="U1774">
        <f t="shared" si="85"/>
        <v>37</v>
      </c>
      <c r="V1774">
        <v>5</v>
      </c>
      <c r="W1774">
        <v>0</v>
      </c>
      <c r="Z1774">
        <v>0</v>
      </c>
    </row>
    <row r="1775" spans="1:26" x14ac:dyDescent="0.15">
      <c r="A1775" t="s">
        <v>2039</v>
      </c>
      <c r="B1775" t="s">
        <v>2040</v>
      </c>
      <c r="C1775" s="1">
        <v>12</v>
      </c>
      <c r="D1775" s="2">
        <v>44824</v>
      </c>
      <c r="E1775" s="2">
        <v>43004</v>
      </c>
      <c r="F1775" t="s">
        <v>2041</v>
      </c>
      <c r="G1775" t="s">
        <v>19</v>
      </c>
      <c r="H1775" t="s">
        <v>21</v>
      </c>
      <c r="I1775" t="s">
        <v>23</v>
      </c>
      <c r="J1775" s="1">
        <v>39559048</v>
      </c>
      <c r="K1775" s="1">
        <f t="shared" si="83"/>
        <v>17.493304999717395</v>
      </c>
      <c r="L1775" t="s">
        <v>20</v>
      </c>
      <c r="M1775" t="s">
        <v>1011</v>
      </c>
      <c r="N1775" t="s">
        <v>3167</v>
      </c>
      <c r="O1775" t="s">
        <v>3167</v>
      </c>
      <c r="P1775" t="s">
        <v>3167</v>
      </c>
      <c r="Q1775" t="s">
        <v>3167</v>
      </c>
      <c r="R1775" t="s">
        <v>3167</v>
      </c>
      <c r="S1775" s="10">
        <f>C1775-VLOOKUP(E1775, 'OFZ Yield'!$B$2:$N$2354, MATCH(V1775, 'OFZ Yield'!$B$3:$N$3, 0), FALSE)</f>
        <v>4.4000000000000004</v>
      </c>
      <c r="T1775">
        <f t="shared" si="84"/>
        <v>1</v>
      </c>
      <c r="U1775">
        <f t="shared" si="85"/>
        <v>60</v>
      </c>
      <c r="V1775">
        <v>3</v>
      </c>
      <c r="W1775">
        <v>0</v>
      </c>
      <c r="X1775">
        <v>1</v>
      </c>
      <c r="Y1775" s="2">
        <v>43368</v>
      </c>
      <c r="Z1775" s="226">
        <f>IF(Y1775="", 0, 12*(Y1775-E1775)/365)</f>
        <v>11.967123287671233</v>
      </c>
    </row>
    <row r="1776" spans="1:26" hidden="1" x14ac:dyDescent="0.15">
      <c r="A1776" t="s">
        <v>190</v>
      </c>
      <c r="B1776" t="s">
        <v>191</v>
      </c>
      <c r="C1776" s="1">
        <v>8.35</v>
      </c>
      <c r="D1776" s="2">
        <v>44104</v>
      </c>
      <c r="E1776" s="2">
        <v>43006</v>
      </c>
      <c r="F1776" t="s">
        <v>2042</v>
      </c>
      <c r="G1776" t="s">
        <v>19</v>
      </c>
      <c r="H1776" t="s">
        <v>21</v>
      </c>
      <c r="I1776" t="s">
        <v>25</v>
      </c>
      <c r="J1776" s="1">
        <v>92837950</v>
      </c>
      <c r="K1776" s="1">
        <f t="shared" si="83"/>
        <v>18.346366058127153</v>
      </c>
      <c r="L1776" t="s">
        <v>20</v>
      </c>
      <c r="M1776" t="s">
        <v>947</v>
      </c>
      <c r="N1776" t="s">
        <v>3167</v>
      </c>
      <c r="O1776" t="s">
        <v>3167</v>
      </c>
      <c r="P1776" t="s">
        <v>3167</v>
      </c>
      <c r="Q1776" t="s">
        <v>3167</v>
      </c>
      <c r="R1776" t="s">
        <v>3167</v>
      </c>
      <c r="S1776" s="10">
        <f>C1776-VLOOKUP(E1776, 'OFZ Yield'!$B$2:$N$2354, MATCH(V1776, 'OFZ Yield'!$B$3:$N$3, 0), FALSE)</f>
        <v>0.72999999999999954</v>
      </c>
      <c r="T1776">
        <f t="shared" si="84"/>
        <v>0</v>
      </c>
      <c r="U1776">
        <f t="shared" si="85"/>
        <v>37</v>
      </c>
      <c r="V1776">
        <v>5</v>
      </c>
      <c r="W1776">
        <v>0</v>
      </c>
      <c r="Z1776">
        <v>0</v>
      </c>
    </row>
    <row r="1777" spans="1:26" hidden="1" x14ac:dyDescent="0.15">
      <c r="A1777" t="s">
        <v>332</v>
      </c>
      <c r="B1777" t="s">
        <v>333</v>
      </c>
      <c r="C1777" s="1">
        <v>8.35</v>
      </c>
      <c r="D1777" s="2">
        <v>48500</v>
      </c>
      <c r="E1777" s="2">
        <v>43010</v>
      </c>
      <c r="F1777" t="s">
        <v>835</v>
      </c>
      <c r="G1777" t="s">
        <v>19</v>
      </c>
      <c r="H1777" t="s">
        <v>21</v>
      </c>
      <c r="I1777" t="s">
        <v>23</v>
      </c>
      <c r="J1777" s="1">
        <v>67067281</v>
      </c>
      <c r="K1777" s="1">
        <f t="shared" si="83"/>
        <v>18.021206867519556</v>
      </c>
      <c r="L1777" t="s">
        <v>20</v>
      </c>
      <c r="M1777" t="s">
        <v>24</v>
      </c>
      <c r="N1777" t="s">
        <v>3131</v>
      </c>
      <c r="O1777" t="s">
        <v>3167</v>
      </c>
      <c r="P1777" t="s">
        <v>3167</v>
      </c>
      <c r="Q1777" t="s">
        <v>3167</v>
      </c>
      <c r="R1777" t="s">
        <v>3167</v>
      </c>
      <c r="S1777" s="10">
        <f>C1777-VLOOKUP(E1777, 'OFZ Yield'!$B$2:$N$2354, MATCH(V1777, 'OFZ Yield'!$B$3:$N$3, 0), FALSE)</f>
        <v>0.39999999999999947</v>
      </c>
      <c r="T1777">
        <f t="shared" si="84"/>
        <v>0</v>
      </c>
      <c r="U1777">
        <f t="shared" si="85"/>
        <v>181</v>
      </c>
      <c r="V1777">
        <v>15</v>
      </c>
      <c r="W1777">
        <v>2</v>
      </c>
    </row>
    <row r="1778" spans="1:26" hidden="1" x14ac:dyDescent="0.15">
      <c r="A1778" t="s">
        <v>16</v>
      </c>
      <c r="B1778" t="s">
        <v>17</v>
      </c>
      <c r="C1778" s="1">
        <v>8.4</v>
      </c>
      <c r="D1778" s="2">
        <v>44467</v>
      </c>
      <c r="E1778" s="2">
        <v>43011</v>
      </c>
      <c r="F1778" t="s">
        <v>169</v>
      </c>
      <c r="G1778" t="s">
        <v>19</v>
      </c>
      <c r="H1778" t="s">
        <v>21</v>
      </c>
      <c r="I1778" t="s">
        <v>25</v>
      </c>
      <c r="J1778" s="1">
        <v>93894194</v>
      </c>
      <c r="K1778" s="1">
        <f t="shared" si="83"/>
        <v>18.357679110530942</v>
      </c>
      <c r="L1778" t="s">
        <v>20</v>
      </c>
      <c r="M1778" t="s">
        <v>24</v>
      </c>
      <c r="N1778" t="s">
        <v>3167</v>
      </c>
      <c r="O1778" t="s">
        <v>3167</v>
      </c>
      <c r="P1778" t="s">
        <v>3167</v>
      </c>
      <c r="Q1778" t="s">
        <v>3167</v>
      </c>
      <c r="R1778" t="s">
        <v>3167</v>
      </c>
      <c r="S1778" s="10">
        <f>C1778-VLOOKUP(E1778, 'OFZ Yield'!$B$2:$N$2354, MATCH(V1778, 'OFZ Yield'!$B$3:$N$3, 0), FALSE)</f>
        <v>0.8100000000000005</v>
      </c>
      <c r="T1778">
        <f t="shared" si="84"/>
        <v>0</v>
      </c>
      <c r="U1778">
        <f t="shared" si="85"/>
        <v>48</v>
      </c>
      <c r="V1778">
        <v>5</v>
      </c>
      <c r="W1778">
        <v>0</v>
      </c>
    </row>
    <row r="1779" spans="1:26" hidden="1" x14ac:dyDescent="0.15">
      <c r="A1779" t="s">
        <v>165</v>
      </c>
      <c r="B1779" t="s">
        <v>166</v>
      </c>
      <c r="C1779" s="1">
        <v>9</v>
      </c>
      <c r="D1779" s="2">
        <v>44831</v>
      </c>
      <c r="E1779" s="2">
        <v>43011</v>
      </c>
      <c r="F1779" t="s">
        <v>302</v>
      </c>
      <c r="G1779" t="s">
        <v>19</v>
      </c>
      <c r="H1779" t="s">
        <v>21</v>
      </c>
      <c r="I1779" t="s">
        <v>25</v>
      </c>
      <c r="J1779" s="1">
        <v>66312821</v>
      </c>
      <c r="K1779" s="1">
        <f t="shared" si="83"/>
        <v>18.009893815043064</v>
      </c>
      <c r="L1779" t="s">
        <v>20</v>
      </c>
      <c r="M1779" t="s">
        <v>24</v>
      </c>
      <c r="N1779" t="s">
        <v>3167</v>
      </c>
      <c r="O1779" t="s">
        <v>3144</v>
      </c>
      <c r="P1779" t="s">
        <v>3167</v>
      </c>
      <c r="Q1779" t="s">
        <v>3167</v>
      </c>
      <c r="R1779" t="s">
        <v>3167</v>
      </c>
      <c r="S1779" s="10">
        <f>C1779-VLOOKUP(E1779, 'OFZ Yield'!$B$2:$N$2354, MATCH(V1779, 'OFZ Yield'!$B$3:$N$3, 0), FALSE)</f>
        <v>1.38</v>
      </c>
      <c r="T1779">
        <f t="shared" si="84"/>
        <v>0</v>
      </c>
      <c r="U1779">
        <f t="shared" si="85"/>
        <v>60</v>
      </c>
      <c r="V1779">
        <v>7</v>
      </c>
      <c r="W1779">
        <v>2</v>
      </c>
    </row>
    <row r="1780" spans="1:26" hidden="1" x14ac:dyDescent="0.15">
      <c r="A1780" t="s">
        <v>2043</v>
      </c>
      <c r="B1780" t="s">
        <v>2044</v>
      </c>
      <c r="C1780" s="1">
        <v>11</v>
      </c>
      <c r="D1780" s="2">
        <v>43558</v>
      </c>
      <c r="E1780" s="2">
        <v>43012</v>
      </c>
      <c r="F1780" t="s">
        <v>2045</v>
      </c>
      <c r="G1780" t="s">
        <v>19</v>
      </c>
      <c r="H1780" t="s">
        <v>21</v>
      </c>
      <c r="I1780" t="s">
        <v>23</v>
      </c>
      <c r="J1780" s="1">
        <v>22412863</v>
      </c>
      <c r="K1780" s="1">
        <f t="shared" si="83"/>
        <v>16.925145593083386</v>
      </c>
      <c r="L1780" t="s">
        <v>20</v>
      </c>
      <c r="M1780" t="s">
        <v>948</v>
      </c>
      <c r="N1780" t="s">
        <v>3167</v>
      </c>
      <c r="O1780" t="s">
        <v>3167</v>
      </c>
      <c r="P1780" t="s">
        <v>3167</v>
      </c>
      <c r="Q1780" t="s">
        <v>3167</v>
      </c>
      <c r="R1780" t="s">
        <v>3167</v>
      </c>
      <c r="S1780" s="10">
        <f>C1780-VLOOKUP(E1780, 'OFZ Yield'!$B$2:$N$2354, MATCH(V1780, 'OFZ Yield'!$B$3:$N$3, 0), FALSE)</f>
        <v>3.34</v>
      </c>
      <c r="T1780">
        <f t="shared" si="84"/>
        <v>0</v>
      </c>
      <c r="U1780">
        <f t="shared" si="85"/>
        <v>18</v>
      </c>
      <c r="V1780">
        <v>10</v>
      </c>
      <c r="W1780">
        <v>0</v>
      </c>
      <c r="Z1780">
        <v>0</v>
      </c>
    </row>
    <row r="1781" spans="1:26" hidden="1" x14ac:dyDescent="0.15">
      <c r="A1781" t="s">
        <v>714</v>
      </c>
      <c r="B1781" t="s">
        <v>715</v>
      </c>
      <c r="C1781" s="1">
        <v>8.25</v>
      </c>
      <c r="D1781" s="2">
        <v>46653</v>
      </c>
      <c r="E1781" s="2">
        <v>43013</v>
      </c>
      <c r="F1781" t="s">
        <v>716</v>
      </c>
      <c r="G1781" t="s">
        <v>19</v>
      </c>
      <c r="H1781" t="s">
        <v>21</v>
      </c>
      <c r="I1781" t="s">
        <v>23</v>
      </c>
      <c r="J1781" s="1">
        <v>39787692</v>
      </c>
      <c r="K1781" s="1">
        <f t="shared" si="83"/>
        <v>17.499068176197035</v>
      </c>
      <c r="L1781" t="s">
        <v>20</v>
      </c>
      <c r="M1781" t="s">
        <v>24</v>
      </c>
      <c r="N1781" t="s">
        <v>3167</v>
      </c>
      <c r="O1781" t="s">
        <v>3167</v>
      </c>
      <c r="P1781" t="s">
        <v>3167</v>
      </c>
      <c r="Q1781" t="s">
        <v>3167</v>
      </c>
      <c r="R1781" t="s">
        <v>3167</v>
      </c>
      <c r="S1781" s="10">
        <f>C1781-VLOOKUP(E1781, 'OFZ Yield'!$B$2:$N$2354, MATCH(V1781, 'OFZ Yield'!$B$3:$N$3, 0), FALSE)</f>
        <v>0.61000000000000032</v>
      </c>
      <c r="T1781">
        <f t="shared" si="84"/>
        <v>0</v>
      </c>
      <c r="U1781">
        <f t="shared" si="85"/>
        <v>120</v>
      </c>
      <c r="V1781">
        <v>10</v>
      </c>
      <c r="W1781">
        <v>0</v>
      </c>
    </row>
    <row r="1782" spans="1:26" hidden="1" x14ac:dyDescent="0.15">
      <c r="A1782" t="s">
        <v>305</v>
      </c>
      <c r="B1782" t="s">
        <v>306</v>
      </c>
      <c r="C1782" s="1">
        <v>7.85</v>
      </c>
      <c r="D1782" s="2">
        <v>44837</v>
      </c>
      <c r="E1782" s="2">
        <v>43017</v>
      </c>
      <c r="F1782" t="s">
        <v>307</v>
      </c>
      <c r="G1782" t="s">
        <v>19</v>
      </c>
      <c r="H1782" t="s">
        <v>21</v>
      </c>
      <c r="I1782" t="s">
        <v>25</v>
      </c>
      <c r="J1782" s="1">
        <v>203906300</v>
      </c>
      <c r="K1782" s="1">
        <f t="shared" si="83"/>
        <v>19.13317113256614</v>
      </c>
      <c r="L1782" t="s">
        <v>20</v>
      </c>
      <c r="M1782" t="s">
        <v>24</v>
      </c>
      <c r="N1782" t="s">
        <v>3167</v>
      </c>
      <c r="O1782" t="s">
        <v>3167</v>
      </c>
      <c r="P1782" t="s">
        <v>3167</v>
      </c>
      <c r="Q1782" t="s">
        <v>3167</v>
      </c>
      <c r="R1782" t="s">
        <v>3167</v>
      </c>
      <c r="S1782" s="10">
        <f>C1782-VLOOKUP(E1782, 'OFZ Yield'!$B$2:$N$2354, MATCH(V1782, 'OFZ Yield'!$B$3:$N$3, 0), FALSE)</f>
        <v>0.26999999999999957</v>
      </c>
      <c r="T1782">
        <f t="shared" si="84"/>
        <v>0</v>
      </c>
      <c r="U1782">
        <f t="shared" si="85"/>
        <v>60</v>
      </c>
      <c r="V1782">
        <v>7</v>
      </c>
      <c r="W1782">
        <v>0</v>
      </c>
    </row>
    <row r="1783" spans="1:26" hidden="1" x14ac:dyDescent="0.15">
      <c r="A1783" t="s">
        <v>2046</v>
      </c>
      <c r="B1783" t="s">
        <v>2047</v>
      </c>
      <c r="C1783" s="1">
        <v>8.5</v>
      </c>
      <c r="D1783" s="2">
        <v>44116</v>
      </c>
      <c r="E1783" s="2">
        <v>43018</v>
      </c>
      <c r="F1783" t="s">
        <v>2048</v>
      </c>
      <c r="G1783" t="s">
        <v>19</v>
      </c>
      <c r="H1783" t="s">
        <v>21</v>
      </c>
      <c r="I1783" t="s">
        <v>25</v>
      </c>
      <c r="J1783" s="1">
        <v>132625642</v>
      </c>
      <c r="K1783" s="1">
        <f t="shared" si="83"/>
        <v>18.703040995603011</v>
      </c>
      <c r="L1783" t="s">
        <v>20</v>
      </c>
      <c r="M1783" t="s">
        <v>947</v>
      </c>
      <c r="N1783" t="s">
        <v>3167</v>
      </c>
      <c r="O1783" t="s">
        <v>3167</v>
      </c>
      <c r="P1783" t="s">
        <v>3167</v>
      </c>
      <c r="Q1783" t="s">
        <v>3167</v>
      </c>
      <c r="R1783" t="s">
        <v>3167</v>
      </c>
      <c r="S1783" s="10">
        <f>C1783-VLOOKUP(E1783, 'OFZ Yield'!$B$2:$N$2354, MATCH(V1783, 'OFZ Yield'!$B$3:$N$3, 0), FALSE)</f>
        <v>1.0700000000000003</v>
      </c>
      <c r="T1783">
        <f t="shared" si="84"/>
        <v>0</v>
      </c>
      <c r="U1783">
        <f t="shared" si="85"/>
        <v>37</v>
      </c>
      <c r="V1783">
        <v>3</v>
      </c>
      <c r="W1783">
        <v>0</v>
      </c>
      <c r="Z1783">
        <v>0</v>
      </c>
    </row>
    <row r="1784" spans="1:26" hidden="1" x14ac:dyDescent="0.15">
      <c r="A1784" t="s">
        <v>319</v>
      </c>
      <c r="B1784" t="s">
        <v>320</v>
      </c>
      <c r="C1784" s="1">
        <v>4.3499999999999996</v>
      </c>
      <c r="D1784" s="2">
        <v>46660</v>
      </c>
      <c r="E1784" s="2">
        <v>43020</v>
      </c>
      <c r="F1784" t="s">
        <v>717</v>
      </c>
      <c r="G1784" t="s">
        <v>19</v>
      </c>
      <c r="H1784" t="s">
        <v>21</v>
      </c>
      <c r="I1784" t="s">
        <v>28</v>
      </c>
      <c r="J1784" s="1">
        <v>1326256429</v>
      </c>
      <c r="K1784" s="1">
        <f t="shared" si="83"/>
        <v>21.005626095383075</v>
      </c>
      <c r="L1784" t="s">
        <v>20</v>
      </c>
      <c r="M1784" t="s">
        <v>24</v>
      </c>
      <c r="N1784" t="s">
        <v>3167</v>
      </c>
      <c r="O1784" t="s">
        <v>3167</v>
      </c>
      <c r="P1784" t="s">
        <v>3167</v>
      </c>
      <c r="Q1784" t="s">
        <v>3167</v>
      </c>
      <c r="R1784" t="s">
        <v>3167</v>
      </c>
      <c r="S1784" s="10">
        <f>C1784-VLOOKUP(E1784, 'OFZ Yield'!$B$2:$N$2354, MATCH(V1784, 'OFZ Yield'!$B$3:$N$3, 0), FALSE)</f>
        <v>-3.54</v>
      </c>
      <c r="T1784">
        <f t="shared" si="84"/>
        <v>0</v>
      </c>
      <c r="U1784">
        <f t="shared" si="85"/>
        <v>120</v>
      </c>
      <c r="V1784">
        <v>15</v>
      </c>
      <c r="W1784">
        <v>0</v>
      </c>
    </row>
    <row r="1785" spans="1:26" hidden="1" x14ac:dyDescent="0.15">
      <c r="A1785" t="s">
        <v>718</v>
      </c>
      <c r="B1785" t="s">
        <v>719</v>
      </c>
      <c r="C1785" s="1">
        <v>9</v>
      </c>
      <c r="D1785" s="2">
        <v>46660</v>
      </c>
      <c r="E1785" s="2">
        <v>43020</v>
      </c>
      <c r="F1785" t="s">
        <v>720</v>
      </c>
      <c r="G1785" t="s">
        <v>19</v>
      </c>
      <c r="H1785" t="s">
        <v>21</v>
      </c>
      <c r="I1785" t="s">
        <v>23</v>
      </c>
      <c r="J1785" s="1">
        <v>92837950</v>
      </c>
      <c r="K1785" s="1">
        <f t="shared" si="83"/>
        <v>18.346366058127153</v>
      </c>
      <c r="L1785" t="s">
        <v>20</v>
      </c>
      <c r="M1785" t="s">
        <v>24</v>
      </c>
      <c r="N1785" t="s">
        <v>3167</v>
      </c>
      <c r="O1785" t="s">
        <v>3167</v>
      </c>
      <c r="P1785" t="s">
        <v>3167</v>
      </c>
      <c r="Q1785" t="s">
        <v>3167</v>
      </c>
      <c r="R1785" t="s">
        <v>3167</v>
      </c>
      <c r="S1785" s="10">
        <f>C1785-VLOOKUP(E1785, 'OFZ Yield'!$B$2:$N$2354, MATCH(V1785, 'OFZ Yield'!$B$3:$N$3, 0), FALSE)</f>
        <v>1.1100000000000003</v>
      </c>
      <c r="T1785">
        <f t="shared" si="84"/>
        <v>0</v>
      </c>
      <c r="U1785">
        <f t="shared" si="85"/>
        <v>120</v>
      </c>
      <c r="V1785">
        <v>15</v>
      </c>
      <c r="W1785">
        <v>0</v>
      </c>
    </row>
    <row r="1786" spans="1:26" hidden="1" x14ac:dyDescent="0.15">
      <c r="A1786" t="s">
        <v>144</v>
      </c>
      <c r="B1786" t="s">
        <v>145</v>
      </c>
      <c r="C1786" s="1">
        <v>8.4499999999999993</v>
      </c>
      <c r="D1786" s="2">
        <v>44118</v>
      </c>
      <c r="E1786" s="2">
        <v>43020</v>
      </c>
      <c r="F1786" t="s">
        <v>2049</v>
      </c>
      <c r="G1786" t="s">
        <v>19</v>
      </c>
      <c r="H1786" t="s">
        <v>21</v>
      </c>
      <c r="I1786" t="s">
        <v>25</v>
      </c>
      <c r="J1786" s="1">
        <v>67067281</v>
      </c>
      <c r="K1786" s="1">
        <f t="shared" si="83"/>
        <v>18.021206867519556</v>
      </c>
      <c r="L1786" t="s">
        <v>20</v>
      </c>
      <c r="M1786" t="s">
        <v>947</v>
      </c>
      <c r="N1786" t="s">
        <v>3167</v>
      </c>
      <c r="O1786" t="s">
        <v>3167</v>
      </c>
      <c r="P1786" t="s">
        <v>3167</v>
      </c>
      <c r="Q1786" t="s">
        <v>3167</v>
      </c>
      <c r="R1786" t="s">
        <v>3167</v>
      </c>
      <c r="S1786" s="10">
        <f>C1786-VLOOKUP(E1786, 'OFZ Yield'!$B$2:$N$2354, MATCH(V1786, 'OFZ Yield'!$B$3:$N$3, 0), FALSE)</f>
        <v>1.0599999999999996</v>
      </c>
      <c r="T1786">
        <f t="shared" si="84"/>
        <v>0</v>
      </c>
      <c r="U1786">
        <f t="shared" si="85"/>
        <v>37</v>
      </c>
      <c r="V1786">
        <v>3</v>
      </c>
      <c r="W1786">
        <v>0</v>
      </c>
      <c r="Z1786">
        <v>0</v>
      </c>
    </row>
    <row r="1787" spans="1:26" hidden="1" x14ac:dyDescent="0.15">
      <c r="A1787" t="s">
        <v>170</v>
      </c>
      <c r="B1787" t="s">
        <v>171</v>
      </c>
      <c r="C1787" s="1">
        <v>8</v>
      </c>
      <c r="D1787" s="2">
        <v>44173</v>
      </c>
      <c r="E1787" s="2">
        <v>43021</v>
      </c>
      <c r="F1787" t="s">
        <v>2050</v>
      </c>
      <c r="G1787" t="s">
        <v>19</v>
      </c>
      <c r="H1787" t="s">
        <v>21</v>
      </c>
      <c r="I1787" t="s">
        <v>25</v>
      </c>
      <c r="J1787" s="1">
        <v>536538255</v>
      </c>
      <c r="K1787" s="1">
        <f t="shared" si="83"/>
        <v>20.100648422245992</v>
      </c>
      <c r="L1787" t="s">
        <v>20</v>
      </c>
      <c r="M1787" t="s">
        <v>947</v>
      </c>
      <c r="N1787" t="s">
        <v>3167</v>
      </c>
      <c r="O1787" t="s">
        <v>3167</v>
      </c>
      <c r="P1787" t="s">
        <v>3167</v>
      </c>
      <c r="Q1787" t="s">
        <v>3167</v>
      </c>
      <c r="R1787" t="s">
        <v>3167</v>
      </c>
      <c r="S1787" s="10">
        <f>C1787-VLOOKUP(E1787, 'OFZ Yield'!$B$2:$N$2354, MATCH(V1787, 'OFZ Yield'!$B$3:$N$3, 0), FALSE)</f>
        <v>0.66000000000000014</v>
      </c>
      <c r="T1787">
        <f t="shared" si="84"/>
        <v>0</v>
      </c>
      <c r="U1787">
        <f t="shared" si="85"/>
        <v>38</v>
      </c>
      <c r="V1787">
        <v>3</v>
      </c>
      <c r="W1787">
        <v>0</v>
      </c>
      <c r="Z1787">
        <v>0</v>
      </c>
    </row>
    <row r="1788" spans="1:26" hidden="1" x14ac:dyDescent="0.15">
      <c r="A1788" t="s">
        <v>38</v>
      </c>
      <c r="B1788" t="s">
        <v>39</v>
      </c>
      <c r="C1788" s="1">
        <v>7.9</v>
      </c>
      <c r="D1788" s="2">
        <v>45939</v>
      </c>
      <c r="E1788" s="2">
        <v>43027</v>
      </c>
      <c r="F1788" t="s">
        <v>553</v>
      </c>
      <c r="G1788" t="s">
        <v>19</v>
      </c>
      <c r="H1788" t="s">
        <v>21</v>
      </c>
      <c r="I1788" t="s">
        <v>25</v>
      </c>
      <c r="J1788" s="1">
        <v>338455290</v>
      </c>
      <c r="K1788" s="1">
        <f t="shared" si="83"/>
        <v>19.63990255887504</v>
      </c>
      <c r="L1788" t="s">
        <v>20</v>
      </c>
      <c r="M1788" t="s">
        <v>24</v>
      </c>
      <c r="N1788" t="s">
        <v>3167</v>
      </c>
      <c r="O1788" t="s">
        <v>3167</v>
      </c>
      <c r="P1788" t="s">
        <v>3167</v>
      </c>
      <c r="Q1788" t="s">
        <v>3167</v>
      </c>
      <c r="R1788" t="s">
        <v>3167</v>
      </c>
      <c r="S1788" s="10">
        <f>C1788-VLOOKUP(E1788, 'OFZ Yield'!$B$2:$N$2354, MATCH(V1788, 'OFZ Yield'!$B$3:$N$3, 0), FALSE)</f>
        <v>0.33000000000000007</v>
      </c>
      <c r="T1788">
        <f t="shared" si="84"/>
        <v>0</v>
      </c>
      <c r="U1788">
        <f t="shared" si="85"/>
        <v>96</v>
      </c>
      <c r="V1788">
        <v>10</v>
      </c>
      <c r="W1788">
        <v>0</v>
      </c>
    </row>
    <row r="1789" spans="1:26" hidden="1" x14ac:dyDescent="0.15">
      <c r="A1789" t="s">
        <v>1613</v>
      </c>
      <c r="B1789" t="s">
        <v>1614</v>
      </c>
      <c r="C1789" s="1">
        <v>10.25</v>
      </c>
      <c r="D1789" s="2">
        <v>43755</v>
      </c>
      <c r="E1789" s="2">
        <v>43027</v>
      </c>
      <c r="F1789" t="s">
        <v>2051</v>
      </c>
      <c r="G1789" t="s">
        <v>19</v>
      </c>
      <c r="H1789" t="s">
        <v>21</v>
      </c>
      <c r="I1789" t="s">
        <v>25</v>
      </c>
      <c r="J1789" s="1">
        <v>66312821</v>
      </c>
      <c r="K1789" s="1">
        <f t="shared" si="83"/>
        <v>18.009893815043064</v>
      </c>
      <c r="L1789" t="s">
        <v>20</v>
      </c>
      <c r="M1789" t="s">
        <v>947</v>
      </c>
      <c r="N1789" t="s">
        <v>3167</v>
      </c>
      <c r="O1789" t="s">
        <v>3167</v>
      </c>
      <c r="P1789" t="s">
        <v>3167</v>
      </c>
      <c r="Q1789" t="s">
        <v>3167</v>
      </c>
      <c r="R1789" t="s">
        <v>3167</v>
      </c>
      <c r="S1789" s="10">
        <f>C1789-VLOOKUP(E1789, 'OFZ Yield'!$B$2:$N$2354, MATCH(V1789, 'OFZ Yield'!$B$3:$N$3, 0), FALSE)</f>
        <v>2.87</v>
      </c>
      <c r="T1789">
        <f t="shared" si="84"/>
        <v>0</v>
      </c>
      <c r="U1789">
        <f t="shared" si="85"/>
        <v>24</v>
      </c>
      <c r="V1789">
        <v>5</v>
      </c>
      <c r="W1789">
        <v>0</v>
      </c>
      <c r="Z1789">
        <v>0</v>
      </c>
    </row>
    <row r="1790" spans="1:26" hidden="1" x14ac:dyDescent="0.15">
      <c r="A1790" t="s">
        <v>248</v>
      </c>
      <c r="B1790" t="s">
        <v>249</v>
      </c>
      <c r="C1790" s="1">
        <v>7.85</v>
      </c>
      <c r="D1790" s="2">
        <v>44851</v>
      </c>
      <c r="E1790" s="2">
        <v>43031</v>
      </c>
      <c r="F1790" t="s">
        <v>318</v>
      </c>
      <c r="G1790" t="s">
        <v>19</v>
      </c>
      <c r="H1790" t="s">
        <v>21</v>
      </c>
      <c r="I1790" t="s">
        <v>25</v>
      </c>
      <c r="J1790" s="1">
        <v>331564107</v>
      </c>
      <c r="K1790" s="1">
        <f t="shared" si="83"/>
        <v>19.619331733509181</v>
      </c>
      <c r="L1790" t="s">
        <v>20</v>
      </c>
      <c r="M1790" t="s">
        <v>24</v>
      </c>
      <c r="N1790" t="s">
        <v>3167</v>
      </c>
      <c r="O1790" t="s">
        <v>3167</v>
      </c>
      <c r="P1790" t="s">
        <v>3167</v>
      </c>
      <c r="Q1790" t="s">
        <v>3167</v>
      </c>
      <c r="R1790" t="s">
        <v>3167</v>
      </c>
      <c r="S1790" s="10">
        <f>C1790-VLOOKUP(E1790, 'OFZ Yield'!$B$2:$N$2354, MATCH(V1790, 'OFZ Yield'!$B$3:$N$3, 0), FALSE)</f>
        <v>0.25999999999999979</v>
      </c>
      <c r="T1790">
        <f t="shared" si="84"/>
        <v>0</v>
      </c>
      <c r="U1790">
        <f t="shared" si="85"/>
        <v>60</v>
      </c>
      <c r="V1790">
        <v>10</v>
      </c>
      <c r="W1790">
        <v>0</v>
      </c>
    </row>
    <row r="1791" spans="1:26" hidden="1" x14ac:dyDescent="0.15">
      <c r="A1791" t="s">
        <v>1058</v>
      </c>
      <c r="B1791" t="s">
        <v>1059</v>
      </c>
      <c r="C1791" s="1">
        <v>9.8000000000000007</v>
      </c>
      <c r="D1791" s="2">
        <v>43481</v>
      </c>
      <c r="E1791" s="2">
        <v>43033</v>
      </c>
      <c r="F1791" t="s">
        <v>2052</v>
      </c>
      <c r="G1791" t="s">
        <v>19</v>
      </c>
      <c r="H1791" t="s">
        <v>21</v>
      </c>
      <c r="I1791" t="s">
        <v>23</v>
      </c>
      <c r="J1791" s="1">
        <v>142346426</v>
      </c>
      <c r="K1791" s="1">
        <f t="shared" si="83"/>
        <v>18.773774264242817</v>
      </c>
      <c r="L1791" t="s">
        <v>20</v>
      </c>
      <c r="M1791" t="s">
        <v>947</v>
      </c>
      <c r="N1791" t="s">
        <v>3167</v>
      </c>
      <c r="O1791" t="s">
        <v>3167</v>
      </c>
      <c r="P1791" t="s">
        <v>3167</v>
      </c>
      <c r="Q1791" t="s">
        <v>3167</v>
      </c>
      <c r="R1791" t="s">
        <v>3167</v>
      </c>
      <c r="S1791" s="10">
        <f>C1791-VLOOKUP(E1791, 'OFZ Yield'!$B$2:$N$2354, MATCH(V1791, 'OFZ Yield'!$B$3:$N$3, 0), FALSE)</f>
        <v>2.4000000000000004</v>
      </c>
      <c r="T1791">
        <f t="shared" si="84"/>
        <v>0</v>
      </c>
      <c r="U1791">
        <f t="shared" si="85"/>
        <v>15</v>
      </c>
      <c r="V1791">
        <v>3</v>
      </c>
      <c r="W1791">
        <v>0</v>
      </c>
      <c r="Z1791">
        <v>0</v>
      </c>
    </row>
    <row r="1792" spans="1:26" hidden="1" x14ac:dyDescent="0.15">
      <c r="A1792" t="s">
        <v>123</v>
      </c>
      <c r="B1792" t="s">
        <v>124</v>
      </c>
      <c r="C1792" s="1">
        <v>8.9499999999999993</v>
      </c>
      <c r="D1792" s="2">
        <v>46674</v>
      </c>
      <c r="E1792" s="2">
        <v>43034</v>
      </c>
      <c r="F1792" t="s">
        <v>721</v>
      </c>
      <c r="G1792" t="s">
        <v>19</v>
      </c>
      <c r="H1792" t="s">
        <v>21</v>
      </c>
      <c r="I1792" t="s">
        <v>23</v>
      </c>
      <c r="J1792" s="1">
        <v>132625642</v>
      </c>
      <c r="K1792" s="1">
        <f t="shared" si="83"/>
        <v>18.703040995603011</v>
      </c>
      <c r="L1792" t="s">
        <v>20</v>
      </c>
      <c r="M1792" t="s">
        <v>24</v>
      </c>
      <c r="N1792" t="s">
        <v>3167</v>
      </c>
      <c r="O1792" t="s">
        <v>3167</v>
      </c>
      <c r="P1792" t="s">
        <v>3167</v>
      </c>
      <c r="Q1792" t="s">
        <v>3167</v>
      </c>
      <c r="R1792" t="s">
        <v>3167</v>
      </c>
      <c r="S1792" s="10">
        <f>C1792-VLOOKUP(E1792, 'OFZ Yield'!$B$2:$N$2354, MATCH(V1792, 'OFZ Yield'!$B$3:$N$3, 0), FALSE)</f>
        <v>1.3199999999999994</v>
      </c>
      <c r="T1792">
        <f t="shared" si="84"/>
        <v>0</v>
      </c>
      <c r="U1792">
        <f t="shared" si="85"/>
        <v>120</v>
      </c>
      <c r="V1792">
        <v>10</v>
      </c>
      <c r="W1792">
        <v>0</v>
      </c>
    </row>
    <row r="1793" spans="1:26" hidden="1" x14ac:dyDescent="0.15">
      <c r="A1793" t="s">
        <v>29</v>
      </c>
      <c r="B1793" t="s">
        <v>30</v>
      </c>
      <c r="C1793" s="1">
        <v>8</v>
      </c>
      <c r="D1793" s="2">
        <v>45596</v>
      </c>
      <c r="E1793" s="2">
        <v>43039</v>
      </c>
      <c r="F1793" t="s">
        <v>470</v>
      </c>
      <c r="G1793" t="s">
        <v>19</v>
      </c>
      <c r="H1793" t="s">
        <v>21</v>
      </c>
      <c r="I1793" t="s">
        <v>23</v>
      </c>
      <c r="J1793" s="1">
        <v>134134563</v>
      </c>
      <c r="K1793" s="1">
        <f t="shared" si="83"/>
        <v>18.714354055534702</v>
      </c>
      <c r="L1793" t="s">
        <v>20</v>
      </c>
      <c r="M1793" t="s">
        <v>24</v>
      </c>
      <c r="N1793" t="s">
        <v>3167</v>
      </c>
      <c r="O1793" t="s">
        <v>3167</v>
      </c>
      <c r="P1793" t="s">
        <v>3167</v>
      </c>
      <c r="Q1793" t="s">
        <v>3167</v>
      </c>
      <c r="R1793" t="s">
        <v>3167</v>
      </c>
      <c r="S1793" s="10">
        <f>C1793-VLOOKUP(E1793, 'OFZ Yield'!$B$2:$N$2354, MATCH(V1793, 'OFZ Yield'!$B$3:$N$3, 0), FALSE)</f>
        <v>0.38999999999999968</v>
      </c>
      <c r="T1793">
        <f t="shared" si="84"/>
        <v>0</v>
      </c>
      <c r="U1793">
        <f t="shared" si="85"/>
        <v>85</v>
      </c>
      <c r="V1793">
        <v>10</v>
      </c>
      <c r="W1793">
        <v>0</v>
      </c>
    </row>
    <row r="1794" spans="1:26" hidden="1" x14ac:dyDescent="0.15">
      <c r="A1794" t="s">
        <v>326</v>
      </c>
      <c r="B1794" t="s">
        <v>327</v>
      </c>
      <c r="C1794" s="1">
        <v>9.6999999999999993</v>
      </c>
      <c r="D1794" s="2">
        <v>44861</v>
      </c>
      <c r="E1794" s="2">
        <v>43041</v>
      </c>
      <c r="F1794" t="s">
        <v>328</v>
      </c>
      <c r="G1794" t="s">
        <v>19</v>
      </c>
      <c r="H1794" t="s">
        <v>21</v>
      </c>
      <c r="I1794" t="s">
        <v>25</v>
      </c>
      <c r="J1794" s="1">
        <v>67067281</v>
      </c>
      <c r="K1794" s="1">
        <f t="shared" ref="K1794:K1841" si="86">LN(J1794)</f>
        <v>18.021206867519556</v>
      </c>
      <c r="L1794" t="s">
        <v>20</v>
      </c>
      <c r="M1794" t="s">
        <v>24</v>
      </c>
      <c r="N1794" t="s">
        <v>3167</v>
      </c>
      <c r="O1794" t="s">
        <v>3167</v>
      </c>
      <c r="P1794" t="s">
        <v>3167</v>
      </c>
      <c r="Q1794" t="s">
        <v>3167</v>
      </c>
      <c r="R1794" t="s">
        <v>3167</v>
      </c>
      <c r="S1794" s="10">
        <f>C1794-VLOOKUP(E1794, 'OFZ Yield'!$B$2:$N$2354, MATCH(V1794, 'OFZ Yield'!$B$3:$N$3, 0), FALSE)</f>
        <v>2.2299999999999995</v>
      </c>
      <c r="T1794">
        <f t="shared" ref="T1794:T1841" si="87">IF(S1794&gt;4, 1, 0)</f>
        <v>0</v>
      </c>
      <c r="U1794">
        <f t="shared" ref="U1794:U1841" si="88">ROUNDUP(12*((D1794-E1794)/365), 0)</f>
        <v>60</v>
      </c>
      <c r="V1794">
        <v>5</v>
      </c>
      <c r="W1794">
        <v>0</v>
      </c>
    </row>
    <row r="1795" spans="1:26" x14ac:dyDescent="0.15">
      <c r="A1795" t="s">
        <v>197</v>
      </c>
      <c r="B1795" t="s">
        <v>198</v>
      </c>
      <c r="C1795" s="1">
        <v>11.5</v>
      </c>
      <c r="D1795" s="2">
        <v>44861</v>
      </c>
      <c r="E1795" s="2">
        <v>43041</v>
      </c>
      <c r="F1795" t="s">
        <v>329</v>
      </c>
      <c r="G1795" t="s">
        <v>19</v>
      </c>
      <c r="H1795" t="s">
        <v>21</v>
      </c>
      <c r="I1795" t="s">
        <v>25</v>
      </c>
      <c r="J1795" s="1">
        <v>19893846</v>
      </c>
      <c r="K1795" s="1">
        <f t="shared" si="86"/>
        <v>16.805920995637088</v>
      </c>
      <c r="L1795" t="s">
        <v>20</v>
      </c>
      <c r="M1795" t="s">
        <v>24</v>
      </c>
      <c r="N1795" t="s">
        <v>3167</v>
      </c>
      <c r="O1795" t="s">
        <v>3167</v>
      </c>
      <c r="P1795" t="s">
        <v>3167</v>
      </c>
      <c r="Q1795" t="s">
        <v>3167</v>
      </c>
      <c r="R1795" t="s">
        <v>3167</v>
      </c>
      <c r="S1795" s="10">
        <f>C1795-VLOOKUP(E1795, 'OFZ Yield'!$B$2:$N$2354, MATCH(V1795, 'OFZ Yield'!$B$3:$N$3, 0), FALSE)</f>
        <v>4.03</v>
      </c>
      <c r="T1795">
        <f t="shared" si="87"/>
        <v>1</v>
      </c>
      <c r="U1795">
        <f t="shared" si="88"/>
        <v>60</v>
      </c>
      <c r="V1795">
        <v>5</v>
      </c>
      <c r="W1795">
        <v>0</v>
      </c>
      <c r="X1795">
        <v>1</v>
      </c>
      <c r="Y1795" s="2">
        <v>44243</v>
      </c>
      <c r="Z1795" s="226">
        <f>IF(Y1795="", 0, 12*(Y1795-E1795)/365)</f>
        <v>39.517808219178079</v>
      </c>
    </row>
    <row r="1796" spans="1:26" hidden="1" x14ac:dyDescent="0.15">
      <c r="A1796" t="s">
        <v>41</v>
      </c>
      <c r="B1796" t="s">
        <v>42</v>
      </c>
      <c r="C1796" s="1">
        <v>7.7</v>
      </c>
      <c r="D1796" s="2">
        <v>44868</v>
      </c>
      <c r="E1796" s="2">
        <v>43048</v>
      </c>
      <c r="F1796" t="s">
        <v>330</v>
      </c>
      <c r="G1796" t="s">
        <v>19</v>
      </c>
      <c r="H1796" t="s">
        <v>21</v>
      </c>
      <c r="I1796" t="s">
        <v>25</v>
      </c>
      <c r="J1796" s="1">
        <v>198938464</v>
      </c>
      <c r="K1796" s="1">
        <f t="shared" si="86"/>
        <v>19.108506108737856</v>
      </c>
      <c r="L1796" t="s">
        <v>20</v>
      </c>
      <c r="M1796" t="s">
        <v>24</v>
      </c>
      <c r="N1796" t="s">
        <v>3167</v>
      </c>
      <c r="O1796" t="s">
        <v>3140</v>
      </c>
      <c r="P1796" t="s">
        <v>3167</v>
      </c>
      <c r="Q1796" t="s">
        <v>3167</v>
      </c>
      <c r="R1796" t="s">
        <v>3167</v>
      </c>
      <c r="S1796" s="10">
        <f>C1796-VLOOKUP(E1796, 'OFZ Yield'!$B$2:$N$2354, MATCH(V1796, 'OFZ Yield'!$B$3:$N$3, 0), FALSE)</f>
        <v>0.16000000000000014</v>
      </c>
      <c r="T1796">
        <f t="shared" si="87"/>
        <v>0</v>
      </c>
      <c r="U1796">
        <f t="shared" si="88"/>
        <v>60</v>
      </c>
      <c r="V1796">
        <v>5</v>
      </c>
      <c r="W1796">
        <v>2</v>
      </c>
    </row>
    <row r="1797" spans="1:26" hidden="1" x14ac:dyDescent="0.15">
      <c r="A1797" t="s">
        <v>837</v>
      </c>
      <c r="B1797" t="s">
        <v>838</v>
      </c>
      <c r="C1797" s="1">
        <v>6.7119999999999997</v>
      </c>
      <c r="D1797" s="2">
        <v>48944</v>
      </c>
      <c r="E1797" s="2">
        <v>43048</v>
      </c>
      <c r="F1797" t="s">
        <v>840</v>
      </c>
      <c r="G1797" t="s">
        <v>19</v>
      </c>
      <c r="H1797" t="s">
        <v>21</v>
      </c>
      <c r="I1797" t="s">
        <v>589</v>
      </c>
      <c r="J1797" s="1">
        <v>46856639</v>
      </c>
      <c r="K1797" s="1">
        <f t="shared" si="86"/>
        <v>17.662603264186508</v>
      </c>
      <c r="L1797" t="s">
        <v>20</v>
      </c>
      <c r="M1797" t="s">
        <v>24</v>
      </c>
      <c r="N1797" t="s">
        <v>3167</v>
      </c>
      <c r="O1797" t="s">
        <v>3167</v>
      </c>
      <c r="P1797" t="s">
        <v>3167</v>
      </c>
      <c r="Q1797" t="s">
        <v>3167</v>
      </c>
      <c r="R1797" t="s">
        <v>3167</v>
      </c>
      <c r="S1797" s="10">
        <f>C1797-VLOOKUP(E1797, 'OFZ Yield'!$B$2:$N$2354, MATCH(V1797, 'OFZ Yield'!$B$3:$N$3, 0), FALSE)</f>
        <v>-1.2080000000000002</v>
      </c>
      <c r="T1797">
        <f t="shared" si="87"/>
        <v>0</v>
      </c>
      <c r="U1797">
        <f t="shared" si="88"/>
        <v>194</v>
      </c>
      <c r="V1797">
        <v>15</v>
      </c>
      <c r="W1797">
        <v>0</v>
      </c>
    </row>
    <row r="1798" spans="1:26" hidden="1" x14ac:dyDescent="0.15">
      <c r="A1798" t="s">
        <v>332</v>
      </c>
      <c r="B1798" t="s">
        <v>333</v>
      </c>
      <c r="C1798" s="1">
        <v>0.01</v>
      </c>
      <c r="D1798" s="2">
        <v>44872</v>
      </c>
      <c r="E1798" s="2">
        <v>43052</v>
      </c>
      <c r="F1798" t="s">
        <v>334</v>
      </c>
      <c r="G1798" t="s">
        <v>335</v>
      </c>
      <c r="H1798" t="s">
        <v>21</v>
      </c>
      <c r="I1798" t="s">
        <v>25</v>
      </c>
      <c r="J1798" s="1">
        <v>24083908</v>
      </c>
      <c r="K1798" s="1">
        <f t="shared" si="86"/>
        <v>16.99705445759572</v>
      </c>
      <c r="L1798" t="s">
        <v>20</v>
      </c>
      <c r="M1798" t="s">
        <v>24</v>
      </c>
      <c r="N1798" t="s">
        <v>3167</v>
      </c>
      <c r="O1798" t="s">
        <v>3167</v>
      </c>
      <c r="P1798" t="s">
        <v>3167</v>
      </c>
      <c r="Q1798" t="s">
        <v>3167</v>
      </c>
      <c r="R1798" t="s">
        <v>3167</v>
      </c>
      <c r="S1798" s="10">
        <f>C1798-VLOOKUP(E1798, 'OFZ Yield'!$B$2:$N$2354, MATCH(V1798, 'OFZ Yield'!$B$3:$N$3, 0), FALSE)</f>
        <v>-7.57</v>
      </c>
      <c r="T1798">
        <f t="shared" si="87"/>
        <v>0</v>
      </c>
      <c r="U1798">
        <f t="shared" si="88"/>
        <v>60</v>
      </c>
      <c r="V1798">
        <v>5</v>
      </c>
      <c r="W1798">
        <v>0</v>
      </c>
    </row>
    <row r="1799" spans="1:26" hidden="1" x14ac:dyDescent="0.15">
      <c r="A1799" t="s">
        <v>295</v>
      </c>
      <c r="B1799" t="s">
        <v>296</v>
      </c>
      <c r="C1799" s="1">
        <v>12</v>
      </c>
      <c r="D1799" s="2">
        <v>44872</v>
      </c>
      <c r="E1799" s="2">
        <v>43052</v>
      </c>
      <c r="F1799" t="s">
        <v>336</v>
      </c>
      <c r="G1799" t="s">
        <v>19</v>
      </c>
      <c r="H1799" t="s">
        <v>21</v>
      </c>
      <c r="I1799" t="s">
        <v>23</v>
      </c>
      <c r="J1799" s="1">
        <v>596815</v>
      </c>
      <c r="K1799" s="1">
        <f t="shared" si="86"/>
        <v>13.29936246160409</v>
      </c>
      <c r="L1799" t="s">
        <v>20</v>
      </c>
      <c r="M1799" t="s">
        <v>24</v>
      </c>
      <c r="N1799" t="s">
        <v>3167</v>
      </c>
      <c r="O1799" t="s">
        <v>3167</v>
      </c>
      <c r="P1799" t="s">
        <v>3167</v>
      </c>
      <c r="Q1799" t="s">
        <v>3167</v>
      </c>
      <c r="R1799" t="s">
        <v>3167</v>
      </c>
      <c r="S1799" s="10">
        <f>C1799-VLOOKUP(E1799, 'OFZ Yield'!$B$2:$N$2354, MATCH(V1799, 'OFZ Yield'!$B$3:$N$3, 0), FALSE)</f>
        <v>4.42</v>
      </c>
      <c r="T1799">
        <f t="shared" si="87"/>
        <v>1</v>
      </c>
      <c r="U1799">
        <f t="shared" si="88"/>
        <v>60</v>
      </c>
      <c r="V1799">
        <v>5</v>
      </c>
      <c r="W1799">
        <v>0</v>
      </c>
      <c r="X1799">
        <v>0</v>
      </c>
    </row>
    <row r="1800" spans="1:26" hidden="1" x14ac:dyDescent="0.15">
      <c r="A1800" t="s">
        <v>123</v>
      </c>
      <c r="B1800" t="s">
        <v>124</v>
      </c>
      <c r="C1800" s="1">
        <v>7</v>
      </c>
      <c r="D1800" s="2">
        <v>46694</v>
      </c>
      <c r="E1800" s="2">
        <v>43054</v>
      </c>
      <c r="F1800" t="s">
        <v>722</v>
      </c>
      <c r="G1800" t="s">
        <v>19</v>
      </c>
      <c r="H1800" t="s">
        <v>21</v>
      </c>
      <c r="I1800" t="s">
        <v>23</v>
      </c>
      <c r="J1800" s="1">
        <v>7911809</v>
      </c>
      <c r="K1800" s="1">
        <f t="shared" si="86"/>
        <v>15.883867011447292</v>
      </c>
      <c r="L1800" t="s">
        <v>20</v>
      </c>
      <c r="M1800" t="s">
        <v>24</v>
      </c>
      <c r="N1800" t="s">
        <v>3167</v>
      </c>
      <c r="O1800" t="s">
        <v>3167</v>
      </c>
      <c r="P1800" t="s">
        <v>3167</v>
      </c>
      <c r="Q1800" t="s">
        <v>3167</v>
      </c>
      <c r="R1800" t="s">
        <v>3167</v>
      </c>
      <c r="S1800" s="10">
        <f>C1800-VLOOKUP(E1800, 'OFZ Yield'!$B$2:$N$2354, MATCH(V1800, 'OFZ Yield'!$B$3:$N$3, 0), FALSE)</f>
        <v>-0.73000000000000043</v>
      </c>
      <c r="T1800">
        <f t="shared" si="87"/>
        <v>0</v>
      </c>
      <c r="U1800">
        <f t="shared" si="88"/>
        <v>120</v>
      </c>
      <c r="V1800">
        <v>10</v>
      </c>
      <c r="W1800">
        <v>0</v>
      </c>
    </row>
    <row r="1801" spans="1:26" hidden="1" x14ac:dyDescent="0.15">
      <c r="A1801" t="s">
        <v>504</v>
      </c>
      <c r="B1801" t="s">
        <v>505</v>
      </c>
      <c r="C1801" s="1">
        <v>7.7</v>
      </c>
      <c r="D1801" s="2">
        <v>46700</v>
      </c>
      <c r="E1801" s="2">
        <v>43060</v>
      </c>
      <c r="F1801" t="s">
        <v>723</v>
      </c>
      <c r="G1801" t="s">
        <v>19</v>
      </c>
      <c r="H1801" t="s">
        <v>21</v>
      </c>
      <c r="I1801" t="s">
        <v>23</v>
      </c>
      <c r="J1801" s="1">
        <v>132625642</v>
      </c>
      <c r="K1801" s="1">
        <f t="shared" si="86"/>
        <v>18.703040995603011</v>
      </c>
      <c r="L1801" t="s">
        <v>20</v>
      </c>
      <c r="M1801" t="s">
        <v>24</v>
      </c>
      <c r="N1801" t="s">
        <v>3167</v>
      </c>
      <c r="O1801" t="s">
        <v>3167</v>
      </c>
      <c r="P1801" t="s">
        <v>3167</v>
      </c>
      <c r="Q1801" t="s">
        <v>3167</v>
      </c>
      <c r="R1801" t="s">
        <v>3167</v>
      </c>
      <c r="S1801" s="10">
        <f>C1801-VLOOKUP(E1801, 'OFZ Yield'!$B$2:$N$2354, MATCH(V1801, 'OFZ Yield'!$B$3:$N$3, 0), FALSE)</f>
        <v>-3.0000000000000249E-2</v>
      </c>
      <c r="T1801">
        <f t="shared" si="87"/>
        <v>0</v>
      </c>
      <c r="U1801">
        <f t="shared" si="88"/>
        <v>120</v>
      </c>
      <c r="V1801">
        <v>10</v>
      </c>
      <c r="W1801">
        <v>0</v>
      </c>
    </row>
    <row r="1802" spans="1:26" hidden="1" x14ac:dyDescent="0.15">
      <c r="A1802" t="s">
        <v>234</v>
      </c>
      <c r="B1802" t="s">
        <v>235</v>
      </c>
      <c r="C1802" s="1">
        <v>6.75</v>
      </c>
      <c r="D1802" s="2">
        <v>46700</v>
      </c>
      <c r="E1802" s="2">
        <v>43060</v>
      </c>
      <c r="F1802" t="s">
        <v>724</v>
      </c>
      <c r="G1802" t="s">
        <v>19</v>
      </c>
      <c r="H1802" t="s">
        <v>21</v>
      </c>
      <c r="I1802" t="s">
        <v>28</v>
      </c>
      <c r="J1802" s="1">
        <v>132625642</v>
      </c>
      <c r="K1802" s="1">
        <f t="shared" si="86"/>
        <v>18.703040995603011</v>
      </c>
      <c r="L1802" t="s">
        <v>20</v>
      </c>
      <c r="M1802" t="s">
        <v>24</v>
      </c>
      <c r="N1802" t="s">
        <v>3167</v>
      </c>
      <c r="O1802" t="s">
        <v>3167</v>
      </c>
      <c r="P1802" t="s">
        <v>3167</v>
      </c>
      <c r="Q1802" t="s">
        <v>3167</v>
      </c>
      <c r="R1802" t="s">
        <v>3167</v>
      </c>
      <c r="S1802" s="10">
        <f>C1802-VLOOKUP(E1802, 'OFZ Yield'!$B$2:$N$2354, MATCH(V1802, 'OFZ Yield'!$B$3:$N$3, 0), FALSE)</f>
        <v>-0.98000000000000043</v>
      </c>
      <c r="T1802">
        <f t="shared" si="87"/>
        <v>0</v>
      </c>
      <c r="U1802">
        <f t="shared" si="88"/>
        <v>120</v>
      </c>
      <c r="V1802">
        <v>10</v>
      </c>
      <c r="W1802">
        <v>0</v>
      </c>
    </row>
    <row r="1803" spans="1:26" hidden="1" x14ac:dyDescent="0.15">
      <c r="A1803" t="s">
        <v>962</v>
      </c>
      <c r="B1803" t="s">
        <v>963</v>
      </c>
      <c r="C1803" s="1">
        <v>8</v>
      </c>
      <c r="D1803" s="2">
        <v>43425</v>
      </c>
      <c r="E1803" s="2">
        <v>43061</v>
      </c>
      <c r="F1803" t="s">
        <v>2053</v>
      </c>
      <c r="G1803" t="s">
        <v>19</v>
      </c>
      <c r="H1803" t="s">
        <v>21</v>
      </c>
      <c r="I1803" t="s">
        <v>25</v>
      </c>
      <c r="J1803" s="1">
        <v>201201845</v>
      </c>
      <c r="K1803" s="1">
        <f t="shared" si="86"/>
        <v>19.119819166127932</v>
      </c>
      <c r="L1803" t="s">
        <v>20</v>
      </c>
      <c r="M1803" t="s">
        <v>947</v>
      </c>
      <c r="N1803" t="s">
        <v>3167</v>
      </c>
      <c r="O1803" t="s">
        <v>3167</v>
      </c>
      <c r="P1803" t="s">
        <v>3167</v>
      </c>
      <c r="Q1803" t="s">
        <v>3167</v>
      </c>
      <c r="R1803" t="s">
        <v>3167</v>
      </c>
      <c r="S1803" s="10">
        <f>C1803-VLOOKUP(E1803, 'OFZ Yield'!$B$2:$N$2354, MATCH(V1803, 'OFZ Yield'!$B$3:$N$3, 0), FALSE)</f>
        <v>0.66999999999999993</v>
      </c>
      <c r="T1803">
        <f t="shared" si="87"/>
        <v>0</v>
      </c>
      <c r="U1803">
        <f t="shared" si="88"/>
        <v>12</v>
      </c>
      <c r="V1803">
        <v>1</v>
      </c>
      <c r="W1803">
        <v>0</v>
      </c>
      <c r="Z1803">
        <v>0</v>
      </c>
    </row>
    <row r="1804" spans="1:26" hidden="1" x14ac:dyDescent="0.15">
      <c r="A1804" t="s">
        <v>337</v>
      </c>
      <c r="B1804" t="s">
        <v>338</v>
      </c>
      <c r="C1804" s="1">
        <v>7.85</v>
      </c>
      <c r="D1804" s="2">
        <v>44897</v>
      </c>
      <c r="E1804" s="2">
        <v>43067</v>
      </c>
      <c r="F1804" t="s">
        <v>339</v>
      </c>
      <c r="G1804" t="s">
        <v>19</v>
      </c>
      <c r="H1804" t="s">
        <v>21</v>
      </c>
      <c r="I1804" t="s">
        <v>25</v>
      </c>
      <c r="J1804" s="1">
        <v>40240369</v>
      </c>
      <c r="K1804" s="1">
        <f t="shared" si="86"/>
        <v>17.510381253693833</v>
      </c>
      <c r="L1804" t="s">
        <v>20</v>
      </c>
      <c r="M1804" t="s">
        <v>24</v>
      </c>
      <c r="N1804" t="s">
        <v>3167</v>
      </c>
      <c r="O1804" t="s">
        <v>3167</v>
      </c>
      <c r="P1804" t="s">
        <v>3167</v>
      </c>
      <c r="Q1804" t="s">
        <v>3167</v>
      </c>
      <c r="R1804" t="s">
        <v>3167</v>
      </c>
      <c r="S1804" s="10">
        <f>C1804-VLOOKUP(E1804, 'OFZ Yield'!$B$2:$N$2354, MATCH(V1804, 'OFZ Yield'!$B$3:$N$3, 0), FALSE)</f>
        <v>0.42999999999999972</v>
      </c>
      <c r="T1804">
        <f t="shared" si="87"/>
        <v>0</v>
      </c>
      <c r="U1804">
        <f t="shared" si="88"/>
        <v>61</v>
      </c>
      <c r="V1804">
        <v>5</v>
      </c>
      <c r="W1804">
        <v>0</v>
      </c>
    </row>
    <row r="1805" spans="1:26" hidden="1" x14ac:dyDescent="0.15">
      <c r="A1805" t="s">
        <v>714</v>
      </c>
      <c r="B1805" t="s">
        <v>715</v>
      </c>
      <c r="C1805" s="1">
        <v>7.75</v>
      </c>
      <c r="D1805" s="2">
        <v>46707</v>
      </c>
      <c r="E1805" s="2">
        <v>43067</v>
      </c>
      <c r="F1805" t="s">
        <v>725</v>
      </c>
      <c r="G1805" t="s">
        <v>19</v>
      </c>
      <c r="H1805" t="s">
        <v>21</v>
      </c>
      <c r="I1805" t="s">
        <v>23</v>
      </c>
      <c r="J1805" s="1">
        <v>39787692</v>
      </c>
      <c r="K1805" s="1">
        <f t="shared" si="86"/>
        <v>17.499068176197035</v>
      </c>
      <c r="L1805" t="s">
        <v>20</v>
      </c>
      <c r="M1805" t="s">
        <v>24</v>
      </c>
      <c r="N1805" t="s">
        <v>3167</v>
      </c>
      <c r="O1805" t="s">
        <v>3167</v>
      </c>
      <c r="P1805" t="s">
        <v>3167</v>
      </c>
      <c r="Q1805" t="s">
        <v>3167</v>
      </c>
      <c r="R1805" t="s">
        <v>3167</v>
      </c>
      <c r="S1805" s="10">
        <f>C1805-VLOOKUP(E1805, 'OFZ Yield'!$B$2:$N$2354, MATCH(V1805, 'OFZ Yield'!$B$3:$N$3, 0), FALSE)</f>
        <v>9.9999999999999645E-2</v>
      </c>
      <c r="T1805">
        <f t="shared" si="87"/>
        <v>0</v>
      </c>
      <c r="U1805">
        <f t="shared" si="88"/>
        <v>120</v>
      </c>
      <c r="V1805">
        <v>10</v>
      </c>
      <c r="W1805">
        <v>0</v>
      </c>
    </row>
    <row r="1806" spans="1:26" hidden="1" x14ac:dyDescent="0.15">
      <c r="A1806" t="s">
        <v>826</v>
      </c>
      <c r="B1806" t="s">
        <v>827</v>
      </c>
      <c r="C1806" s="1">
        <v>8.42</v>
      </c>
      <c r="D1806" s="2">
        <v>48529</v>
      </c>
      <c r="E1806" s="2">
        <v>43068</v>
      </c>
      <c r="F1806" t="s">
        <v>2054</v>
      </c>
      <c r="G1806" t="s">
        <v>19</v>
      </c>
      <c r="H1806" t="s">
        <v>21</v>
      </c>
      <c r="I1806" t="s">
        <v>589</v>
      </c>
      <c r="J1806" s="1">
        <v>26402640</v>
      </c>
      <c r="K1806" s="1">
        <f t="shared" si="86"/>
        <v>17.088974563116878</v>
      </c>
      <c r="L1806" t="s">
        <v>20</v>
      </c>
      <c r="M1806" t="s">
        <v>1011</v>
      </c>
      <c r="N1806" t="s">
        <v>3167</v>
      </c>
      <c r="O1806" t="s">
        <v>3167</v>
      </c>
      <c r="P1806" t="s">
        <v>3167</v>
      </c>
      <c r="Q1806" t="s">
        <v>3167</v>
      </c>
      <c r="R1806" t="s">
        <v>3167</v>
      </c>
      <c r="S1806" s="10">
        <f>C1806-VLOOKUP(E1806, 'OFZ Yield'!$B$2:$N$2354, MATCH(V1806, 'OFZ Yield'!$B$3:$N$3, 0), FALSE)</f>
        <v>1.08</v>
      </c>
      <c r="T1806">
        <f t="shared" si="87"/>
        <v>0</v>
      </c>
      <c r="U1806">
        <f t="shared" si="88"/>
        <v>180</v>
      </c>
      <c r="V1806">
        <v>3</v>
      </c>
      <c r="W1806">
        <v>0</v>
      </c>
      <c r="X1806">
        <v>0</v>
      </c>
      <c r="Y1806" s="2">
        <v>44161</v>
      </c>
      <c r="Z1806" s="10">
        <f>(Y1806-E1806)/365</f>
        <v>2.9945205479452053</v>
      </c>
    </row>
    <row r="1807" spans="1:26" hidden="1" x14ac:dyDescent="0.15">
      <c r="A1807" t="s">
        <v>2055</v>
      </c>
      <c r="B1807" t="s">
        <v>2056</v>
      </c>
      <c r="C1807" s="1">
        <v>8.0500000000000007</v>
      </c>
      <c r="D1807" s="2">
        <v>44167</v>
      </c>
      <c r="E1807" s="2">
        <v>43069</v>
      </c>
      <c r="F1807" t="s">
        <v>2057</v>
      </c>
      <c r="G1807" t="s">
        <v>19</v>
      </c>
      <c r="H1807" t="s">
        <v>21</v>
      </c>
      <c r="I1807" t="s">
        <v>25</v>
      </c>
      <c r="J1807" s="1">
        <v>67067281</v>
      </c>
      <c r="K1807" s="1">
        <f t="shared" si="86"/>
        <v>18.021206867519556</v>
      </c>
      <c r="L1807" t="s">
        <v>20</v>
      </c>
      <c r="M1807" t="s">
        <v>947</v>
      </c>
      <c r="N1807" t="s">
        <v>3167</v>
      </c>
      <c r="O1807" t="s">
        <v>3167</v>
      </c>
      <c r="P1807" t="s">
        <v>3167</v>
      </c>
      <c r="Q1807" t="s">
        <v>3167</v>
      </c>
      <c r="R1807" t="s">
        <v>3167</v>
      </c>
      <c r="S1807" s="10">
        <f>C1807-VLOOKUP(E1807, 'OFZ Yield'!$B$2:$N$2354, MATCH(V1807, 'OFZ Yield'!$B$3:$N$3, 0), FALSE)</f>
        <v>0.72000000000000064</v>
      </c>
      <c r="T1807">
        <f t="shared" si="87"/>
        <v>0</v>
      </c>
      <c r="U1807">
        <f t="shared" si="88"/>
        <v>37</v>
      </c>
      <c r="V1807">
        <v>3</v>
      </c>
      <c r="W1807">
        <v>0</v>
      </c>
      <c r="Z1807">
        <v>0</v>
      </c>
    </row>
    <row r="1808" spans="1:26" hidden="1" x14ac:dyDescent="0.15">
      <c r="A1808" t="s">
        <v>29</v>
      </c>
      <c r="B1808" t="s">
        <v>30</v>
      </c>
      <c r="C1808" s="1">
        <v>8</v>
      </c>
      <c r="D1808" s="2">
        <v>44166</v>
      </c>
      <c r="E1808" s="2">
        <v>43070</v>
      </c>
      <c r="F1808" t="s">
        <v>2058</v>
      </c>
      <c r="G1808" t="s">
        <v>19</v>
      </c>
      <c r="H1808" t="s">
        <v>21</v>
      </c>
      <c r="I1808" t="s">
        <v>25</v>
      </c>
      <c r="J1808" s="1">
        <v>134134563</v>
      </c>
      <c r="K1808" s="1">
        <f t="shared" si="86"/>
        <v>18.714354055534702</v>
      </c>
      <c r="L1808" t="s">
        <v>20</v>
      </c>
      <c r="M1808" t="s">
        <v>947</v>
      </c>
      <c r="N1808" t="s">
        <v>3167</v>
      </c>
      <c r="O1808" t="s">
        <v>3167</v>
      </c>
      <c r="P1808" t="s">
        <v>3167</v>
      </c>
      <c r="Q1808" t="s">
        <v>3167</v>
      </c>
      <c r="R1808" t="s">
        <v>3167</v>
      </c>
      <c r="S1808" s="10">
        <f>C1808-VLOOKUP(E1808, 'OFZ Yield'!$B$2:$N$2354, MATCH(V1808, 'OFZ Yield'!$B$3:$N$3, 0), FALSE)</f>
        <v>0.73000000000000043</v>
      </c>
      <c r="T1808">
        <f t="shared" si="87"/>
        <v>0</v>
      </c>
      <c r="U1808">
        <f t="shared" si="88"/>
        <v>37</v>
      </c>
      <c r="V1808">
        <v>3</v>
      </c>
      <c r="W1808">
        <v>0</v>
      </c>
      <c r="Z1808">
        <v>0</v>
      </c>
    </row>
    <row r="1809" spans="1:26" hidden="1" x14ac:dyDescent="0.15">
      <c r="A1809" t="s">
        <v>826</v>
      </c>
      <c r="B1809" t="s">
        <v>827</v>
      </c>
      <c r="C1809" s="1">
        <v>9.5</v>
      </c>
      <c r="D1809" s="2">
        <v>48070</v>
      </c>
      <c r="E1809" s="2">
        <v>43073</v>
      </c>
      <c r="F1809" t="s">
        <v>2059</v>
      </c>
      <c r="G1809" t="s">
        <v>19</v>
      </c>
      <c r="H1809" t="s">
        <v>21</v>
      </c>
      <c r="I1809" t="s">
        <v>589</v>
      </c>
      <c r="J1809" s="1">
        <v>14521452</v>
      </c>
      <c r="K1809" s="1">
        <f t="shared" si="86"/>
        <v>16.491137562361256</v>
      </c>
      <c r="L1809" t="s">
        <v>20</v>
      </c>
      <c r="M1809" t="s">
        <v>1011</v>
      </c>
      <c r="N1809" t="s">
        <v>3167</v>
      </c>
      <c r="O1809" t="s">
        <v>3167</v>
      </c>
      <c r="P1809" t="s">
        <v>3167</v>
      </c>
      <c r="Q1809" t="s">
        <v>3167</v>
      </c>
      <c r="R1809" t="s">
        <v>3167</v>
      </c>
      <c r="S1809" s="10">
        <f>C1809-VLOOKUP(E1809, 'OFZ Yield'!$B$2:$N$2354, MATCH(V1809, 'OFZ Yield'!$B$3:$N$3, 0), FALSE)</f>
        <v>2.2800000000000002</v>
      </c>
      <c r="T1809">
        <f t="shared" si="87"/>
        <v>0</v>
      </c>
      <c r="U1809">
        <f t="shared" si="88"/>
        <v>165</v>
      </c>
      <c r="V1809">
        <v>2</v>
      </c>
      <c r="W1809">
        <v>0</v>
      </c>
      <c r="X1809">
        <v>0</v>
      </c>
      <c r="Y1809" s="2">
        <v>44166</v>
      </c>
      <c r="Z1809" s="10">
        <f>(Y1809-E1809)/365</f>
        <v>2.9945205479452053</v>
      </c>
    </row>
    <row r="1810" spans="1:26" hidden="1" x14ac:dyDescent="0.15">
      <c r="A1810" t="s">
        <v>16</v>
      </c>
      <c r="B1810" t="s">
        <v>17</v>
      </c>
      <c r="C1810" s="1">
        <v>8.1</v>
      </c>
      <c r="D1810" s="2">
        <v>44174</v>
      </c>
      <c r="E1810" s="2">
        <v>43074</v>
      </c>
      <c r="F1810" t="s">
        <v>2060</v>
      </c>
      <c r="G1810" t="s">
        <v>19</v>
      </c>
      <c r="H1810" t="s">
        <v>21</v>
      </c>
      <c r="I1810" t="s">
        <v>25</v>
      </c>
      <c r="J1810" s="1">
        <v>67067281</v>
      </c>
      <c r="K1810" s="1">
        <f t="shared" si="86"/>
        <v>18.021206867519556</v>
      </c>
      <c r="L1810" t="s">
        <v>20</v>
      </c>
      <c r="M1810" t="s">
        <v>947</v>
      </c>
      <c r="N1810" t="s">
        <v>3167</v>
      </c>
      <c r="O1810" t="s">
        <v>3167</v>
      </c>
      <c r="P1810" t="s">
        <v>3167</v>
      </c>
      <c r="Q1810" t="s">
        <v>3167</v>
      </c>
      <c r="R1810" t="s">
        <v>3167</v>
      </c>
      <c r="S1810" s="10">
        <f>C1810-VLOOKUP(E1810, 'OFZ Yield'!$B$2:$N$2354, MATCH(V1810, 'OFZ Yield'!$B$3:$N$3, 0), FALSE)</f>
        <v>0.91999999999999993</v>
      </c>
      <c r="T1810">
        <f t="shared" si="87"/>
        <v>0</v>
      </c>
      <c r="U1810">
        <f t="shared" si="88"/>
        <v>37</v>
      </c>
      <c r="V1810">
        <v>1</v>
      </c>
      <c r="W1810">
        <v>0</v>
      </c>
      <c r="Z1810">
        <v>0</v>
      </c>
    </row>
    <row r="1811" spans="1:26" hidden="1" x14ac:dyDescent="0.15">
      <c r="A1811" t="s">
        <v>41</v>
      </c>
      <c r="B1811" t="s">
        <v>42</v>
      </c>
      <c r="C1811" s="1">
        <v>7.7</v>
      </c>
      <c r="D1811" s="2">
        <v>43438</v>
      </c>
      <c r="E1811" s="2">
        <v>43074</v>
      </c>
      <c r="F1811" t="s">
        <v>2061</v>
      </c>
      <c r="G1811" t="s">
        <v>19</v>
      </c>
      <c r="H1811" t="s">
        <v>21</v>
      </c>
      <c r="I1811" t="s">
        <v>25</v>
      </c>
      <c r="J1811" s="1">
        <v>132013201</v>
      </c>
      <c r="K1811" s="1">
        <f t="shared" si="86"/>
        <v>18.698412483125978</v>
      </c>
      <c r="L1811" t="s">
        <v>20</v>
      </c>
      <c r="M1811" t="s">
        <v>947</v>
      </c>
      <c r="N1811" t="s">
        <v>3167</v>
      </c>
      <c r="O1811" t="s">
        <v>3167</v>
      </c>
      <c r="P1811" t="s">
        <v>3167</v>
      </c>
      <c r="Q1811" t="s">
        <v>3167</v>
      </c>
      <c r="R1811" t="s">
        <v>3167</v>
      </c>
      <c r="S1811" s="10">
        <f>C1811-VLOOKUP(E1811, 'OFZ Yield'!$B$2:$N$2354, MATCH(V1811, 'OFZ Yield'!$B$3:$N$3, 0), FALSE)</f>
        <v>0.52000000000000046</v>
      </c>
      <c r="T1811">
        <f t="shared" si="87"/>
        <v>0</v>
      </c>
      <c r="U1811">
        <f t="shared" si="88"/>
        <v>12</v>
      </c>
      <c r="V1811">
        <v>1</v>
      </c>
      <c r="W1811">
        <v>0</v>
      </c>
      <c r="Z1811">
        <v>0</v>
      </c>
    </row>
    <row r="1812" spans="1:26" hidden="1" x14ac:dyDescent="0.15">
      <c r="A1812" t="s">
        <v>319</v>
      </c>
      <c r="B1812" t="s">
        <v>320</v>
      </c>
      <c r="C1812" s="1">
        <v>4.3499999999999996</v>
      </c>
      <c r="D1812" s="2">
        <v>46715</v>
      </c>
      <c r="E1812" s="2">
        <v>43075</v>
      </c>
      <c r="F1812" t="s">
        <v>726</v>
      </c>
      <c r="G1812" t="s">
        <v>19</v>
      </c>
      <c r="H1812" t="s">
        <v>21</v>
      </c>
      <c r="I1812" t="s">
        <v>28</v>
      </c>
      <c r="J1812" s="1">
        <v>3978769287</v>
      </c>
      <c r="K1812" s="1">
        <f t="shared" si="86"/>
        <v>22.104238384051182</v>
      </c>
      <c r="L1812" t="s">
        <v>20</v>
      </c>
      <c r="M1812" t="s">
        <v>24</v>
      </c>
      <c r="N1812" t="s">
        <v>3167</v>
      </c>
      <c r="O1812" t="s">
        <v>3167</v>
      </c>
      <c r="P1812" t="s">
        <v>3167</v>
      </c>
      <c r="Q1812" t="s">
        <v>3167</v>
      </c>
      <c r="R1812" t="s">
        <v>3167</v>
      </c>
      <c r="S1812" s="10">
        <f>C1812-VLOOKUP(E1812, 'OFZ Yield'!$B$2:$N$2354, MATCH(V1812, 'OFZ Yield'!$B$3:$N$3, 0), FALSE)</f>
        <v>-3.3000000000000007</v>
      </c>
      <c r="T1812">
        <f t="shared" si="87"/>
        <v>0</v>
      </c>
      <c r="U1812">
        <f t="shared" si="88"/>
        <v>120</v>
      </c>
      <c r="V1812">
        <v>10</v>
      </c>
      <c r="W1812">
        <v>0</v>
      </c>
    </row>
    <row r="1813" spans="1:26" hidden="1" x14ac:dyDescent="0.15">
      <c r="A1813" t="s">
        <v>319</v>
      </c>
      <c r="B1813" t="s">
        <v>320</v>
      </c>
      <c r="C1813" s="1">
        <v>4.3499999999999996</v>
      </c>
      <c r="D1813" s="2">
        <v>46715</v>
      </c>
      <c r="E1813" s="2">
        <v>43075</v>
      </c>
      <c r="F1813" t="s">
        <v>727</v>
      </c>
      <c r="G1813" t="s">
        <v>19</v>
      </c>
      <c r="H1813" t="s">
        <v>21</v>
      </c>
      <c r="I1813" t="s">
        <v>28</v>
      </c>
      <c r="J1813" s="1">
        <v>3978769287</v>
      </c>
      <c r="K1813" s="1">
        <f t="shared" si="86"/>
        <v>22.104238384051182</v>
      </c>
      <c r="L1813" t="s">
        <v>20</v>
      </c>
      <c r="M1813" t="s">
        <v>24</v>
      </c>
      <c r="N1813" t="s">
        <v>3167</v>
      </c>
      <c r="O1813" t="s">
        <v>3167</v>
      </c>
      <c r="P1813" t="s">
        <v>3167</v>
      </c>
      <c r="Q1813" t="s">
        <v>3167</v>
      </c>
      <c r="R1813" t="s">
        <v>3167</v>
      </c>
      <c r="S1813" s="10">
        <f>C1813-VLOOKUP(E1813, 'OFZ Yield'!$B$2:$N$2354, MATCH(V1813, 'OFZ Yield'!$B$3:$N$3, 0), FALSE)</f>
        <v>-3.3000000000000007</v>
      </c>
      <c r="T1813">
        <f t="shared" si="87"/>
        <v>0</v>
      </c>
      <c r="U1813">
        <f t="shared" si="88"/>
        <v>120</v>
      </c>
      <c r="V1813">
        <v>10</v>
      </c>
      <c r="W1813">
        <v>0</v>
      </c>
    </row>
    <row r="1814" spans="1:26" hidden="1" x14ac:dyDescent="0.15">
      <c r="A1814" t="s">
        <v>707</v>
      </c>
      <c r="B1814" t="s">
        <v>708</v>
      </c>
      <c r="C1814" s="1">
        <v>7.6</v>
      </c>
      <c r="D1814" s="2">
        <v>55815</v>
      </c>
      <c r="E1814" s="2">
        <v>43075</v>
      </c>
      <c r="F1814" t="s">
        <v>935</v>
      </c>
      <c r="G1814" t="s">
        <v>19</v>
      </c>
      <c r="H1814" t="s">
        <v>21</v>
      </c>
      <c r="I1814" t="s">
        <v>23</v>
      </c>
      <c r="J1814" s="1">
        <v>94767481</v>
      </c>
      <c r="K1814" s="1">
        <f t="shared" si="86"/>
        <v>18.366936880951723</v>
      </c>
      <c r="L1814" t="s">
        <v>20</v>
      </c>
      <c r="M1814" t="s">
        <v>24</v>
      </c>
      <c r="N1814" t="s">
        <v>3167</v>
      </c>
      <c r="O1814" t="s">
        <v>3167</v>
      </c>
      <c r="P1814" t="s">
        <v>3167</v>
      </c>
      <c r="Q1814" t="s">
        <v>3167</v>
      </c>
      <c r="R1814" t="s">
        <v>3167</v>
      </c>
      <c r="S1814" s="10">
        <f>C1814-VLOOKUP(E1814, 'OFZ Yield'!$B$2:$N$2354, MATCH(V1814, 'OFZ Yield'!$B$3:$N$3, 0), FALSE)</f>
        <v>-1.3200000000000003</v>
      </c>
      <c r="T1814">
        <f t="shared" si="87"/>
        <v>0</v>
      </c>
      <c r="U1814">
        <f t="shared" si="88"/>
        <v>419</v>
      </c>
      <c r="V1814">
        <v>30</v>
      </c>
      <c r="W1814">
        <v>0</v>
      </c>
    </row>
    <row r="1815" spans="1:26" hidden="1" x14ac:dyDescent="0.15">
      <c r="A1815" t="s">
        <v>150</v>
      </c>
      <c r="B1815" t="s">
        <v>151</v>
      </c>
      <c r="C1815" s="1">
        <v>7.5</v>
      </c>
      <c r="D1815" s="2">
        <v>46716</v>
      </c>
      <c r="E1815" s="2">
        <v>43076</v>
      </c>
      <c r="F1815" t="s">
        <v>728</v>
      </c>
      <c r="G1815" t="s">
        <v>19</v>
      </c>
      <c r="H1815" t="s">
        <v>21</v>
      </c>
      <c r="I1815" t="s">
        <v>23</v>
      </c>
      <c r="J1815" s="1">
        <v>134134563</v>
      </c>
      <c r="K1815" s="1">
        <f t="shared" si="86"/>
        <v>18.714354055534702</v>
      </c>
      <c r="L1815" t="s">
        <v>20</v>
      </c>
      <c r="M1815" t="s">
        <v>24</v>
      </c>
      <c r="N1815" t="s">
        <v>3167</v>
      </c>
      <c r="O1815" t="s">
        <v>3167</v>
      </c>
      <c r="P1815" t="s">
        <v>3167</v>
      </c>
      <c r="Q1815" t="s">
        <v>3167</v>
      </c>
      <c r="R1815" t="s">
        <v>3167</v>
      </c>
      <c r="S1815" s="10">
        <f>C1815-VLOOKUP(E1815, 'OFZ Yield'!$B$2:$N$2354, MATCH(V1815, 'OFZ Yield'!$B$3:$N$3, 0), FALSE)</f>
        <v>-0.15000000000000036</v>
      </c>
      <c r="T1815">
        <f t="shared" si="87"/>
        <v>0</v>
      </c>
      <c r="U1815">
        <f t="shared" si="88"/>
        <v>120</v>
      </c>
      <c r="V1815">
        <v>10</v>
      </c>
      <c r="W1815">
        <v>0</v>
      </c>
    </row>
    <row r="1816" spans="1:26" hidden="1" x14ac:dyDescent="0.15">
      <c r="A1816" t="s">
        <v>841</v>
      </c>
      <c r="B1816" t="s">
        <v>842</v>
      </c>
      <c r="C1816" s="1">
        <v>11.5</v>
      </c>
      <c r="D1816" s="2">
        <v>53445</v>
      </c>
      <c r="E1816" s="2">
        <v>43076</v>
      </c>
      <c r="F1816" t="s">
        <v>903</v>
      </c>
      <c r="G1816" t="s">
        <v>19</v>
      </c>
      <c r="H1816" t="s">
        <v>21</v>
      </c>
      <c r="I1816" t="s">
        <v>25</v>
      </c>
      <c r="J1816" s="1">
        <v>635553114</v>
      </c>
      <c r="K1816" s="1">
        <f t="shared" si="86"/>
        <v>20.270006223386126</v>
      </c>
      <c r="L1816" t="s">
        <v>20</v>
      </c>
      <c r="M1816" t="s">
        <v>24</v>
      </c>
      <c r="N1816" t="s">
        <v>3167</v>
      </c>
      <c r="O1816" t="s">
        <v>3167</v>
      </c>
      <c r="P1816" t="s">
        <v>3167</v>
      </c>
      <c r="Q1816" t="s">
        <v>3167</v>
      </c>
      <c r="R1816" t="s">
        <v>3167</v>
      </c>
      <c r="S1816" s="10">
        <f>C1816-VLOOKUP(E1816, 'OFZ Yield'!$B$2:$N$2354, MATCH(V1816, 'OFZ Yield'!$B$3:$N$3, 0), FALSE)</f>
        <v>2.5600000000000005</v>
      </c>
      <c r="T1816">
        <f t="shared" si="87"/>
        <v>0</v>
      </c>
      <c r="U1816">
        <f t="shared" si="88"/>
        <v>341</v>
      </c>
      <c r="V1816">
        <v>30</v>
      </c>
      <c r="W1816">
        <v>0</v>
      </c>
    </row>
    <row r="1817" spans="1:26" hidden="1" x14ac:dyDescent="0.15">
      <c r="A1817" t="s">
        <v>2062</v>
      </c>
      <c r="B1817" t="s">
        <v>2063</v>
      </c>
      <c r="C1817" s="1">
        <v>14</v>
      </c>
      <c r="D1817" s="2">
        <v>44169</v>
      </c>
      <c r="E1817" s="2">
        <v>43077</v>
      </c>
      <c r="F1817" t="s">
        <v>2064</v>
      </c>
      <c r="G1817" t="s">
        <v>19</v>
      </c>
      <c r="H1817" t="s">
        <v>21</v>
      </c>
      <c r="I1817" t="s">
        <v>23</v>
      </c>
      <c r="J1817" s="1">
        <v>6783570</v>
      </c>
      <c r="K1817" s="1">
        <f t="shared" si="86"/>
        <v>15.730014070011036</v>
      </c>
      <c r="L1817" t="s">
        <v>18</v>
      </c>
      <c r="M1817" t="s">
        <v>947</v>
      </c>
      <c r="N1817" t="s">
        <v>3167</v>
      </c>
      <c r="O1817" t="s">
        <v>3167</v>
      </c>
      <c r="P1817" t="s">
        <v>3167</v>
      </c>
      <c r="Q1817" t="s">
        <v>3167</v>
      </c>
      <c r="R1817" t="s">
        <v>3167</v>
      </c>
      <c r="S1817" s="10">
        <f>C1817-VLOOKUP(E1817, 'OFZ Yield'!$B$2:$N$2354, MATCH(V1817, 'OFZ Yield'!$B$3:$N$3, 0), FALSE)</f>
        <v>6.03</v>
      </c>
      <c r="T1817">
        <f t="shared" si="87"/>
        <v>1</v>
      </c>
      <c r="U1817">
        <f t="shared" si="88"/>
        <v>36</v>
      </c>
      <c r="V1817">
        <v>15</v>
      </c>
      <c r="W1817">
        <v>0</v>
      </c>
      <c r="X1817">
        <v>0</v>
      </c>
      <c r="Z1817">
        <v>0</v>
      </c>
    </row>
    <row r="1818" spans="1:26" hidden="1" x14ac:dyDescent="0.15">
      <c r="A1818" t="s">
        <v>962</v>
      </c>
      <c r="B1818" t="s">
        <v>963</v>
      </c>
      <c r="C1818" s="1">
        <v>8</v>
      </c>
      <c r="D1818" s="2">
        <v>43447</v>
      </c>
      <c r="E1818" s="2">
        <v>43083</v>
      </c>
      <c r="F1818" t="s">
        <v>2065</v>
      </c>
      <c r="G1818" t="s">
        <v>19</v>
      </c>
      <c r="H1818" t="s">
        <v>21</v>
      </c>
      <c r="I1818" t="s">
        <v>25</v>
      </c>
      <c r="J1818" s="1">
        <v>134134563</v>
      </c>
      <c r="K1818" s="1">
        <f t="shared" si="86"/>
        <v>18.714354055534702</v>
      </c>
      <c r="L1818" t="s">
        <v>20</v>
      </c>
      <c r="M1818" t="s">
        <v>947</v>
      </c>
      <c r="N1818" t="s">
        <v>3167</v>
      </c>
      <c r="O1818" t="s">
        <v>3167</v>
      </c>
      <c r="P1818" t="s">
        <v>3167</v>
      </c>
      <c r="Q1818" t="s">
        <v>3167</v>
      </c>
      <c r="R1818" t="s">
        <v>3167</v>
      </c>
      <c r="S1818" s="10">
        <f>C1818-VLOOKUP(E1818, 'OFZ Yield'!$B$2:$N$2354, MATCH(V1818, 'OFZ Yield'!$B$3:$N$3, 0), FALSE)</f>
        <v>0.78000000000000025</v>
      </c>
      <c r="T1818">
        <f t="shared" si="87"/>
        <v>0</v>
      </c>
      <c r="U1818">
        <f t="shared" si="88"/>
        <v>12</v>
      </c>
      <c r="V1818">
        <v>3</v>
      </c>
      <c r="W1818">
        <v>0</v>
      </c>
      <c r="Z1818">
        <v>0</v>
      </c>
    </row>
    <row r="1819" spans="1:26" hidden="1" x14ac:dyDescent="0.15">
      <c r="A1819" t="s">
        <v>2066</v>
      </c>
      <c r="B1819" t="s">
        <v>2067</v>
      </c>
      <c r="C1819" s="1">
        <v>20</v>
      </c>
      <c r="D1819" s="2">
        <v>43812</v>
      </c>
      <c r="E1819" s="2">
        <v>43084</v>
      </c>
      <c r="F1819" t="s">
        <v>2068</v>
      </c>
      <c r="G1819" t="s">
        <v>19</v>
      </c>
      <c r="H1819" t="s">
        <v>21</v>
      </c>
      <c r="I1819" t="s">
        <v>23</v>
      </c>
      <c r="J1819" s="1">
        <v>330033</v>
      </c>
      <c r="K1819" s="1">
        <f t="shared" si="86"/>
        <v>12.706947928442997</v>
      </c>
      <c r="L1819" t="s">
        <v>20</v>
      </c>
      <c r="M1819" t="s">
        <v>947</v>
      </c>
      <c r="N1819" t="s">
        <v>3167</v>
      </c>
      <c r="O1819" t="s">
        <v>3167</v>
      </c>
      <c r="P1819" t="s">
        <v>3167</v>
      </c>
      <c r="Q1819" t="s">
        <v>3167</v>
      </c>
      <c r="R1819" t="s">
        <v>3167</v>
      </c>
      <c r="S1819" s="10">
        <f>C1819-VLOOKUP(E1819, 'OFZ Yield'!$B$2:$N$2354, MATCH(V1819, 'OFZ Yield'!$B$3:$N$3, 0), FALSE)</f>
        <v>12.870000000000001</v>
      </c>
      <c r="T1819">
        <f t="shared" si="87"/>
        <v>1</v>
      </c>
      <c r="U1819">
        <f t="shared" si="88"/>
        <v>24</v>
      </c>
      <c r="V1819">
        <v>3</v>
      </c>
      <c r="W1819">
        <v>0</v>
      </c>
      <c r="X1819">
        <v>0</v>
      </c>
      <c r="Z1819">
        <v>0</v>
      </c>
    </row>
    <row r="1820" spans="1:26" hidden="1" x14ac:dyDescent="0.15">
      <c r="A1820" t="s">
        <v>886</v>
      </c>
      <c r="B1820" t="s">
        <v>887</v>
      </c>
      <c r="C1820" s="1">
        <v>8.1</v>
      </c>
      <c r="D1820" s="2">
        <v>43812</v>
      </c>
      <c r="E1820" s="2">
        <v>43084</v>
      </c>
      <c r="F1820" t="s">
        <v>2069</v>
      </c>
      <c r="G1820" t="s">
        <v>19</v>
      </c>
      <c r="H1820" t="s">
        <v>21</v>
      </c>
      <c r="I1820" t="s">
        <v>25</v>
      </c>
      <c r="J1820" s="1">
        <v>94863802</v>
      </c>
      <c r="K1820" s="1">
        <f t="shared" si="86"/>
        <v>18.367952757728592</v>
      </c>
      <c r="L1820" t="s">
        <v>20</v>
      </c>
      <c r="M1820" t="s">
        <v>947</v>
      </c>
      <c r="N1820" t="s">
        <v>3167</v>
      </c>
      <c r="O1820" t="s">
        <v>3167</v>
      </c>
      <c r="P1820" t="s">
        <v>3167</v>
      </c>
      <c r="Q1820" t="s">
        <v>3167</v>
      </c>
      <c r="R1820" t="s">
        <v>3167</v>
      </c>
      <c r="S1820" s="10">
        <f>C1820-VLOOKUP(E1820, 'OFZ Yield'!$B$2:$N$2354, MATCH(V1820, 'OFZ Yield'!$B$3:$N$3, 0), FALSE)</f>
        <v>0.12999999999999989</v>
      </c>
      <c r="T1820">
        <f t="shared" si="87"/>
        <v>0</v>
      </c>
      <c r="U1820">
        <f t="shared" si="88"/>
        <v>24</v>
      </c>
      <c r="V1820">
        <v>15</v>
      </c>
      <c r="W1820">
        <v>0</v>
      </c>
      <c r="Z1820">
        <v>0</v>
      </c>
    </row>
    <row r="1821" spans="1:26" hidden="1" x14ac:dyDescent="0.15">
      <c r="A1821" t="s">
        <v>841</v>
      </c>
      <c r="B1821" t="s">
        <v>842</v>
      </c>
      <c r="C1821" s="1">
        <v>8</v>
      </c>
      <c r="D1821" s="2">
        <v>51984</v>
      </c>
      <c r="E1821" s="2">
        <v>43089</v>
      </c>
      <c r="F1821" t="s">
        <v>872</v>
      </c>
      <c r="G1821" t="s">
        <v>19</v>
      </c>
      <c r="H1821" t="s">
        <v>21</v>
      </c>
      <c r="I1821" t="s">
        <v>23</v>
      </c>
      <c r="J1821" s="1">
        <v>99649388</v>
      </c>
      <c r="K1821" s="1">
        <f t="shared" si="86"/>
        <v>18.417168463108986</v>
      </c>
      <c r="L1821" t="s">
        <v>20</v>
      </c>
      <c r="M1821" t="s">
        <v>24</v>
      </c>
      <c r="N1821" t="s">
        <v>3167</v>
      </c>
      <c r="O1821" t="s">
        <v>3167</v>
      </c>
      <c r="P1821" t="s">
        <v>3167</v>
      </c>
      <c r="Q1821" t="s">
        <v>3167</v>
      </c>
      <c r="R1821" t="s">
        <v>3167</v>
      </c>
      <c r="S1821" s="10">
        <f>C1821-VLOOKUP(E1821, 'OFZ Yield'!$B$2:$N$2354, MATCH(V1821, 'OFZ Yield'!$B$3:$N$3, 0), FALSE)</f>
        <v>-1.1099999999999994</v>
      </c>
      <c r="T1821">
        <f t="shared" si="87"/>
        <v>0</v>
      </c>
      <c r="U1821">
        <f t="shared" si="88"/>
        <v>293</v>
      </c>
      <c r="V1821">
        <v>30</v>
      </c>
      <c r="W1821">
        <v>0</v>
      </c>
    </row>
    <row r="1822" spans="1:26" hidden="1" x14ac:dyDescent="0.15">
      <c r="A1822" t="s">
        <v>2071</v>
      </c>
      <c r="B1822" t="s">
        <v>2072</v>
      </c>
      <c r="C1822" s="1">
        <v>12</v>
      </c>
      <c r="D1822" s="2">
        <v>44181</v>
      </c>
      <c r="E1822" s="2">
        <v>43089</v>
      </c>
      <c r="F1822" t="s">
        <v>2073</v>
      </c>
      <c r="G1822" t="s">
        <v>19</v>
      </c>
      <c r="H1822" t="s">
        <v>21</v>
      </c>
      <c r="I1822" t="s">
        <v>23</v>
      </c>
      <c r="J1822" s="1">
        <v>9971767</v>
      </c>
      <c r="K1822" s="1">
        <f t="shared" si="86"/>
        <v>16.115268357929423</v>
      </c>
      <c r="L1822" t="s">
        <v>20</v>
      </c>
      <c r="M1822" t="s">
        <v>947</v>
      </c>
      <c r="N1822" t="s">
        <v>3167</v>
      </c>
      <c r="O1822" t="s">
        <v>3167</v>
      </c>
      <c r="P1822" t="s">
        <v>3167</v>
      </c>
      <c r="Q1822" t="s">
        <v>3167</v>
      </c>
      <c r="R1822" t="s">
        <v>3167</v>
      </c>
      <c r="S1822" s="10">
        <f>C1822-VLOOKUP(E1822, 'OFZ Yield'!$B$2:$N$2354, MATCH(V1822, 'OFZ Yield'!$B$3:$N$3, 0), FALSE)</f>
        <v>5.0599999999999996</v>
      </c>
      <c r="T1822">
        <f t="shared" si="87"/>
        <v>1</v>
      </c>
      <c r="U1822">
        <f t="shared" si="88"/>
        <v>36</v>
      </c>
      <c r="V1822">
        <v>1</v>
      </c>
      <c r="W1822">
        <v>0</v>
      </c>
      <c r="X1822">
        <v>0</v>
      </c>
      <c r="Z1822">
        <v>0</v>
      </c>
    </row>
    <row r="1823" spans="1:26" x14ac:dyDescent="0.15">
      <c r="A1823" t="s">
        <v>2039</v>
      </c>
      <c r="B1823" t="s">
        <v>2040</v>
      </c>
      <c r="C1823" s="1">
        <v>12</v>
      </c>
      <c r="D1823" s="2">
        <v>44909</v>
      </c>
      <c r="E1823" s="2">
        <v>43089</v>
      </c>
      <c r="F1823" t="s">
        <v>2070</v>
      </c>
      <c r="G1823" t="s">
        <v>19</v>
      </c>
      <c r="H1823" t="s">
        <v>21</v>
      </c>
      <c r="I1823" t="s">
        <v>23</v>
      </c>
      <c r="J1823" s="1">
        <v>18460889</v>
      </c>
      <c r="K1823" s="1">
        <f t="shared" si="86"/>
        <v>16.731164944059259</v>
      </c>
      <c r="L1823" t="s">
        <v>20</v>
      </c>
      <c r="M1823" t="s">
        <v>1011</v>
      </c>
      <c r="N1823" t="s">
        <v>3167</v>
      </c>
      <c r="O1823" t="s">
        <v>3167</v>
      </c>
      <c r="P1823" t="s">
        <v>3167</v>
      </c>
      <c r="Q1823" t="s">
        <v>3167</v>
      </c>
      <c r="R1823" t="s">
        <v>3167</v>
      </c>
      <c r="S1823" s="10">
        <f>C1823-VLOOKUP(E1823, 'OFZ Yield'!$B$2:$N$2354, MATCH(V1823, 'OFZ Yield'!$B$3:$N$3, 0), FALSE)</f>
        <v>4.9400000000000004</v>
      </c>
      <c r="T1823">
        <f t="shared" si="87"/>
        <v>1</v>
      </c>
      <c r="U1823">
        <f t="shared" si="88"/>
        <v>60</v>
      </c>
      <c r="V1823">
        <v>3</v>
      </c>
      <c r="W1823">
        <v>0</v>
      </c>
      <c r="X1823">
        <v>1</v>
      </c>
      <c r="Y1823" s="2">
        <v>43453</v>
      </c>
      <c r="Z1823" s="226">
        <f>IF(Y1823="", 0, 12*(Y1823-E1823)/365)</f>
        <v>11.967123287671233</v>
      </c>
    </row>
    <row r="1824" spans="1:26" hidden="1" x14ac:dyDescent="0.15">
      <c r="A1824" t="s">
        <v>248</v>
      </c>
      <c r="B1824" t="s">
        <v>249</v>
      </c>
      <c r="C1824" s="1">
        <v>7.7</v>
      </c>
      <c r="D1824" s="2">
        <v>45638</v>
      </c>
      <c r="E1824" s="2">
        <v>43090</v>
      </c>
      <c r="F1824" t="s">
        <v>482</v>
      </c>
      <c r="G1824" t="s">
        <v>19</v>
      </c>
      <c r="H1824" t="s">
        <v>21</v>
      </c>
      <c r="I1824" t="s">
        <v>25</v>
      </c>
      <c r="J1824" s="1">
        <v>132625642</v>
      </c>
      <c r="K1824" s="1">
        <f t="shared" si="86"/>
        <v>18.703040995603011</v>
      </c>
      <c r="L1824" t="s">
        <v>20</v>
      </c>
      <c r="M1824" t="s">
        <v>24</v>
      </c>
      <c r="N1824" t="s">
        <v>3167</v>
      </c>
      <c r="O1824" t="s">
        <v>3167</v>
      </c>
      <c r="P1824" t="s">
        <v>3167</v>
      </c>
      <c r="Q1824" t="s">
        <v>3167</v>
      </c>
      <c r="R1824" t="s">
        <v>3167</v>
      </c>
      <c r="S1824" s="10">
        <f>C1824-VLOOKUP(E1824, 'OFZ Yield'!$B$2:$N$2354, MATCH(V1824, 'OFZ Yield'!$B$3:$N$3, 0), FALSE)</f>
        <v>0.10000000000000053</v>
      </c>
      <c r="T1824">
        <f t="shared" si="87"/>
        <v>0</v>
      </c>
      <c r="U1824">
        <f t="shared" si="88"/>
        <v>84</v>
      </c>
      <c r="V1824">
        <v>10</v>
      </c>
      <c r="W1824">
        <v>0</v>
      </c>
    </row>
    <row r="1825" spans="1:26" hidden="1" x14ac:dyDescent="0.15">
      <c r="A1825" t="s">
        <v>319</v>
      </c>
      <c r="B1825" t="s">
        <v>320</v>
      </c>
      <c r="C1825" s="1">
        <v>7.75</v>
      </c>
      <c r="D1825" s="2">
        <v>46730</v>
      </c>
      <c r="E1825" s="2">
        <v>43090</v>
      </c>
      <c r="F1825" t="s">
        <v>729</v>
      </c>
      <c r="G1825" t="s">
        <v>19</v>
      </c>
      <c r="H1825" t="s">
        <v>21</v>
      </c>
      <c r="I1825" t="s">
        <v>25</v>
      </c>
      <c r="J1825" s="1">
        <v>397876928</v>
      </c>
      <c r="K1825" s="1">
        <f t="shared" si="86"/>
        <v>19.8016532892978</v>
      </c>
      <c r="L1825" t="s">
        <v>20</v>
      </c>
      <c r="M1825" t="s">
        <v>24</v>
      </c>
      <c r="N1825" t="s">
        <v>3167</v>
      </c>
      <c r="O1825" t="s">
        <v>3167</v>
      </c>
      <c r="P1825" t="s">
        <v>3167</v>
      </c>
      <c r="Q1825" t="s">
        <v>3167</v>
      </c>
      <c r="R1825" t="s">
        <v>3167</v>
      </c>
      <c r="S1825" s="10">
        <f>C1825-VLOOKUP(E1825, 'OFZ Yield'!$B$2:$N$2354, MATCH(V1825, 'OFZ Yield'!$B$3:$N$3, 0), FALSE)</f>
        <v>0.15000000000000036</v>
      </c>
      <c r="T1825">
        <f t="shared" si="87"/>
        <v>0</v>
      </c>
      <c r="U1825">
        <f t="shared" si="88"/>
        <v>120</v>
      </c>
      <c r="V1825">
        <v>10</v>
      </c>
      <c r="W1825">
        <v>0</v>
      </c>
    </row>
    <row r="1826" spans="1:26" hidden="1" x14ac:dyDescent="0.15">
      <c r="A1826" t="s">
        <v>730</v>
      </c>
      <c r="B1826" t="s">
        <v>731</v>
      </c>
      <c r="C1826" s="1">
        <v>7.75</v>
      </c>
      <c r="D1826" s="2">
        <v>46730</v>
      </c>
      <c r="E1826" s="2">
        <v>43090</v>
      </c>
      <c r="F1826" t="s">
        <v>732</v>
      </c>
      <c r="G1826" t="s">
        <v>19</v>
      </c>
      <c r="H1826" t="s">
        <v>21</v>
      </c>
      <c r="I1826" t="s">
        <v>23</v>
      </c>
      <c r="J1826" s="1">
        <v>66312821</v>
      </c>
      <c r="K1826" s="1">
        <f t="shared" si="86"/>
        <v>18.009893815043064</v>
      </c>
      <c r="L1826" t="s">
        <v>20</v>
      </c>
      <c r="M1826" t="s">
        <v>24</v>
      </c>
      <c r="N1826" t="s">
        <v>3167</v>
      </c>
      <c r="O1826" t="s">
        <v>3167</v>
      </c>
      <c r="P1826" t="s">
        <v>3167</v>
      </c>
      <c r="Q1826" t="s">
        <v>3167</v>
      </c>
      <c r="R1826" t="s">
        <v>3167</v>
      </c>
      <c r="S1826" s="10">
        <f>C1826-VLOOKUP(E1826, 'OFZ Yield'!$B$2:$N$2354, MATCH(V1826, 'OFZ Yield'!$B$3:$N$3, 0), FALSE)</f>
        <v>0.15000000000000036</v>
      </c>
      <c r="T1826">
        <f t="shared" si="87"/>
        <v>0</v>
      </c>
      <c r="U1826">
        <f t="shared" si="88"/>
        <v>120</v>
      </c>
      <c r="V1826">
        <v>10</v>
      </c>
      <c r="W1826">
        <v>0</v>
      </c>
    </row>
    <row r="1827" spans="1:26" hidden="1" x14ac:dyDescent="0.15">
      <c r="A1827" t="s">
        <v>119</v>
      </c>
      <c r="B1827" t="s">
        <v>120</v>
      </c>
      <c r="C1827" s="1">
        <v>11</v>
      </c>
      <c r="D1827" s="2">
        <v>44182</v>
      </c>
      <c r="E1827" s="2">
        <v>43090</v>
      </c>
      <c r="F1827" t="s">
        <v>2074</v>
      </c>
      <c r="G1827" t="s">
        <v>19</v>
      </c>
      <c r="H1827" t="s">
        <v>21</v>
      </c>
      <c r="I1827" t="s">
        <v>25</v>
      </c>
      <c r="J1827" s="1">
        <v>26525128</v>
      </c>
      <c r="K1827" s="1">
        <f t="shared" si="86"/>
        <v>17.093603068088871</v>
      </c>
      <c r="L1827" t="s">
        <v>20</v>
      </c>
      <c r="M1827" t="s">
        <v>947</v>
      </c>
      <c r="N1827" t="s">
        <v>3167</v>
      </c>
      <c r="O1827" t="s">
        <v>3167</v>
      </c>
      <c r="P1827" t="s">
        <v>3167</v>
      </c>
      <c r="Q1827" t="s">
        <v>3167</v>
      </c>
      <c r="R1827" t="s">
        <v>3167</v>
      </c>
      <c r="S1827" s="10">
        <f>C1827-VLOOKUP(E1827, 'OFZ Yield'!$B$2:$N$2354, MATCH(V1827, 'OFZ Yield'!$B$3:$N$3, 0), FALSE)</f>
        <v>3.99</v>
      </c>
      <c r="T1827">
        <f t="shared" si="87"/>
        <v>0</v>
      </c>
      <c r="U1827">
        <f t="shared" si="88"/>
        <v>36</v>
      </c>
      <c r="V1827">
        <v>3</v>
      </c>
      <c r="W1827">
        <v>0</v>
      </c>
      <c r="Z1827">
        <v>0</v>
      </c>
    </row>
    <row r="1828" spans="1:26" hidden="1" x14ac:dyDescent="0.15">
      <c r="A1828" t="s">
        <v>2078</v>
      </c>
      <c r="B1828" t="s">
        <v>2079</v>
      </c>
      <c r="C1828" s="1">
        <v>11</v>
      </c>
      <c r="D1828" s="2">
        <v>44182</v>
      </c>
      <c r="E1828" s="2">
        <v>43090</v>
      </c>
      <c r="F1828" t="s">
        <v>2080</v>
      </c>
      <c r="G1828" t="s">
        <v>19</v>
      </c>
      <c r="H1828" t="s">
        <v>21</v>
      </c>
      <c r="I1828" t="s">
        <v>25</v>
      </c>
      <c r="J1828" s="1">
        <v>35808923</v>
      </c>
      <c r="K1828" s="1">
        <f t="shared" si="86"/>
        <v>17.393707666124406</v>
      </c>
      <c r="L1828" t="s">
        <v>20</v>
      </c>
      <c r="M1828" t="s">
        <v>947</v>
      </c>
      <c r="N1828" t="s">
        <v>3167</v>
      </c>
      <c r="O1828" t="s">
        <v>3167</v>
      </c>
      <c r="P1828" t="s">
        <v>3167</v>
      </c>
      <c r="Q1828" t="s">
        <v>3167</v>
      </c>
      <c r="R1828" t="s">
        <v>3167</v>
      </c>
      <c r="S1828" s="10">
        <f>C1828-VLOOKUP(E1828, 'OFZ Yield'!$B$2:$N$2354, MATCH(V1828, 'OFZ Yield'!$B$3:$N$3, 0), FALSE)</f>
        <v>4.05</v>
      </c>
      <c r="T1828">
        <f t="shared" si="87"/>
        <v>1</v>
      </c>
      <c r="U1828">
        <f t="shared" si="88"/>
        <v>36</v>
      </c>
      <c r="V1828">
        <v>2</v>
      </c>
      <c r="W1828">
        <v>0</v>
      </c>
      <c r="X1828">
        <v>0</v>
      </c>
      <c r="Z1828">
        <v>0</v>
      </c>
    </row>
    <row r="1829" spans="1:26" hidden="1" x14ac:dyDescent="0.15">
      <c r="A1829" t="s">
        <v>2075</v>
      </c>
      <c r="B1829" t="s">
        <v>2076</v>
      </c>
      <c r="C1829" s="1">
        <v>9.25</v>
      </c>
      <c r="D1829" s="2">
        <v>44183</v>
      </c>
      <c r="E1829" s="2">
        <v>43091</v>
      </c>
      <c r="F1829" t="s">
        <v>2077</v>
      </c>
      <c r="G1829" t="s">
        <v>19</v>
      </c>
      <c r="H1829" t="s">
        <v>21</v>
      </c>
      <c r="I1829" t="s">
        <v>25</v>
      </c>
      <c r="J1829" s="1">
        <v>19910376</v>
      </c>
      <c r="K1829" s="1">
        <f t="shared" si="86"/>
        <v>16.806751560844482</v>
      </c>
      <c r="L1829" t="s">
        <v>20</v>
      </c>
      <c r="M1829" t="s">
        <v>947</v>
      </c>
      <c r="N1829" t="s">
        <v>3167</v>
      </c>
      <c r="O1829" t="s">
        <v>3167</v>
      </c>
      <c r="P1829" t="s">
        <v>3167</v>
      </c>
      <c r="Q1829" t="s">
        <v>3167</v>
      </c>
      <c r="R1829" t="s">
        <v>3167</v>
      </c>
      <c r="S1829" s="10">
        <f>C1829-VLOOKUP(E1829, 'OFZ Yield'!$B$2:$N$2354, MATCH(V1829, 'OFZ Yield'!$B$3:$N$3, 0), FALSE)</f>
        <v>2.42</v>
      </c>
      <c r="T1829">
        <f t="shared" si="87"/>
        <v>0</v>
      </c>
      <c r="U1829">
        <f t="shared" si="88"/>
        <v>36</v>
      </c>
      <c r="V1829">
        <v>1</v>
      </c>
      <c r="W1829">
        <v>0</v>
      </c>
      <c r="Z1829">
        <v>0</v>
      </c>
    </row>
    <row r="1830" spans="1:26" hidden="1" x14ac:dyDescent="0.15">
      <c r="A1830" t="s">
        <v>248</v>
      </c>
      <c r="B1830" t="s">
        <v>249</v>
      </c>
      <c r="C1830" s="1">
        <v>7.7</v>
      </c>
      <c r="D1830" s="2">
        <v>45642</v>
      </c>
      <c r="E1830" s="2">
        <v>43094</v>
      </c>
      <c r="F1830" t="s">
        <v>485</v>
      </c>
      <c r="G1830" t="s">
        <v>19</v>
      </c>
      <c r="H1830" t="s">
        <v>21</v>
      </c>
      <c r="I1830" t="s">
        <v>25</v>
      </c>
      <c r="J1830" s="1">
        <v>66312821</v>
      </c>
      <c r="K1830" s="1">
        <f t="shared" si="86"/>
        <v>18.009893815043064</v>
      </c>
      <c r="L1830" t="s">
        <v>20</v>
      </c>
      <c r="M1830" t="s">
        <v>24</v>
      </c>
      <c r="N1830" t="s">
        <v>3167</v>
      </c>
      <c r="O1830" t="s">
        <v>3167</v>
      </c>
      <c r="P1830" t="s">
        <v>3167</v>
      </c>
      <c r="Q1830" t="s">
        <v>3167</v>
      </c>
      <c r="R1830" t="s">
        <v>3167</v>
      </c>
      <c r="S1830" s="10">
        <f>C1830-VLOOKUP(E1830, 'OFZ Yield'!$B$2:$N$2354, MATCH(V1830, 'OFZ Yield'!$B$3:$N$3, 0), FALSE)</f>
        <v>0.36000000000000032</v>
      </c>
      <c r="T1830">
        <f t="shared" si="87"/>
        <v>0</v>
      </c>
      <c r="U1830">
        <f t="shared" si="88"/>
        <v>84</v>
      </c>
      <c r="V1830">
        <v>7</v>
      </c>
      <c r="W1830">
        <v>0</v>
      </c>
    </row>
    <row r="1831" spans="1:26" x14ac:dyDescent="0.15">
      <c r="A1831" t="s">
        <v>2039</v>
      </c>
      <c r="B1831" t="s">
        <v>2040</v>
      </c>
      <c r="C1831" s="1">
        <v>12</v>
      </c>
      <c r="D1831" s="2">
        <v>44914</v>
      </c>
      <c r="E1831" s="2">
        <v>43094</v>
      </c>
      <c r="F1831" t="s">
        <v>2081</v>
      </c>
      <c r="G1831" t="s">
        <v>19</v>
      </c>
      <c r="H1831" t="s">
        <v>21</v>
      </c>
      <c r="I1831" t="s">
        <v>23</v>
      </c>
      <c r="J1831" s="1">
        <v>55445544</v>
      </c>
      <c r="K1831" s="1">
        <f t="shared" si="86"/>
        <v>17.830911907846254</v>
      </c>
      <c r="L1831" t="s">
        <v>20</v>
      </c>
      <c r="M1831" t="s">
        <v>1011</v>
      </c>
      <c r="N1831" t="s">
        <v>3167</v>
      </c>
      <c r="O1831" t="s">
        <v>3167</v>
      </c>
      <c r="P1831" t="s">
        <v>3167</v>
      </c>
      <c r="Q1831" t="s">
        <v>3167</v>
      </c>
      <c r="R1831" t="s">
        <v>3167</v>
      </c>
      <c r="S1831" s="10">
        <f>C1831-VLOOKUP(E1831, 'OFZ Yield'!$B$2:$N$2354, MATCH(V1831, 'OFZ Yield'!$B$3:$N$3, 0), FALSE)</f>
        <v>5.0999999999999996</v>
      </c>
      <c r="T1831">
        <f t="shared" si="87"/>
        <v>1</v>
      </c>
      <c r="U1831">
        <f t="shared" si="88"/>
        <v>60</v>
      </c>
      <c r="V1831">
        <v>2</v>
      </c>
      <c r="W1831">
        <v>0</v>
      </c>
      <c r="X1831">
        <v>1</v>
      </c>
      <c r="Y1831" s="2">
        <v>43276</v>
      </c>
      <c r="Z1831" s="226">
        <f>IF(Y1831="", 0, 12*(Y1831-E1831)/365)</f>
        <v>5.9835616438356167</v>
      </c>
    </row>
    <row r="1832" spans="1:26" hidden="1" x14ac:dyDescent="0.15">
      <c r="A1832" t="s">
        <v>343</v>
      </c>
      <c r="B1832" t="s">
        <v>344</v>
      </c>
      <c r="C1832" s="1">
        <v>8.1</v>
      </c>
      <c r="D1832" s="2">
        <v>44915</v>
      </c>
      <c r="E1832" s="2">
        <v>43095</v>
      </c>
      <c r="F1832" t="s">
        <v>345</v>
      </c>
      <c r="G1832" t="s">
        <v>19</v>
      </c>
      <c r="H1832" t="s">
        <v>21</v>
      </c>
      <c r="I1832" t="s">
        <v>25</v>
      </c>
      <c r="J1832" s="1">
        <v>132625642</v>
      </c>
      <c r="K1832" s="1">
        <f t="shared" si="86"/>
        <v>18.703040995603011</v>
      </c>
      <c r="L1832" t="s">
        <v>20</v>
      </c>
      <c r="M1832" t="s">
        <v>24</v>
      </c>
      <c r="N1832" t="s">
        <v>3167</v>
      </c>
      <c r="O1832" t="s">
        <v>3167</v>
      </c>
      <c r="P1832" t="s">
        <v>3167</v>
      </c>
      <c r="Q1832" t="s">
        <v>3167</v>
      </c>
      <c r="R1832" t="s">
        <v>3167</v>
      </c>
      <c r="S1832" s="10">
        <f>C1832-VLOOKUP(E1832, 'OFZ Yield'!$B$2:$N$2354, MATCH(V1832, 'OFZ Yield'!$B$3:$N$3, 0), FALSE)</f>
        <v>0.46999999999999975</v>
      </c>
      <c r="T1832">
        <f t="shared" si="87"/>
        <v>0</v>
      </c>
      <c r="U1832">
        <f t="shared" si="88"/>
        <v>60</v>
      </c>
      <c r="V1832">
        <v>10</v>
      </c>
      <c r="W1832">
        <v>0</v>
      </c>
    </row>
    <row r="1833" spans="1:26" hidden="1" x14ac:dyDescent="0.15">
      <c r="A1833" t="s">
        <v>841</v>
      </c>
      <c r="B1833" t="s">
        <v>842</v>
      </c>
      <c r="C1833" s="1">
        <v>12.3004</v>
      </c>
      <c r="D1833" s="2">
        <v>50341</v>
      </c>
      <c r="E1833" s="2">
        <v>43095</v>
      </c>
      <c r="F1833" t="s">
        <v>843</v>
      </c>
      <c r="G1833" t="s">
        <v>19</v>
      </c>
      <c r="H1833" t="s">
        <v>21</v>
      </c>
      <c r="I1833" t="s">
        <v>23</v>
      </c>
      <c r="J1833" s="1">
        <v>25817619</v>
      </c>
      <c r="K1833" s="1">
        <f t="shared" si="86"/>
        <v>17.066567723793728</v>
      </c>
      <c r="L1833" t="s">
        <v>20</v>
      </c>
      <c r="M1833" t="s">
        <v>24</v>
      </c>
      <c r="N1833" t="s">
        <v>3167</v>
      </c>
      <c r="O1833" t="s">
        <v>3167</v>
      </c>
      <c r="P1833" t="s">
        <v>3167</v>
      </c>
      <c r="Q1833" t="s">
        <v>3167</v>
      </c>
      <c r="R1833" t="s">
        <v>3167</v>
      </c>
      <c r="S1833" s="10">
        <f>C1833-VLOOKUP(E1833, 'OFZ Yield'!$B$2:$N$2354, MATCH(V1833, 'OFZ Yield'!$B$3:$N$3, 0), FALSE)</f>
        <v>4.2203999999999997</v>
      </c>
      <c r="T1833">
        <f t="shared" si="87"/>
        <v>1</v>
      </c>
      <c r="U1833">
        <f t="shared" si="88"/>
        <v>239</v>
      </c>
      <c r="V1833">
        <v>15</v>
      </c>
      <c r="W1833">
        <v>0</v>
      </c>
      <c r="X1833">
        <v>0</v>
      </c>
    </row>
    <row r="1834" spans="1:26" hidden="1" x14ac:dyDescent="0.15">
      <c r="A1834" t="s">
        <v>29</v>
      </c>
      <c r="B1834" t="s">
        <v>30</v>
      </c>
      <c r="C1834" s="1">
        <v>8</v>
      </c>
      <c r="D1834" s="2">
        <v>44191</v>
      </c>
      <c r="E1834" s="2">
        <v>43095</v>
      </c>
      <c r="F1834" t="s">
        <v>2082</v>
      </c>
      <c r="G1834" t="s">
        <v>19</v>
      </c>
      <c r="H1834" t="s">
        <v>21</v>
      </c>
      <c r="I1834" t="s">
        <v>25</v>
      </c>
      <c r="J1834" s="1">
        <v>67067281</v>
      </c>
      <c r="K1834" s="1">
        <f t="shared" si="86"/>
        <v>18.021206867519556</v>
      </c>
      <c r="L1834" t="s">
        <v>20</v>
      </c>
      <c r="M1834" t="s">
        <v>947</v>
      </c>
      <c r="N1834" t="s">
        <v>3167</v>
      </c>
      <c r="O1834" t="s">
        <v>3167</v>
      </c>
      <c r="P1834" t="s">
        <v>3167</v>
      </c>
      <c r="Q1834" t="s">
        <v>3167</v>
      </c>
      <c r="R1834" t="s">
        <v>3167</v>
      </c>
      <c r="S1834" s="10">
        <f>C1834-VLOOKUP(E1834, 'OFZ Yield'!$B$2:$N$2354, MATCH(V1834, 'OFZ Yield'!$B$3:$N$3, 0), FALSE)</f>
        <v>0.83999999999999986</v>
      </c>
      <c r="T1834">
        <f t="shared" si="87"/>
        <v>0</v>
      </c>
      <c r="U1834">
        <f t="shared" si="88"/>
        <v>37</v>
      </c>
      <c r="V1834">
        <v>5</v>
      </c>
      <c r="W1834">
        <v>0</v>
      </c>
      <c r="Z1834">
        <v>0</v>
      </c>
    </row>
    <row r="1835" spans="1:26" hidden="1" x14ac:dyDescent="0.15">
      <c r="A1835" t="s">
        <v>295</v>
      </c>
      <c r="B1835" t="s">
        <v>296</v>
      </c>
      <c r="C1835" s="1">
        <v>10.5</v>
      </c>
      <c r="D1835" s="2">
        <v>44916</v>
      </c>
      <c r="E1835" s="2">
        <v>43096</v>
      </c>
      <c r="F1835" t="s">
        <v>346</v>
      </c>
      <c r="G1835" t="s">
        <v>19</v>
      </c>
      <c r="H1835" t="s">
        <v>21</v>
      </c>
      <c r="I1835" t="s">
        <v>25</v>
      </c>
      <c r="J1835" s="1">
        <v>729441</v>
      </c>
      <c r="K1835" s="1">
        <f t="shared" si="86"/>
        <v>13.500033766361003</v>
      </c>
      <c r="L1835" t="s">
        <v>20</v>
      </c>
      <c r="M1835" t="s">
        <v>24</v>
      </c>
      <c r="N1835" t="s">
        <v>3167</v>
      </c>
      <c r="O1835" t="s">
        <v>3167</v>
      </c>
      <c r="P1835" t="s">
        <v>3167</v>
      </c>
      <c r="Q1835" t="s">
        <v>3167</v>
      </c>
      <c r="R1835" t="s">
        <v>3167</v>
      </c>
      <c r="S1835" s="10">
        <f>C1835-VLOOKUP(E1835, 'OFZ Yield'!$B$2:$N$2354, MATCH(V1835, 'OFZ Yield'!$B$3:$N$3, 0), FALSE)</f>
        <v>3.33</v>
      </c>
      <c r="T1835">
        <f t="shared" si="87"/>
        <v>0</v>
      </c>
      <c r="U1835">
        <f t="shared" si="88"/>
        <v>60</v>
      </c>
      <c r="V1835">
        <v>5</v>
      </c>
      <c r="W1835">
        <v>0</v>
      </c>
    </row>
    <row r="1836" spans="1:26" hidden="1" x14ac:dyDescent="0.15">
      <c r="A1836" t="s">
        <v>733</v>
      </c>
      <c r="B1836" t="s">
        <v>734</v>
      </c>
      <c r="C1836" s="1">
        <v>7.55</v>
      </c>
      <c r="D1836" s="2">
        <v>46736</v>
      </c>
      <c r="E1836" s="2">
        <v>43096</v>
      </c>
      <c r="F1836" t="s">
        <v>735</v>
      </c>
      <c r="G1836" t="s">
        <v>19</v>
      </c>
      <c r="H1836" t="s">
        <v>21</v>
      </c>
      <c r="I1836" t="s">
        <v>23</v>
      </c>
      <c r="J1836" s="1">
        <v>6600660</v>
      </c>
      <c r="K1836" s="1">
        <f t="shared" si="86"/>
        <v>15.702680201996987</v>
      </c>
      <c r="L1836" t="s">
        <v>20</v>
      </c>
      <c r="M1836" t="s">
        <v>24</v>
      </c>
      <c r="N1836" t="s">
        <v>3167</v>
      </c>
      <c r="O1836" t="s">
        <v>3167</v>
      </c>
      <c r="P1836" t="s">
        <v>3167</v>
      </c>
      <c r="Q1836" t="s">
        <v>3167</v>
      </c>
      <c r="R1836" t="s">
        <v>3167</v>
      </c>
      <c r="S1836" s="10">
        <f>C1836-VLOOKUP(E1836, 'OFZ Yield'!$B$2:$N$2354, MATCH(V1836, 'OFZ Yield'!$B$3:$N$3, 0), FALSE)</f>
        <v>-0.10000000000000053</v>
      </c>
      <c r="T1836">
        <f t="shared" si="87"/>
        <v>0</v>
      </c>
      <c r="U1836">
        <f t="shared" si="88"/>
        <v>120</v>
      </c>
      <c r="V1836">
        <v>10</v>
      </c>
      <c r="W1836">
        <v>0</v>
      </c>
    </row>
    <row r="1837" spans="1:26" hidden="1" x14ac:dyDescent="0.15">
      <c r="A1837" t="s">
        <v>197</v>
      </c>
      <c r="B1837" t="s">
        <v>198</v>
      </c>
      <c r="C1837" s="1">
        <v>9.5</v>
      </c>
      <c r="D1837" s="2">
        <v>44547</v>
      </c>
      <c r="E1837" s="2">
        <v>43097</v>
      </c>
      <c r="F1837" t="s">
        <v>199</v>
      </c>
      <c r="G1837" t="s">
        <v>19</v>
      </c>
      <c r="H1837" t="s">
        <v>21</v>
      </c>
      <c r="I1837" t="s">
        <v>25</v>
      </c>
      <c r="J1837" s="1">
        <v>3846143</v>
      </c>
      <c r="K1837" s="1">
        <f t="shared" si="86"/>
        <v>15.162581385926908</v>
      </c>
      <c r="L1837" t="s">
        <v>20</v>
      </c>
      <c r="M1837" t="s">
        <v>24</v>
      </c>
      <c r="N1837" t="s">
        <v>3167</v>
      </c>
      <c r="O1837" t="s">
        <v>3167</v>
      </c>
      <c r="P1837" t="s">
        <v>3167</v>
      </c>
      <c r="Q1837" t="s">
        <v>3167</v>
      </c>
      <c r="R1837" t="s">
        <v>3167</v>
      </c>
      <c r="S1837" s="10">
        <f>C1837-VLOOKUP(E1837, 'OFZ Yield'!$B$2:$N$2354, MATCH(V1837, 'OFZ Yield'!$B$3:$N$3, 0), FALSE)</f>
        <v>1.8399999999999999</v>
      </c>
      <c r="T1837">
        <f t="shared" si="87"/>
        <v>0</v>
      </c>
      <c r="U1837">
        <f t="shared" si="88"/>
        <v>48</v>
      </c>
      <c r="V1837">
        <v>10</v>
      </c>
      <c r="W1837">
        <v>0</v>
      </c>
    </row>
    <row r="1838" spans="1:26" hidden="1" x14ac:dyDescent="0.15">
      <c r="A1838" t="s">
        <v>190</v>
      </c>
      <c r="B1838" t="s">
        <v>191</v>
      </c>
      <c r="C1838" s="1">
        <v>7.82</v>
      </c>
      <c r="D1838" s="2">
        <v>44923</v>
      </c>
      <c r="E1838" s="2">
        <v>43097</v>
      </c>
      <c r="F1838" t="s">
        <v>347</v>
      </c>
      <c r="G1838" t="s">
        <v>19</v>
      </c>
      <c r="H1838" t="s">
        <v>21</v>
      </c>
      <c r="I1838" t="s">
        <v>25</v>
      </c>
      <c r="J1838" s="1">
        <v>92837950</v>
      </c>
      <c r="K1838" s="1">
        <f t="shared" si="86"/>
        <v>18.346366058127153</v>
      </c>
      <c r="L1838" t="s">
        <v>20</v>
      </c>
      <c r="M1838" t="s">
        <v>24</v>
      </c>
      <c r="N1838" t="s">
        <v>3167</v>
      </c>
      <c r="O1838" t="s">
        <v>3167</v>
      </c>
      <c r="P1838" t="s">
        <v>3167</v>
      </c>
      <c r="Q1838" t="s">
        <v>3167</v>
      </c>
      <c r="R1838" t="s">
        <v>3167</v>
      </c>
      <c r="S1838" s="10">
        <f>C1838-VLOOKUP(E1838, 'OFZ Yield'!$B$2:$N$2354, MATCH(V1838, 'OFZ Yield'!$B$3:$N$3, 0), FALSE)</f>
        <v>0.6800000000000006</v>
      </c>
      <c r="T1838">
        <f t="shared" si="87"/>
        <v>0</v>
      </c>
      <c r="U1838">
        <f t="shared" si="88"/>
        <v>61</v>
      </c>
      <c r="V1838">
        <v>5</v>
      </c>
      <c r="W1838">
        <v>0</v>
      </c>
    </row>
    <row r="1839" spans="1:26" hidden="1" x14ac:dyDescent="0.15">
      <c r="A1839" t="s">
        <v>449</v>
      </c>
      <c r="B1839" t="s">
        <v>450</v>
      </c>
      <c r="C1839" s="1">
        <v>9</v>
      </c>
      <c r="D1839" s="2">
        <v>45524</v>
      </c>
      <c r="E1839" s="2">
        <v>43097</v>
      </c>
      <c r="F1839" t="s">
        <v>451</v>
      </c>
      <c r="G1839" t="s">
        <v>19</v>
      </c>
      <c r="H1839" t="s">
        <v>21</v>
      </c>
      <c r="I1839" t="s">
        <v>25</v>
      </c>
      <c r="J1839" s="1">
        <v>23641847</v>
      </c>
      <c r="K1839" s="1">
        <f t="shared" si="86"/>
        <v>16.978528877737809</v>
      </c>
      <c r="L1839" t="s">
        <v>20</v>
      </c>
      <c r="M1839" t="s">
        <v>24</v>
      </c>
      <c r="N1839" t="s">
        <v>3167</v>
      </c>
      <c r="O1839" t="s">
        <v>3167</v>
      </c>
      <c r="P1839" t="s">
        <v>3167</v>
      </c>
      <c r="Q1839" t="s">
        <v>3167</v>
      </c>
      <c r="R1839" t="s">
        <v>3167</v>
      </c>
      <c r="S1839" s="10">
        <f>C1839-VLOOKUP(E1839, 'OFZ Yield'!$B$2:$N$2354, MATCH(V1839, 'OFZ Yield'!$B$3:$N$3, 0), FALSE)</f>
        <v>1.6500000000000004</v>
      </c>
      <c r="T1839">
        <f t="shared" si="87"/>
        <v>0</v>
      </c>
      <c r="U1839">
        <f t="shared" si="88"/>
        <v>80</v>
      </c>
      <c r="V1839">
        <v>7</v>
      </c>
      <c r="W1839">
        <v>0</v>
      </c>
    </row>
    <row r="1840" spans="1:26" hidden="1" x14ac:dyDescent="0.15">
      <c r="A1840" t="s">
        <v>417</v>
      </c>
      <c r="B1840" t="s">
        <v>418</v>
      </c>
      <c r="C1840" s="1">
        <v>8.8000000000000007</v>
      </c>
      <c r="D1840" s="2">
        <v>46737</v>
      </c>
      <c r="E1840" s="2">
        <v>43097</v>
      </c>
      <c r="F1840" t="s">
        <v>736</v>
      </c>
      <c r="G1840" t="s">
        <v>19</v>
      </c>
      <c r="H1840" t="s">
        <v>21</v>
      </c>
      <c r="I1840" t="s">
        <v>25</v>
      </c>
      <c r="J1840" s="1">
        <v>66312821</v>
      </c>
      <c r="K1840" s="1">
        <f t="shared" si="86"/>
        <v>18.009893815043064</v>
      </c>
      <c r="L1840" t="s">
        <v>20</v>
      </c>
      <c r="M1840" t="s">
        <v>24</v>
      </c>
      <c r="N1840" t="s">
        <v>3167</v>
      </c>
      <c r="O1840" t="s">
        <v>3167</v>
      </c>
      <c r="P1840" t="s">
        <v>3167</v>
      </c>
      <c r="Q1840" t="s">
        <v>3167</v>
      </c>
      <c r="R1840" t="s">
        <v>3167</v>
      </c>
      <c r="S1840" s="10">
        <f>C1840-VLOOKUP(E1840, 'OFZ Yield'!$B$2:$N$2354, MATCH(V1840, 'OFZ Yield'!$B$3:$N$3, 0), FALSE)</f>
        <v>1.1400000000000006</v>
      </c>
      <c r="T1840">
        <f t="shared" si="87"/>
        <v>0</v>
      </c>
      <c r="U1840">
        <f t="shared" si="88"/>
        <v>120</v>
      </c>
      <c r="V1840">
        <v>10</v>
      </c>
      <c r="W1840">
        <v>0</v>
      </c>
    </row>
    <row r="1841" spans="1:23" hidden="1" x14ac:dyDescent="0.15">
      <c r="A1841" t="s">
        <v>417</v>
      </c>
      <c r="B1841" t="s">
        <v>418</v>
      </c>
      <c r="C1841" s="1">
        <v>8.8000000000000007</v>
      </c>
      <c r="D1841" s="2">
        <v>46737</v>
      </c>
      <c r="E1841" s="2">
        <v>43097</v>
      </c>
      <c r="F1841" t="s">
        <v>737</v>
      </c>
      <c r="G1841" t="s">
        <v>19</v>
      </c>
      <c r="H1841" t="s">
        <v>21</v>
      </c>
      <c r="I1841" t="s">
        <v>25</v>
      </c>
      <c r="J1841" s="1">
        <v>66312821</v>
      </c>
      <c r="K1841" s="1">
        <f t="shared" si="86"/>
        <v>18.009893815043064</v>
      </c>
      <c r="L1841" t="s">
        <v>20</v>
      </c>
      <c r="M1841" t="s">
        <v>24</v>
      </c>
      <c r="N1841" t="s">
        <v>3167</v>
      </c>
      <c r="O1841" t="s">
        <v>3167</v>
      </c>
      <c r="P1841" t="s">
        <v>3167</v>
      </c>
      <c r="Q1841" t="s">
        <v>3167</v>
      </c>
      <c r="R1841" t="s">
        <v>3167</v>
      </c>
      <c r="S1841" s="10">
        <f>C1841-VLOOKUP(E1841, 'OFZ Yield'!$B$2:$N$2354, MATCH(V1841, 'OFZ Yield'!$B$3:$N$3, 0), FALSE)</f>
        <v>1.1400000000000006</v>
      </c>
      <c r="T1841">
        <f t="shared" si="87"/>
        <v>0</v>
      </c>
      <c r="U1841">
        <f t="shared" si="88"/>
        <v>120</v>
      </c>
      <c r="V1841">
        <v>10</v>
      </c>
      <c r="W1841">
        <v>0</v>
      </c>
    </row>
    <row r="1842" spans="1:23" hidden="1" x14ac:dyDescent="0.15"/>
    <row r="1843" spans="1:23" hidden="1" x14ac:dyDescent="0.15"/>
    <row r="1844" spans="1:23" hidden="1" x14ac:dyDescent="0.15"/>
    <row r="1845" spans="1:23" hidden="1" x14ac:dyDescent="0.15"/>
    <row r="1846" spans="1:23" hidden="1" x14ac:dyDescent="0.15"/>
    <row r="1847" spans="1:23" hidden="1" x14ac:dyDescent="0.15"/>
    <row r="1848" spans="1:23" hidden="1" x14ac:dyDescent="0.15"/>
    <row r="1849" spans="1:23" hidden="1" x14ac:dyDescent="0.15"/>
    <row r="1850" spans="1:23" hidden="1" x14ac:dyDescent="0.15"/>
    <row r="1851" spans="1:23" hidden="1" x14ac:dyDescent="0.15"/>
    <row r="1852" spans="1:23" hidden="1" x14ac:dyDescent="0.15"/>
    <row r="1853" spans="1:23" hidden="1" x14ac:dyDescent="0.15"/>
    <row r="1854" spans="1:23" hidden="1" x14ac:dyDescent="0.15"/>
    <row r="1855" spans="1:23" hidden="1" x14ac:dyDescent="0.15"/>
    <row r="1856" spans="1:23" hidden="1" x14ac:dyDescent="0.15"/>
    <row r="1857" spans="1:25" hidden="1" x14ac:dyDescent="0.15"/>
    <row r="1858" spans="1:25" x14ac:dyDescent="0.15">
      <c r="C1858" s="1"/>
      <c r="S1858" s="10"/>
    </row>
    <row r="1859" spans="1:25" x14ac:dyDescent="0.15">
      <c r="A1859" t="s">
        <v>3174</v>
      </c>
      <c r="E1859" s="2"/>
      <c r="S1859" s="10"/>
      <c r="Y1859" s="2"/>
    </row>
    <row r="1860" spans="1:25" x14ac:dyDescent="0.15">
      <c r="S1860" s="10"/>
    </row>
    <row r="1861" spans="1:25" x14ac:dyDescent="0.15">
      <c r="S1861" s="10"/>
    </row>
    <row r="1862" spans="1:25" x14ac:dyDescent="0.15">
      <c r="S1862" s="10"/>
    </row>
    <row r="1863" spans="1:25" x14ac:dyDescent="0.15">
      <c r="S1863" s="10"/>
    </row>
    <row r="1864" spans="1:25" x14ac:dyDescent="0.15">
      <c r="S1864" s="10"/>
    </row>
    <row r="1865" spans="1:25" x14ac:dyDescent="0.15">
      <c r="S1865" s="10"/>
    </row>
    <row r="1866" spans="1:25" x14ac:dyDescent="0.15">
      <c r="S1866" s="10"/>
    </row>
    <row r="1867" spans="1:25" x14ac:dyDescent="0.15">
      <c r="S1867" s="10"/>
    </row>
    <row r="1868" spans="1:25" x14ac:dyDescent="0.15">
      <c r="S1868" s="10"/>
    </row>
    <row r="1869" spans="1:25" x14ac:dyDescent="0.15">
      <c r="S1869" s="10"/>
    </row>
    <row r="1870" spans="1:25" x14ac:dyDescent="0.15">
      <c r="S1870" s="10"/>
    </row>
    <row r="1871" spans="1:25" x14ac:dyDescent="0.15">
      <c r="S1871" s="10"/>
    </row>
    <row r="1872" spans="1:25" x14ac:dyDescent="0.15">
      <c r="S1872" s="10"/>
    </row>
    <row r="1873" spans="19:19" x14ac:dyDescent="0.15">
      <c r="S1873" s="10"/>
    </row>
    <row r="1874" spans="19:19" x14ac:dyDescent="0.15">
      <c r="S1874" s="10"/>
    </row>
    <row r="1875" spans="19:19" x14ac:dyDescent="0.15">
      <c r="S1875" s="10"/>
    </row>
    <row r="1876" spans="19:19" x14ac:dyDescent="0.15">
      <c r="S1876" s="10"/>
    </row>
    <row r="1877" spans="19:19" x14ac:dyDescent="0.15">
      <c r="S1877" s="10"/>
    </row>
    <row r="1878" spans="19:19" x14ac:dyDescent="0.15">
      <c r="S1878" s="10"/>
    </row>
    <row r="1879" spans="19:19" x14ac:dyDescent="0.15">
      <c r="S1879" s="10"/>
    </row>
    <row r="1880" spans="19:19" x14ac:dyDescent="0.15">
      <c r="S1880" s="10"/>
    </row>
    <row r="1881" spans="19:19" x14ac:dyDescent="0.15">
      <c r="S1881" s="10"/>
    </row>
    <row r="1882" spans="19:19" x14ac:dyDescent="0.15">
      <c r="S1882" s="10"/>
    </row>
    <row r="1883" spans="19:19" x14ac:dyDescent="0.15">
      <c r="S1883" s="10"/>
    </row>
    <row r="1884" spans="19:19" x14ac:dyDescent="0.15">
      <c r="S1884" s="10"/>
    </row>
    <row r="1885" spans="19:19" x14ac:dyDescent="0.15">
      <c r="S1885" s="10"/>
    </row>
    <row r="1886" spans="19:19" x14ac:dyDescent="0.15">
      <c r="S1886" s="10"/>
    </row>
    <row r="1887" spans="19:19" x14ac:dyDescent="0.15">
      <c r="S1887" s="10"/>
    </row>
    <row r="1888" spans="19:19" x14ac:dyDescent="0.15">
      <c r="S1888" s="10"/>
    </row>
  </sheetData>
  <autoFilter ref="A1:Z1857" xr:uid="{00000000-0009-0000-0000-000001000000}">
    <filterColumn colId="4">
      <filters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</filters>
    </filterColumn>
    <filterColumn colId="19">
      <filters>
        <filter val="1"/>
      </filters>
    </filterColumn>
    <filterColumn colId="23">
      <filters>
        <filter val="1"/>
      </filters>
    </filterColumn>
    <sortState xmlns:xlrd2="http://schemas.microsoft.com/office/spreadsheetml/2017/richdata2" ref="A2:Z1857">
      <sortCondition ref="E1:E1857"/>
    </sortState>
  </autoFilter>
  <pageMargins left="0.7" right="0.7" top="0.75" bottom="0.75" header="0.3" footer="0.3"/>
  <ignoredErrors>
    <ignoredError sqref="Z881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7"/>
  <sheetViews>
    <sheetView workbookViewId="0">
      <selection activeCell="P2" sqref="P2"/>
    </sheetView>
  </sheetViews>
  <sheetFormatPr baseColWidth="10" defaultColWidth="10.75" defaultRowHeight="11" x14ac:dyDescent="0.15"/>
  <cols>
    <col min="1" max="1" width="42.75" style="3" customWidth="1"/>
    <col min="2" max="2" width="14.25" style="3" customWidth="1"/>
    <col min="3" max="3" width="12.75" style="3" customWidth="1"/>
    <col min="4" max="5" width="16.5" style="3" customWidth="1"/>
    <col min="6" max="6" width="17.25" style="3" customWidth="1"/>
    <col min="7" max="7" width="20" style="3" customWidth="1"/>
    <col min="8" max="8" width="21.5" style="3" customWidth="1"/>
    <col min="9" max="9" width="18.5" style="3" customWidth="1"/>
    <col min="10" max="10" width="21.5" style="3" customWidth="1"/>
    <col min="11" max="11" width="30" style="3" customWidth="1"/>
    <col min="12" max="12" width="28.5" style="3" customWidth="1"/>
    <col min="13" max="13" width="20" style="3" customWidth="1"/>
    <col min="14" max="14" width="17.75" style="3" customWidth="1"/>
    <col min="15" max="15" width="14.25" style="3" customWidth="1"/>
    <col min="16" max="16" width="12.25" style="3" customWidth="1"/>
    <col min="17" max="17" width="10.75" style="3" customWidth="1"/>
    <col min="18" max="16384" width="10.75" style="3"/>
  </cols>
  <sheetData>
    <row r="1" spans="1:17" ht="66.75" customHeight="1" x14ac:dyDescent="0.15">
      <c r="A1" s="241" t="s">
        <v>0</v>
      </c>
      <c r="B1" s="241" t="s">
        <v>1</v>
      </c>
      <c r="C1" s="241" t="s">
        <v>2</v>
      </c>
      <c r="D1" s="241" t="s">
        <v>3</v>
      </c>
      <c r="E1" s="241" t="s">
        <v>4</v>
      </c>
      <c r="F1" s="241" t="s">
        <v>5</v>
      </c>
      <c r="G1" s="241" t="s">
        <v>6</v>
      </c>
      <c r="H1" s="241" t="s">
        <v>7</v>
      </c>
      <c r="I1" s="241" t="s">
        <v>8</v>
      </c>
      <c r="J1" s="241" t="s">
        <v>9</v>
      </c>
      <c r="K1" s="241" t="s">
        <v>10</v>
      </c>
      <c r="L1" s="241" t="s">
        <v>11</v>
      </c>
      <c r="M1" s="241" t="s">
        <v>12</v>
      </c>
      <c r="N1" s="241" t="s">
        <v>13</v>
      </c>
      <c r="O1" s="241" t="s">
        <v>15</v>
      </c>
      <c r="P1" s="241" t="s">
        <v>3138</v>
      </c>
      <c r="Q1" s="241" t="s">
        <v>18</v>
      </c>
    </row>
    <row r="2" spans="1:17" ht="66.75" customHeight="1" x14ac:dyDescent="0.15">
      <c r="A2" s="241" t="s">
        <v>0</v>
      </c>
      <c r="B2" s="241" t="s">
        <v>1</v>
      </c>
      <c r="C2" s="241" t="s">
        <v>2</v>
      </c>
      <c r="D2" s="241" t="s">
        <v>3</v>
      </c>
      <c r="E2" s="241" t="s">
        <v>4</v>
      </c>
      <c r="F2" s="241" t="s">
        <v>5</v>
      </c>
      <c r="G2" s="241" t="s">
        <v>6</v>
      </c>
      <c r="H2" s="241" t="s">
        <v>7</v>
      </c>
      <c r="I2" s="241" t="s">
        <v>8</v>
      </c>
      <c r="J2" s="241" t="s">
        <v>9</v>
      </c>
      <c r="K2" s="241" t="s">
        <v>10</v>
      </c>
      <c r="L2" s="241" t="s">
        <v>11</v>
      </c>
      <c r="M2" s="241" t="s">
        <v>12</v>
      </c>
      <c r="N2" s="241" t="s">
        <v>13</v>
      </c>
      <c r="O2" s="241" t="s">
        <v>15</v>
      </c>
      <c r="P2" s="3" t="s">
        <v>3137</v>
      </c>
      <c r="Q2" s="3" t="s">
        <v>3130</v>
      </c>
    </row>
    <row r="3" spans="1:17" x14ac:dyDescent="0.15">
      <c r="A3" s="3" t="s">
        <v>89</v>
      </c>
      <c r="B3" s="3" t="s">
        <v>90</v>
      </c>
      <c r="C3" s="1">
        <v>6.5</v>
      </c>
      <c r="D3" s="2">
        <v>44334</v>
      </c>
      <c r="E3" s="2">
        <v>40694</v>
      </c>
      <c r="F3" s="3" t="s">
        <v>91</v>
      </c>
      <c r="G3" s="3" t="s">
        <v>92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1">
        <v>49734616</v>
      </c>
      <c r="N3" s="3" t="s">
        <v>45</v>
      </c>
      <c r="O3" s="3" t="s">
        <v>24</v>
      </c>
      <c r="P3" s="3" t="s">
        <v>3134</v>
      </c>
      <c r="Q3" s="3" t="s">
        <v>3130</v>
      </c>
    </row>
    <row r="4" spans="1:17" x14ac:dyDescent="0.15">
      <c r="A4" s="3" t="s">
        <v>89</v>
      </c>
      <c r="B4" s="3" t="s">
        <v>90</v>
      </c>
      <c r="C4" s="1">
        <v>6.5</v>
      </c>
      <c r="D4" s="2">
        <v>44334</v>
      </c>
      <c r="E4" s="2">
        <v>40694</v>
      </c>
      <c r="F4" s="3" t="s">
        <v>93</v>
      </c>
      <c r="G4" s="3" t="s">
        <v>94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1">
        <v>49734616</v>
      </c>
      <c r="N4" s="3" t="s">
        <v>45</v>
      </c>
      <c r="O4" s="3" t="s">
        <v>24</v>
      </c>
      <c r="P4" s="3" t="s">
        <v>3134</v>
      </c>
      <c r="Q4" s="3" t="s">
        <v>3130</v>
      </c>
    </row>
    <row r="5" spans="1:17" x14ac:dyDescent="0.15">
      <c r="A5" s="3" t="s">
        <v>126</v>
      </c>
      <c r="B5" s="3" t="s">
        <v>127</v>
      </c>
      <c r="C5" s="1">
        <v>11</v>
      </c>
      <c r="D5" s="2">
        <v>44371</v>
      </c>
      <c r="E5" s="2">
        <v>42551</v>
      </c>
      <c r="F5" s="3" t="s">
        <v>128</v>
      </c>
      <c r="G5" s="3" t="s">
        <v>129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1">
        <v>39787692</v>
      </c>
      <c r="N5" s="3" t="s">
        <v>45</v>
      </c>
      <c r="O5" s="3" t="s">
        <v>24</v>
      </c>
      <c r="P5" s="3" t="s">
        <v>3136</v>
      </c>
      <c r="Q5" s="3" t="s">
        <v>3130</v>
      </c>
    </row>
    <row r="6" spans="1:17" x14ac:dyDescent="0.15">
      <c r="A6" s="3" t="s">
        <v>130</v>
      </c>
      <c r="B6" s="3" t="s">
        <v>131</v>
      </c>
      <c r="C6" s="1">
        <v>7.4</v>
      </c>
      <c r="D6" s="2">
        <v>44371</v>
      </c>
      <c r="E6" s="2">
        <v>42551</v>
      </c>
      <c r="F6" s="3" t="s">
        <v>132</v>
      </c>
      <c r="G6" s="3" t="s">
        <v>133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1">
        <v>40240369</v>
      </c>
      <c r="N6" s="3" t="s">
        <v>45</v>
      </c>
      <c r="O6" s="3" t="s">
        <v>24</v>
      </c>
      <c r="P6" s="3" t="s">
        <v>3134</v>
      </c>
      <c r="Q6" s="3" t="s">
        <v>3130</v>
      </c>
    </row>
    <row r="7" spans="1:17" x14ac:dyDescent="0.15">
      <c r="A7" s="3" t="s">
        <v>16</v>
      </c>
      <c r="B7" s="3" t="s">
        <v>17</v>
      </c>
      <c r="C7" s="1">
        <v>8.15</v>
      </c>
      <c r="D7" s="2">
        <v>44376</v>
      </c>
      <c r="E7" s="2">
        <v>40736</v>
      </c>
      <c r="F7" s="3" t="s">
        <v>134</v>
      </c>
      <c r="G7" s="3" t="s">
        <v>135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1">
        <v>134134563</v>
      </c>
      <c r="N7" s="3" t="s">
        <v>45</v>
      </c>
      <c r="O7" s="3" t="s">
        <v>24</v>
      </c>
      <c r="P7" s="3" t="s">
        <v>3131</v>
      </c>
      <c r="Q7" s="3" t="s">
        <v>3130</v>
      </c>
    </row>
    <row r="8" spans="1:17" x14ac:dyDescent="0.15">
      <c r="A8" s="3" t="s">
        <v>16</v>
      </c>
      <c r="B8" s="3" t="s">
        <v>17</v>
      </c>
      <c r="C8" s="1">
        <v>8.15</v>
      </c>
      <c r="D8" s="2">
        <v>44378</v>
      </c>
      <c r="E8" s="2">
        <v>40738</v>
      </c>
      <c r="F8" s="3" t="s">
        <v>136</v>
      </c>
      <c r="G8" s="3" t="s">
        <v>137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1">
        <v>67067281</v>
      </c>
      <c r="N8" s="3" t="s">
        <v>45</v>
      </c>
      <c r="O8" s="3" t="s">
        <v>24</v>
      </c>
      <c r="P8" s="3" t="s">
        <v>3131</v>
      </c>
      <c r="Q8" s="3" t="s">
        <v>3130</v>
      </c>
    </row>
    <row r="9" spans="1:17" x14ac:dyDescent="0.15">
      <c r="A9" s="3" t="s">
        <v>16</v>
      </c>
      <c r="B9" s="3" t="s">
        <v>17</v>
      </c>
      <c r="C9" s="1">
        <v>8.15</v>
      </c>
      <c r="D9" s="2">
        <v>44379</v>
      </c>
      <c r="E9" s="2">
        <v>40739</v>
      </c>
      <c r="F9" s="3" t="s">
        <v>142</v>
      </c>
      <c r="G9" s="3" t="s">
        <v>143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1">
        <v>67067281</v>
      </c>
      <c r="N9" s="3" t="s">
        <v>45</v>
      </c>
      <c r="O9" s="3" t="s">
        <v>24</v>
      </c>
      <c r="P9" s="3" t="s">
        <v>3131</v>
      </c>
      <c r="Q9" s="3" t="s">
        <v>3130</v>
      </c>
    </row>
    <row r="10" spans="1:17" x14ac:dyDescent="0.15">
      <c r="A10" s="3" t="s">
        <v>16</v>
      </c>
      <c r="B10" s="3" t="s">
        <v>17</v>
      </c>
      <c r="C10" s="1">
        <v>7</v>
      </c>
      <c r="D10" s="2">
        <v>44495</v>
      </c>
      <c r="E10" s="2">
        <v>40855</v>
      </c>
      <c r="F10" s="3" t="s">
        <v>180</v>
      </c>
      <c r="G10" s="3" t="s">
        <v>181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1">
        <v>134134563</v>
      </c>
      <c r="N10" s="3" t="s">
        <v>45</v>
      </c>
      <c r="O10" s="3" t="s">
        <v>24</v>
      </c>
      <c r="P10" s="3" t="s">
        <v>3131</v>
      </c>
      <c r="Q10" s="3" t="s">
        <v>3130</v>
      </c>
    </row>
    <row r="11" spans="1:17" x14ac:dyDescent="0.15">
      <c r="A11" s="3" t="s">
        <v>230</v>
      </c>
      <c r="B11" s="3" t="s">
        <v>231</v>
      </c>
      <c r="C11" s="1">
        <v>7</v>
      </c>
      <c r="D11" s="2">
        <v>44637</v>
      </c>
      <c r="E11" s="2">
        <v>40997</v>
      </c>
      <c r="F11" s="3" t="s">
        <v>232</v>
      </c>
      <c r="G11" s="3" t="s">
        <v>233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1">
        <v>67067281</v>
      </c>
      <c r="N11" s="3" t="s">
        <v>45</v>
      </c>
      <c r="O11" s="3" t="s">
        <v>24</v>
      </c>
      <c r="P11" s="3" t="s">
        <v>3135</v>
      </c>
      <c r="Q11" s="3" t="s">
        <v>3130</v>
      </c>
    </row>
    <row r="12" spans="1:17" x14ac:dyDescent="0.15">
      <c r="A12" s="3" t="s">
        <v>16</v>
      </c>
      <c r="B12" s="3" t="s">
        <v>17</v>
      </c>
      <c r="C12" s="1">
        <v>6.15</v>
      </c>
      <c r="D12" s="2">
        <v>44655</v>
      </c>
      <c r="E12" s="2">
        <v>41015</v>
      </c>
      <c r="F12" s="3" t="s">
        <v>242</v>
      </c>
      <c r="G12" s="3" t="s">
        <v>243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1">
        <v>135937533</v>
      </c>
      <c r="N12" s="3" t="s">
        <v>45</v>
      </c>
      <c r="O12" s="3" t="s">
        <v>24</v>
      </c>
      <c r="P12" s="3" t="s">
        <v>3131</v>
      </c>
      <c r="Q12" s="3" t="s">
        <v>3130</v>
      </c>
    </row>
    <row r="13" spans="1:17" x14ac:dyDescent="0.15">
      <c r="A13" s="3" t="s">
        <v>130</v>
      </c>
      <c r="B13" s="3" t="s">
        <v>131</v>
      </c>
      <c r="C13" s="1">
        <v>8.9</v>
      </c>
      <c r="D13" s="2">
        <v>44673</v>
      </c>
      <c r="E13" s="2">
        <v>42853</v>
      </c>
      <c r="F13" s="3" t="s">
        <v>260</v>
      </c>
      <c r="G13" s="3" t="s">
        <v>261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1">
        <v>67067281</v>
      </c>
      <c r="N13" s="3" t="s">
        <v>45</v>
      </c>
      <c r="O13" s="3" t="s">
        <v>24</v>
      </c>
      <c r="P13" s="3" t="s">
        <v>3134</v>
      </c>
      <c r="Q13" s="3" t="s">
        <v>3130</v>
      </c>
    </row>
    <row r="14" spans="1:17" x14ac:dyDescent="0.15">
      <c r="A14" s="3" t="s">
        <v>230</v>
      </c>
      <c r="B14" s="3" t="s">
        <v>231</v>
      </c>
      <c r="C14" s="1">
        <v>6.25</v>
      </c>
      <c r="D14" s="2">
        <v>44784</v>
      </c>
      <c r="E14" s="2">
        <v>41144</v>
      </c>
      <c r="F14" s="3" t="s">
        <v>293</v>
      </c>
      <c r="G14" s="3" t="s">
        <v>294</v>
      </c>
      <c r="H14" s="3" t="s">
        <v>19</v>
      </c>
      <c r="I14" s="3" t="s">
        <v>20</v>
      </c>
      <c r="J14" s="3" t="s">
        <v>21</v>
      </c>
      <c r="K14" s="3" t="s">
        <v>22</v>
      </c>
      <c r="L14" s="3" t="s">
        <v>23</v>
      </c>
      <c r="M14" s="1">
        <v>67968766</v>
      </c>
      <c r="N14" s="3" t="s">
        <v>45</v>
      </c>
      <c r="O14" s="3" t="s">
        <v>24</v>
      </c>
      <c r="P14" s="3" t="s">
        <v>3135</v>
      </c>
      <c r="Q14" s="3" t="s">
        <v>3130</v>
      </c>
    </row>
    <row r="15" spans="1:17" x14ac:dyDescent="0.15">
      <c r="A15" s="3" t="s">
        <v>29</v>
      </c>
      <c r="B15" s="3" t="s">
        <v>30</v>
      </c>
      <c r="C15" s="1">
        <v>7.52</v>
      </c>
      <c r="D15" s="2">
        <v>44840</v>
      </c>
      <c r="E15" s="2">
        <v>41200</v>
      </c>
      <c r="F15" s="3" t="s">
        <v>308</v>
      </c>
      <c r="G15" s="3" t="s">
        <v>309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23</v>
      </c>
      <c r="M15" s="1">
        <v>134134563</v>
      </c>
      <c r="N15" s="3" t="s">
        <v>45</v>
      </c>
      <c r="O15" s="3" t="s">
        <v>24</v>
      </c>
      <c r="P15" s="3" t="s">
        <v>3131</v>
      </c>
      <c r="Q15" s="3" t="s">
        <v>3130</v>
      </c>
    </row>
    <row r="16" spans="1:17" x14ac:dyDescent="0.15">
      <c r="A16" s="3" t="s">
        <v>16</v>
      </c>
      <c r="B16" s="3" t="s">
        <v>17</v>
      </c>
      <c r="C16" s="1">
        <v>5.25</v>
      </c>
      <c r="D16" s="2">
        <v>44845</v>
      </c>
      <c r="E16" s="2">
        <v>41205</v>
      </c>
      <c r="F16" s="3" t="s">
        <v>310</v>
      </c>
      <c r="G16" s="3" t="s">
        <v>311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23</v>
      </c>
      <c r="M16" s="1">
        <v>134134563</v>
      </c>
      <c r="N16" s="3" t="s">
        <v>45</v>
      </c>
      <c r="O16" s="3" t="s">
        <v>24</v>
      </c>
      <c r="P16" s="3" t="s">
        <v>3131</v>
      </c>
      <c r="Q16" s="3" t="s">
        <v>3130</v>
      </c>
    </row>
    <row r="17" spans="1:17" x14ac:dyDescent="0.15">
      <c r="A17" s="3" t="s">
        <v>16</v>
      </c>
      <c r="B17" s="3" t="s">
        <v>17</v>
      </c>
      <c r="C17" s="1">
        <v>8.1999999999999993</v>
      </c>
      <c r="D17" s="2">
        <v>44847</v>
      </c>
      <c r="E17" s="2">
        <v>41207</v>
      </c>
      <c r="F17" s="3" t="s">
        <v>316</v>
      </c>
      <c r="G17" s="3" t="s">
        <v>317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23</v>
      </c>
      <c r="M17" s="1">
        <v>67067281</v>
      </c>
      <c r="N17" s="3" t="s">
        <v>45</v>
      </c>
      <c r="O17" s="3" t="s">
        <v>24</v>
      </c>
      <c r="P17" s="3" t="s">
        <v>3131</v>
      </c>
      <c r="Q17" s="3" t="s">
        <v>3130</v>
      </c>
    </row>
    <row r="18" spans="1:17" x14ac:dyDescent="0.15">
      <c r="A18" s="3" t="s">
        <v>46</v>
      </c>
      <c r="B18" s="3" t="s">
        <v>47</v>
      </c>
      <c r="C18" s="1">
        <v>6.4</v>
      </c>
      <c r="D18" s="2">
        <v>45026</v>
      </c>
      <c r="E18" s="2">
        <v>42818</v>
      </c>
      <c r="F18" s="3" t="s">
        <v>360</v>
      </c>
      <c r="G18" s="3" t="s">
        <v>361</v>
      </c>
      <c r="H18" s="3" t="s">
        <v>19</v>
      </c>
      <c r="I18" s="3" t="s">
        <v>20</v>
      </c>
      <c r="J18" s="3" t="s">
        <v>21</v>
      </c>
      <c r="K18" s="3" t="s">
        <v>22</v>
      </c>
      <c r="L18" s="3" t="s">
        <v>23</v>
      </c>
      <c r="M18" s="1">
        <v>134134563</v>
      </c>
      <c r="N18" s="3" t="s">
        <v>45</v>
      </c>
      <c r="O18" s="3" t="s">
        <v>24</v>
      </c>
      <c r="P18" s="3" t="s">
        <v>3135</v>
      </c>
      <c r="Q18" s="3" t="s">
        <v>3130</v>
      </c>
    </row>
    <row r="19" spans="1:17" x14ac:dyDescent="0.15">
      <c r="A19" s="3" t="s">
        <v>16</v>
      </c>
      <c r="B19" s="3" t="s">
        <v>17</v>
      </c>
      <c r="C19" s="1">
        <v>8.3000000000000007</v>
      </c>
      <c r="D19" s="2">
        <v>45027</v>
      </c>
      <c r="E19" s="2">
        <v>41387</v>
      </c>
      <c r="F19" s="3" t="s">
        <v>362</v>
      </c>
      <c r="G19" s="3" t="s">
        <v>363</v>
      </c>
      <c r="H19" s="3" t="s">
        <v>19</v>
      </c>
      <c r="I19" s="3" t="s">
        <v>20</v>
      </c>
      <c r="J19" s="3" t="s">
        <v>21</v>
      </c>
      <c r="K19" s="3" t="s">
        <v>22</v>
      </c>
      <c r="L19" s="3" t="s">
        <v>23</v>
      </c>
      <c r="M19" s="1">
        <v>134134563</v>
      </c>
      <c r="N19" s="3" t="s">
        <v>45</v>
      </c>
      <c r="O19" s="3" t="s">
        <v>24</v>
      </c>
      <c r="P19" s="3" t="s">
        <v>3131</v>
      </c>
      <c r="Q19" s="3" t="s">
        <v>3130</v>
      </c>
    </row>
    <row r="20" spans="1:17" x14ac:dyDescent="0.15">
      <c r="A20" s="3" t="s">
        <v>16</v>
      </c>
      <c r="B20" s="3" t="s">
        <v>17</v>
      </c>
      <c r="C20" s="1">
        <v>5.5</v>
      </c>
      <c r="D20" s="2">
        <v>45125</v>
      </c>
      <c r="E20" s="2">
        <v>41485</v>
      </c>
      <c r="F20" s="3" t="s">
        <v>383</v>
      </c>
      <c r="G20" s="3" t="s">
        <v>384</v>
      </c>
      <c r="H20" s="3" t="s">
        <v>19</v>
      </c>
      <c r="I20" s="3" t="s">
        <v>20</v>
      </c>
      <c r="J20" s="3" t="s">
        <v>21</v>
      </c>
      <c r="K20" s="3" t="s">
        <v>22</v>
      </c>
      <c r="L20" s="3" t="s">
        <v>23</v>
      </c>
      <c r="M20" s="1">
        <v>134134563</v>
      </c>
      <c r="N20" s="3" t="s">
        <v>45</v>
      </c>
      <c r="O20" s="3" t="s">
        <v>24</v>
      </c>
      <c r="P20" s="3" t="s">
        <v>3131</v>
      </c>
      <c r="Q20" s="3" t="s">
        <v>3130</v>
      </c>
    </row>
    <row r="21" spans="1:17" x14ac:dyDescent="0.15">
      <c r="A21" s="3" t="s">
        <v>388</v>
      </c>
      <c r="B21" s="3" t="s">
        <v>389</v>
      </c>
      <c r="C21" s="1">
        <v>8.25</v>
      </c>
      <c r="D21" s="2">
        <v>45148</v>
      </c>
      <c r="E21" s="2">
        <v>41508</v>
      </c>
      <c r="F21" s="3" t="s">
        <v>390</v>
      </c>
      <c r="G21" s="3" t="s">
        <v>391</v>
      </c>
      <c r="H21" s="3" t="s">
        <v>19</v>
      </c>
      <c r="I21" s="3" t="s">
        <v>20</v>
      </c>
      <c r="J21" s="3" t="s">
        <v>21</v>
      </c>
      <c r="K21" s="3" t="s">
        <v>22</v>
      </c>
      <c r="L21" s="3" t="s">
        <v>23</v>
      </c>
      <c r="M21" s="1">
        <v>135937533</v>
      </c>
      <c r="N21" s="3" t="s">
        <v>18</v>
      </c>
      <c r="O21" s="3" t="s">
        <v>24</v>
      </c>
      <c r="P21" s="3" t="s">
        <v>3133</v>
      </c>
      <c r="Q21" s="3" t="s">
        <v>3130</v>
      </c>
    </row>
    <row r="22" spans="1:17" x14ac:dyDescent="0.15">
      <c r="A22" s="3" t="s">
        <v>16</v>
      </c>
      <c r="B22" s="3" t="s">
        <v>17</v>
      </c>
      <c r="C22" s="1">
        <v>6.25</v>
      </c>
      <c r="D22" s="2">
        <v>45187</v>
      </c>
      <c r="E22" s="2">
        <v>41547</v>
      </c>
      <c r="F22" s="3" t="s">
        <v>401</v>
      </c>
      <c r="G22" s="3" t="s">
        <v>402</v>
      </c>
      <c r="H22" s="3" t="s">
        <v>19</v>
      </c>
      <c r="I22" s="3" t="s">
        <v>20</v>
      </c>
      <c r="J22" s="3" t="s">
        <v>21</v>
      </c>
      <c r="K22" s="3" t="s">
        <v>22</v>
      </c>
      <c r="L22" s="3" t="s">
        <v>23</v>
      </c>
      <c r="M22" s="1">
        <v>67067281</v>
      </c>
      <c r="N22" s="3" t="s">
        <v>45</v>
      </c>
      <c r="O22" s="3" t="s">
        <v>24</v>
      </c>
      <c r="P22" s="3" t="s">
        <v>3131</v>
      </c>
      <c r="Q22" s="3" t="s">
        <v>3130</v>
      </c>
    </row>
    <row r="23" spans="1:17" x14ac:dyDescent="0.15">
      <c r="A23" s="3" t="s">
        <v>29</v>
      </c>
      <c r="B23" s="3" t="s">
        <v>30</v>
      </c>
      <c r="C23" s="1">
        <v>4.51</v>
      </c>
      <c r="D23" s="2">
        <v>45221</v>
      </c>
      <c r="E23" s="2">
        <v>41569</v>
      </c>
      <c r="F23" s="3" t="s">
        <v>409</v>
      </c>
      <c r="G23" s="3" t="s">
        <v>410</v>
      </c>
      <c r="H23" s="3" t="s">
        <v>19</v>
      </c>
      <c r="I23" s="3" t="s">
        <v>20</v>
      </c>
      <c r="J23" s="3" t="s">
        <v>21</v>
      </c>
      <c r="K23" s="3" t="s">
        <v>22</v>
      </c>
      <c r="L23" s="3" t="s">
        <v>68</v>
      </c>
      <c r="M23" s="1">
        <v>134134563</v>
      </c>
      <c r="N23" s="3" t="s">
        <v>45</v>
      </c>
      <c r="O23" s="3" t="s">
        <v>24</v>
      </c>
      <c r="P23" s="3" t="s">
        <v>3131</v>
      </c>
      <c r="Q23" s="3" t="s">
        <v>3130</v>
      </c>
    </row>
    <row r="24" spans="1:17" x14ac:dyDescent="0.15">
      <c r="A24" s="3" t="s">
        <v>16</v>
      </c>
      <c r="B24" s="3" t="s">
        <v>17</v>
      </c>
      <c r="C24" s="1">
        <v>8.85</v>
      </c>
      <c r="D24" s="2">
        <v>45240</v>
      </c>
      <c r="E24" s="2">
        <v>41600</v>
      </c>
      <c r="F24" s="3" t="s">
        <v>414</v>
      </c>
      <c r="G24" s="3" t="s">
        <v>415</v>
      </c>
      <c r="H24" s="3" t="s">
        <v>19</v>
      </c>
      <c r="I24" s="3" t="s">
        <v>20</v>
      </c>
      <c r="J24" s="3" t="s">
        <v>21</v>
      </c>
      <c r="K24" s="3" t="s">
        <v>22</v>
      </c>
      <c r="L24" s="3" t="s">
        <v>23</v>
      </c>
      <c r="M24" s="1">
        <v>67067281</v>
      </c>
      <c r="N24" s="3" t="s">
        <v>45</v>
      </c>
      <c r="O24" s="3" t="s">
        <v>24</v>
      </c>
      <c r="P24" s="3" t="s">
        <v>3131</v>
      </c>
      <c r="Q24" s="3" t="s">
        <v>3130</v>
      </c>
    </row>
    <row r="25" spans="1:17" x14ac:dyDescent="0.15">
      <c r="A25" s="3" t="s">
        <v>126</v>
      </c>
      <c r="B25" s="3" t="s">
        <v>127</v>
      </c>
      <c r="C25" s="1">
        <v>9.25</v>
      </c>
      <c r="D25" s="2">
        <v>45401</v>
      </c>
      <c r="E25" s="2">
        <v>42853</v>
      </c>
      <c r="F25" s="3" t="s">
        <v>434</v>
      </c>
      <c r="G25" s="3" t="s">
        <v>435</v>
      </c>
      <c r="H25" s="3" t="s">
        <v>19</v>
      </c>
      <c r="I25" s="3" t="s">
        <v>20</v>
      </c>
      <c r="J25" s="3" t="s">
        <v>21</v>
      </c>
      <c r="K25" s="3" t="s">
        <v>22</v>
      </c>
      <c r="L25" s="3" t="s">
        <v>23</v>
      </c>
      <c r="M25" s="1">
        <v>39787692</v>
      </c>
      <c r="N25" s="3" t="s">
        <v>45</v>
      </c>
      <c r="O25" s="3" t="s">
        <v>24</v>
      </c>
      <c r="P25" s="3" t="s">
        <v>3136</v>
      </c>
      <c r="Q25" s="3" t="s">
        <v>3130</v>
      </c>
    </row>
    <row r="26" spans="1:17" x14ac:dyDescent="0.15">
      <c r="A26" s="3" t="s">
        <v>190</v>
      </c>
      <c r="B26" s="3" t="s">
        <v>191</v>
      </c>
      <c r="C26" s="1">
        <v>9.65</v>
      </c>
      <c r="D26" s="2">
        <v>45566</v>
      </c>
      <c r="E26" s="2">
        <v>41913</v>
      </c>
      <c r="F26" s="3" t="s">
        <v>465</v>
      </c>
      <c r="G26" s="3" t="s">
        <v>466</v>
      </c>
      <c r="H26" s="3" t="s">
        <v>19</v>
      </c>
      <c r="I26" s="3" t="s">
        <v>20</v>
      </c>
      <c r="J26" s="3" t="s">
        <v>21</v>
      </c>
      <c r="K26" s="3" t="s">
        <v>31</v>
      </c>
      <c r="L26" s="3" t="s">
        <v>23</v>
      </c>
      <c r="M26" s="1">
        <v>92837950</v>
      </c>
      <c r="N26" s="3" t="s">
        <v>18</v>
      </c>
      <c r="O26" s="3" t="s">
        <v>24</v>
      </c>
      <c r="P26" s="3" t="s">
        <v>3133</v>
      </c>
      <c r="Q26" s="3" t="s">
        <v>3130</v>
      </c>
    </row>
    <row r="27" spans="1:17" x14ac:dyDescent="0.15">
      <c r="A27" s="3" t="s">
        <v>332</v>
      </c>
      <c r="B27" s="3" t="s">
        <v>333</v>
      </c>
      <c r="C27" s="1">
        <v>8.25</v>
      </c>
      <c r="D27" s="2">
        <v>47360</v>
      </c>
      <c r="E27" s="2">
        <v>41900</v>
      </c>
      <c r="F27" s="3" t="s">
        <v>748</v>
      </c>
      <c r="G27" s="3" t="s">
        <v>749</v>
      </c>
      <c r="H27" s="3" t="s">
        <v>19</v>
      </c>
      <c r="I27" s="3" t="s">
        <v>20</v>
      </c>
      <c r="J27" s="3" t="s">
        <v>21</v>
      </c>
      <c r="K27" s="3" t="s">
        <v>22</v>
      </c>
      <c r="L27" s="3" t="s">
        <v>23</v>
      </c>
      <c r="M27" s="1">
        <v>67067281</v>
      </c>
      <c r="N27" s="3" t="s">
        <v>45</v>
      </c>
      <c r="O27" s="3" t="s">
        <v>24</v>
      </c>
      <c r="P27" s="3" t="s">
        <v>3131</v>
      </c>
      <c r="Q27" s="3" t="s">
        <v>3130</v>
      </c>
    </row>
    <row r="28" spans="1:17" x14ac:dyDescent="0.15">
      <c r="A28" s="3" t="s">
        <v>332</v>
      </c>
      <c r="B28" s="3" t="s">
        <v>333</v>
      </c>
      <c r="C28" s="1">
        <v>5.3</v>
      </c>
      <c r="D28" s="2">
        <v>47360</v>
      </c>
      <c r="E28" s="2">
        <v>41900</v>
      </c>
      <c r="F28" s="3" t="s">
        <v>750</v>
      </c>
      <c r="G28" s="3" t="s">
        <v>751</v>
      </c>
      <c r="H28" s="3" t="s">
        <v>19</v>
      </c>
      <c r="I28" s="3" t="s">
        <v>20</v>
      </c>
      <c r="J28" s="3" t="s">
        <v>21</v>
      </c>
      <c r="K28" s="3" t="s">
        <v>22</v>
      </c>
      <c r="L28" s="3" t="s">
        <v>23</v>
      </c>
      <c r="M28" s="1">
        <v>67067281</v>
      </c>
      <c r="N28" s="3" t="s">
        <v>45</v>
      </c>
      <c r="O28" s="3" t="s">
        <v>24</v>
      </c>
      <c r="P28" s="3" t="s">
        <v>3131</v>
      </c>
      <c r="Q28" s="3" t="s">
        <v>3130</v>
      </c>
    </row>
    <row r="29" spans="1:17" x14ac:dyDescent="0.15">
      <c r="A29" s="3" t="s">
        <v>790</v>
      </c>
      <c r="B29" s="3" t="s">
        <v>791</v>
      </c>
      <c r="C29" s="1">
        <v>10.44</v>
      </c>
      <c r="D29" s="2">
        <v>47981</v>
      </c>
      <c r="E29" s="2">
        <v>40701</v>
      </c>
      <c r="F29" s="3" t="s">
        <v>792</v>
      </c>
      <c r="G29" s="3" t="s">
        <v>793</v>
      </c>
      <c r="H29" s="3" t="s">
        <v>19</v>
      </c>
      <c r="I29" s="3" t="s">
        <v>20</v>
      </c>
      <c r="J29" s="3" t="s">
        <v>21</v>
      </c>
      <c r="K29" s="3" t="s">
        <v>22</v>
      </c>
      <c r="L29" s="3" t="s">
        <v>23</v>
      </c>
      <c r="M29" s="1">
        <v>65931747</v>
      </c>
      <c r="N29" s="3" t="s">
        <v>45</v>
      </c>
      <c r="O29" s="3" t="s">
        <v>24</v>
      </c>
      <c r="P29" s="3" t="s">
        <v>3135</v>
      </c>
      <c r="Q29" s="3" t="s">
        <v>3130</v>
      </c>
    </row>
    <row r="30" spans="1:17" x14ac:dyDescent="0.15">
      <c r="A30" s="3" t="s">
        <v>790</v>
      </c>
      <c r="B30" s="3" t="s">
        <v>791</v>
      </c>
      <c r="C30" s="1">
        <v>10.44</v>
      </c>
      <c r="D30" s="2">
        <v>47981</v>
      </c>
      <c r="E30" s="2">
        <v>40701</v>
      </c>
      <c r="F30" s="3" t="s">
        <v>794</v>
      </c>
      <c r="G30" s="3" t="s">
        <v>795</v>
      </c>
      <c r="H30" s="3" t="s">
        <v>19</v>
      </c>
      <c r="I30" s="3" t="s">
        <v>20</v>
      </c>
      <c r="J30" s="3" t="s">
        <v>21</v>
      </c>
      <c r="K30" s="3" t="s">
        <v>22</v>
      </c>
      <c r="L30" s="3" t="s">
        <v>23</v>
      </c>
      <c r="M30" s="1">
        <v>65931747</v>
      </c>
      <c r="N30" s="3" t="s">
        <v>45</v>
      </c>
      <c r="O30" s="3" t="s">
        <v>24</v>
      </c>
      <c r="P30" s="3" t="s">
        <v>3135</v>
      </c>
      <c r="Q30" s="3" t="s">
        <v>3130</v>
      </c>
    </row>
    <row r="31" spans="1:17" x14ac:dyDescent="0.15">
      <c r="A31" s="3" t="s">
        <v>332</v>
      </c>
      <c r="B31" s="3" t="s">
        <v>333</v>
      </c>
      <c r="C31" s="1">
        <v>7.8</v>
      </c>
      <c r="D31" s="2">
        <v>48053</v>
      </c>
      <c r="E31" s="2">
        <v>42593</v>
      </c>
      <c r="F31" s="3" t="s">
        <v>797</v>
      </c>
      <c r="G31" s="3" t="s">
        <v>798</v>
      </c>
      <c r="H31" s="3" t="s">
        <v>19</v>
      </c>
      <c r="I31" s="3" t="s">
        <v>20</v>
      </c>
      <c r="J31" s="3" t="s">
        <v>21</v>
      </c>
      <c r="K31" s="3" t="s">
        <v>22</v>
      </c>
      <c r="L31" s="3" t="s">
        <v>23</v>
      </c>
      <c r="M31" s="1">
        <v>67067281</v>
      </c>
      <c r="N31" s="3" t="s">
        <v>45</v>
      </c>
      <c r="O31" s="3" t="s">
        <v>24</v>
      </c>
      <c r="P31" s="3" t="s">
        <v>3131</v>
      </c>
      <c r="Q31" s="3" t="s">
        <v>3130</v>
      </c>
    </row>
    <row r="32" spans="1:17" x14ac:dyDescent="0.15">
      <c r="A32" s="3" t="s">
        <v>332</v>
      </c>
      <c r="B32" s="3" t="s">
        <v>333</v>
      </c>
      <c r="C32" s="1">
        <v>9.5</v>
      </c>
      <c r="D32" s="2">
        <v>48107</v>
      </c>
      <c r="E32" s="2">
        <v>42647</v>
      </c>
      <c r="F32" s="3" t="s">
        <v>803</v>
      </c>
      <c r="G32" s="3" t="s">
        <v>804</v>
      </c>
      <c r="H32" s="3" t="s">
        <v>19</v>
      </c>
      <c r="I32" s="3" t="s">
        <v>20</v>
      </c>
      <c r="J32" s="3" t="s">
        <v>21</v>
      </c>
      <c r="K32" s="3" t="s">
        <v>22</v>
      </c>
      <c r="L32" s="3" t="s">
        <v>23</v>
      </c>
      <c r="M32" s="1">
        <v>67067281</v>
      </c>
      <c r="N32" s="3" t="s">
        <v>45</v>
      </c>
      <c r="O32" s="3" t="s">
        <v>24</v>
      </c>
      <c r="P32" s="3" t="s">
        <v>3131</v>
      </c>
      <c r="Q32" s="3" t="s">
        <v>3130</v>
      </c>
    </row>
    <row r="33" spans="1:17" x14ac:dyDescent="0.15">
      <c r="A33" s="3" t="s">
        <v>332</v>
      </c>
      <c r="B33" s="3" t="s">
        <v>333</v>
      </c>
      <c r="C33" s="1">
        <v>6.5</v>
      </c>
      <c r="D33" s="2">
        <v>48218</v>
      </c>
      <c r="E33" s="2">
        <v>42758</v>
      </c>
      <c r="F33" s="3" t="s">
        <v>813</v>
      </c>
      <c r="G33" s="3" t="s">
        <v>814</v>
      </c>
      <c r="H33" s="3" t="s">
        <v>19</v>
      </c>
      <c r="I33" s="3" t="s">
        <v>20</v>
      </c>
      <c r="J33" s="3" t="s">
        <v>21</v>
      </c>
      <c r="K33" s="3" t="s">
        <v>22</v>
      </c>
      <c r="L33" s="3" t="s">
        <v>23</v>
      </c>
      <c r="M33" s="1">
        <v>67067281</v>
      </c>
      <c r="N33" s="3" t="s">
        <v>45</v>
      </c>
      <c r="O33" s="3" t="s">
        <v>24</v>
      </c>
      <c r="P33" s="3" t="s">
        <v>3131</v>
      </c>
      <c r="Q33" s="3" t="s">
        <v>3130</v>
      </c>
    </row>
    <row r="34" spans="1:17" x14ac:dyDescent="0.15">
      <c r="A34" s="3" t="s">
        <v>790</v>
      </c>
      <c r="B34" s="3" t="s">
        <v>791</v>
      </c>
      <c r="C34" s="1">
        <v>9.84</v>
      </c>
      <c r="D34" s="2">
        <v>48250</v>
      </c>
      <c r="E34" s="2">
        <v>40970</v>
      </c>
      <c r="F34" s="3" t="s">
        <v>817</v>
      </c>
      <c r="G34" s="3" t="s">
        <v>818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1">
        <v>66006600</v>
      </c>
      <c r="N34" s="3" t="s">
        <v>45</v>
      </c>
      <c r="O34" s="3" t="s">
        <v>24</v>
      </c>
      <c r="P34" s="3" t="s">
        <v>3135</v>
      </c>
      <c r="Q34" s="3" t="s">
        <v>3130</v>
      </c>
    </row>
    <row r="35" spans="1:17" x14ac:dyDescent="0.15">
      <c r="A35" s="3" t="s">
        <v>790</v>
      </c>
      <c r="B35" s="3" t="s">
        <v>791</v>
      </c>
      <c r="C35" s="1">
        <v>9.84</v>
      </c>
      <c r="D35" s="2">
        <v>48250</v>
      </c>
      <c r="E35" s="2">
        <v>40970</v>
      </c>
      <c r="F35" s="3" t="s">
        <v>819</v>
      </c>
      <c r="G35" s="3" t="s">
        <v>820</v>
      </c>
      <c r="H35" s="3" t="s">
        <v>19</v>
      </c>
      <c r="I35" s="3" t="s">
        <v>20</v>
      </c>
      <c r="J35" s="3" t="s">
        <v>21</v>
      </c>
      <c r="K35" s="3" t="s">
        <v>22</v>
      </c>
      <c r="L35" s="3" t="s">
        <v>23</v>
      </c>
      <c r="M35" s="1">
        <v>65931747</v>
      </c>
      <c r="N35" s="3" t="s">
        <v>45</v>
      </c>
      <c r="O35" s="3" t="s">
        <v>24</v>
      </c>
      <c r="P35" s="3" t="s">
        <v>3135</v>
      </c>
      <c r="Q35" s="3" t="s">
        <v>3130</v>
      </c>
    </row>
    <row r="36" spans="1:17" x14ac:dyDescent="0.15">
      <c r="A36" s="3" t="s">
        <v>790</v>
      </c>
      <c r="B36" s="3" t="s">
        <v>791</v>
      </c>
      <c r="C36" s="1">
        <v>9.84</v>
      </c>
      <c r="D36" s="2">
        <v>48250</v>
      </c>
      <c r="E36" s="2">
        <v>40970</v>
      </c>
      <c r="F36" s="3" t="s">
        <v>821</v>
      </c>
      <c r="G36" s="3" t="s">
        <v>822</v>
      </c>
      <c r="H36" s="3" t="s">
        <v>19</v>
      </c>
      <c r="I36" s="3" t="s">
        <v>20</v>
      </c>
      <c r="J36" s="3" t="s">
        <v>21</v>
      </c>
      <c r="K36" s="3" t="s">
        <v>22</v>
      </c>
      <c r="L36" s="3" t="s">
        <v>23</v>
      </c>
      <c r="M36" s="1">
        <v>65931747</v>
      </c>
      <c r="N36" s="3" t="s">
        <v>45</v>
      </c>
      <c r="O36" s="3" t="s">
        <v>24</v>
      </c>
      <c r="P36" s="3" t="s">
        <v>3135</v>
      </c>
      <c r="Q36" s="3" t="s">
        <v>3130</v>
      </c>
    </row>
    <row r="37" spans="1:17" x14ac:dyDescent="0.15">
      <c r="A37" s="3" t="s">
        <v>332</v>
      </c>
      <c r="B37" s="3" t="s">
        <v>333</v>
      </c>
      <c r="C37" s="1">
        <v>5.8</v>
      </c>
      <c r="D37" s="2">
        <v>48345</v>
      </c>
      <c r="E37" s="2">
        <v>42885</v>
      </c>
      <c r="F37" s="3" t="s">
        <v>832</v>
      </c>
      <c r="G37" s="3" t="s">
        <v>833</v>
      </c>
      <c r="H37" s="3" t="s">
        <v>19</v>
      </c>
      <c r="I37" s="3" t="s">
        <v>20</v>
      </c>
      <c r="J37" s="3" t="s">
        <v>21</v>
      </c>
      <c r="K37" s="3" t="s">
        <v>22</v>
      </c>
      <c r="L37" s="3" t="s">
        <v>23</v>
      </c>
      <c r="M37" s="1">
        <v>67067281</v>
      </c>
      <c r="N37" s="3" t="s">
        <v>45</v>
      </c>
      <c r="O37" s="3" t="s">
        <v>24</v>
      </c>
      <c r="P37" s="3" t="s">
        <v>3131</v>
      </c>
      <c r="Q37" s="3" t="s">
        <v>3130</v>
      </c>
    </row>
    <row r="38" spans="1:17" x14ac:dyDescent="0.15">
      <c r="A38" s="3" t="s">
        <v>332</v>
      </c>
      <c r="B38" s="3" t="s">
        <v>333</v>
      </c>
      <c r="C38" s="1">
        <v>8.35</v>
      </c>
      <c r="D38" s="2">
        <v>48500</v>
      </c>
      <c r="E38" s="2">
        <v>43010</v>
      </c>
      <c r="F38" s="3" t="s">
        <v>835</v>
      </c>
      <c r="G38" s="3" t="s">
        <v>836</v>
      </c>
      <c r="H38" s="3" t="s">
        <v>19</v>
      </c>
      <c r="I38" s="3" t="s">
        <v>20</v>
      </c>
      <c r="J38" s="3" t="s">
        <v>21</v>
      </c>
      <c r="K38" s="3" t="s">
        <v>22</v>
      </c>
      <c r="L38" s="3" t="s">
        <v>23</v>
      </c>
      <c r="M38" s="1">
        <v>67067281</v>
      </c>
      <c r="N38" s="3" t="s">
        <v>45</v>
      </c>
      <c r="O38" s="3" t="s">
        <v>24</v>
      </c>
      <c r="P38" s="3" t="s">
        <v>3131</v>
      </c>
      <c r="Q38" s="3" t="s">
        <v>3130</v>
      </c>
    </row>
    <row r="39" spans="1:17" x14ac:dyDescent="0.15">
      <c r="A39" s="3" t="s">
        <v>975</v>
      </c>
      <c r="B39" s="3" t="s">
        <v>976</v>
      </c>
      <c r="C39" s="1">
        <v>6.5</v>
      </c>
      <c r="D39" s="2">
        <v>41690</v>
      </c>
      <c r="E39" s="2">
        <v>39870</v>
      </c>
      <c r="F39" s="3" t="s">
        <v>977</v>
      </c>
      <c r="G39" s="3" t="s">
        <v>18</v>
      </c>
      <c r="H39" s="3" t="s">
        <v>19</v>
      </c>
      <c r="I39" s="3" t="s">
        <v>20</v>
      </c>
      <c r="J39" s="3" t="s">
        <v>21</v>
      </c>
      <c r="K39" s="3" t="s">
        <v>22</v>
      </c>
      <c r="L39" s="3" t="s">
        <v>23</v>
      </c>
      <c r="M39" s="1">
        <v>107307651</v>
      </c>
      <c r="N39" s="3" t="s">
        <v>18</v>
      </c>
      <c r="O39" s="3" t="s">
        <v>947</v>
      </c>
      <c r="P39" s="3" t="s">
        <v>3133</v>
      </c>
      <c r="Q39" s="3" t="s">
        <v>3130</v>
      </c>
    </row>
    <row r="40" spans="1:17" x14ac:dyDescent="0.15">
      <c r="A40" s="3" t="s">
        <v>982</v>
      </c>
      <c r="B40" s="3" t="s">
        <v>983</v>
      </c>
      <c r="C40" s="1">
        <v>9.5</v>
      </c>
      <c r="D40" s="2">
        <v>41697</v>
      </c>
      <c r="E40" s="2">
        <v>39877</v>
      </c>
      <c r="F40" s="3" t="s">
        <v>984</v>
      </c>
      <c r="G40" s="3" t="s">
        <v>18</v>
      </c>
      <c r="H40" s="3" t="s">
        <v>19</v>
      </c>
      <c r="I40" s="3" t="s">
        <v>20</v>
      </c>
      <c r="J40" s="3" t="s">
        <v>21</v>
      </c>
      <c r="K40" s="3" t="s">
        <v>22</v>
      </c>
      <c r="L40" s="3" t="s">
        <v>23</v>
      </c>
      <c r="M40" s="1">
        <v>67067281</v>
      </c>
      <c r="N40" s="3" t="s">
        <v>18</v>
      </c>
      <c r="O40" s="3" t="s">
        <v>947</v>
      </c>
      <c r="P40" s="3" t="s">
        <v>3133</v>
      </c>
      <c r="Q40" s="3" t="s">
        <v>3130</v>
      </c>
    </row>
    <row r="41" spans="1:17" x14ac:dyDescent="0.15">
      <c r="A41" s="3" t="s">
        <v>985</v>
      </c>
      <c r="B41" s="3" t="s">
        <v>986</v>
      </c>
      <c r="C41" s="1">
        <v>8.5</v>
      </c>
      <c r="D41" s="2">
        <v>40989</v>
      </c>
      <c r="E41" s="2">
        <v>39897</v>
      </c>
      <c r="F41" s="3" t="s">
        <v>987</v>
      </c>
      <c r="G41" s="3" t="s">
        <v>18</v>
      </c>
      <c r="H41" s="3" t="s">
        <v>19</v>
      </c>
      <c r="I41" s="3" t="s">
        <v>20</v>
      </c>
      <c r="J41" s="3" t="s">
        <v>21</v>
      </c>
      <c r="K41" s="3" t="s">
        <v>22</v>
      </c>
      <c r="L41" s="3" t="s">
        <v>23</v>
      </c>
      <c r="M41" s="1">
        <v>26826912</v>
      </c>
      <c r="N41" s="3" t="s">
        <v>18</v>
      </c>
      <c r="O41" s="3" t="s">
        <v>947</v>
      </c>
      <c r="P41" s="3" t="s">
        <v>3133</v>
      </c>
      <c r="Q41" s="3" t="s">
        <v>3130</v>
      </c>
    </row>
    <row r="42" spans="1:17" x14ac:dyDescent="0.15">
      <c r="A42" s="3" t="s">
        <v>1002</v>
      </c>
      <c r="B42" s="3" t="s">
        <v>1003</v>
      </c>
      <c r="C42" s="1">
        <v>7.4</v>
      </c>
      <c r="D42" s="2">
        <v>41024</v>
      </c>
      <c r="E42" s="2">
        <v>39932</v>
      </c>
      <c r="F42" s="3" t="s">
        <v>1004</v>
      </c>
      <c r="G42" s="3" t="s">
        <v>18</v>
      </c>
      <c r="H42" s="3" t="s">
        <v>19</v>
      </c>
      <c r="I42" s="3" t="s">
        <v>20</v>
      </c>
      <c r="J42" s="3" t="s">
        <v>21</v>
      </c>
      <c r="K42" s="3" t="s">
        <v>22</v>
      </c>
      <c r="L42" s="3" t="s">
        <v>23</v>
      </c>
      <c r="M42" s="1">
        <v>26826912</v>
      </c>
      <c r="N42" s="3" t="s">
        <v>18</v>
      </c>
      <c r="O42" s="3" t="s">
        <v>947</v>
      </c>
      <c r="P42" s="3" t="s">
        <v>3133</v>
      </c>
      <c r="Q42" s="3" t="s">
        <v>3130</v>
      </c>
    </row>
    <row r="43" spans="1:17" x14ac:dyDescent="0.15">
      <c r="A43" s="3" t="s">
        <v>1032</v>
      </c>
      <c r="B43" s="3" t="s">
        <v>1033</v>
      </c>
      <c r="C43" s="1">
        <v>9.35</v>
      </c>
      <c r="D43" s="2">
        <v>41800</v>
      </c>
      <c r="E43" s="2">
        <v>39980</v>
      </c>
      <c r="F43" s="3" t="s">
        <v>1034</v>
      </c>
      <c r="G43" s="3" t="s">
        <v>18</v>
      </c>
      <c r="H43" s="3" t="s">
        <v>19</v>
      </c>
      <c r="I43" s="3" t="s">
        <v>20</v>
      </c>
      <c r="J43" s="3" t="s">
        <v>21</v>
      </c>
      <c r="K43" s="3" t="s">
        <v>22</v>
      </c>
      <c r="L43" s="3" t="s">
        <v>23</v>
      </c>
      <c r="M43" s="1">
        <v>67067281</v>
      </c>
      <c r="N43" s="3" t="s">
        <v>18</v>
      </c>
      <c r="O43" s="3" t="s">
        <v>947</v>
      </c>
      <c r="P43" s="3" t="s">
        <v>3133</v>
      </c>
      <c r="Q43" s="3" t="s">
        <v>3130</v>
      </c>
    </row>
    <row r="44" spans="1:17" x14ac:dyDescent="0.15">
      <c r="A44" s="3" t="s">
        <v>1040</v>
      </c>
      <c r="B44" s="3" t="s">
        <v>1041</v>
      </c>
      <c r="C44" s="1">
        <v>10.5</v>
      </c>
      <c r="D44" s="2">
        <v>50827</v>
      </c>
      <c r="E44" s="2">
        <v>39982</v>
      </c>
      <c r="F44" s="3" t="s">
        <v>1042</v>
      </c>
      <c r="G44" s="3" t="s">
        <v>18</v>
      </c>
      <c r="H44" s="3" t="s">
        <v>19</v>
      </c>
      <c r="I44" s="3" t="s">
        <v>20</v>
      </c>
      <c r="J44" s="3" t="s">
        <v>21</v>
      </c>
      <c r="K44" s="3" t="s">
        <v>22</v>
      </c>
      <c r="L44" s="3" t="s">
        <v>25</v>
      </c>
      <c r="M44" s="1">
        <v>131717721</v>
      </c>
      <c r="N44" s="3" t="s">
        <v>18</v>
      </c>
      <c r="O44" s="3" t="s">
        <v>948</v>
      </c>
      <c r="P44" s="3" t="s">
        <v>3133</v>
      </c>
      <c r="Q44" s="3" t="s">
        <v>3130</v>
      </c>
    </row>
    <row r="45" spans="1:17" x14ac:dyDescent="0.15">
      <c r="A45" s="3" t="s">
        <v>1040</v>
      </c>
      <c r="B45" s="3" t="s">
        <v>1041</v>
      </c>
      <c r="C45" s="1">
        <v>11</v>
      </c>
      <c r="D45" s="2">
        <v>50827</v>
      </c>
      <c r="E45" s="2">
        <v>39982</v>
      </c>
      <c r="F45" s="3" t="s">
        <v>1043</v>
      </c>
      <c r="G45" s="3" t="s">
        <v>18</v>
      </c>
      <c r="H45" s="3" t="s">
        <v>19</v>
      </c>
      <c r="I45" s="3" t="s">
        <v>20</v>
      </c>
      <c r="J45" s="3" t="s">
        <v>21</v>
      </c>
      <c r="K45" s="3" t="s">
        <v>22</v>
      </c>
      <c r="L45" s="3" t="s">
        <v>23</v>
      </c>
      <c r="M45" s="1">
        <v>26725335</v>
      </c>
      <c r="N45" s="3" t="s">
        <v>18</v>
      </c>
      <c r="O45" s="3" t="s">
        <v>951</v>
      </c>
      <c r="P45" s="3" t="s">
        <v>3133</v>
      </c>
      <c r="Q45" s="3" t="s">
        <v>3130</v>
      </c>
    </row>
    <row r="46" spans="1:17" x14ac:dyDescent="0.15">
      <c r="A46" s="3" t="s">
        <v>982</v>
      </c>
      <c r="B46" s="3" t="s">
        <v>983</v>
      </c>
      <c r="C46" s="1">
        <v>9.75</v>
      </c>
      <c r="D46" s="2">
        <v>41802</v>
      </c>
      <c r="E46" s="2">
        <v>39982</v>
      </c>
      <c r="F46" s="3" t="s">
        <v>1044</v>
      </c>
      <c r="G46" s="3" t="s">
        <v>18</v>
      </c>
      <c r="H46" s="3" t="s">
        <v>19</v>
      </c>
      <c r="I46" s="3" t="s">
        <v>20</v>
      </c>
      <c r="J46" s="3" t="s">
        <v>21</v>
      </c>
      <c r="K46" s="3" t="s">
        <v>22</v>
      </c>
      <c r="L46" s="3" t="s">
        <v>23</v>
      </c>
      <c r="M46" s="1">
        <v>67067281</v>
      </c>
      <c r="N46" s="3" t="s">
        <v>18</v>
      </c>
      <c r="O46" s="3" t="s">
        <v>947</v>
      </c>
      <c r="P46" s="3" t="s">
        <v>3133</v>
      </c>
      <c r="Q46" s="3" t="s">
        <v>3130</v>
      </c>
    </row>
    <row r="47" spans="1:17" x14ac:dyDescent="0.15">
      <c r="A47" s="3" t="s">
        <v>1058</v>
      </c>
      <c r="B47" s="3" t="s">
        <v>1059</v>
      </c>
      <c r="C47" s="1">
        <v>9.4</v>
      </c>
      <c r="D47" s="2">
        <v>41814</v>
      </c>
      <c r="E47" s="2">
        <v>39994</v>
      </c>
      <c r="F47" s="3" t="s">
        <v>1060</v>
      </c>
      <c r="G47" s="3" t="s">
        <v>18</v>
      </c>
      <c r="H47" s="3" t="s">
        <v>19</v>
      </c>
      <c r="I47" s="3" t="s">
        <v>20</v>
      </c>
      <c r="J47" s="3" t="s">
        <v>21</v>
      </c>
      <c r="K47" s="3" t="s">
        <v>22</v>
      </c>
      <c r="L47" s="3" t="s">
        <v>23</v>
      </c>
      <c r="M47" s="1">
        <v>39787692</v>
      </c>
      <c r="N47" s="3" t="s">
        <v>18</v>
      </c>
      <c r="O47" s="3" t="s">
        <v>947</v>
      </c>
      <c r="P47" s="3" t="s">
        <v>3133</v>
      </c>
      <c r="Q47" s="3" t="s">
        <v>3130</v>
      </c>
    </row>
    <row r="48" spans="1:17" x14ac:dyDescent="0.15">
      <c r="A48" s="3" t="s">
        <v>1061</v>
      </c>
      <c r="B48" s="3" t="s">
        <v>1062</v>
      </c>
      <c r="C48" s="1">
        <v>7.75</v>
      </c>
      <c r="D48" s="2">
        <v>41821</v>
      </c>
      <c r="E48" s="2">
        <v>40001</v>
      </c>
      <c r="F48" s="3" t="s">
        <v>1063</v>
      </c>
      <c r="G48" s="3" t="s">
        <v>18</v>
      </c>
      <c r="H48" s="3" t="s">
        <v>19</v>
      </c>
      <c r="I48" s="3" t="s">
        <v>20</v>
      </c>
      <c r="J48" s="3" t="s">
        <v>21</v>
      </c>
      <c r="K48" s="3" t="s">
        <v>22</v>
      </c>
      <c r="L48" s="3" t="s">
        <v>23</v>
      </c>
      <c r="M48" s="1">
        <v>40240369</v>
      </c>
      <c r="N48" s="3" t="s">
        <v>18</v>
      </c>
      <c r="O48" s="3" t="s">
        <v>947</v>
      </c>
      <c r="P48" s="3" t="s">
        <v>3133</v>
      </c>
      <c r="Q48" s="3" t="s">
        <v>3130</v>
      </c>
    </row>
    <row r="49" spans="1:17" x14ac:dyDescent="0.15">
      <c r="A49" s="3" t="s">
        <v>46</v>
      </c>
      <c r="B49" s="3" t="s">
        <v>47</v>
      </c>
      <c r="C49" s="1">
        <v>9.5</v>
      </c>
      <c r="D49" s="2">
        <v>41822</v>
      </c>
      <c r="E49" s="2">
        <v>40002</v>
      </c>
      <c r="F49" s="3" t="s">
        <v>1067</v>
      </c>
      <c r="G49" s="3" t="s">
        <v>18</v>
      </c>
      <c r="H49" s="3" t="s">
        <v>19</v>
      </c>
      <c r="I49" s="3" t="s">
        <v>20</v>
      </c>
      <c r="J49" s="3" t="s">
        <v>21</v>
      </c>
      <c r="K49" s="3" t="s">
        <v>22</v>
      </c>
      <c r="L49" s="3" t="s">
        <v>23</v>
      </c>
      <c r="M49" s="1">
        <v>67067281</v>
      </c>
      <c r="N49" s="3" t="s">
        <v>18</v>
      </c>
      <c r="O49" s="3" t="s">
        <v>947</v>
      </c>
      <c r="P49" s="3" t="s">
        <v>3133</v>
      </c>
      <c r="Q49" s="3" t="s">
        <v>3130</v>
      </c>
    </row>
    <row r="50" spans="1:17" x14ac:dyDescent="0.15">
      <c r="A50" s="3" t="s">
        <v>1098</v>
      </c>
      <c r="B50" s="3" t="s">
        <v>1099</v>
      </c>
      <c r="C50" s="1">
        <v>10</v>
      </c>
      <c r="D50" s="2">
        <v>41128</v>
      </c>
      <c r="E50" s="2">
        <v>40036</v>
      </c>
      <c r="F50" s="3" t="s">
        <v>1100</v>
      </c>
      <c r="G50" s="3" t="s">
        <v>18</v>
      </c>
      <c r="H50" s="3" t="s">
        <v>19</v>
      </c>
      <c r="I50" s="3" t="s">
        <v>20</v>
      </c>
      <c r="J50" s="3" t="s">
        <v>21</v>
      </c>
      <c r="K50" s="3" t="s">
        <v>22</v>
      </c>
      <c r="L50" s="3" t="s">
        <v>23</v>
      </c>
      <c r="M50" s="1">
        <v>19893846</v>
      </c>
      <c r="N50" s="3" t="s">
        <v>18</v>
      </c>
      <c r="O50" s="3" t="s">
        <v>947</v>
      </c>
      <c r="P50" s="3" t="s">
        <v>3133</v>
      </c>
      <c r="Q50" s="3" t="s">
        <v>3130</v>
      </c>
    </row>
    <row r="51" spans="1:17" x14ac:dyDescent="0.15">
      <c r="A51" s="3" t="s">
        <v>1002</v>
      </c>
      <c r="B51" s="3" t="s">
        <v>1003</v>
      </c>
      <c r="C51" s="1">
        <v>9.4</v>
      </c>
      <c r="D51" s="2">
        <v>41128</v>
      </c>
      <c r="E51" s="2">
        <v>40036</v>
      </c>
      <c r="F51" s="3" t="s">
        <v>1104</v>
      </c>
      <c r="G51" s="3" t="s">
        <v>18</v>
      </c>
      <c r="H51" s="3" t="s">
        <v>19</v>
      </c>
      <c r="I51" s="3" t="s">
        <v>20</v>
      </c>
      <c r="J51" s="3" t="s">
        <v>21</v>
      </c>
      <c r="K51" s="3" t="s">
        <v>22</v>
      </c>
      <c r="L51" s="3" t="s">
        <v>23</v>
      </c>
      <c r="M51" s="1">
        <v>26826912</v>
      </c>
      <c r="N51" s="3" t="s">
        <v>18</v>
      </c>
      <c r="O51" s="3" t="s">
        <v>947</v>
      </c>
      <c r="P51" s="3" t="s">
        <v>3133</v>
      </c>
      <c r="Q51" s="3" t="s">
        <v>3130</v>
      </c>
    </row>
    <row r="52" spans="1:17" x14ac:dyDescent="0.15">
      <c r="A52" s="3" t="s">
        <v>1106</v>
      </c>
      <c r="B52" s="3" t="s">
        <v>1107</v>
      </c>
      <c r="C52" s="1">
        <v>7.75</v>
      </c>
      <c r="D52" s="2">
        <v>41143</v>
      </c>
      <c r="E52" s="2">
        <v>40045</v>
      </c>
      <c r="F52" s="3" t="s">
        <v>1108</v>
      </c>
      <c r="G52" s="3" t="s">
        <v>18</v>
      </c>
      <c r="H52" s="3" t="s">
        <v>19</v>
      </c>
      <c r="I52" s="3" t="s">
        <v>20</v>
      </c>
      <c r="J52" s="3" t="s">
        <v>21</v>
      </c>
      <c r="K52" s="3" t="s">
        <v>22</v>
      </c>
      <c r="L52" s="3" t="s">
        <v>23</v>
      </c>
      <c r="M52" s="1">
        <v>40240369</v>
      </c>
      <c r="N52" s="3" t="s">
        <v>18</v>
      </c>
      <c r="O52" s="3" t="s">
        <v>947</v>
      </c>
      <c r="P52" s="3" t="s">
        <v>3133</v>
      </c>
      <c r="Q52" s="3" t="s">
        <v>3130</v>
      </c>
    </row>
    <row r="53" spans="1:17" x14ac:dyDescent="0.15">
      <c r="A53" s="3" t="s">
        <v>1106</v>
      </c>
      <c r="B53" s="3" t="s">
        <v>1107</v>
      </c>
      <c r="C53" s="1">
        <v>7</v>
      </c>
      <c r="D53" s="2">
        <v>41143</v>
      </c>
      <c r="E53" s="2">
        <v>40045</v>
      </c>
      <c r="F53" s="3" t="s">
        <v>1109</v>
      </c>
      <c r="G53" s="3" t="s">
        <v>18</v>
      </c>
      <c r="H53" s="3" t="s">
        <v>19</v>
      </c>
      <c r="I53" s="3" t="s">
        <v>20</v>
      </c>
      <c r="J53" s="3" t="s">
        <v>21</v>
      </c>
      <c r="K53" s="3" t="s">
        <v>22</v>
      </c>
      <c r="L53" s="3" t="s">
        <v>23</v>
      </c>
      <c r="M53" s="1">
        <v>40240369</v>
      </c>
      <c r="N53" s="3" t="s">
        <v>18</v>
      </c>
      <c r="O53" s="3" t="s">
        <v>947</v>
      </c>
      <c r="P53" s="3" t="s">
        <v>3133</v>
      </c>
      <c r="Q53" s="3" t="s">
        <v>3130</v>
      </c>
    </row>
    <row r="54" spans="1:17" x14ac:dyDescent="0.15">
      <c r="A54" s="3" t="s">
        <v>1136</v>
      </c>
      <c r="B54" s="3" t="s">
        <v>1137</v>
      </c>
      <c r="C54" s="1">
        <v>10</v>
      </c>
      <c r="D54" s="2">
        <v>41155</v>
      </c>
      <c r="E54" s="2">
        <v>40063</v>
      </c>
      <c r="F54" s="3" t="s">
        <v>1138</v>
      </c>
      <c r="G54" s="3" t="s">
        <v>18</v>
      </c>
      <c r="H54" s="3" t="s">
        <v>19</v>
      </c>
      <c r="I54" s="3" t="s">
        <v>20</v>
      </c>
      <c r="J54" s="3" t="s">
        <v>21</v>
      </c>
      <c r="K54" s="3" t="s">
        <v>22</v>
      </c>
      <c r="L54" s="3" t="s">
        <v>23</v>
      </c>
      <c r="M54" s="1">
        <v>20120184</v>
      </c>
      <c r="N54" s="3" t="s">
        <v>18</v>
      </c>
      <c r="O54" s="3" t="s">
        <v>947</v>
      </c>
      <c r="P54" s="3" t="s">
        <v>3133</v>
      </c>
      <c r="Q54" s="3" t="s">
        <v>3130</v>
      </c>
    </row>
    <row r="55" spans="1:17" x14ac:dyDescent="0.15">
      <c r="A55" s="3" t="s">
        <v>1155</v>
      </c>
      <c r="B55" s="3" t="s">
        <v>1156</v>
      </c>
      <c r="C55" s="1">
        <v>9</v>
      </c>
      <c r="D55" s="2">
        <v>41190</v>
      </c>
      <c r="E55" s="2">
        <v>40092</v>
      </c>
      <c r="F55" s="3" t="s">
        <v>1157</v>
      </c>
      <c r="G55" s="3" t="s">
        <v>18</v>
      </c>
      <c r="H55" s="3" t="s">
        <v>19</v>
      </c>
      <c r="I55" s="3" t="s">
        <v>20</v>
      </c>
      <c r="J55" s="3" t="s">
        <v>21</v>
      </c>
      <c r="K55" s="3" t="s">
        <v>22</v>
      </c>
      <c r="L55" s="3" t="s">
        <v>23</v>
      </c>
      <c r="M55" s="1">
        <v>20120184</v>
      </c>
      <c r="N55" s="3" t="s">
        <v>18</v>
      </c>
      <c r="O55" s="3" t="s">
        <v>947</v>
      </c>
      <c r="P55" s="3" t="s">
        <v>3133</v>
      </c>
      <c r="Q55" s="3" t="s">
        <v>3130</v>
      </c>
    </row>
    <row r="56" spans="1:17" x14ac:dyDescent="0.15">
      <c r="A56" s="3" t="s">
        <v>337</v>
      </c>
      <c r="B56" s="3" t="s">
        <v>338</v>
      </c>
      <c r="C56" s="1">
        <v>6.9</v>
      </c>
      <c r="D56" s="2">
        <v>41584</v>
      </c>
      <c r="E56" s="2">
        <v>40120</v>
      </c>
      <c r="F56" s="3" t="s">
        <v>1193</v>
      </c>
      <c r="G56" s="3" t="s">
        <v>18</v>
      </c>
      <c r="H56" s="3" t="s">
        <v>19</v>
      </c>
      <c r="I56" s="3" t="s">
        <v>20</v>
      </c>
      <c r="J56" s="3" t="s">
        <v>21</v>
      </c>
      <c r="K56" s="3" t="s">
        <v>22</v>
      </c>
      <c r="L56" s="3" t="s">
        <v>23</v>
      </c>
      <c r="M56" s="1">
        <v>67067281</v>
      </c>
      <c r="N56" s="3" t="s">
        <v>18</v>
      </c>
      <c r="O56" s="3" t="s">
        <v>947</v>
      </c>
      <c r="P56" s="3" t="s">
        <v>3133</v>
      </c>
      <c r="Q56" s="3" t="s">
        <v>3130</v>
      </c>
    </row>
    <row r="57" spans="1:17" x14ac:dyDescent="0.15">
      <c r="A57" s="3" t="s">
        <v>337</v>
      </c>
      <c r="B57" s="3" t="s">
        <v>338</v>
      </c>
      <c r="C57" s="1">
        <v>7.4</v>
      </c>
      <c r="D57" s="2">
        <v>41950</v>
      </c>
      <c r="E57" s="2">
        <v>40120</v>
      </c>
      <c r="F57" s="3" t="s">
        <v>1194</v>
      </c>
      <c r="G57" s="3" t="s">
        <v>18</v>
      </c>
      <c r="H57" s="3" t="s">
        <v>19</v>
      </c>
      <c r="I57" s="3" t="s">
        <v>20</v>
      </c>
      <c r="J57" s="3" t="s">
        <v>21</v>
      </c>
      <c r="K57" s="3" t="s">
        <v>22</v>
      </c>
      <c r="L57" s="3" t="s">
        <v>23</v>
      </c>
      <c r="M57" s="1">
        <v>67067281</v>
      </c>
      <c r="N57" s="3" t="s">
        <v>18</v>
      </c>
      <c r="O57" s="3" t="s">
        <v>947</v>
      </c>
      <c r="P57" s="3" t="s">
        <v>3133</v>
      </c>
      <c r="Q57" s="3" t="s">
        <v>3130</v>
      </c>
    </row>
    <row r="58" spans="1:17" x14ac:dyDescent="0.15">
      <c r="A58" s="3" t="s">
        <v>1203</v>
      </c>
      <c r="B58" s="3" t="s">
        <v>1204</v>
      </c>
      <c r="C58" s="1">
        <v>10.5</v>
      </c>
      <c r="D58" s="2">
        <v>41227</v>
      </c>
      <c r="E58" s="2">
        <v>40135</v>
      </c>
      <c r="F58" s="3" t="s">
        <v>1205</v>
      </c>
      <c r="G58" s="3" t="s">
        <v>18</v>
      </c>
      <c r="H58" s="3" t="s">
        <v>19</v>
      </c>
      <c r="I58" s="3" t="s">
        <v>20</v>
      </c>
      <c r="J58" s="3" t="s">
        <v>21</v>
      </c>
      <c r="K58" s="3" t="s">
        <v>22</v>
      </c>
      <c r="L58" s="3" t="s">
        <v>23</v>
      </c>
      <c r="M58" s="1">
        <v>19893846</v>
      </c>
      <c r="N58" s="3" t="s">
        <v>18</v>
      </c>
      <c r="O58" s="3" t="s">
        <v>947</v>
      </c>
      <c r="P58" s="3" t="s">
        <v>3133</v>
      </c>
      <c r="Q58" s="3" t="s">
        <v>3130</v>
      </c>
    </row>
    <row r="59" spans="1:17" x14ac:dyDescent="0.15">
      <c r="A59" s="3" t="s">
        <v>16</v>
      </c>
      <c r="B59" s="3" t="s">
        <v>17</v>
      </c>
      <c r="C59" s="1">
        <v>7</v>
      </c>
      <c r="D59" s="2">
        <v>43783</v>
      </c>
      <c r="E59" s="2">
        <v>40143</v>
      </c>
      <c r="F59" s="3" t="s">
        <v>1211</v>
      </c>
      <c r="G59" s="3" t="s">
        <v>18</v>
      </c>
      <c r="H59" s="3" t="s">
        <v>19</v>
      </c>
      <c r="I59" s="3" t="s">
        <v>20</v>
      </c>
      <c r="J59" s="3" t="s">
        <v>21</v>
      </c>
      <c r="K59" s="3" t="s">
        <v>22</v>
      </c>
      <c r="L59" s="3" t="s">
        <v>23</v>
      </c>
      <c r="M59" s="1">
        <v>67067281</v>
      </c>
      <c r="N59" s="3" t="s">
        <v>18</v>
      </c>
      <c r="O59" s="3" t="s">
        <v>947</v>
      </c>
      <c r="P59" s="3" t="s">
        <v>3133</v>
      </c>
      <c r="Q59" s="3" t="s">
        <v>3130</v>
      </c>
    </row>
    <row r="60" spans="1:17" x14ac:dyDescent="0.15">
      <c r="A60" s="3" t="s">
        <v>16</v>
      </c>
      <c r="B60" s="3" t="s">
        <v>17</v>
      </c>
      <c r="C60" s="1">
        <v>7</v>
      </c>
      <c r="D60" s="2">
        <v>43783</v>
      </c>
      <c r="E60" s="2">
        <v>40143</v>
      </c>
      <c r="F60" s="3" t="s">
        <v>1212</v>
      </c>
      <c r="G60" s="3" t="s">
        <v>18</v>
      </c>
      <c r="H60" s="3" t="s">
        <v>19</v>
      </c>
      <c r="I60" s="3" t="s">
        <v>20</v>
      </c>
      <c r="J60" s="3" t="s">
        <v>21</v>
      </c>
      <c r="K60" s="3" t="s">
        <v>22</v>
      </c>
      <c r="L60" s="3" t="s">
        <v>23</v>
      </c>
      <c r="M60" s="1">
        <v>67067281</v>
      </c>
      <c r="N60" s="3" t="s">
        <v>18</v>
      </c>
      <c r="O60" s="3" t="s">
        <v>947</v>
      </c>
      <c r="P60" s="3" t="s">
        <v>3133</v>
      </c>
      <c r="Q60" s="3" t="s">
        <v>3130</v>
      </c>
    </row>
    <row r="61" spans="1:17" x14ac:dyDescent="0.15">
      <c r="A61" s="3" t="s">
        <v>1214</v>
      </c>
      <c r="B61" s="3" t="s">
        <v>1215</v>
      </c>
      <c r="C61" s="1">
        <v>12.75</v>
      </c>
      <c r="D61" s="2">
        <v>41242</v>
      </c>
      <c r="E61" s="2">
        <v>40150</v>
      </c>
      <c r="F61" s="3" t="s">
        <v>1216</v>
      </c>
      <c r="G61" s="3" t="s">
        <v>18</v>
      </c>
      <c r="H61" s="3" t="s">
        <v>19</v>
      </c>
      <c r="I61" s="3" t="s">
        <v>20</v>
      </c>
      <c r="J61" s="3" t="s">
        <v>21</v>
      </c>
      <c r="K61" s="3" t="s">
        <v>22</v>
      </c>
      <c r="L61" s="3" t="s">
        <v>25</v>
      </c>
      <c r="M61" s="1">
        <v>67067281</v>
      </c>
      <c r="N61" s="3" t="s">
        <v>18</v>
      </c>
      <c r="O61" s="3" t="s">
        <v>947</v>
      </c>
      <c r="P61" s="3" t="s">
        <v>3133</v>
      </c>
      <c r="Q61" s="3" t="s">
        <v>3130</v>
      </c>
    </row>
    <row r="62" spans="1:17" x14ac:dyDescent="0.15">
      <c r="A62" s="3" t="s">
        <v>975</v>
      </c>
      <c r="B62" s="3" t="s">
        <v>976</v>
      </c>
      <c r="C62" s="1">
        <v>8.65</v>
      </c>
      <c r="D62" s="2">
        <v>41983</v>
      </c>
      <c r="E62" s="2">
        <v>40163</v>
      </c>
      <c r="F62" s="3" t="s">
        <v>1247</v>
      </c>
      <c r="G62" s="3" t="s">
        <v>18</v>
      </c>
      <c r="H62" s="3" t="s">
        <v>19</v>
      </c>
      <c r="I62" s="3" t="s">
        <v>20</v>
      </c>
      <c r="J62" s="3" t="s">
        <v>21</v>
      </c>
      <c r="K62" s="3" t="s">
        <v>31</v>
      </c>
      <c r="L62" s="3" t="s">
        <v>23</v>
      </c>
      <c r="M62" s="1">
        <v>201201845</v>
      </c>
      <c r="N62" s="3" t="s">
        <v>18</v>
      </c>
      <c r="O62" s="3" t="s">
        <v>947</v>
      </c>
      <c r="P62" s="3" t="s">
        <v>3133</v>
      </c>
      <c r="Q62" s="3" t="s">
        <v>3130</v>
      </c>
    </row>
    <row r="63" spans="1:17" x14ac:dyDescent="0.15">
      <c r="A63" s="3" t="s">
        <v>1106</v>
      </c>
      <c r="B63" s="3" t="s">
        <v>1107</v>
      </c>
      <c r="C63" s="1">
        <v>9</v>
      </c>
      <c r="D63" s="2">
        <v>41994</v>
      </c>
      <c r="E63" s="2">
        <v>40164</v>
      </c>
      <c r="F63" s="3" t="s">
        <v>1250</v>
      </c>
      <c r="G63" s="3" t="s">
        <v>18</v>
      </c>
      <c r="H63" s="3" t="s">
        <v>19</v>
      </c>
      <c r="I63" s="3" t="s">
        <v>20</v>
      </c>
      <c r="J63" s="3" t="s">
        <v>21</v>
      </c>
      <c r="K63" s="3" t="s">
        <v>22</v>
      </c>
      <c r="L63" s="3" t="s">
        <v>23</v>
      </c>
      <c r="M63" s="1">
        <v>67067281</v>
      </c>
      <c r="N63" s="3" t="s">
        <v>18</v>
      </c>
      <c r="O63" s="3" t="s">
        <v>947</v>
      </c>
      <c r="P63" s="3" t="s">
        <v>3133</v>
      </c>
      <c r="Q63" s="3" t="s">
        <v>3130</v>
      </c>
    </row>
    <row r="64" spans="1:17" x14ac:dyDescent="0.15">
      <c r="A64" s="3" t="s">
        <v>985</v>
      </c>
      <c r="B64" s="3" t="s">
        <v>986</v>
      </c>
      <c r="C64" s="1">
        <v>10</v>
      </c>
      <c r="D64" s="2">
        <v>41257</v>
      </c>
      <c r="E64" s="2">
        <v>40165</v>
      </c>
      <c r="F64" s="3" t="s">
        <v>1251</v>
      </c>
      <c r="G64" s="3" t="s">
        <v>18</v>
      </c>
      <c r="H64" s="3" t="s">
        <v>19</v>
      </c>
      <c r="I64" s="3" t="s">
        <v>20</v>
      </c>
      <c r="J64" s="3" t="s">
        <v>21</v>
      </c>
      <c r="K64" s="3" t="s">
        <v>22</v>
      </c>
      <c r="L64" s="3" t="s">
        <v>23</v>
      </c>
      <c r="M64" s="1">
        <v>13413456</v>
      </c>
      <c r="N64" s="3" t="s">
        <v>18</v>
      </c>
      <c r="O64" s="3" t="s">
        <v>947</v>
      </c>
      <c r="P64" s="3" t="s">
        <v>3133</v>
      </c>
      <c r="Q64" s="3" t="s">
        <v>3130</v>
      </c>
    </row>
    <row r="65" spans="1:17" x14ac:dyDescent="0.15">
      <c r="A65" s="3" t="s">
        <v>16</v>
      </c>
      <c r="B65" s="3" t="s">
        <v>17</v>
      </c>
      <c r="C65" s="1">
        <v>8.3000000000000007</v>
      </c>
      <c r="D65" s="2">
        <v>43859</v>
      </c>
      <c r="E65" s="2">
        <v>40219</v>
      </c>
      <c r="F65" s="3" t="s">
        <v>1281</v>
      </c>
      <c r="G65" s="3" t="s">
        <v>18</v>
      </c>
      <c r="H65" s="3" t="s">
        <v>19</v>
      </c>
      <c r="I65" s="3" t="s">
        <v>20</v>
      </c>
      <c r="J65" s="3" t="s">
        <v>21</v>
      </c>
      <c r="K65" s="3" t="s">
        <v>22</v>
      </c>
      <c r="L65" s="3" t="s">
        <v>23</v>
      </c>
      <c r="M65" s="1">
        <v>67067281</v>
      </c>
      <c r="N65" s="3" t="s">
        <v>18</v>
      </c>
      <c r="O65" s="3" t="s">
        <v>947</v>
      </c>
      <c r="P65" s="3" t="s">
        <v>3133</v>
      </c>
      <c r="Q65" s="3" t="s">
        <v>3130</v>
      </c>
    </row>
    <row r="66" spans="1:17" x14ac:dyDescent="0.15">
      <c r="A66" s="3" t="s">
        <v>16</v>
      </c>
      <c r="B66" s="3" t="s">
        <v>17</v>
      </c>
      <c r="C66" s="1">
        <v>8.3000000000000007</v>
      </c>
      <c r="D66" s="2">
        <v>43860</v>
      </c>
      <c r="E66" s="2">
        <v>40220</v>
      </c>
      <c r="F66" s="3" t="s">
        <v>1282</v>
      </c>
      <c r="G66" s="3" t="s">
        <v>18</v>
      </c>
      <c r="H66" s="3" t="s">
        <v>19</v>
      </c>
      <c r="I66" s="3" t="s">
        <v>20</v>
      </c>
      <c r="J66" s="3" t="s">
        <v>21</v>
      </c>
      <c r="K66" s="3" t="s">
        <v>22</v>
      </c>
      <c r="L66" s="3" t="s">
        <v>23</v>
      </c>
      <c r="M66" s="1">
        <v>67067281</v>
      </c>
      <c r="N66" s="3" t="s">
        <v>18</v>
      </c>
      <c r="O66" s="3" t="s">
        <v>947</v>
      </c>
      <c r="P66" s="3" t="s">
        <v>3133</v>
      </c>
      <c r="Q66" s="3" t="s">
        <v>3130</v>
      </c>
    </row>
    <row r="67" spans="1:17" x14ac:dyDescent="0.15">
      <c r="A67" s="3" t="s">
        <v>985</v>
      </c>
      <c r="B67" s="3" t="s">
        <v>986</v>
      </c>
      <c r="C67" s="1">
        <v>10.25</v>
      </c>
      <c r="D67" s="2">
        <v>41331</v>
      </c>
      <c r="E67" s="2">
        <v>40239</v>
      </c>
      <c r="F67" s="3" t="s">
        <v>1294</v>
      </c>
      <c r="G67" s="3" t="s">
        <v>18</v>
      </c>
      <c r="H67" s="3" t="s">
        <v>19</v>
      </c>
      <c r="I67" s="3" t="s">
        <v>20</v>
      </c>
      <c r="J67" s="3" t="s">
        <v>21</v>
      </c>
      <c r="K67" s="3" t="s">
        <v>22</v>
      </c>
      <c r="L67" s="3" t="s">
        <v>23</v>
      </c>
      <c r="M67" s="1">
        <v>26826912</v>
      </c>
      <c r="N67" s="3" t="s">
        <v>18</v>
      </c>
      <c r="O67" s="3" t="s">
        <v>947</v>
      </c>
      <c r="P67" s="3" t="s">
        <v>3133</v>
      </c>
      <c r="Q67" s="3" t="s">
        <v>3130</v>
      </c>
    </row>
    <row r="68" spans="1:17" x14ac:dyDescent="0.15">
      <c r="A68" s="3" t="s">
        <v>1296</v>
      </c>
      <c r="B68" s="3" t="s">
        <v>1297</v>
      </c>
      <c r="C68" s="1">
        <v>7.5</v>
      </c>
      <c r="D68" s="2">
        <v>41340</v>
      </c>
      <c r="E68" s="2">
        <v>40248</v>
      </c>
      <c r="F68" s="3" t="s">
        <v>1298</v>
      </c>
      <c r="G68" s="3" t="s">
        <v>18</v>
      </c>
      <c r="H68" s="3" t="s">
        <v>19</v>
      </c>
      <c r="I68" s="3" t="s">
        <v>20</v>
      </c>
      <c r="J68" s="3" t="s">
        <v>21</v>
      </c>
      <c r="K68" s="3" t="s">
        <v>22</v>
      </c>
      <c r="L68" s="3" t="s">
        <v>23</v>
      </c>
      <c r="M68" s="1">
        <v>13413456</v>
      </c>
      <c r="N68" s="3" t="s">
        <v>18</v>
      </c>
      <c r="O68" s="3" t="s">
        <v>947</v>
      </c>
      <c r="P68" s="3" t="s">
        <v>3133</v>
      </c>
      <c r="Q68" s="3" t="s">
        <v>3130</v>
      </c>
    </row>
    <row r="69" spans="1:17" x14ac:dyDescent="0.15">
      <c r="A69" s="3" t="s">
        <v>962</v>
      </c>
      <c r="B69" s="3" t="s">
        <v>963</v>
      </c>
      <c r="C69" s="1">
        <v>7.6</v>
      </c>
      <c r="D69" s="2">
        <v>41348</v>
      </c>
      <c r="E69" s="2">
        <v>40256</v>
      </c>
      <c r="F69" s="3" t="s">
        <v>1300</v>
      </c>
      <c r="G69" s="3" t="s">
        <v>18</v>
      </c>
      <c r="H69" s="3" t="s">
        <v>19</v>
      </c>
      <c r="I69" s="3" t="s">
        <v>20</v>
      </c>
      <c r="J69" s="3" t="s">
        <v>21</v>
      </c>
      <c r="K69" s="3" t="s">
        <v>22</v>
      </c>
      <c r="L69" s="3" t="s">
        <v>25</v>
      </c>
      <c r="M69" s="1">
        <v>67067281</v>
      </c>
      <c r="N69" s="3" t="s">
        <v>18</v>
      </c>
      <c r="O69" s="3" t="s">
        <v>947</v>
      </c>
      <c r="P69" s="3" t="s">
        <v>3133</v>
      </c>
      <c r="Q69" s="3" t="s">
        <v>3130</v>
      </c>
    </row>
    <row r="70" spans="1:17" x14ac:dyDescent="0.15">
      <c r="A70" s="3" t="s">
        <v>962</v>
      </c>
      <c r="B70" s="3" t="s">
        <v>963</v>
      </c>
      <c r="C70" s="1">
        <v>7.6</v>
      </c>
      <c r="D70" s="2">
        <v>41348</v>
      </c>
      <c r="E70" s="2">
        <v>40256</v>
      </c>
      <c r="F70" s="3" t="s">
        <v>1301</v>
      </c>
      <c r="G70" s="3" t="s">
        <v>18</v>
      </c>
      <c r="H70" s="3" t="s">
        <v>19</v>
      </c>
      <c r="I70" s="3" t="s">
        <v>20</v>
      </c>
      <c r="J70" s="3" t="s">
        <v>21</v>
      </c>
      <c r="K70" s="3" t="s">
        <v>22</v>
      </c>
      <c r="L70" s="3" t="s">
        <v>25</v>
      </c>
      <c r="M70" s="1">
        <v>67067281</v>
      </c>
      <c r="N70" s="3" t="s">
        <v>18</v>
      </c>
      <c r="O70" s="3" t="s">
        <v>947</v>
      </c>
      <c r="P70" s="3" t="s">
        <v>3133</v>
      </c>
      <c r="Q70" s="3" t="s">
        <v>3130</v>
      </c>
    </row>
    <row r="71" spans="1:17" x14ac:dyDescent="0.15">
      <c r="A71" s="3" t="s">
        <v>962</v>
      </c>
      <c r="B71" s="3" t="s">
        <v>963</v>
      </c>
      <c r="C71" s="1">
        <v>7.6</v>
      </c>
      <c r="D71" s="2">
        <v>41348</v>
      </c>
      <c r="E71" s="2">
        <v>40256</v>
      </c>
      <c r="F71" s="3" t="s">
        <v>1302</v>
      </c>
      <c r="G71" s="3" t="s">
        <v>18</v>
      </c>
      <c r="H71" s="3" t="s">
        <v>19</v>
      </c>
      <c r="I71" s="3" t="s">
        <v>20</v>
      </c>
      <c r="J71" s="3" t="s">
        <v>21</v>
      </c>
      <c r="K71" s="3" t="s">
        <v>22</v>
      </c>
      <c r="L71" s="3" t="s">
        <v>25</v>
      </c>
      <c r="M71" s="1">
        <v>134134563</v>
      </c>
      <c r="N71" s="3" t="s">
        <v>18</v>
      </c>
      <c r="O71" s="3" t="s">
        <v>947</v>
      </c>
      <c r="P71" s="3" t="s">
        <v>3133</v>
      </c>
      <c r="Q71" s="3" t="s">
        <v>3130</v>
      </c>
    </row>
    <row r="72" spans="1:17" x14ac:dyDescent="0.15">
      <c r="A72" s="3" t="s">
        <v>1061</v>
      </c>
      <c r="B72" s="3" t="s">
        <v>1062</v>
      </c>
      <c r="C72" s="1">
        <v>7.5</v>
      </c>
      <c r="D72" s="2">
        <v>41371</v>
      </c>
      <c r="E72" s="2">
        <v>40275</v>
      </c>
      <c r="F72" s="3" t="s">
        <v>1317</v>
      </c>
      <c r="G72" s="3" t="s">
        <v>18</v>
      </c>
      <c r="H72" s="3" t="s">
        <v>19</v>
      </c>
      <c r="I72" s="3" t="s">
        <v>20</v>
      </c>
      <c r="J72" s="3" t="s">
        <v>21</v>
      </c>
      <c r="K72" s="3" t="s">
        <v>22</v>
      </c>
      <c r="L72" s="3" t="s">
        <v>23</v>
      </c>
      <c r="M72" s="1">
        <v>67067281</v>
      </c>
      <c r="N72" s="3" t="s">
        <v>18</v>
      </c>
      <c r="O72" s="3" t="s">
        <v>947</v>
      </c>
      <c r="P72" s="3" t="s">
        <v>3133</v>
      </c>
      <c r="Q72" s="3" t="s">
        <v>3130</v>
      </c>
    </row>
    <row r="73" spans="1:17" x14ac:dyDescent="0.15">
      <c r="A73" s="3" t="s">
        <v>1002</v>
      </c>
      <c r="B73" s="3" t="s">
        <v>1003</v>
      </c>
      <c r="C73" s="1">
        <v>8.65</v>
      </c>
      <c r="D73" s="2">
        <v>42102</v>
      </c>
      <c r="E73" s="2">
        <v>40282</v>
      </c>
      <c r="F73" s="3" t="s">
        <v>1331</v>
      </c>
      <c r="G73" s="3" t="s">
        <v>18</v>
      </c>
      <c r="H73" s="3" t="s">
        <v>19</v>
      </c>
      <c r="I73" s="3" t="s">
        <v>20</v>
      </c>
      <c r="J73" s="3" t="s">
        <v>21</v>
      </c>
      <c r="K73" s="3" t="s">
        <v>22</v>
      </c>
      <c r="L73" s="3" t="s">
        <v>23</v>
      </c>
      <c r="M73" s="1">
        <v>40240369</v>
      </c>
      <c r="N73" s="3" t="s">
        <v>18</v>
      </c>
      <c r="O73" s="3" t="s">
        <v>947</v>
      </c>
      <c r="P73" s="3" t="s">
        <v>3133</v>
      </c>
      <c r="Q73" s="3" t="s">
        <v>3130</v>
      </c>
    </row>
    <row r="74" spans="1:17" x14ac:dyDescent="0.15">
      <c r="A74" s="3" t="s">
        <v>975</v>
      </c>
      <c r="B74" s="3" t="s">
        <v>976</v>
      </c>
      <c r="C74" s="1">
        <v>8.25</v>
      </c>
      <c r="D74" s="2">
        <v>41746</v>
      </c>
      <c r="E74" s="2">
        <v>40290</v>
      </c>
      <c r="F74" s="3" t="s">
        <v>1338</v>
      </c>
      <c r="G74" s="3" t="s">
        <v>18</v>
      </c>
      <c r="H74" s="3" t="s">
        <v>19</v>
      </c>
      <c r="I74" s="3" t="s">
        <v>20</v>
      </c>
      <c r="J74" s="3" t="s">
        <v>21</v>
      </c>
      <c r="K74" s="3" t="s">
        <v>22</v>
      </c>
      <c r="L74" s="3" t="s">
        <v>25</v>
      </c>
      <c r="M74" s="1">
        <v>53653825</v>
      </c>
      <c r="N74" s="3" t="s">
        <v>18</v>
      </c>
      <c r="O74" s="3" t="s">
        <v>947</v>
      </c>
      <c r="P74" s="3" t="s">
        <v>3133</v>
      </c>
      <c r="Q74" s="3" t="s">
        <v>3130</v>
      </c>
    </row>
    <row r="75" spans="1:17" x14ac:dyDescent="0.15">
      <c r="A75" s="3" t="s">
        <v>1339</v>
      </c>
      <c r="B75" s="3" t="s">
        <v>1340</v>
      </c>
      <c r="C75" s="1">
        <v>8.85</v>
      </c>
      <c r="D75" s="2">
        <v>41393</v>
      </c>
      <c r="E75" s="2">
        <v>40295</v>
      </c>
      <c r="F75" s="3" t="s">
        <v>1341</v>
      </c>
      <c r="G75" s="3" t="s">
        <v>18</v>
      </c>
      <c r="H75" s="3" t="s">
        <v>19</v>
      </c>
      <c r="I75" s="3" t="s">
        <v>20</v>
      </c>
      <c r="J75" s="3" t="s">
        <v>21</v>
      </c>
      <c r="K75" s="3" t="s">
        <v>22</v>
      </c>
      <c r="L75" s="3" t="s">
        <v>23</v>
      </c>
      <c r="M75" s="1">
        <v>13262564</v>
      </c>
      <c r="N75" s="3" t="s">
        <v>18</v>
      </c>
      <c r="O75" s="3" t="s">
        <v>947</v>
      </c>
      <c r="P75" s="3" t="s">
        <v>3133</v>
      </c>
      <c r="Q75" s="3" t="s">
        <v>3130</v>
      </c>
    </row>
    <row r="76" spans="1:17" x14ac:dyDescent="0.15">
      <c r="A76" s="3" t="s">
        <v>1345</v>
      </c>
      <c r="B76" s="3" t="s">
        <v>1346</v>
      </c>
      <c r="C76" s="1">
        <v>9.75</v>
      </c>
      <c r="D76" s="2">
        <v>41388</v>
      </c>
      <c r="E76" s="2">
        <v>40296</v>
      </c>
      <c r="F76" s="3" t="s">
        <v>1347</v>
      </c>
      <c r="G76" s="3" t="s">
        <v>18</v>
      </c>
      <c r="H76" s="3" t="s">
        <v>19</v>
      </c>
      <c r="I76" s="3" t="s">
        <v>20</v>
      </c>
      <c r="J76" s="3" t="s">
        <v>21</v>
      </c>
      <c r="K76" s="3" t="s">
        <v>22</v>
      </c>
      <c r="L76" s="3" t="s">
        <v>23</v>
      </c>
      <c r="M76" s="1">
        <v>20120184</v>
      </c>
      <c r="N76" s="3" t="s">
        <v>18</v>
      </c>
      <c r="O76" s="3" t="s">
        <v>947</v>
      </c>
      <c r="P76" s="3" t="s">
        <v>3133</v>
      </c>
      <c r="Q76" s="3" t="s">
        <v>3130</v>
      </c>
    </row>
    <row r="77" spans="1:17" x14ac:dyDescent="0.15">
      <c r="A77" s="3" t="s">
        <v>1032</v>
      </c>
      <c r="B77" s="3" t="s">
        <v>1033</v>
      </c>
      <c r="C77" s="1">
        <v>9.75</v>
      </c>
      <c r="D77" s="2">
        <v>42117</v>
      </c>
      <c r="E77" s="2">
        <v>40297</v>
      </c>
      <c r="F77" s="3" t="s">
        <v>1349</v>
      </c>
      <c r="G77" s="3" t="s">
        <v>18</v>
      </c>
      <c r="H77" s="3" t="s">
        <v>19</v>
      </c>
      <c r="I77" s="3" t="s">
        <v>20</v>
      </c>
      <c r="J77" s="3" t="s">
        <v>21</v>
      </c>
      <c r="K77" s="3" t="s">
        <v>22</v>
      </c>
      <c r="L77" s="3" t="s">
        <v>23</v>
      </c>
      <c r="M77" s="1">
        <v>67067281</v>
      </c>
      <c r="N77" s="3" t="s">
        <v>18</v>
      </c>
      <c r="O77" s="3" t="s">
        <v>947</v>
      </c>
      <c r="P77" s="3" t="s">
        <v>3133</v>
      </c>
      <c r="Q77" s="3" t="s">
        <v>3130</v>
      </c>
    </row>
    <row r="78" spans="1:17" x14ac:dyDescent="0.15">
      <c r="A78" s="3" t="s">
        <v>1353</v>
      </c>
      <c r="B78" s="3" t="s">
        <v>1354</v>
      </c>
      <c r="C78" s="1">
        <v>9.25</v>
      </c>
      <c r="D78" s="2">
        <v>41404</v>
      </c>
      <c r="E78" s="2">
        <v>40312</v>
      </c>
      <c r="F78" s="3" t="s">
        <v>1355</v>
      </c>
      <c r="G78" s="3" t="s">
        <v>18</v>
      </c>
      <c r="H78" s="3" t="s">
        <v>19</v>
      </c>
      <c r="I78" s="3" t="s">
        <v>20</v>
      </c>
      <c r="J78" s="3" t="s">
        <v>21</v>
      </c>
      <c r="K78" s="3" t="s">
        <v>22</v>
      </c>
      <c r="L78" s="3" t="s">
        <v>23</v>
      </c>
      <c r="M78" s="1">
        <v>19893846</v>
      </c>
      <c r="N78" s="3" t="s">
        <v>18</v>
      </c>
      <c r="O78" s="3" t="s">
        <v>947</v>
      </c>
      <c r="P78" s="3" t="s">
        <v>3133</v>
      </c>
      <c r="Q78" s="3" t="s">
        <v>3130</v>
      </c>
    </row>
    <row r="79" spans="1:17" x14ac:dyDescent="0.15">
      <c r="A79" s="3" t="s">
        <v>1367</v>
      </c>
      <c r="B79" s="3" t="s">
        <v>1368</v>
      </c>
      <c r="C79" s="1">
        <v>0.01</v>
      </c>
      <c r="D79" s="2">
        <v>41430</v>
      </c>
      <c r="E79" s="2">
        <v>40338</v>
      </c>
      <c r="F79" s="3" t="s">
        <v>1369</v>
      </c>
      <c r="G79" s="3" t="s">
        <v>18</v>
      </c>
      <c r="H79" s="3" t="s">
        <v>19</v>
      </c>
      <c r="I79" s="3" t="s">
        <v>20</v>
      </c>
      <c r="J79" s="3" t="s">
        <v>21</v>
      </c>
      <c r="K79" s="3" t="s">
        <v>22</v>
      </c>
      <c r="L79" s="3" t="s">
        <v>23</v>
      </c>
      <c r="M79" s="1">
        <v>26826912</v>
      </c>
      <c r="N79" s="3" t="s">
        <v>18</v>
      </c>
      <c r="O79" s="3" t="s">
        <v>947</v>
      </c>
      <c r="P79" s="3" t="s">
        <v>3133</v>
      </c>
      <c r="Q79" s="3" t="s">
        <v>3130</v>
      </c>
    </row>
    <row r="80" spans="1:17" x14ac:dyDescent="0.15">
      <c r="A80" s="3" t="s">
        <v>1379</v>
      </c>
      <c r="B80" s="3" t="s">
        <v>1380</v>
      </c>
      <c r="C80" s="1">
        <v>9.25</v>
      </c>
      <c r="D80" s="2">
        <v>41437</v>
      </c>
      <c r="E80" s="2">
        <v>40338</v>
      </c>
      <c r="F80" s="3" t="s">
        <v>1381</v>
      </c>
      <c r="G80" s="3" t="s">
        <v>18</v>
      </c>
      <c r="H80" s="3" t="s">
        <v>19</v>
      </c>
      <c r="I80" s="3" t="s">
        <v>20</v>
      </c>
      <c r="J80" s="3" t="s">
        <v>21</v>
      </c>
      <c r="K80" s="3" t="s">
        <v>22</v>
      </c>
      <c r="L80" s="3" t="s">
        <v>23</v>
      </c>
      <c r="M80" s="1">
        <v>39787692</v>
      </c>
      <c r="N80" s="3" t="s">
        <v>18</v>
      </c>
      <c r="O80" s="3" t="s">
        <v>947</v>
      </c>
      <c r="P80" s="3" t="s">
        <v>3133</v>
      </c>
      <c r="Q80" s="3" t="s">
        <v>3130</v>
      </c>
    </row>
    <row r="81" spans="1:17" x14ac:dyDescent="0.15">
      <c r="A81" s="3" t="s">
        <v>337</v>
      </c>
      <c r="B81" s="3" t="s">
        <v>338</v>
      </c>
      <c r="C81" s="1">
        <v>8.9</v>
      </c>
      <c r="D81" s="2">
        <v>41450</v>
      </c>
      <c r="E81" s="2">
        <v>40354</v>
      </c>
      <c r="F81" s="3" t="s">
        <v>1394</v>
      </c>
      <c r="G81" s="3" t="s">
        <v>18</v>
      </c>
      <c r="H81" s="3" t="s">
        <v>19</v>
      </c>
      <c r="I81" s="3" t="s">
        <v>20</v>
      </c>
      <c r="J81" s="3" t="s">
        <v>21</v>
      </c>
      <c r="K81" s="3" t="s">
        <v>22</v>
      </c>
      <c r="L81" s="3" t="s">
        <v>23</v>
      </c>
      <c r="M81" s="1">
        <v>67067281</v>
      </c>
      <c r="N81" s="3" t="s">
        <v>18</v>
      </c>
      <c r="O81" s="3" t="s">
        <v>947</v>
      </c>
      <c r="P81" s="3" t="s">
        <v>3133</v>
      </c>
      <c r="Q81" s="3" t="s">
        <v>3130</v>
      </c>
    </row>
    <row r="82" spans="1:17" x14ac:dyDescent="0.15">
      <c r="A82" s="3" t="s">
        <v>337</v>
      </c>
      <c r="B82" s="3" t="s">
        <v>338</v>
      </c>
      <c r="C82" s="1">
        <v>8</v>
      </c>
      <c r="D82" s="2">
        <v>41463</v>
      </c>
      <c r="E82" s="2">
        <v>40367</v>
      </c>
      <c r="F82" s="3" t="s">
        <v>1412</v>
      </c>
      <c r="G82" s="3" t="s">
        <v>18</v>
      </c>
      <c r="H82" s="3" t="s">
        <v>19</v>
      </c>
      <c r="I82" s="3" t="s">
        <v>20</v>
      </c>
      <c r="J82" s="3" t="s">
        <v>21</v>
      </c>
      <c r="K82" s="3" t="s">
        <v>22</v>
      </c>
      <c r="L82" s="3" t="s">
        <v>23</v>
      </c>
      <c r="M82" s="1">
        <v>67067281</v>
      </c>
      <c r="N82" s="3" t="s">
        <v>18</v>
      </c>
      <c r="O82" s="3" t="s">
        <v>947</v>
      </c>
      <c r="P82" s="3" t="s">
        <v>3133</v>
      </c>
      <c r="Q82" s="3" t="s">
        <v>3130</v>
      </c>
    </row>
    <row r="83" spans="1:17" x14ac:dyDescent="0.15">
      <c r="A83" s="3" t="s">
        <v>1413</v>
      </c>
      <c r="B83" s="3" t="s">
        <v>1414</v>
      </c>
      <c r="C83" s="1">
        <v>9.25</v>
      </c>
      <c r="D83" s="2">
        <v>42195</v>
      </c>
      <c r="E83" s="2">
        <v>40375</v>
      </c>
      <c r="F83" s="3" t="s">
        <v>1415</v>
      </c>
      <c r="G83" s="3" t="s">
        <v>18</v>
      </c>
      <c r="H83" s="3" t="s">
        <v>19</v>
      </c>
      <c r="I83" s="3" t="s">
        <v>20</v>
      </c>
      <c r="J83" s="3" t="s">
        <v>21</v>
      </c>
      <c r="K83" s="3" t="s">
        <v>22</v>
      </c>
      <c r="L83" s="3" t="s">
        <v>25</v>
      </c>
      <c r="M83" s="1">
        <v>39683746</v>
      </c>
      <c r="N83" s="3" t="s">
        <v>18</v>
      </c>
      <c r="O83" s="3" t="s">
        <v>947</v>
      </c>
      <c r="P83" s="3" t="s">
        <v>3133</v>
      </c>
      <c r="Q83" s="3" t="s">
        <v>3130</v>
      </c>
    </row>
    <row r="84" spans="1:17" x14ac:dyDescent="0.15">
      <c r="A84" s="3" t="s">
        <v>1002</v>
      </c>
      <c r="B84" s="3" t="s">
        <v>1003</v>
      </c>
      <c r="C84" s="1">
        <v>9.3000000000000007</v>
      </c>
      <c r="D84" s="2">
        <v>42199</v>
      </c>
      <c r="E84" s="2">
        <v>40379</v>
      </c>
      <c r="F84" s="3" t="s">
        <v>1416</v>
      </c>
      <c r="G84" s="3" t="s">
        <v>18</v>
      </c>
      <c r="H84" s="3" t="s">
        <v>19</v>
      </c>
      <c r="I84" s="3" t="s">
        <v>20</v>
      </c>
      <c r="J84" s="3" t="s">
        <v>21</v>
      </c>
      <c r="K84" s="3" t="s">
        <v>22</v>
      </c>
      <c r="L84" s="3" t="s">
        <v>23</v>
      </c>
      <c r="M84" s="1">
        <v>26826912</v>
      </c>
      <c r="N84" s="3" t="s">
        <v>18</v>
      </c>
      <c r="O84" s="3" t="s">
        <v>947</v>
      </c>
      <c r="P84" s="3" t="s">
        <v>3133</v>
      </c>
      <c r="Q84" s="3" t="s">
        <v>3130</v>
      </c>
    </row>
    <row r="85" spans="1:17" x14ac:dyDescent="0.15">
      <c r="A85" s="3" t="s">
        <v>130</v>
      </c>
      <c r="B85" s="3" t="s">
        <v>131</v>
      </c>
      <c r="C85" s="1">
        <v>20</v>
      </c>
      <c r="D85" s="2">
        <v>41483</v>
      </c>
      <c r="E85" s="2">
        <v>40385</v>
      </c>
      <c r="F85" s="3" t="s">
        <v>1424</v>
      </c>
      <c r="G85" s="3" t="s">
        <v>18</v>
      </c>
      <c r="H85" s="3" t="s">
        <v>19</v>
      </c>
      <c r="I85" s="3" t="s">
        <v>20</v>
      </c>
      <c r="J85" s="3" t="s">
        <v>21</v>
      </c>
      <c r="K85" s="3" t="s">
        <v>22</v>
      </c>
      <c r="L85" s="3" t="s">
        <v>25</v>
      </c>
      <c r="M85" s="1">
        <v>18778838</v>
      </c>
      <c r="N85" s="3" t="s">
        <v>18</v>
      </c>
      <c r="O85" s="3" t="s">
        <v>947</v>
      </c>
      <c r="P85" s="3" t="s">
        <v>3133</v>
      </c>
      <c r="Q85" s="3" t="s">
        <v>3130</v>
      </c>
    </row>
    <row r="86" spans="1:17" x14ac:dyDescent="0.15">
      <c r="A86" s="3" t="s">
        <v>540</v>
      </c>
      <c r="B86" s="3" t="s">
        <v>541</v>
      </c>
      <c r="C86" s="1">
        <v>9.5</v>
      </c>
      <c r="D86" s="2">
        <v>42208</v>
      </c>
      <c r="E86" s="2">
        <v>40388</v>
      </c>
      <c r="F86" s="3" t="s">
        <v>1428</v>
      </c>
      <c r="G86" s="3" t="s">
        <v>18</v>
      </c>
      <c r="H86" s="3" t="s">
        <v>19</v>
      </c>
      <c r="I86" s="3" t="s">
        <v>20</v>
      </c>
      <c r="J86" s="3" t="s">
        <v>21</v>
      </c>
      <c r="K86" s="3" t="s">
        <v>22</v>
      </c>
      <c r="L86" s="3" t="s">
        <v>23</v>
      </c>
      <c r="M86" s="1">
        <v>33533640</v>
      </c>
      <c r="N86" s="3" t="s">
        <v>18</v>
      </c>
      <c r="O86" s="3" t="s">
        <v>947</v>
      </c>
      <c r="P86" s="3" t="s">
        <v>3133</v>
      </c>
      <c r="Q86" s="3" t="s">
        <v>3130</v>
      </c>
    </row>
    <row r="87" spans="1:17" x14ac:dyDescent="0.15">
      <c r="A87" s="3" t="s">
        <v>388</v>
      </c>
      <c r="B87" s="3" t="s">
        <v>389</v>
      </c>
      <c r="C87" s="1">
        <v>0.01</v>
      </c>
      <c r="D87" s="2">
        <v>44008</v>
      </c>
      <c r="E87" s="2">
        <v>40368</v>
      </c>
      <c r="F87" s="3" t="s">
        <v>1431</v>
      </c>
      <c r="G87" s="3" t="s">
        <v>18</v>
      </c>
      <c r="H87" s="3" t="s">
        <v>19</v>
      </c>
      <c r="I87" s="3" t="s">
        <v>20</v>
      </c>
      <c r="J87" s="3" t="s">
        <v>21</v>
      </c>
      <c r="K87" s="3" t="s">
        <v>22</v>
      </c>
      <c r="L87" s="3" t="s">
        <v>23</v>
      </c>
      <c r="M87" s="1">
        <v>135473819</v>
      </c>
      <c r="N87" s="3" t="s">
        <v>18</v>
      </c>
      <c r="O87" s="3" t="s">
        <v>947</v>
      </c>
      <c r="P87" s="3" t="s">
        <v>3133</v>
      </c>
      <c r="Q87" s="3" t="s">
        <v>3130</v>
      </c>
    </row>
    <row r="88" spans="1:17" x14ac:dyDescent="0.15">
      <c r="A88" s="3" t="s">
        <v>1439</v>
      </c>
      <c r="B88" s="3" t="s">
        <v>1440</v>
      </c>
      <c r="C88" s="1">
        <v>7.9</v>
      </c>
      <c r="D88" s="2">
        <v>41498</v>
      </c>
      <c r="E88" s="2">
        <v>40400</v>
      </c>
      <c r="F88" s="3" t="s">
        <v>1441</v>
      </c>
      <c r="G88" s="3" t="s">
        <v>18</v>
      </c>
      <c r="H88" s="3" t="s">
        <v>19</v>
      </c>
      <c r="I88" s="3" t="s">
        <v>20</v>
      </c>
      <c r="J88" s="3" t="s">
        <v>21</v>
      </c>
      <c r="K88" s="3" t="s">
        <v>22</v>
      </c>
      <c r="L88" s="3" t="s">
        <v>25</v>
      </c>
      <c r="M88" s="1">
        <v>39787692</v>
      </c>
      <c r="N88" s="3" t="s">
        <v>18</v>
      </c>
      <c r="O88" s="3" t="s">
        <v>947</v>
      </c>
      <c r="P88" s="3" t="s">
        <v>3133</v>
      </c>
      <c r="Q88" s="3" t="s">
        <v>3130</v>
      </c>
    </row>
    <row r="89" spans="1:17" x14ac:dyDescent="0.15">
      <c r="A89" s="3" t="s">
        <v>46</v>
      </c>
      <c r="B89" s="3" t="s">
        <v>47</v>
      </c>
      <c r="C89" s="1">
        <v>10.7</v>
      </c>
      <c r="D89" s="2">
        <v>42975</v>
      </c>
      <c r="E89" s="2">
        <v>40413</v>
      </c>
      <c r="F89" s="3" t="s">
        <v>1453</v>
      </c>
      <c r="G89" s="3" t="s">
        <v>18</v>
      </c>
      <c r="H89" s="3" t="s">
        <v>19</v>
      </c>
      <c r="I89" s="3" t="s">
        <v>20</v>
      </c>
      <c r="J89" s="3" t="s">
        <v>21</v>
      </c>
      <c r="K89" s="3" t="s">
        <v>22</v>
      </c>
      <c r="L89" s="3" t="s">
        <v>23</v>
      </c>
      <c r="M89" s="1">
        <v>67067281</v>
      </c>
      <c r="N89" s="3" t="s">
        <v>18</v>
      </c>
      <c r="O89" s="3" t="s">
        <v>947</v>
      </c>
      <c r="P89" s="3" t="s">
        <v>3133</v>
      </c>
      <c r="Q89" s="3" t="s">
        <v>3130</v>
      </c>
    </row>
    <row r="90" spans="1:17" x14ac:dyDescent="0.15">
      <c r="A90" s="3" t="s">
        <v>16</v>
      </c>
      <c r="B90" s="3" t="s">
        <v>17</v>
      </c>
      <c r="C90" s="1">
        <v>8.3000000000000007</v>
      </c>
      <c r="D90" s="2">
        <v>41514</v>
      </c>
      <c r="E90" s="2">
        <v>40422</v>
      </c>
      <c r="F90" s="3" t="s">
        <v>1454</v>
      </c>
      <c r="G90" s="3" t="s">
        <v>18</v>
      </c>
      <c r="H90" s="3" t="s">
        <v>19</v>
      </c>
      <c r="I90" s="3" t="s">
        <v>20</v>
      </c>
      <c r="J90" s="3" t="s">
        <v>21</v>
      </c>
      <c r="K90" s="3" t="s">
        <v>22</v>
      </c>
      <c r="L90" s="3" t="s">
        <v>23</v>
      </c>
      <c r="M90" s="1">
        <v>134134563</v>
      </c>
      <c r="N90" s="3" t="s">
        <v>18</v>
      </c>
      <c r="O90" s="3" t="s">
        <v>947</v>
      </c>
      <c r="P90" s="3" t="s">
        <v>3133</v>
      </c>
      <c r="Q90" s="3" t="s">
        <v>3130</v>
      </c>
    </row>
    <row r="91" spans="1:17" x14ac:dyDescent="0.15">
      <c r="A91" s="3" t="s">
        <v>16</v>
      </c>
      <c r="B91" s="3" t="s">
        <v>17</v>
      </c>
      <c r="C91" s="1">
        <v>8.3000000000000007</v>
      </c>
      <c r="D91" s="2">
        <v>41514</v>
      </c>
      <c r="E91" s="2">
        <v>40422</v>
      </c>
      <c r="F91" s="3" t="s">
        <v>1455</v>
      </c>
      <c r="G91" s="3" t="s">
        <v>18</v>
      </c>
      <c r="H91" s="3" t="s">
        <v>19</v>
      </c>
      <c r="I91" s="3" t="s">
        <v>20</v>
      </c>
      <c r="J91" s="3" t="s">
        <v>21</v>
      </c>
      <c r="K91" s="3" t="s">
        <v>22</v>
      </c>
      <c r="L91" s="3" t="s">
        <v>23</v>
      </c>
      <c r="M91" s="1">
        <v>67067281</v>
      </c>
      <c r="N91" s="3" t="s">
        <v>18</v>
      </c>
      <c r="O91" s="3" t="s">
        <v>947</v>
      </c>
      <c r="P91" s="3" t="s">
        <v>3133</v>
      </c>
      <c r="Q91" s="3" t="s">
        <v>3130</v>
      </c>
    </row>
    <row r="92" spans="1:17" x14ac:dyDescent="0.15">
      <c r="A92" s="3" t="s">
        <v>1476</v>
      </c>
      <c r="B92" s="3" t="s">
        <v>1477</v>
      </c>
      <c r="C92" s="1">
        <v>9</v>
      </c>
      <c r="D92" s="2">
        <v>42257</v>
      </c>
      <c r="E92" s="2">
        <v>40437</v>
      </c>
      <c r="F92" s="3" t="s">
        <v>1478</v>
      </c>
      <c r="G92" s="3" t="s">
        <v>18</v>
      </c>
      <c r="H92" s="3" t="s">
        <v>19</v>
      </c>
      <c r="I92" s="3" t="s">
        <v>20</v>
      </c>
      <c r="J92" s="3" t="s">
        <v>21</v>
      </c>
      <c r="K92" s="3" t="s">
        <v>22</v>
      </c>
      <c r="L92" s="3" t="s">
        <v>25</v>
      </c>
      <c r="M92" s="1">
        <v>19893846</v>
      </c>
      <c r="N92" s="3" t="s">
        <v>18</v>
      </c>
      <c r="O92" s="3" t="s">
        <v>947</v>
      </c>
      <c r="P92" s="3" t="s">
        <v>3133</v>
      </c>
      <c r="Q92" s="3" t="s">
        <v>3130</v>
      </c>
    </row>
    <row r="93" spans="1:17" x14ac:dyDescent="0.15">
      <c r="A93" s="3" t="s">
        <v>1479</v>
      </c>
      <c r="B93" s="3" t="s">
        <v>1480</v>
      </c>
      <c r="C93" s="1">
        <v>8.15</v>
      </c>
      <c r="D93" s="2">
        <v>42261</v>
      </c>
      <c r="E93" s="2">
        <v>40441</v>
      </c>
      <c r="F93" s="3" t="s">
        <v>1481</v>
      </c>
      <c r="G93" s="3" t="s">
        <v>18</v>
      </c>
      <c r="H93" s="3" t="s">
        <v>19</v>
      </c>
      <c r="I93" s="3" t="s">
        <v>20</v>
      </c>
      <c r="J93" s="3" t="s">
        <v>21</v>
      </c>
      <c r="K93" s="3" t="s">
        <v>22</v>
      </c>
      <c r="L93" s="3" t="s">
        <v>23</v>
      </c>
      <c r="M93" s="1">
        <v>26826912</v>
      </c>
      <c r="N93" s="3" t="s">
        <v>18</v>
      </c>
      <c r="O93" s="3" t="s">
        <v>947</v>
      </c>
      <c r="P93" s="3" t="s">
        <v>3133</v>
      </c>
      <c r="Q93" s="3" t="s">
        <v>3130</v>
      </c>
    </row>
    <row r="94" spans="1:17" x14ac:dyDescent="0.15">
      <c r="A94" s="3" t="s">
        <v>1479</v>
      </c>
      <c r="B94" s="3" t="s">
        <v>1480</v>
      </c>
      <c r="C94" s="1">
        <v>8.15</v>
      </c>
      <c r="D94" s="2">
        <v>42262</v>
      </c>
      <c r="E94" s="2">
        <v>40442</v>
      </c>
      <c r="F94" s="3" t="s">
        <v>1482</v>
      </c>
      <c r="G94" s="3" t="s">
        <v>18</v>
      </c>
      <c r="H94" s="3" t="s">
        <v>19</v>
      </c>
      <c r="I94" s="3" t="s">
        <v>20</v>
      </c>
      <c r="J94" s="3" t="s">
        <v>21</v>
      </c>
      <c r="K94" s="3" t="s">
        <v>22</v>
      </c>
      <c r="L94" s="3" t="s">
        <v>23</v>
      </c>
      <c r="M94" s="1">
        <v>26826912</v>
      </c>
      <c r="N94" s="3" t="s">
        <v>18</v>
      </c>
      <c r="O94" s="3" t="s">
        <v>947</v>
      </c>
      <c r="P94" s="3" t="s">
        <v>3133</v>
      </c>
      <c r="Q94" s="3" t="s">
        <v>3130</v>
      </c>
    </row>
    <row r="95" spans="1:17" x14ac:dyDescent="0.15">
      <c r="A95" s="3" t="s">
        <v>1061</v>
      </c>
      <c r="B95" s="3" t="s">
        <v>1062</v>
      </c>
      <c r="C95" s="1">
        <v>7.5</v>
      </c>
      <c r="D95" s="2">
        <v>41539</v>
      </c>
      <c r="E95" s="2">
        <v>40443</v>
      </c>
      <c r="F95" s="3" t="s">
        <v>1490</v>
      </c>
      <c r="G95" s="3" t="s">
        <v>18</v>
      </c>
      <c r="H95" s="3" t="s">
        <v>19</v>
      </c>
      <c r="I95" s="3" t="s">
        <v>20</v>
      </c>
      <c r="J95" s="3" t="s">
        <v>21</v>
      </c>
      <c r="K95" s="3" t="s">
        <v>22</v>
      </c>
      <c r="L95" s="3" t="s">
        <v>23</v>
      </c>
      <c r="M95" s="1">
        <v>67067281</v>
      </c>
      <c r="N95" s="3" t="s">
        <v>18</v>
      </c>
      <c r="O95" s="3" t="s">
        <v>947</v>
      </c>
      <c r="P95" s="3" t="s">
        <v>3133</v>
      </c>
      <c r="Q95" s="3" t="s">
        <v>3130</v>
      </c>
    </row>
    <row r="96" spans="1:17" x14ac:dyDescent="0.15">
      <c r="A96" s="3" t="s">
        <v>130</v>
      </c>
      <c r="B96" s="3" t="s">
        <v>131</v>
      </c>
      <c r="C96" s="1">
        <v>14.22</v>
      </c>
      <c r="D96" s="2">
        <v>41537</v>
      </c>
      <c r="E96" s="2">
        <v>40445</v>
      </c>
      <c r="F96" s="3" t="s">
        <v>1502</v>
      </c>
      <c r="G96" s="3" t="s">
        <v>18</v>
      </c>
      <c r="H96" s="3" t="s">
        <v>19</v>
      </c>
      <c r="I96" s="3" t="s">
        <v>20</v>
      </c>
      <c r="J96" s="3" t="s">
        <v>21</v>
      </c>
      <c r="K96" s="3" t="s">
        <v>22</v>
      </c>
      <c r="L96" s="3" t="s">
        <v>25</v>
      </c>
      <c r="M96" s="1">
        <v>21461530</v>
      </c>
      <c r="N96" s="3" t="s">
        <v>18</v>
      </c>
      <c r="O96" s="3" t="s">
        <v>947</v>
      </c>
      <c r="P96" s="3" t="s">
        <v>3133</v>
      </c>
      <c r="Q96" s="3" t="s">
        <v>3130</v>
      </c>
    </row>
    <row r="97" spans="1:17" x14ac:dyDescent="0.15">
      <c r="A97" s="3" t="s">
        <v>1136</v>
      </c>
      <c r="B97" s="3" t="s">
        <v>1137</v>
      </c>
      <c r="C97" s="1">
        <v>11</v>
      </c>
      <c r="D97" s="2">
        <v>41555</v>
      </c>
      <c r="E97" s="2">
        <v>40463</v>
      </c>
      <c r="F97" s="3" t="s">
        <v>1509</v>
      </c>
      <c r="G97" s="3" t="s">
        <v>18</v>
      </c>
      <c r="H97" s="3" t="s">
        <v>19</v>
      </c>
      <c r="I97" s="3" t="s">
        <v>20</v>
      </c>
      <c r="J97" s="3" t="s">
        <v>21</v>
      </c>
      <c r="K97" s="3" t="s">
        <v>22</v>
      </c>
      <c r="L97" s="3" t="s">
        <v>23</v>
      </c>
      <c r="M97" s="1">
        <v>20120184</v>
      </c>
      <c r="N97" s="3" t="s">
        <v>18</v>
      </c>
      <c r="O97" s="3" t="s">
        <v>947</v>
      </c>
      <c r="P97" s="3" t="s">
        <v>3133</v>
      </c>
      <c r="Q97" s="3" t="s">
        <v>3130</v>
      </c>
    </row>
    <row r="98" spans="1:17" x14ac:dyDescent="0.15">
      <c r="A98" s="3" t="s">
        <v>1296</v>
      </c>
      <c r="B98" s="3" t="s">
        <v>1297</v>
      </c>
      <c r="C98" s="1">
        <v>10</v>
      </c>
      <c r="D98" s="2">
        <v>41564</v>
      </c>
      <c r="E98" s="2">
        <v>40472</v>
      </c>
      <c r="F98" s="3" t="s">
        <v>1517</v>
      </c>
      <c r="G98" s="3" t="s">
        <v>18</v>
      </c>
      <c r="H98" s="3" t="s">
        <v>19</v>
      </c>
      <c r="I98" s="3" t="s">
        <v>20</v>
      </c>
      <c r="J98" s="3" t="s">
        <v>21</v>
      </c>
      <c r="K98" s="3" t="s">
        <v>22</v>
      </c>
      <c r="L98" s="3" t="s">
        <v>23</v>
      </c>
      <c r="M98" s="1">
        <v>26826912</v>
      </c>
      <c r="N98" s="3" t="s">
        <v>18</v>
      </c>
      <c r="O98" s="3" t="s">
        <v>947</v>
      </c>
      <c r="P98" s="3" t="s">
        <v>3133</v>
      </c>
      <c r="Q98" s="3" t="s">
        <v>3130</v>
      </c>
    </row>
    <row r="99" spans="1:17" x14ac:dyDescent="0.15">
      <c r="A99" s="3" t="s">
        <v>16</v>
      </c>
      <c r="B99" s="3" t="s">
        <v>17</v>
      </c>
      <c r="C99" s="1">
        <v>8.1999999999999993</v>
      </c>
      <c r="D99" s="2">
        <v>41576</v>
      </c>
      <c r="E99" s="2">
        <v>40484</v>
      </c>
      <c r="F99" s="3" t="s">
        <v>1528</v>
      </c>
      <c r="G99" s="3" t="s">
        <v>18</v>
      </c>
      <c r="H99" s="3" t="s">
        <v>19</v>
      </c>
      <c r="I99" s="3" t="s">
        <v>20</v>
      </c>
      <c r="J99" s="3" t="s">
        <v>21</v>
      </c>
      <c r="K99" s="3" t="s">
        <v>22</v>
      </c>
      <c r="L99" s="3" t="s">
        <v>23</v>
      </c>
      <c r="M99" s="1">
        <v>134134563</v>
      </c>
      <c r="N99" s="3" t="s">
        <v>18</v>
      </c>
      <c r="O99" s="3" t="s">
        <v>947</v>
      </c>
      <c r="P99" s="3" t="s">
        <v>3133</v>
      </c>
      <c r="Q99" s="3" t="s">
        <v>3130</v>
      </c>
    </row>
    <row r="100" spans="1:17" x14ac:dyDescent="0.15">
      <c r="A100" s="3" t="s">
        <v>1479</v>
      </c>
      <c r="B100" s="3" t="s">
        <v>1480</v>
      </c>
      <c r="C100" s="1">
        <v>11.6</v>
      </c>
      <c r="D100" s="2">
        <v>42318</v>
      </c>
      <c r="E100" s="2">
        <v>40498</v>
      </c>
      <c r="F100" s="3" t="s">
        <v>1540</v>
      </c>
      <c r="G100" s="3" t="s">
        <v>18</v>
      </c>
      <c r="H100" s="3" t="s">
        <v>19</v>
      </c>
      <c r="I100" s="3" t="s">
        <v>20</v>
      </c>
      <c r="J100" s="3" t="s">
        <v>21</v>
      </c>
      <c r="K100" s="3" t="s">
        <v>22</v>
      </c>
      <c r="L100" s="3" t="s">
        <v>23</v>
      </c>
      <c r="M100" s="1">
        <v>26826912</v>
      </c>
      <c r="N100" s="3" t="s">
        <v>18</v>
      </c>
      <c r="O100" s="3" t="s">
        <v>947</v>
      </c>
      <c r="P100" s="3" t="s">
        <v>3133</v>
      </c>
      <c r="Q100" s="3" t="s">
        <v>3130</v>
      </c>
    </row>
    <row r="101" spans="1:17" x14ac:dyDescent="0.15">
      <c r="A101" s="3" t="s">
        <v>1439</v>
      </c>
      <c r="B101" s="3" t="s">
        <v>1440</v>
      </c>
      <c r="C101" s="1">
        <v>7.8</v>
      </c>
      <c r="D101" s="2">
        <v>41595</v>
      </c>
      <c r="E101" s="2">
        <v>40499</v>
      </c>
      <c r="F101" s="3" t="s">
        <v>1541</v>
      </c>
      <c r="G101" s="3" t="s">
        <v>18</v>
      </c>
      <c r="H101" s="3" t="s">
        <v>19</v>
      </c>
      <c r="I101" s="3" t="s">
        <v>20</v>
      </c>
      <c r="J101" s="3" t="s">
        <v>21</v>
      </c>
      <c r="K101" s="3" t="s">
        <v>22</v>
      </c>
      <c r="L101" s="3" t="s">
        <v>25</v>
      </c>
      <c r="M101" s="1">
        <v>66312821</v>
      </c>
      <c r="N101" s="3" t="s">
        <v>18</v>
      </c>
      <c r="O101" s="3" t="s">
        <v>947</v>
      </c>
      <c r="P101" s="3" t="s">
        <v>3133</v>
      </c>
      <c r="Q101" s="3" t="s">
        <v>3130</v>
      </c>
    </row>
    <row r="102" spans="1:17" x14ac:dyDescent="0.15">
      <c r="A102" s="3" t="s">
        <v>1479</v>
      </c>
      <c r="B102" s="3" t="s">
        <v>1480</v>
      </c>
      <c r="C102" s="1">
        <v>11.6</v>
      </c>
      <c r="D102" s="2">
        <v>42319</v>
      </c>
      <c r="E102" s="2">
        <v>40499</v>
      </c>
      <c r="F102" s="3" t="s">
        <v>1542</v>
      </c>
      <c r="G102" s="3" t="s">
        <v>18</v>
      </c>
      <c r="H102" s="3" t="s">
        <v>19</v>
      </c>
      <c r="I102" s="3" t="s">
        <v>20</v>
      </c>
      <c r="J102" s="3" t="s">
        <v>21</v>
      </c>
      <c r="K102" s="3" t="s">
        <v>22</v>
      </c>
      <c r="L102" s="3" t="s">
        <v>23</v>
      </c>
      <c r="M102" s="1">
        <v>26826912</v>
      </c>
      <c r="N102" s="3" t="s">
        <v>18</v>
      </c>
      <c r="O102" s="3" t="s">
        <v>947</v>
      </c>
      <c r="P102" s="3" t="s">
        <v>3133</v>
      </c>
      <c r="Q102" s="3" t="s">
        <v>3130</v>
      </c>
    </row>
    <row r="103" spans="1:17" x14ac:dyDescent="0.15">
      <c r="A103" s="3" t="s">
        <v>1544</v>
      </c>
      <c r="B103" s="3" t="s">
        <v>1545</v>
      </c>
      <c r="C103" s="1">
        <v>0.1</v>
      </c>
      <c r="D103" s="2">
        <v>41603</v>
      </c>
      <c r="E103" s="2">
        <v>40505</v>
      </c>
      <c r="F103" s="3" t="s">
        <v>1546</v>
      </c>
      <c r="G103" s="3" t="s">
        <v>18</v>
      </c>
      <c r="H103" s="3" t="s">
        <v>19</v>
      </c>
      <c r="I103" s="3" t="s">
        <v>20</v>
      </c>
      <c r="J103" s="3" t="s">
        <v>21</v>
      </c>
      <c r="K103" s="3" t="s">
        <v>22</v>
      </c>
      <c r="L103" s="3" t="s">
        <v>23</v>
      </c>
      <c r="M103" s="1">
        <v>26826912</v>
      </c>
      <c r="N103" s="3" t="s">
        <v>18</v>
      </c>
      <c r="O103" s="3" t="s">
        <v>947</v>
      </c>
      <c r="P103" s="3" t="s">
        <v>3133</v>
      </c>
      <c r="Q103" s="3" t="s">
        <v>3130</v>
      </c>
    </row>
    <row r="104" spans="1:17" x14ac:dyDescent="0.15">
      <c r="A104" s="3" t="s">
        <v>130</v>
      </c>
      <c r="B104" s="3" t="s">
        <v>131</v>
      </c>
      <c r="C104" s="1">
        <v>16.5</v>
      </c>
      <c r="D104" s="2">
        <v>41604</v>
      </c>
      <c r="E104" s="2">
        <v>40512</v>
      </c>
      <c r="F104" s="3" t="s">
        <v>1552</v>
      </c>
      <c r="G104" s="3" t="s">
        <v>18</v>
      </c>
      <c r="H104" s="3" t="s">
        <v>19</v>
      </c>
      <c r="I104" s="3" t="s">
        <v>20</v>
      </c>
      <c r="J104" s="3" t="s">
        <v>21</v>
      </c>
      <c r="K104" s="3" t="s">
        <v>22</v>
      </c>
      <c r="L104" s="3" t="s">
        <v>23</v>
      </c>
      <c r="M104" s="1">
        <v>20120184</v>
      </c>
      <c r="N104" s="3" t="s">
        <v>18</v>
      </c>
      <c r="O104" s="3" t="s">
        <v>947</v>
      </c>
      <c r="P104" s="3" t="s">
        <v>3133</v>
      </c>
      <c r="Q104" s="3" t="s">
        <v>3130</v>
      </c>
    </row>
    <row r="105" spans="1:17" x14ac:dyDescent="0.15">
      <c r="A105" s="3" t="s">
        <v>1203</v>
      </c>
      <c r="B105" s="3" t="s">
        <v>1204</v>
      </c>
      <c r="C105" s="1">
        <v>11.75</v>
      </c>
      <c r="D105" s="2">
        <v>41608</v>
      </c>
      <c r="E105" s="2">
        <v>40512</v>
      </c>
      <c r="F105" s="3" t="s">
        <v>1553</v>
      </c>
      <c r="G105" s="3" t="s">
        <v>18</v>
      </c>
      <c r="H105" s="3" t="s">
        <v>19</v>
      </c>
      <c r="I105" s="3" t="s">
        <v>20</v>
      </c>
      <c r="J105" s="3" t="s">
        <v>21</v>
      </c>
      <c r="K105" s="3" t="s">
        <v>22</v>
      </c>
      <c r="L105" s="3" t="s">
        <v>23</v>
      </c>
      <c r="M105" s="1">
        <v>39787692</v>
      </c>
      <c r="N105" s="3" t="s">
        <v>18</v>
      </c>
      <c r="O105" s="3" t="s">
        <v>947</v>
      </c>
      <c r="P105" s="3" t="s">
        <v>3133</v>
      </c>
      <c r="Q105" s="3" t="s">
        <v>3130</v>
      </c>
    </row>
    <row r="106" spans="1:17" x14ac:dyDescent="0.15">
      <c r="A106" s="3" t="s">
        <v>1367</v>
      </c>
      <c r="B106" s="3" t="s">
        <v>1368</v>
      </c>
      <c r="C106" s="1">
        <v>0.01</v>
      </c>
      <c r="D106" s="2">
        <v>41604</v>
      </c>
      <c r="E106" s="2">
        <v>40512</v>
      </c>
      <c r="F106" s="3" t="s">
        <v>1554</v>
      </c>
      <c r="G106" s="3" t="s">
        <v>18</v>
      </c>
      <c r="H106" s="3" t="s">
        <v>19</v>
      </c>
      <c r="I106" s="3" t="s">
        <v>20</v>
      </c>
      <c r="J106" s="3" t="s">
        <v>21</v>
      </c>
      <c r="K106" s="3" t="s">
        <v>22</v>
      </c>
      <c r="L106" s="3" t="s">
        <v>23</v>
      </c>
      <c r="M106" s="1">
        <v>40240369</v>
      </c>
      <c r="N106" s="3" t="s">
        <v>18</v>
      </c>
      <c r="O106" s="3" t="s">
        <v>947</v>
      </c>
      <c r="P106" s="3" t="s">
        <v>3133</v>
      </c>
      <c r="Q106" s="3" t="s">
        <v>3130</v>
      </c>
    </row>
    <row r="107" spans="1:17" x14ac:dyDescent="0.15">
      <c r="A107" s="3" t="s">
        <v>1555</v>
      </c>
      <c r="B107" s="3" t="s">
        <v>1556</v>
      </c>
      <c r="C107" s="1">
        <v>9.4</v>
      </c>
      <c r="D107" s="2">
        <v>41604</v>
      </c>
      <c r="E107" s="2">
        <v>40512</v>
      </c>
      <c r="F107" s="3" t="s">
        <v>1557</v>
      </c>
      <c r="G107" s="3" t="s">
        <v>18</v>
      </c>
      <c r="H107" s="3" t="s">
        <v>19</v>
      </c>
      <c r="I107" s="3" t="s">
        <v>20</v>
      </c>
      <c r="J107" s="3" t="s">
        <v>21</v>
      </c>
      <c r="K107" s="3" t="s">
        <v>22</v>
      </c>
      <c r="L107" s="3" t="s">
        <v>23</v>
      </c>
      <c r="M107" s="1">
        <v>23872615</v>
      </c>
      <c r="N107" s="3" t="s">
        <v>18</v>
      </c>
      <c r="O107" s="3" t="s">
        <v>947</v>
      </c>
      <c r="P107" s="3" t="s">
        <v>3133</v>
      </c>
      <c r="Q107" s="3" t="s">
        <v>3130</v>
      </c>
    </row>
    <row r="108" spans="1:17" x14ac:dyDescent="0.15">
      <c r="A108" s="3" t="s">
        <v>1558</v>
      </c>
      <c r="B108" s="3" t="s">
        <v>1559</v>
      </c>
      <c r="C108" s="1">
        <v>7.5</v>
      </c>
      <c r="D108" s="2">
        <v>41605</v>
      </c>
      <c r="E108" s="2">
        <v>40513</v>
      </c>
      <c r="F108" s="3" t="s">
        <v>1560</v>
      </c>
      <c r="G108" s="3" t="s">
        <v>18</v>
      </c>
      <c r="H108" s="3" t="s">
        <v>19</v>
      </c>
      <c r="I108" s="3" t="s">
        <v>20</v>
      </c>
      <c r="J108" s="3" t="s">
        <v>21</v>
      </c>
      <c r="K108" s="3" t="s">
        <v>22</v>
      </c>
      <c r="L108" s="3" t="s">
        <v>25</v>
      </c>
      <c r="M108" s="1">
        <v>66312821</v>
      </c>
      <c r="N108" s="3" t="s">
        <v>18</v>
      </c>
      <c r="O108" s="3" t="s">
        <v>947</v>
      </c>
      <c r="P108" s="3" t="s">
        <v>3133</v>
      </c>
      <c r="Q108" s="3" t="s">
        <v>3130</v>
      </c>
    </row>
    <row r="109" spans="1:17" x14ac:dyDescent="0.15">
      <c r="A109" s="3" t="s">
        <v>29</v>
      </c>
      <c r="B109" s="3" t="s">
        <v>30</v>
      </c>
      <c r="C109" s="1">
        <v>7.75</v>
      </c>
      <c r="D109" s="2">
        <v>41616</v>
      </c>
      <c r="E109" s="2">
        <v>40520</v>
      </c>
      <c r="F109" s="3" t="s">
        <v>1563</v>
      </c>
      <c r="G109" s="3" t="s">
        <v>18</v>
      </c>
      <c r="H109" s="3" t="s">
        <v>19</v>
      </c>
      <c r="I109" s="3" t="s">
        <v>20</v>
      </c>
      <c r="J109" s="3" t="s">
        <v>21</v>
      </c>
      <c r="K109" s="3" t="s">
        <v>22</v>
      </c>
      <c r="L109" s="3" t="s">
        <v>25</v>
      </c>
      <c r="M109" s="1">
        <v>134134563</v>
      </c>
      <c r="N109" s="3" t="s">
        <v>18</v>
      </c>
      <c r="O109" s="3" t="s">
        <v>947</v>
      </c>
      <c r="P109" s="3" t="s">
        <v>3133</v>
      </c>
      <c r="Q109" s="3" t="s">
        <v>3130</v>
      </c>
    </row>
    <row r="110" spans="1:17" x14ac:dyDescent="0.15">
      <c r="A110" s="3" t="s">
        <v>1570</v>
      </c>
      <c r="B110" s="3" t="s">
        <v>1571</v>
      </c>
      <c r="C110" s="1">
        <v>8.8000000000000007</v>
      </c>
      <c r="D110" s="2">
        <v>42347</v>
      </c>
      <c r="E110" s="2">
        <v>40527</v>
      </c>
      <c r="F110" s="3" t="s">
        <v>1572</v>
      </c>
      <c r="G110" s="3" t="s">
        <v>18</v>
      </c>
      <c r="H110" s="3" t="s">
        <v>19</v>
      </c>
      <c r="I110" s="3" t="s">
        <v>20</v>
      </c>
      <c r="J110" s="3" t="s">
        <v>21</v>
      </c>
      <c r="K110" s="3" t="s">
        <v>22</v>
      </c>
      <c r="L110" s="3" t="s">
        <v>25</v>
      </c>
      <c r="M110" s="1">
        <v>26525128</v>
      </c>
      <c r="N110" s="3" t="s">
        <v>18</v>
      </c>
      <c r="O110" s="3" t="s">
        <v>947</v>
      </c>
      <c r="P110" s="3" t="s">
        <v>3133</v>
      </c>
      <c r="Q110" s="3" t="s">
        <v>3130</v>
      </c>
    </row>
    <row r="111" spans="1:17" x14ac:dyDescent="0.15">
      <c r="A111" s="3" t="s">
        <v>985</v>
      </c>
      <c r="B111" s="3" t="s">
        <v>986</v>
      </c>
      <c r="C111" s="1">
        <v>10.75</v>
      </c>
      <c r="D111" s="2">
        <v>41634</v>
      </c>
      <c r="E111" s="2">
        <v>40542</v>
      </c>
      <c r="F111" s="3" t="s">
        <v>1597</v>
      </c>
      <c r="G111" s="3" t="s">
        <v>18</v>
      </c>
      <c r="H111" s="3" t="s">
        <v>19</v>
      </c>
      <c r="I111" s="3" t="s">
        <v>20</v>
      </c>
      <c r="J111" s="3" t="s">
        <v>21</v>
      </c>
      <c r="K111" s="3" t="s">
        <v>22</v>
      </c>
      <c r="L111" s="3" t="s">
        <v>23</v>
      </c>
      <c r="M111" s="1">
        <v>26826912</v>
      </c>
      <c r="N111" s="3" t="s">
        <v>18</v>
      </c>
      <c r="O111" s="3" t="s">
        <v>947</v>
      </c>
      <c r="P111" s="3" t="s">
        <v>3133</v>
      </c>
      <c r="Q111" s="3" t="s">
        <v>3130</v>
      </c>
    </row>
    <row r="112" spans="1:17" x14ac:dyDescent="0.15">
      <c r="A112" s="3" t="s">
        <v>50</v>
      </c>
      <c r="B112" s="3" t="s">
        <v>51</v>
      </c>
      <c r="C112" s="1">
        <v>8.6</v>
      </c>
      <c r="D112" s="2">
        <v>41674</v>
      </c>
      <c r="E112" s="2">
        <v>40582</v>
      </c>
      <c r="F112" s="3" t="s">
        <v>1601</v>
      </c>
      <c r="G112" s="3" t="s">
        <v>18</v>
      </c>
      <c r="H112" s="3" t="s">
        <v>19</v>
      </c>
      <c r="I112" s="3" t="s">
        <v>20</v>
      </c>
      <c r="J112" s="3" t="s">
        <v>21</v>
      </c>
      <c r="K112" s="3" t="s">
        <v>22</v>
      </c>
      <c r="L112" s="3" t="s">
        <v>25</v>
      </c>
      <c r="M112" s="1">
        <v>66312821</v>
      </c>
      <c r="N112" s="3" t="s">
        <v>45</v>
      </c>
      <c r="O112" s="3" t="s">
        <v>947</v>
      </c>
      <c r="P112" s="3" t="s">
        <v>3133</v>
      </c>
      <c r="Q112" s="3" t="s">
        <v>3130</v>
      </c>
    </row>
    <row r="113" spans="1:17" x14ac:dyDescent="0.15">
      <c r="A113" s="3" t="s">
        <v>332</v>
      </c>
      <c r="B113" s="3" t="s">
        <v>333</v>
      </c>
      <c r="C113" s="1">
        <v>8</v>
      </c>
      <c r="D113" s="2">
        <v>42402</v>
      </c>
      <c r="E113" s="2">
        <v>40582</v>
      </c>
      <c r="F113" s="3" t="s">
        <v>1603</v>
      </c>
      <c r="G113" s="3" t="s">
        <v>18</v>
      </c>
      <c r="H113" s="3" t="s">
        <v>19</v>
      </c>
      <c r="I113" s="3" t="s">
        <v>20</v>
      </c>
      <c r="J113" s="3" t="s">
        <v>21</v>
      </c>
      <c r="K113" s="3" t="s">
        <v>22</v>
      </c>
      <c r="L113" s="3" t="s">
        <v>23</v>
      </c>
      <c r="M113" s="1">
        <v>67067281</v>
      </c>
      <c r="N113" s="3" t="s">
        <v>18</v>
      </c>
      <c r="O113" s="3" t="s">
        <v>947</v>
      </c>
      <c r="P113" s="3" t="s">
        <v>3133</v>
      </c>
      <c r="Q113" s="3" t="s">
        <v>3130</v>
      </c>
    </row>
    <row r="114" spans="1:17" x14ac:dyDescent="0.15">
      <c r="A114" s="3" t="s">
        <v>540</v>
      </c>
      <c r="B114" s="3" t="s">
        <v>541</v>
      </c>
      <c r="C114" s="1">
        <v>9.9</v>
      </c>
      <c r="D114" s="2">
        <v>41676</v>
      </c>
      <c r="E114" s="2">
        <v>40584</v>
      </c>
      <c r="F114" s="3" t="s">
        <v>1605</v>
      </c>
      <c r="G114" s="3" t="s">
        <v>18</v>
      </c>
      <c r="H114" s="3" t="s">
        <v>19</v>
      </c>
      <c r="I114" s="3" t="s">
        <v>20</v>
      </c>
      <c r="J114" s="3" t="s">
        <v>21</v>
      </c>
      <c r="K114" s="3" t="s">
        <v>22</v>
      </c>
      <c r="L114" s="3" t="s">
        <v>23</v>
      </c>
      <c r="M114" s="1">
        <v>33533640</v>
      </c>
      <c r="N114" s="3" t="s">
        <v>18</v>
      </c>
      <c r="O114" s="3" t="s">
        <v>947</v>
      </c>
      <c r="P114" s="3" t="s">
        <v>3133</v>
      </c>
      <c r="Q114" s="3" t="s">
        <v>3130</v>
      </c>
    </row>
    <row r="115" spans="1:17" x14ac:dyDescent="0.15">
      <c r="A115" s="3" t="s">
        <v>1613</v>
      </c>
      <c r="B115" s="3" t="s">
        <v>1614</v>
      </c>
      <c r="C115" s="1">
        <v>9.5</v>
      </c>
      <c r="D115" s="2">
        <v>41688</v>
      </c>
      <c r="E115" s="2">
        <v>40589</v>
      </c>
      <c r="F115" s="3" t="s">
        <v>1615</v>
      </c>
      <c r="G115" s="3" t="s">
        <v>18</v>
      </c>
      <c r="H115" s="3" t="s">
        <v>19</v>
      </c>
      <c r="I115" s="3" t="s">
        <v>20</v>
      </c>
      <c r="J115" s="3" t="s">
        <v>21</v>
      </c>
      <c r="K115" s="3" t="s">
        <v>22</v>
      </c>
      <c r="L115" s="3" t="s">
        <v>23</v>
      </c>
      <c r="M115" s="1">
        <v>53050257</v>
      </c>
      <c r="N115" s="3" t="s">
        <v>18</v>
      </c>
      <c r="O115" s="3" t="s">
        <v>947</v>
      </c>
      <c r="P115" s="3" t="s">
        <v>3133</v>
      </c>
      <c r="Q115" s="3" t="s">
        <v>3130</v>
      </c>
    </row>
    <row r="116" spans="1:17" x14ac:dyDescent="0.15">
      <c r="A116" s="3" t="s">
        <v>1002</v>
      </c>
      <c r="B116" s="3" t="s">
        <v>1003</v>
      </c>
      <c r="C116" s="1">
        <v>9.5</v>
      </c>
      <c r="D116" s="2">
        <v>41692</v>
      </c>
      <c r="E116" s="2">
        <v>40596</v>
      </c>
      <c r="F116" s="3" t="s">
        <v>1620</v>
      </c>
      <c r="G116" s="3" t="s">
        <v>18</v>
      </c>
      <c r="H116" s="3" t="s">
        <v>19</v>
      </c>
      <c r="I116" s="3" t="s">
        <v>20</v>
      </c>
      <c r="J116" s="3" t="s">
        <v>21</v>
      </c>
      <c r="K116" s="3" t="s">
        <v>22</v>
      </c>
      <c r="L116" s="3" t="s">
        <v>23</v>
      </c>
      <c r="M116" s="1">
        <v>40240369</v>
      </c>
      <c r="N116" s="3" t="s">
        <v>18</v>
      </c>
      <c r="O116" s="3" t="s">
        <v>947</v>
      </c>
      <c r="P116" s="3" t="s">
        <v>3133</v>
      </c>
      <c r="Q116" s="3" t="s">
        <v>3130</v>
      </c>
    </row>
    <row r="117" spans="1:17" x14ac:dyDescent="0.15">
      <c r="A117" s="3" t="s">
        <v>130</v>
      </c>
      <c r="B117" s="3" t="s">
        <v>131</v>
      </c>
      <c r="C117" s="1">
        <v>14</v>
      </c>
      <c r="D117" s="2">
        <v>41688</v>
      </c>
      <c r="E117" s="2">
        <v>40596</v>
      </c>
      <c r="F117" s="3" t="s">
        <v>1621</v>
      </c>
      <c r="G117" s="3" t="s">
        <v>18</v>
      </c>
      <c r="H117" s="3" t="s">
        <v>19</v>
      </c>
      <c r="I117" s="3" t="s">
        <v>20</v>
      </c>
      <c r="J117" s="3" t="s">
        <v>21</v>
      </c>
      <c r="K117" s="3" t="s">
        <v>22</v>
      </c>
      <c r="L117" s="3" t="s">
        <v>25</v>
      </c>
      <c r="M117" s="1">
        <v>20120184</v>
      </c>
      <c r="N117" s="3" t="s">
        <v>18</v>
      </c>
      <c r="O117" s="3" t="s">
        <v>947</v>
      </c>
      <c r="P117" s="3" t="s">
        <v>3133</v>
      </c>
      <c r="Q117" s="3" t="s">
        <v>3130</v>
      </c>
    </row>
    <row r="118" spans="1:17" x14ac:dyDescent="0.15">
      <c r="A118" s="3" t="s">
        <v>1136</v>
      </c>
      <c r="B118" s="3" t="s">
        <v>1137</v>
      </c>
      <c r="C118" s="1">
        <v>11.25</v>
      </c>
      <c r="D118" s="2">
        <v>41701</v>
      </c>
      <c r="E118" s="2">
        <v>40605</v>
      </c>
      <c r="F118" s="3" t="s">
        <v>1623</v>
      </c>
      <c r="G118" s="3" t="s">
        <v>18</v>
      </c>
      <c r="H118" s="3" t="s">
        <v>19</v>
      </c>
      <c r="I118" s="3" t="s">
        <v>20</v>
      </c>
      <c r="J118" s="3" t="s">
        <v>21</v>
      </c>
      <c r="K118" s="3" t="s">
        <v>22</v>
      </c>
      <c r="L118" s="3" t="s">
        <v>23</v>
      </c>
      <c r="M118" s="1">
        <v>26826912</v>
      </c>
      <c r="N118" s="3" t="s">
        <v>18</v>
      </c>
      <c r="O118" s="3" t="s">
        <v>947</v>
      </c>
      <c r="P118" s="3" t="s">
        <v>3133</v>
      </c>
      <c r="Q118" s="3" t="s">
        <v>3130</v>
      </c>
    </row>
    <row r="119" spans="1:17" x14ac:dyDescent="0.15">
      <c r="A119" s="3" t="s">
        <v>1635</v>
      </c>
      <c r="B119" s="3" t="s">
        <v>1636</v>
      </c>
      <c r="C119" s="1">
        <v>10</v>
      </c>
      <c r="D119" s="2">
        <v>41709</v>
      </c>
      <c r="E119" s="2">
        <v>40611</v>
      </c>
      <c r="F119" s="3" t="s">
        <v>1637</v>
      </c>
      <c r="G119" s="3" t="s">
        <v>18</v>
      </c>
      <c r="H119" s="3" t="s">
        <v>19</v>
      </c>
      <c r="I119" s="3" t="s">
        <v>20</v>
      </c>
      <c r="J119" s="3" t="s">
        <v>21</v>
      </c>
      <c r="K119" s="3" t="s">
        <v>22</v>
      </c>
      <c r="L119" s="3" t="s">
        <v>23</v>
      </c>
      <c r="M119" s="1">
        <v>20120184</v>
      </c>
      <c r="N119" s="3" t="s">
        <v>18</v>
      </c>
      <c r="O119" s="3" t="s">
        <v>947</v>
      </c>
      <c r="P119" s="3" t="s">
        <v>3133</v>
      </c>
      <c r="Q119" s="3" t="s">
        <v>3130</v>
      </c>
    </row>
    <row r="120" spans="1:17" x14ac:dyDescent="0.15">
      <c r="A120" s="3" t="s">
        <v>1214</v>
      </c>
      <c r="B120" s="3" t="s">
        <v>1215</v>
      </c>
      <c r="C120" s="1">
        <v>8.15</v>
      </c>
      <c r="D120" s="2">
        <v>41719</v>
      </c>
      <c r="E120" s="2">
        <v>40627</v>
      </c>
      <c r="F120" s="3" t="s">
        <v>1641</v>
      </c>
      <c r="G120" s="3" t="s">
        <v>18</v>
      </c>
      <c r="H120" s="3" t="s">
        <v>19</v>
      </c>
      <c r="I120" s="3" t="s">
        <v>20</v>
      </c>
      <c r="J120" s="3" t="s">
        <v>21</v>
      </c>
      <c r="K120" s="3" t="s">
        <v>22</v>
      </c>
      <c r="L120" s="3" t="s">
        <v>25</v>
      </c>
      <c r="M120" s="1">
        <v>67067281</v>
      </c>
      <c r="N120" s="3" t="s">
        <v>18</v>
      </c>
      <c r="O120" s="3" t="s">
        <v>947</v>
      </c>
      <c r="P120" s="3" t="s">
        <v>3133</v>
      </c>
      <c r="Q120" s="3" t="s">
        <v>3130</v>
      </c>
    </row>
    <row r="121" spans="1:17" x14ac:dyDescent="0.15">
      <c r="A121" s="3" t="s">
        <v>1345</v>
      </c>
      <c r="B121" s="3" t="s">
        <v>1346</v>
      </c>
      <c r="C121" s="1">
        <v>10.25</v>
      </c>
      <c r="D121" s="2">
        <v>41739</v>
      </c>
      <c r="E121" s="2">
        <v>40647</v>
      </c>
      <c r="F121" s="3" t="s">
        <v>1678</v>
      </c>
      <c r="G121" s="3" t="s">
        <v>18</v>
      </c>
      <c r="H121" s="3" t="s">
        <v>19</v>
      </c>
      <c r="I121" s="3" t="s">
        <v>20</v>
      </c>
      <c r="J121" s="3" t="s">
        <v>21</v>
      </c>
      <c r="K121" s="3" t="s">
        <v>22</v>
      </c>
      <c r="L121" s="3" t="s">
        <v>23</v>
      </c>
      <c r="M121" s="1">
        <v>20120184</v>
      </c>
      <c r="N121" s="3" t="s">
        <v>18</v>
      </c>
      <c r="O121" s="3" t="s">
        <v>947</v>
      </c>
      <c r="P121" s="3" t="s">
        <v>3133</v>
      </c>
      <c r="Q121" s="3" t="s">
        <v>3130</v>
      </c>
    </row>
    <row r="122" spans="1:17" x14ac:dyDescent="0.15">
      <c r="A122" s="3" t="s">
        <v>1696</v>
      </c>
      <c r="B122" s="3" t="s">
        <v>1697</v>
      </c>
      <c r="C122" s="1">
        <v>12.3</v>
      </c>
      <c r="D122" s="2">
        <v>41744</v>
      </c>
      <c r="E122" s="2">
        <v>40648</v>
      </c>
      <c r="F122" s="3" t="s">
        <v>1698</v>
      </c>
      <c r="G122" s="3" t="s">
        <v>18</v>
      </c>
      <c r="H122" s="3" t="s">
        <v>19</v>
      </c>
      <c r="I122" s="3" t="s">
        <v>20</v>
      </c>
      <c r="J122" s="3" t="s">
        <v>21</v>
      </c>
      <c r="K122" s="3" t="s">
        <v>22</v>
      </c>
      <c r="L122" s="3" t="s">
        <v>23</v>
      </c>
      <c r="M122" s="1">
        <v>26525128</v>
      </c>
      <c r="N122" s="3" t="s">
        <v>18</v>
      </c>
      <c r="O122" s="3" t="s">
        <v>947</v>
      </c>
      <c r="P122" s="3" t="s">
        <v>3133</v>
      </c>
      <c r="Q122" s="3" t="s">
        <v>3130</v>
      </c>
    </row>
    <row r="123" spans="1:17" x14ac:dyDescent="0.15">
      <c r="A123" s="3" t="s">
        <v>1002</v>
      </c>
      <c r="B123" s="3" t="s">
        <v>1003</v>
      </c>
      <c r="C123" s="1">
        <v>10.25</v>
      </c>
      <c r="D123" s="2">
        <v>41744</v>
      </c>
      <c r="E123" s="2">
        <v>40648</v>
      </c>
      <c r="F123" s="3" t="s">
        <v>1699</v>
      </c>
      <c r="G123" s="3" t="s">
        <v>18</v>
      </c>
      <c r="H123" s="3" t="s">
        <v>19</v>
      </c>
      <c r="I123" s="3" t="s">
        <v>20</v>
      </c>
      <c r="J123" s="3" t="s">
        <v>21</v>
      </c>
      <c r="K123" s="3" t="s">
        <v>22</v>
      </c>
      <c r="L123" s="3" t="s">
        <v>23</v>
      </c>
      <c r="M123" s="1">
        <v>67067281</v>
      </c>
      <c r="N123" s="3" t="s">
        <v>18</v>
      </c>
      <c r="O123" s="3" t="s">
        <v>947</v>
      </c>
      <c r="P123" s="3" t="s">
        <v>3133</v>
      </c>
      <c r="Q123" s="3" t="s">
        <v>3130</v>
      </c>
    </row>
    <row r="124" spans="1:17" x14ac:dyDescent="0.15">
      <c r="A124" s="3" t="s">
        <v>985</v>
      </c>
      <c r="B124" s="3" t="s">
        <v>986</v>
      </c>
      <c r="C124" s="1">
        <v>12.25</v>
      </c>
      <c r="D124" s="2">
        <v>41746</v>
      </c>
      <c r="E124" s="2">
        <v>40654</v>
      </c>
      <c r="F124" s="3" t="s">
        <v>1700</v>
      </c>
      <c r="G124" s="3" t="s">
        <v>18</v>
      </c>
      <c r="H124" s="3" t="s">
        <v>19</v>
      </c>
      <c r="I124" s="3" t="s">
        <v>20</v>
      </c>
      <c r="J124" s="3" t="s">
        <v>21</v>
      </c>
      <c r="K124" s="3" t="s">
        <v>22</v>
      </c>
      <c r="L124" s="3" t="s">
        <v>23</v>
      </c>
      <c r="M124" s="1">
        <v>26826912</v>
      </c>
      <c r="N124" s="3" t="s">
        <v>18</v>
      </c>
      <c r="O124" s="3" t="s">
        <v>947</v>
      </c>
      <c r="P124" s="3" t="s">
        <v>3133</v>
      </c>
      <c r="Q124" s="3" t="s">
        <v>3130</v>
      </c>
    </row>
    <row r="125" spans="1:17" x14ac:dyDescent="0.15">
      <c r="A125" s="3" t="s">
        <v>1367</v>
      </c>
      <c r="B125" s="3" t="s">
        <v>1368</v>
      </c>
      <c r="C125" s="1">
        <v>0.01</v>
      </c>
      <c r="D125" s="2">
        <v>41739</v>
      </c>
      <c r="E125" s="2">
        <v>40647</v>
      </c>
      <c r="F125" s="3" t="s">
        <v>1701</v>
      </c>
      <c r="G125" s="3" t="s">
        <v>18</v>
      </c>
      <c r="H125" s="3" t="s">
        <v>19</v>
      </c>
      <c r="I125" s="3" t="s">
        <v>20</v>
      </c>
      <c r="J125" s="3" t="s">
        <v>21</v>
      </c>
      <c r="K125" s="3" t="s">
        <v>22</v>
      </c>
      <c r="L125" s="3" t="s">
        <v>23</v>
      </c>
      <c r="M125" s="1">
        <v>26826912</v>
      </c>
      <c r="N125" s="3" t="s">
        <v>18</v>
      </c>
      <c r="O125" s="3" t="s">
        <v>947</v>
      </c>
      <c r="P125" s="3" t="s">
        <v>3133</v>
      </c>
      <c r="Q125" s="3" t="s">
        <v>3130</v>
      </c>
    </row>
    <row r="126" spans="1:17" x14ac:dyDescent="0.15">
      <c r="A126" s="3" t="s">
        <v>1032</v>
      </c>
      <c r="B126" s="3" t="s">
        <v>1033</v>
      </c>
      <c r="C126" s="1">
        <v>9.02</v>
      </c>
      <c r="D126" s="2">
        <v>41751</v>
      </c>
      <c r="E126" s="2">
        <v>40659</v>
      </c>
      <c r="F126" s="3" t="s">
        <v>1712</v>
      </c>
      <c r="G126" s="3" t="s">
        <v>18</v>
      </c>
      <c r="H126" s="3" t="s">
        <v>19</v>
      </c>
      <c r="I126" s="3" t="s">
        <v>20</v>
      </c>
      <c r="J126" s="3" t="s">
        <v>21</v>
      </c>
      <c r="K126" s="3" t="s">
        <v>22</v>
      </c>
      <c r="L126" s="3" t="s">
        <v>28</v>
      </c>
      <c r="M126" s="1">
        <v>40240369</v>
      </c>
      <c r="N126" s="3" t="s">
        <v>18</v>
      </c>
      <c r="O126" s="3" t="s">
        <v>947</v>
      </c>
      <c r="P126" s="3" t="s">
        <v>3133</v>
      </c>
      <c r="Q126" s="3" t="s">
        <v>3130</v>
      </c>
    </row>
    <row r="127" spans="1:17" x14ac:dyDescent="0.15">
      <c r="A127" s="3" t="s">
        <v>1032</v>
      </c>
      <c r="B127" s="3" t="s">
        <v>1033</v>
      </c>
      <c r="C127" s="1">
        <v>5</v>
      </c>
      <c r="D127" s="2">
        <v>41751</v>
      </c>
      <c r="E127" s="2">
        <v>40659</v>
      </c>
      <c r="F127" s="3" t="s">
        <v>1713</v>
      </c>
      <c r="G127" s="3" t="s">
        <v>18</v>
      </c>
      <c r="H127" s="3" t="s">
        <v>19</v>
      </c>
      <c r="I127" s="3" t="s">
        <v>20</v>
      </c>
      <c r="J127" s="3" t="s">
        <v>21</v>
      </c>
      <c r="K127" s="3" t="s">
        <v>22</v>
      </c>
      <c r="L127" s="3" t="s">
        <v>23</v>
      </c>
      <c r="M127" s="1">
        <v>53653825</v>
      </c>
      <c r="N127" s="3" t="s">
        <v>18</v>
      </c>
      <c r="O127" s="3" t="s">
        <v>947</v>
      </c>
      <c r="P127" s="3" t="s">
        <v>3133</v>
      </c>
      <c r="Q127" s="3" t="s">
        <v>3130</v>
      </c>
    </row>
    <row r="128" spans="1:17" x14ac:dyDescent="0.15">
      <c r="A128" s="3" t="s">
        <v>1613</v>
      </c>
      <c r="B128" s="3" t="s">
        <v>1614</v>
      </c>
      <c r="C128" s="1">
        <v>8.1</v>
      </c>
      <c r="D128" s="2">
        <v>41756</v>
      </c>
      <c r="E128" s="2">
        <v>40660</v>
      </c>
      <c r="F128" s="3" t="s">
        <v>1718</v>
      </c>
      <c r="G128" s="3" t="s">
        <v>18</v>
      </c>
      <c r="H128" s="3" t="s">
        <v>19</v>
      </c>
      <c r="I128" s="3" t="s">
        <v>20</v>
      </c>
      <c r="J128" s="3" t="s">
        <v>21</v>
      </c>
      <c r="K128" s="3" t="s">
        <v>22</v>
      </c>
      <c r="L128" s="3" t="s">
        <v>25</v>
      </c>
      <c r="M128" s="1">
        <v>66312821</v>
      </c>
      <c r="N128" s="3" t="s">
        <v>18</v>
      </c>
      <c r="O128" s="3" t="s">
        <v>947</v>
      </c>
      <c r="P128" s="3" t="s">
        <v>3133</v>
      </c>
      <c r="Q128" s="3" t="s">
        <v>3130</v>
      </c>
    </row>
    <row r="129" spans="1:17" x14ac:dyDescent="0.15">
      <c r="A129" s="3" t="s">
        <v>1719</v>
      </c>
      <c r="B129" s="3" t="s">
        <v>1720</v>
      </c>
      <c r="C129" s="1">
        <v>8.5</v>
      </c>
      <c r="D129" s="2">
        <v>51677</v>
      </c>
      <c r="E129" s="2">
        <v>40661</v>
      </c>
      <c r="F129" s="3" t="s">
        <v>1721</v>
      </c>
      <c r="G129" s="3" t="s">
        <v>18</v>
      </c>
      <c r="H129" s="3" t="s">
        <v>19</v>
      </c>
      <c r="I129" s="3" t="s">
        <v>20</v>
      </c>
      <c r="J129" s="3" t="s">
        <v>21</v>
      </c>
      <c r="K129" s="3" t="s">
        <v>22</v>
      </c>
      <c r="L129" s="3" t="s">
        <v>23</v>
      </c>
      <c r="M129" s="1">
        <v>73034289</v>
      </c>
      <c r="N129" s="3" t="s">
        <v>18</v>
      </c>
      <c r="O129" s="3" t="s">
        <v>948</v>
      </c>
      <c r="P129" s="3" t="s">
        <v>3133</v>
      </c>
      <c r="Q129" s="3" t="s">
        <v>3130</v>
      </c>
    </row>
    <row r="130" spans="1:17" x14ac:dyDescent="0.15">
      <c r="A130" s="3" t="s">
        <v>1724</v>
      </c>
      <c r="B130" s="3" t="s">
        <v>1725</v>
      </c>
      <c r="C130" s="1">
        <v>10.5</v>
      </c>
      <c r="D130" s="2">
        <v>41761</v>
      </c>
      <c r="E130" s="2">
        <v>40669</v>
      </c>
      <c r="F130" s="3" t="s">
        <v>1726</v>
      </c>
      <c r="G130" s="3" t="s">
        <v>18</v>
      </c>
      <c r="H130" s="3" t="s">
        <v>19</v>
      </c>
      <c r="I130" s="3" t="s">
        <v>20</v>
      </c>
      <c r="J130" s="3" t="s">
        <v>21</v>
      </c>
      <c r="K130" s="3" t="s">
        <v>22</v>
      </c>
      <c r="L130" s="3" t="s">
        <v>25</v>
      </c>
      <c r="M130" s="1">
        <v>26368074</v>
      </c>
      <c r="N130" s="3" t="s">
        <v>18</v>
      </c>
      <c r="O130" s="3" t="s">
        <v>947</v>
      </c>
      <c r="P130" s="3" t="s">
        <v>3133</v>
      </c>
      <c r="Q130" s="3" t="s">
        <v>3130</v>
      </c>
    </row>
    <row r="131" spans="1:17" x14ac:dyDescent="0.15">
      <c r="A131" s="3" t="s">
        <v>1061</v>
      </c>
      <c r="B131" s="3" t="s">
        <v>1062</v>
      </c>
      <c r="C131" s="1">
        <v>5</v>
      </c>
      <c r="D131" s="2">
        <v>41785</v>
      </c>
      <c r="E131" s="2">
        <v>40689</v>
      </c>
      <c r="F131" s="3" t="s">
        <v>1730</v>
      </c>
      <c r="G131" s="3" t="s">
        <v>18</v>
      </c>
      <c r="H131" s="3" t="s">
        <v>19</v>
      </c>
      <c r="I131" s="3" t="s">
        <v>20</v>
      </c>
      <c r="J131" s="3" t="s">
        <v>21</v>
      </c>
      <c r="K131" s="3" t="s">
        <v>22</v>
      </c>
      <c r="L131" s="3" t="s">
        <v>23</v>
      </c>
      <c r="M131" s="1">
        <v>67067281</v>
      </c>
      <c r="N131" s="3" t="s">
        <v>18</v>
      </c>
      <c r="O131" s="3" t="s">
        <v>947</v>
      </c>
      <c r="P131" s="3" t="s">
        <v>3133</v>
      </c>
      <c r="Q131" s="3" t="s">
        <v>3130</v>
      </c>
    </row>
    <row r="132" spans="1:17" x14ac:dyDescent="0.15">
      <c r="A132" s="3" t="s">
        <v>1058</v>
      </c>
      <c r="B132" s="3" t="s">
        <v>1059</v>
      </c>
      <c r="C132" s="1">
        <v>0.5</v>
      </c>
      <c r="D132" s="2">
        <v>41807</v>
      </c>
      <c r="E132" s="2">
        <v>40715</v>
      </c>
      <c r="F132" s="3" t="s">
        <v>1741</v>
      </c>
      <c r="G132" s="3" t="s">
        <v>18</v>
      </c>
      <c r="H132" s="3" t="s">
        <v>19</v>
      </c>
      <c r="I132" s="3" t="s">
        <v>20</v>
      </c>
      <c r="J132" s="3" t="s">
        <v>21</v>
      </c>
      <c r="K132" s="3" t="s">
        <v>22</v>
      </c>
      <c r="L132" s="3" t="s">
        <v>23</v>
      </c>
      <c r="M132" s="1">
        <v>19893846</v>
      </c>
      <c r="N132" s="3" t="s">
        <v>18</v>
      </c>
      <c r="O132" s="3" t="s">
        <v>947</v>
      </c>
      <c r="P132" s="3" t="s">
        <v>3133</v>
      </c>
      <c r="Q132" s="3" t="s">
        <v>3130</v>
      </c>
    </row>
    <row r="133" spans="1:17" x14ac:dyDescent="0.15">
      <c r="A133" s="3" t="s">
        <v>190</v>
      </c>
      <c r="B133" s="3" t="s">
        <v>191</v>
      </c>
      <c r="C133" s="1">
        <v>9.9</v>
      </c>
      <c r="D133" s="2">
        <v>42536</v>
      </c>
      <c r="E133" s="2">
        <v>40716</v>
      </c>
      <c r="F133" s="3" t="s">
        <v>1746</v>
      </c>
      <c r="G133" s="3" t="s">
        <v>18</v>
      </c>
      <c r="H133" s="3" t="s">
        <v>19</v>
      </c>
      <c r="I133" s="3" t="s">
        <v>20</v>
      </c>
      <c r="J133" s="3" t="s">
        <v>21</v>
      </c>
      <c r="K133" s="3" t="s">
        <v>22</v>
      </c>
      <c r="L133" s="3" t="s">
        <v>23</v>
      </c>
      <c r="M133" s="1">
        <v>66312821</v>
      </c>
      <c r="N133" s="3" t="s">
        <v>18</v>
      </c>
      <c r="O133" s="3" t="s">
        <v>947</v>
      </c>
      <c r="P133" s="3" t="s">
        <v>3133</v>
      </c>
      <c r="Q133" s="3" t="s">
        <v>3130</v>
      </c>
    </row>
    <row r="134" spans="1:17" x14ac:dyDescent="0.15">
      <c r="A134" s="3" t="s">
        <v>1058</v>
      </c>
      <c r="B134" s="3" t="s">
        <v>1059</v>
      </c>
      <c r="C134" s="1">
        <v>0.5</v>
      </c>
      <c r="D134" s="2">
        <v>41807</v>
      </c>
      <c r="E134" s="2">
        <v>40715</v>
      </c>
      <c r="F134" s="3" t="s">
        <v>1750</v>
      </c>
      <c r="G134" s="3" t="s">
        <v>18</v>
      </c>
      <c r="H134" s="3" t="s">
        <v>19</v>
      </c>
      <c r="I134" s="3" t="s">
        <v>20</v>
      </c>
      <c r="J134" s="3" t="s">
        <v>21</v>
      </c>
      <c r="K134" s="3" t="s">
        <v>22</v>
      </c>
      <c r="L134" s="3" t="s">
        <v>23</v>
      </c>
      <c r="M134" s="1">
        <v>13262564</v>
      </c>
      <c r="N134" s="3" t="s">
        <v>18</v>
      </c>
      <c r="O134" s="3" t="s">
        <v>947</v>
      </c>
      <c r="P134" s="3" t="s">
        <v>3133</v>
      </c>
      <c r="Q134" s="3" t="s">
        <v>3130</v>
      </c>
    </row>
    <row r="135" spans="1:17" x14ac:dyDescent="0.15">
      <c r="A135" s="3" t="s">
        <v>1002</v>
      </c>
      <c r="B135" s="3" t="s">
        <v>1003</v>
      </c>
      <c r="C135" s="1">
        <v>9.1999999999999993</v>
      </c>
      <c r="D135" s="2">
        <v>41813</v>
      </c>
      <c r="E135" s="2">
        <v>40717</v>
      </c>
      <c r="F135" s="3" t="s">
        <v>1751</v>
      </c>
      <c r="G135" s="3" t="s">
        <v>18</v>
      </c>
      <c r="H135" s="3" t="s">
        <v>19</v>
      </c>
      <c r="I135" s="3" t="s">
        <v>20</v>
      </c>
      <c r="J135" s="3" t="s">
        <v>21</v>
      </c>
      <c r="K135" s="3" t="s">
        <v>22</v>
      </c>
      <c r="L135" s="3" t="s">
        <v>25</v>
      </c>
      <c r="M135" s="1">
        <v>67067281</v>
      </c>
      <c r="N135" s="3" t="s">
        <v>18</v>
      </c>
      <c r="O135" s="3" t="s">
        <v>947</v>
      </c>
      <c r="P135" s="3" t="s">
        <v>3133</v>
      </c>
      <c r="Q135" s="3" t="s">
        <v>3130</v>
      </c>
    </row>
    <row r="136" spans="1:17" x14ac:dyDescent="0.15">
      <c r="A136" s="3" t="s">
        <v>1759</v>
      </c>
      <c r="B136" s="3" t="s">
        <v>1760</v>
      </c>
      <c r="C136" s="1">
        <v>10.75</v>
      </c>
      <c r="D136" s="2">
        <v>41818</v>
      </c>
      <c r="E136" s="2">
        <v>40722</v>
      </c>
      <c r="F136" s="3" t="s">
        <v>1761</v>
      </c>
      <c r="G136" s="3" t="s">
        <v>18</v>
      </c>
      <c r="H136" s="3" t="s">
        <v>19</v>
      </c>
      <c r="I136" s="3" t="s">
        <v>20</v>
      </c>
      <c r="J136" s="3" t="s">
        <v>21</v>
      </c>
      <c r="K136" s="3" t="s">
        <v>22</v>
      </c>
      <c r="L136" s="3" t="s">
        <v>23</v>
      </c>
      <c r="M136" s="1">
        <v>19893846</v>
      </c>
      <c r="N136" s="3" t="s">
        <v>18</v>
      </c>
      <c r="O136" s="3" t="s">
        <v>947</v>
      </c>
      <c r="P136" s="3" t="s">
        <v>3133</v>
      </c>
      <c r="Q136" s="3" t="s">
        <v>3130</v>
      </c>
    </row>
    <row r="137" spans="1:17" x14ac:dyDescent="0.15">
      <c r="A137" s="3" t="s">
        <v>1479</v>
      </c>
      <c r="B137" s="3" t="s">
        <v>1480</v>
      </c>
      <c r="C137" s="1">
        <v>7.95</v>
      </c>
      <c r="D137" s="2">
        <v>41824</v>
      </c>
      <c r="E137" s="2">
        <v>40728</v>
      </c>
      <c r="F137" s="3" t="s">
        <v>1770</v>
      </c>
      <c r="G137" s="3" t="s">
        <v>18</v>
      </c>
      <c r="H137" s="3" t="s">
        <v>19</v>
      </c>
      <c r="I137" s="3" t="s">
        <v>20</v>
      </c>
      <c r="J137" s="3" t="s">
        <v>21</v>
      </c>
      <c r="K137" s="3" t="s">
        <v>22</v>
      </c>
      <c r="L137" s="3" t="s">
        <v>23</v>
      </c>
      <c r="M137" s="1">
        <v>53653825</v>
      </c>
      <c r="N137" s="3" t="s">
        <v>18</v>
      </c>
      <c r="O137" s="3" t="s">
        <v>947</v>
      </c>
      <c r="P137" s="3" t="s">
        <v>3133</v>
      </c>
      <c r="Q137" s="3" t="s">
        <v>3130</v>
      </c>
    </row>
    <row r="138" spans="1:17" x14ac:dyDescent="0.15">
      <c r="A138" s="3" t="s">
        <v>1544</v>
      </c>
      <c r="B138" s="3" t="s">
        <v>1545</v>
      </c>
      <c r="C138" s="1">
        <v>9.1999999999999993</v>
      </c>
      <c r="D138" s="2">
        <v>41827</v>
      </c>
      <c r="E138" s="2">
        <v>40731</v>
      </c>
      <c r="F138" s="3" t="s">
        <v>1771</v>
      </c>
      <c r="G138" s="3" t="s">
        <v>18</v>
      </c>
      <c r="H138" s="3" t="s">
        <v>19</v>
      </c>
      <c r="I138" s="3" t="s">
        <v>20</v>
      </c>
      <c r="J138" s="3" t="s">
        <v>21</v>
      </c>
      <c r="K138" s="3" t="s">
        <v>22</v>
      </c>
      <c r="L138" s="3" t="s">
        <v>23</v>
      </c>
      <c r="M138" s="1">
        <v>40240369</v>
      </c>
      <c r="N138" s="3" t="s">
        <v>18</v>
      </c>
      <c r="O138" s="3" t="s">
        <v>947</v>
      </c>
      <c r="P138" s="3" t="s">
        <v>3133</v>
      </c>
      <c r="Q138" s="3" t="s">
        <v>3130</v>
      </c>
    </row>
    <row r="139" spans="1:17" x14ac:dyDescent="0.15">
      <c r="A139" s="3" t="s">
        <v>1367</v>
      </c>
      <c r="B139" s="3" t="s">
        <v>1368</v>
      </c>
      <c r="C139" s="1">
        <v>9.5</v>
      </c>
      <c r="D139" s="2">
        <v>41828</v>
      </c>
      <c r="E139" s="2">
        <v>40736</v>
      </c>
      <c r="F139" s="3" t="s">
        <v>1773</v>
      </c>
      <c r="G139" s="3" t="s">
        <v>18</v>
      </c>
      <c r="H139" s="3" t="s">
        <v>19</v>
      </c>
      <c r="I139" s="3" t="s">
        <v>20</v>
      </c>
      <c r="J139" s="3" t="s">
        <v>21</v>
      </c>
      <c r="K139" s="3" t="s">
        <v>22</v>
      </c>
      <c r="L139" s="3" t="s">
        <v>23</v>
      </c>
      <c r="M139" s="1">
        <v>26826912</v>
      </c>
      <c r="N139" s="3" t="s">
        <v>18</v>
      </c>
      <c r="O139" s="3" t="s">
        <v>947</v>
      </c>
      <c r="P139" s="3" t="s">
        <v>3133</v>
      </c>
      <c r="Q139" s="3" t="s">
        <v>3130</v>
      </c>
    </row>
    <row r="140" spans="1:17" x14ac:dyDescent="0.15">
      <c r="A140" s="3" t="s">
        <v>29</v>
      </c>
      <c r="B140" s="3" t="s">
        <v>30</v>
      </c>
      <c r="C140" s="1">
        <v>7.65</v>
      </c>
      <c r="D140" s="2">
        <v>41838</v>
      </c>
      <c r="E140" s="2">
        <v>40742</v>
      </c>
      <c r="F140" s="3" t="s">
        <v>1775</v>
      </c>
      <c r="G140" s="3" t="s">
        <v>18</v>
      </c>
      <c r="H140" s="3" t="s">
        <v>19</v>
      </c>
      <c r="I140" s="3" t="s">
        <v>20</v>
      </c>
      <c r="J140" s="3" t="s">
        <v>21</v>
      </c>
      <c r="K140" s="3" t="s">
        <v>22</v>
      </c>
      <c r="L140" s="3" t="s">
        <v>23</v>
      </c>
      <c r="M140" s="1">
        <v>134134563</v>
      </c>
      <c r="N140" s="3" t="s">
        <v>18</v>
      </c>
      <c r="O140" s="3" t="s">
        <v>947</v>
      </c>
      <c r="P140" s="3" t="s">
        <v>3133</v>
      </c>
      <c r="Q140" s="3" t="s">
        <v>3130</v>
      </c>
    </row>
    <row r="141" spans="1:17" x14ac:dyDescent="0.15">
      <c r="A141" s="3" t="s">
        <v>1776</v>
      </c>
      <c r="B141" s="3" t="s">
        <v>1777</v>
      </c>
      <c r="C141" s="1">
        <v>9.9</v>
      </c>
      <c r="D141" s="2">
        <v>41843</v>
      </c>
      <c r="E141" s="2">
        <v>40739</v>
      </c>
      <c r="F141" s="3" t="s">
        <v>1778</v>
      </c>
      <c r="G141" s="3" t="s">
        <v>18</v>
      </c>
      <c r="H141" s="3" t="s">
        <v>19</v>
      </c>
      <c r="I141" s="3" t="s">
        <v>20</v>
      </c>
      <c r="J141" s="3" t="s">
        <v>21</v>
      </c>
      <c r="K141" s="3" t="s">
        <v>22</v>
      </c>
      <c r="L141" s="3" t="s">
        <v>28</v>
      </c>
      <c r="M141" s="1">
        <v>66312821</v>
      </c>
      <c r="N141" s="3" t="s">
        <v>18</v>
      </c>
      <c r="O141" s="3" t="s">
        <v>947</v>
      </c>
      <c r="P141" s="3" t="s">
        <v>3133</v>
      </c>
      <c r="Q141" s="3" t="s">
        <v>3130</v>
      </c>
    </row>
    <row r="142" spans="1:17" x14ac:dyDescent="0.15">
      <c r="A142" s="3" t="s">
        <v>1555</v>
      </c>
      <c r="B142" s="3" t="s">
        <v>1556</v>
      </c>
      <c r="C142" s="1">
        <v>11</v>
      </c>
      <c r="D142" s="2">
        <v>41853</v>
      </c>
      <c r="E142" s="2">
        <v>40757</v>
      </c>
      <c r="F142" s="3" t="s">
        <v>1787</v>
      </c>
      <c r="G142" s="3" t="s">
        <v>18</v>
      </c>
      <c r="H142" s="3" t="s">
        <v>19</v>
      </c>
      <c r="I142" s="3" t="s">
        <v>20</v>
      </c>
      <c r="J142" s="3" t="s">
        <v>21</v>
      </c>
      <c r="K142" s="3" t="s">
        <v>22</v>
      </c>
      <c r="L142" s="3" t="s">
        <v>23</v>
      </c>
      <c r="M142" s="1">
        <v>19893846</v>
      </c>
      <c r="N142" s="3" t="s">
        <v>18</v>
      </c>
      <c r="O142" s="3" t="s">
        <v>947</v>
      </c>
      <c r="P142" s="3" t="s">
        <v>3133</v>
      </c>
      <c r="Q142" s="3" t="s">
        <v>3130</v>
      </c>
    </row>
    <row r="143" spans="1:17" x14ac:dyDescent="0.15">
      <c r="A143" s="3" t="s">
        <v>1296</v>
      </c>
      <c r="B143" s="3" t="s">
        <v>1297</v>
      </c>
      <c r="C143" s="1">
        <v>10.6</v>
      </c>
      <c r="D143" s="2">
        <v>41907</v>
      </c>
      <c r="E143" s="2">
        <v>40815</v>
      </c>
      <c r="F143" s="3" t="s">
        <v>1799</v>
      </c>
      <c r="G143" s="3" t="s">
        <v>18</v>
      </c>
      <c r="H143" s="3" t="s">
        <v>19</v>
      </c>
      <c r="I143" s="3" t="s">
        <v>20</v>
      </c>
      <c r="J143" s="3" t="s">
        <v>21</v>
      </c>
      <c r="K143" s="3" t="s">
        <v>22</v>
      </c>
      <c r="L143" s="3" t="s">
        <v>23</v>
      </c>
      <c r="M143" s="1">
        <v>26826912</v>
      </c>
      <c r="N143" s="3" t="s">
        <v>18</v>
      </c>
      <c r="O143" s="3" t="s">
        <v>947</v>
      </c>
      <c r="P143" s="3" t="s">
        <v>3133</v>
      </c>
      <c r="Q143" s="3" t="s">
        <v>3130</v>
      </c>
    </row>
    <row r="144" spans="1:17" x14ac:dyDescent="0.15">
      <c r="A144" s="3" t="s">
        <v>46</v>
      </c>
      <c r="B144" s="3" t="s">
        <v>47</v>
      </c>
      <c r="C144" s="1">
        <v>9.25</v>
      </c>
      <c r="D144" s="2">
        <v>41930</v>
      </c>
      <c r="E144" s="2">
        <v>40834</v>
      </c>
      <c r="F144" s="3" t="s">
        <v>1807</v>
      </c>
      <c r="G144" s="3" t="s">
        <v>18</v>
      </c>
      <c r="H144" s="3" t="s">
        <v>19</v>
      </c>
      <c r="I144" s="3" t="s">
        <v>20</v>
      </c>
      <c r="J144" s="3" t="s">
        <v>21</v>
      </c>
      <c r="K144" s="3" t="s">
        <v>22</v>
      </c>
      <c r="L144" s="3" t="s">
        <v>23</v>
      </c>
      <c r="M144" s="1">
        <v>67067281</v>
      </c>
      <c r="N144" s="3" t="s">
        <v>18</v>
      </c>
      <c r="O144" s="3" t="s">
        <v>947</v>
      </c>
      <c r="P144" s="3" t="s">
        <v>3133</v>
      </c>
      <c r="Q144" s="3" t="s">
        <v>3130</v>
      </c>
    </row>
    <row r="145" spans="1:17" x14ac:dyDescent="0.15">
      <c r="A145" s="3" t="s">
        <v>681</v>
      </c>
      <c r="B145" s="3" t="s">
        <v>682</v>
      </c>
      <c r="C145" s="1">
        <v>7.5</v>
      </c>
      <c r="D145" s="2">
        <v>41949</v>
      </c>
      <c r="E145" s="2">
        <v>40857</v>
      </c>
      <c r="F145" s="3" t="s">
        <v>1821</v>
      </c>
      <c r="G145" s="3" t="s">
        <v>18</v>
      </c>
      <c r="H145" s="3" t="s">
        <v>19</v>
      </c>
      <c r="I145" s="3" t="s">
        <v>20</v>
      </c>
      <c r="J145" s="3" t="s">
        <v>21</v>
      </c>
      <c r="K145" s="3" t="s">
        <v>22</v>
      </c>
      <c r="L145" s="3" t="s">
        <v>23</v>
      </c>
      <c r="M145" s="1">
        <v>203073174</v>
      </c>
      <c r="N145" s="3" t="s">
        <v>18</v>
      </c>
      <c r="O145" s="3" t="s">
        <v>951</v>
      </c>
      <c r="P145" s="3" t="s">
        <v>3133</v>
      </c>
      <c r="Q145" s="3" t="s">
        <v>3130</v>
      </c>
    </row>
    <row r="146" spans="1:17" x14ac:dyDescent="0.15">
      <c r="A146" s="3" t="s">
        <v>1776</v>
      </c>
      <c r="B146" s="3" t="s">
        <v>1777</v>
      </c>
      <c r="C146" s="1">
        <v>11.55</v>
      </c>
      <c r="D146" s="2">
        <v>41961</v>
      </c>
      <c r="E146" s="2">
        <v>40857</v>
      </c>
      <c r="F146" s="3" t="s">
        <v>1822</v>
      </c>
      <c r="G146" s="3" t="s">
        <v>18</v>
      </c>
      <c r="H146" s="3" t="s">
        <v>19</v>
      </c>
      <c r="I146" s="3" t="s">
        <v>20</v>
      </c>
      <c r="J146" s="3" t="s">
        <v>21</v>
      </c>
      <c r="K146" s="3" t="s">
        <v>22</v>
      </c>
      <c r="L146" s="3" t="s">
        <v>28</v>
      </c>
      <c r="M146" s="1">
        <v>66312821</v>
      </c>
      <c r="N146" s="3" t="s">
        <v>18</v>
      </c>
      <c r="O146" s="3" t="s">
        <v>947</v>
      </c>
      <c r="P146" s="3" t="s">
        <v>3133</v>
      </c>
      <c r="Q146" s="3" t="s">
        <v>3130</v>
      </c>
    </row>
    <row r="147" spans="1:17" x14ac:dyDescent="0.15">
      <c r="A147" s="3" t="s">
        <v>1823</v>
      </c>
      <c r="B147" s="3" t="s">
        <v>1824</v>
      </c>
      <c r="C147" s="1">
        <v>8.8000000000000007</v>
      </c>
      <c r="D147" s="2">
        <v>41950</v>
      </c>
      <c r="E147" s="2">
        <v>40858</v>
      </c>
      <c r="F147" s="3" t="s">
        <v>1825</v>
      </c>
      <c r="G147" s="3" t="s">
        <v>18</v>
      </c>
      <c r="H147" s="3" t="s">
        <v>19</v>
      </c>
      <c r="I147" s="3" t="s">
        <v>20</v>
      </c>
      <c r="J147" s="3" t="s">
        <v>21</v>
      </c>
      <c r="K147" s="3" t="s">
        <v>22</v>
      </c>
      <c r="L147" s="3" t="s">
        <v>23</v>
      </c>
      <c r="M147" s="1">
        <v>66312821</v>
      </c>
      <c r="N147" s="3" t="s">
        <v>18</v>
      </c>
      <c r="O147" s="3" t="s">
        <v>947</v>
      </c>
      <c r="P147" s="3" t="s">
        <v>3133</v>
      </c>
      <c r="Q147" s="3" t="s">
        <v>3130</v>
      </c>
    </row>
    <row r="148" spans="1:17" x14ac:dyDescent="0.15">
      <c r="A148" s="3" t="s">
        <v>1061</v>
      </c>
      <c r="B148" s="3" t="s">
        <v>1062</v>
      </c>
      <c r="C148" s="1">
        <v>8.1</v>
      </c>
      <c r="D148" s="2">
        <v>41958</v>
      </c>
      <c r="E148" s="2">
        <v>40862</v>
      </c>
      <c r="F148" s="3" t="s">
        <v>1826</v>
      </c>
      <c r="G148" s="3" t="s">
        <v>18</v>
      </c>
      <c r="H148" s="3" t="s">
        <v>19</v>
      </c>
      <c r="I148" s="3" t="s">
        <v>20</v>
      </c>
      <c r="J148" s="3" t="s">
        <v>21</v>
      </c>
      <c r="K148" s="3" t="s">
        <v>22</v>
      </c>
      <c r="L148" s="3" t="s">
        <v>23</v>
      </c>
      <c r="M148" s="1">
        <v>40240369</v>
      </c>
      <c r="N148" s="3" t="s">
        <v>18</v>
      </c>
      <c r="O148" s="3" t="s">
        <v>947</v>
      </c>
      <c r="P148" s="3" t="s">
        <v>3133</v>
      </c>
      <c r="Q148" s="3" t="s">
        <v>3130</v>
      </c>
    </row>
    <row r="149" spans="1:17" x14ac:dyDescent="0.15">
      <c r="A149" s="3" t="s">
        <v>337</v>
      </c>
      <c r="B149" s="3" t="s">
        <v>338</v>
      </c>
      <c r="C149" s="1">
        <v>7.4</v>
      </c>
      <c r="D149" s="2">
        <v>41959</v>
      </c>
      <c r="E149" s="2">
        <v>40863</v>
      </c>
      <c r="F149" s="3" t="s">
        <v>1828</v>
      </c>
      <c r="G149" s="3" t="s">
        <v>18</v>
      </c>
      <c r="H149" s="3" t="s">
        <v>19</v>
      </c>
      <c r="I149" s="3" t="s">
        <v>20</v>
      </c>
      <c r="J149" s="3" t="s">
        <v>21</v>
      </c>
      <c r="K149" s="3" t="s">
        <v>22</v>
      </c>
      <c r="L149" s="3" t="s">
        <v>23</v>
      </c>
      <c r="M149" s="1">
        <v>134134563</v>
      </c>
      <c r="N149" s="3" t="s">
        <v>18</v>
      </c>
      <c r="O149" s="3" t="s">
        <v>947</v>
      </c>
      <c r="P149" s="3" t="s">
        <v>3133</v>
      </c>
      <c r="Q149" s="3" t="s">
        <v>3130</v>
      </c>
    </row>
    <row r="150" spans="1:17" x14ac:dyDescent="0.15">
      <c r="A150" s="3" t="s">
        <v>1479</v>
      </c>
      <c r="B150" s="3" t="s">
        <v>1480</v>
      </c>
      <c r="C150" s="1">
        <v>8.0500000000000007</v>
      </c>
      <c r="D150" s="2">
        <v>42069</v>
      </c>
      <c r="E150" s="2">
        <v>40974</v>
      </c>
      <c r="F150" s="3" t="s">
        <v>1835</v>
      </c>
      <c r="G150" s="3" t="s">
        <v>18</v>
      </c>
      <c r="H150" s="3" t="s">
        <v>19</v>
      </c>
      <c r="I150" s="3" t="s">
        <v>20</v>
      </c>
      <c r="J150" s="3" t="s">
        <v>21</v>
      </c>
      <c r="K150" s="3" t="s">
        <v>22</v>
      </c>
      <c r="L150" s="3" t="s">
        <v>23</v>
      </c>
      <c r="M150" s="1">
        <v>53653825</v>
      </c>
      <c r="N150" s="3" t="s">
        <v>18</v>
      </c>
      <c r="O150" s="3" t="s">
        <v>947</v>
      </c>
      <c r="P150" s="3" t="s">
        <v>3133</v>
      </c>
      <c r="Q150" s="3" t="s">
        <v>3130</v>
      </c>
    </row>
    <row r="151" spans="1:17" x14ac:dyDescent="0.15">
      <c r="A151" s="3" t="s">
        <v>985</v>
      </c>
      <c r="B151" s="3" t="s">
        <v>986</v>
      </c>
      <c r="C151" s="1">
        <v>11</v>
      </c>
      <c r="D151" s="2">
        <v>41970</v>
      </c>
      <c r="E151" s="2">
        <v>40878</v>
      </c>
      <c r="F151" s="3" t="s">
        <v>1837</v>
      </c>
      <c r="G151" s="3" t="s">
        <v>18</v>
      </c>
      <c r="H151" s="3" t="s">
        <v>19</v>
      </c>
      <c r="I151" s="3" t="s">
        <v>20</v>
      </c>
      <c r="J151" s="3" t="s">
        <v>21</v>
      </c>
      <c r="K151" s="3" t="s">
        <v>22</v>
      </c>
      <c r="L151" s="3" t="s">
        <v>23</v>
      </c>
      <c r="M151" s="1">
        <v>26826912</v>
      </c>
      <c r="N151" s="3" t="s">
        <v>18</v>
      </c>
      <c r="O151" s="3" t="s">
        <v>947</v>
      </c>
      <c r="P151" s="3" t="s">
        <v>3133</v>
      </c>
      <c r="Q151" s="3" t="s">
        <v>3130</v>
      </c>
    </row>
    <row r="152" spans="1:17" x14ac:dyDescent="0.15">
      <c r="A152" s="3" t="s">
        <v>332</v>
      </c>
      <c r="B152" s="3" t="s">
        <v>333</v>
      </c>
      <c r="C152" s="1">
        <v>8.25</v>
      </c>
      <c r="D152" s="2">
        <v>42706</v>
      </c>
      <c r="E152" s="2">
        <v>40886</v>
      </c>
      <c r="F152" s="3" t="s">
        <v>1839</v>
      </c>
      <c r="G152" s="3" t="s">
        <v>18</v>
      </c>
      <c r="H152" s="3" t="s">
        <v>19</v>
      </c>
      <c r="I152" s="3" t="s">
        <v>20</v>
      </c>
      <c r="J152" s="3" t="s">
        <v>21</v>
      </c>
      <c r="K152" s="3" t="s">
        <v>22</v>
      </c>
      <c r="L152" s="3" t="s">
        <v>23</v>
      </c>
      <c r="M152" s="1">
        <v>67067281</v>
      </c>
      <c r="N152" s="3" t="s">
        <v>18</v>
      </c>
      <c r="O152" s="3" t="s">
        <v>947</v>
      </c>
      <c r="P152" s="3" t="s">
        <v>3133</v>
      </c>
      <c r="Q152" s="3" t="s">
        <v>3130</v>
      </c>
    </row>
    <row r="153" spans="1:17" x14ac:dyDescent="0.15">
      <c r="A153" s="3" t="s">
        <v>1214</v>
      </c>
      <c r="B153" s="3" t="s">
        <v>1215</v>
      </c>
      <c r="C153" s="1">
        <v>8.75</v>
      </c>
      <c r="D153" s="2">
        <v>41989</v>
      </c>
      <c r="E153" s="2">
        <v>40893</v>
      </c>
      <c r="F153" s="3" t="s">
        <v>1840</v>
      </c>
      <c r="G153" s="3" t="s">
        <v>18</v>
      </c>
      <c r="H153" s="3" t="s">
        <v>19</v>
      </c>
      <c r="I153" s="3" t="s">
        <v>20</v>
      </c>
      <c r="J153" s="3" t="s">
        <v>21</v>
      </c>
      <c r="K153" s="3" t="s">
        <v>22</v>
      </c>
      <c r="L153" s="3" t="s">
        <v>23</v>
      </c>
      <c r="M153" s="1">
        <v>67067281</v>
      </c>
      <c r="N153" s="3" t="s">
        <v>18</v>
      </c>
      <c r="O153" s="3" t="s">
        <v>947</v>
      </c>
      <c r="P153" s="3" t="s">
        <v>3133</v>
      </c>
      <c r="Q153" s="3" t="s">
        <v>3130</v>
      </c>
    </row>
    <row r="154" spans="1:17" x14ac:dyDescent="0.15">
      <c r="A154" s="3" t="s">
        <v>29</v>
      </c>
      <c r="B154" s="3" t="s">
        <v>30</v>
      </c>
      <c r="C154" s="1">
        <v>8.5</v>
      </c>
      <c r="D154" s="2">
        <v>41993</v>
      </c>
      <c r="E154" s="2">
        <v>40897</v>
      </c>
      <c r="F154" s="3" t="s">
        <v>1848</v>
      </c>
      <c r="G154" s="3" t="s">
        <v>18</v>
      </c>
      <c r="H154" s="3" t="s">
        <v>19</v>
      </c>
      <c r="I154" s="3" t="s">
        <v>20</v>
      </c>
      <c r="J154" s="3" t="s">
        <v>21</v>
      </c>
      <c r="K154" s="3" t="s">
        <v>22</v>
      </c>
      <c r="L154" s="3" t="s">
        <v>25</v>
      </c>
      <c r="M154" s="1">
        <v>134134563</v>
      </c>
      <c r="N154" s="3" t="s">
        <v>18</v>
      </c>
      <c r="O154" s="3" t="s">
        <v>947</v>
      </c>
      <c r="P154" s="3" t="s">
        <v>3133</v>
      </c>
      <c r="Q154" s="3" t="s">
        <v>3130</v>
      </c>
    </row>
    <row r="155" spans="1:17" x14ac:dyDescent="0.15">
      <c r="A155" s="3" t="s">
        <v>962</v>
      </c>
      <c r="B155" s="3" t="s">
        <v>963</v>
      </c>
      <c r="C155" s="1">
        <v>9.4</v>
      </c>
      <c r="D155" s="2">
        <v>42080</v>
      </c>
      <c r="E155" s="2">
        <v>40988</v>
      </c>
      <c r="F155" s="3" t="s">
        <v>1849</v>
      </c>
      <c r="G155" s="3" t="s">
        <v>18</v>
      </c>
      <c r="H155" s="3" t="s">
        <v>19</v>
      </c>
      <c r="I155" s="3" t="s">
        <v>20</v>
      </c>
      <c r="J155" s="3" t="s">
        <v>21</v>
      </c>
      <c r="K155" s="3" t="s">
        <v>22</v>
      </c>
      <c r="L155" s="3" t="s">
        <v>23</v>
      </c>
      <c r="M155" s="1">
        <v>67067281</v>
      </c>
      <c r="N155" s="3" t="s">
        <v>18</v>
      </c>
      <c r="O155" s="3" t="s">
        <v>947</v>
      </c>
      <c r="P155" s="3" t="s">
        <v>3133</v>
      </c>
      <c r="Q155" s="3" t="s">
        <v>3130</v>
      </c>
    </row>
    <row r="156" spans="1:17" x14ac:dyDescent="0.15">
      <c r="A156" s="3" t="s">
        <v>962</v>
      </c>
      <c r="B156" s="3" t="s">
        <v>963</v>
      </c>
      <c r="C156" s="1">
        <v>9.4</v>
      </c>
      <c r="D156" s="2">
        <v>42080</v>
      </c>
      <c r="E156" s="2">
        <v>40988</v>
      </c>
      <c r="F156" s="3" t="s">
        <v>1850</v>
      </c>
      <c r="G156" s="3" t="s">
        <v>18</v>
      </c>
      <c r="H156" s="3" t="s">
        <v>19</v>
      </c>
      <c r="I156" s="3" t="s">
        <v>20</v>
      </c>
      <c r="J156" s="3" t="s">
        <v>21</v>
      </c>
      <c r="K156" s="3" t="s">
        <v>22</v>
      </c>
      <c r="L156" s="3" t="s">
        <v>23</v>
      </c>
      <c r="M156" s="1">
        <v>67067281</v>
      </c>
      <c r="N156" s="3" t="s">
        <v>18</v>
      </c>
      <c r="O156" s="3" t="s">
        <v>947</v>
      </c>
      <c r="P156" s="3" t="s">
        <v>3133</v>
      </c>
      <c r="Q156" s="3" t="s">
        <v>3130</v>
      </c>
    </row>
    <row r="157" spans="1:17" x14ac:dyDescent="0.15">
      <c r="A157" s="3" t="s">
        <v>962</v>
      </c>
      <c r="B157" s="3" t="s">
        <v>963</v>
      </c>
      <c r="C157" s="1">
        <v>8.35</v>
      </c>
      <c r="D157" s="2">
        <v>41992</v>
      </c>
      <c r="E157" s="2">
        <v>40900</v>
      </c>
      <c r="F157" s="3" t="s">
        <v>1851</v>
      </c>
      <c r="G157" s="3" t="s">
        <v>18</v>
      </c>
      <c r="H157" s="3" t="s">
        <v>19</v>
      </c>
      <c r="I157" s="3" t="s">
        <v>20</v>
      </c>
      <c r="J157" s="3" t="s">
        <v>21</v>
      </c>
      <c r="K157" s="3" t="s">
        <v>22</v>
      </c>
      <c r="L157" s="3" t="s">
        <v>23</v>
      </c>
      <c r="M157" s="1">
        <v>134134563</v>
      </c>
      <c r="N157" s="3" t="s">
        <v>18</v>
      </c>
      <c r="O157" s="3" t="s">
        <v>947</v>
      </c>
      <c r="P157" s="3" t="s">
        <v>3133</v>
      </c>
      <c r="Q157" s="3" t="s">
        <v>3130</v>
      </c>
    </row>
    <row r="158" spans="1:17" x14ac:dyDescent="0.15">
      <c r="A158" s="3" t="s">
        <v>962</v>
      </c>
      <c r="B158" s="3" t="s">
        <v>963</v>
      </c>
      <c r="C158" s="1">
        <v>8.15</v>
      </c>
      <c r="D158" s="2">
        <v>42027</v>
      </c>
      <c r="E158" s="2">
        <v>40935</v>
      </c>
      <c r="F158" s="3" t="s">
        <v>1852</v>
      </c>
      <c r="G158" s="3" t="s">
        <v>18</v>
      </c>
      <c r="H158" s="3" t="s">
        <v>19</v>
      </c>
      <c r="I158" s="3" t="s">
        <v>20</v>
      </c>
      <c r="J158" s="3" t="s">
        <v>21</v>
      </c>
      <c r="K158" s="3" t="s">
        <v>22</v>
      </c>
      <c r="L158" s="3" t="s">
        <v>23</v>
      </c>
      <c r="M158" s="1">
        <v>134134563</v>
      </c>
      <c r="N158" s="3" t="s">
        <v>18</v>
      </c>
      <c r="O158" s="3" t="s">
        <v>947</v>
      </c>
      <c r="P158" s="3" t="s">
        <v>3133</v>
      </c>
      <c r="Q158" s="3" t="s">
        <v>3130</v>
      </c>
    </row>
    <row r="159" spans="1:17" x14ac:dyDescent="0.15">
      <c r="A159" s="3" t="s">
        <v>1856</v>
      </c>
      <c r="B159" s="3" t="s">
        <v>1857</v>
      </c>
      <c r="C159" s="1">
        <v>9.9499999999999993</v>
      </c>
      <c r="D159" s="2">
        <v>52819</v>
      </c>
      <c r="E159" s="2">
        <v>40904</v>
      </c>
      <c r="F159" s="3" t="s">
        <v>1858</v>
      </c>
      <c r="G159" s="3" t="s">
        <v>18</v>
      </c>
      <c r="H159" s="3" t="s">
        <v>19</v>
      </c>
      <c r="I159" s="3" t="s">
        <v>20</v>
      </c>
      <c r="J159" s="3" t="s">
        <v>21</v>
      </c>
      <c r="K159" s="3" t="s">
        <v>22</v>
      </c>
      <c r="L159" s="3" t="s">
        <v>23</v>
      </c>
      <c r="M159" s="1">
        <v>38650996</v>
      </c>
      <c r="N159" s="3" t="s">
        <v>18</v>
      </c>
      <c r="O159" s="3" t="s">
        <v>948</v>
      </c>
      <c r="P159" s="3" t="s">
        <v>3133</v>
      </c>
      <c r="Q159" s="3" t="s">
        <v>3130</v>
      </c>
    </row>
    <row r="160" spans="1:17" x14ac:dyDescent="0.15">
      <c r="A160" s="3" t="s">
        <v>29</v>
      </c>
      <c r="B160" s="3" t="s">
        <v>30</v>
      </c>
      <c r="C160" s="1">
        <v>7.7</v>
      </c>
      <c r="D160" s="2">
        <v>42036</v>
      </c>
      <c r="E160" s="2">
        <v>40940</v>
      </c>
      <c r="F160" s="3" t="s">
        <v>1870</v>
      </c>
      <c r="G160" s="3" t="s">
        <v>18</v>
      </c>
      <c r="H160" s="3" t="s">
        <v>19</v>
      </c>
      <c r="I160" s="3" t="s">
        <v>20</v>
      </c>
      <c r="J160" s="3" t="s">
        <v>21</v>
      </c>
      <c r="K160" s="3" t="s">
        <v>22</v>
      </c>
      <c r="L160" s="3" t="s">
        <v>23</v>
      </c>
      <c r="M160" s="1">
        <v>134134563</v>
      </c>
      <c r="N160" s="3" t="s">
        <v>18</v>
      </c>
      <c r="O160" s="3" t="s">
        <v>947</v>
      </c>
      <c r="P160" s="3" t="s">
        <v>3133</v>
      </c>
      <c r="Q160" s="3" t="s">
        <v>3130</v>
      </c>
    </row>
    <row r="161" spans="1:17" x14ac:dyDescent="0.15">
      <c r="A161" s="3" t="s">
        <v>1061</v>
      </c>
      <c r="B161" s="3" t="s">
        <v>1062</v>
      </c>
      <c r="C161" s="1">
        <v>7</v>
      </c>
      <c r="D161" s="2">
        <v>42042</v>
      </c>
      <c r="E161" s="2">
        <v>40946</v>
      </c>
      <c r="F161" s="3" t="s">
        <v>1871</v>
      </c>
      <c r="G161" s="3" t="s">
        <v>18</v>
      </c>
      <c r="H161" s="3" t="s">
        <v>19</v>
      </c>
      <c r="I161" s="3" t="s">
        <v>20</v>
      </c>
      <c r="J161" s="3" t="s">
        <v>21</v>
      </c>
      <c r="K161" s="3" t="s">
        <v>22</v>
      </c>
      <c r="L161" s="3" t="s">
        <v>23</v>
      </c>
      <c r="M161" s="1">
        <v>40240369</v>
      </c>
      <c r="N161" s="3" t="s">
        <v>18</v>
      </c>
      <c r="O161" s="3" t="s">
        <v>947</v>
      </c>
      <c r="P161" s="3" t="s">
        <v>3133</v>
      </c>
      <c r="Q161" s="3" t="s">
        <v>3130</v>
      </c>
    </row>
    <row r="162" spans="1:17" x14ac:dyDescent="0.15">
      <c r="A162" s="3" t="s">
        <v>16</v>
      </c>
      <c r="B162" s="3" t="s">
        <v>17</v>
      </c>
      <c r="C162" s="1">
        <v>7.7</v>
      </c>
      <c r="D162" s="2">
        <v>42038</v>
      </c>
      <c r="E162" s="2">
        <v>40946</v>
      </c>
      <c r="F162" s="3" t="s">
        <v>1873</v>
      </c>
      <c r="G162" s="3" t="s">
        <v>18</v>
      </c>
      <c r="H162" s="3" t="s">
        <v>19</v>
      </c>
      <c r="I162" s="3" t="s">
        <v>20</v>
      </c>
      <c r="J162" s="3" t="s">
        <v>21</v>
      </c>
      <c r="K162" s="3" t="s">
        <v>22</v>
      </c>
      <c r="L162" s="3" t="s">
        <v>23</v>
      </c>
      <c r="M162" s="1">
        <v>67067281</v>
      </c>
      <c r="N162" s="3" t="s">
        <v>18</v>
      </c>
      <c r="O162" s="3" t="s">
        <v>947</v>
      </c>
      <c r="P162" s="3" t="s">
        <v>3133</v>
      </c>
      <c r="Q162" s="3" t="s">
        <v>3130</v>
      </c>
    </row>
    <row r="163" spans="1:17" x14ac:dyDescent="0.15">
      <c r="A163" s="3" t="s">
        <v>16</v>
      </c>
      <c r="B163" s="3" t="s">
        <v>17</v>
      </c>
      <c r="C163" s="1">
        <v>7.7</v>
      </c>
      <c r="D163" s="2">
        <v>42040</v>
      </c>
      <c r="E163" s="2">
        <v>40948</v>
      </c>
      <c r="F163" s="3" t="s">
        <v>1874</v>
      </c>
      <c r="G163" s="3" t="s">
        <v>18</v>
      </c>
      <c r="H163" s="3" t="s">
        <v>19</v>
      </c>
      <c r="I163" s="3" t="s">
        <v>20</v>
      </c>
      <c r="J163" s="3" t="s">
        <v>21</v>
      </c>
      <c r="K163" s="3" t="s">
        <v>22</v>
      </c>
      <c r="L163" s="3" t="s">
        <v>23</v>
      </c>
      <c r="M163" s="1">
        <v>67067281</v>
      </c>
      <c r="N163" s="3" t="s">
        <v>18</v>
      </c>
      <c r="O163" s="3" t="s">
        <v>947</v>
      </c>
      <c r="P163" s="3" t="s">
        <v>3133</v>
      </c>
      <c r="Q163" s="3" t="s">
        <v>3130</v>
      </c>
    </row>
    <row r="164" spans="1:17" x14ac:dyDescent="0.15">
      <c r="A164" s="3" t="s">
        <v>1613</v>
      </c>
      <c r="B164" s="3" t="s">
        <v>1614</v>
      </c>
      <c r="C164" s="1">
        <v>9.75</v>
      </c>
      <c r="D164" s="2">
        <v>42045</v>
      </c>
      <c r="E164" s="2">
        <v>40949</v>
      </c>
      <c r="F164" s="3" t="s">
        <v>1875</v>
      </c>
      <c r="G164" s="3" t="s">
        <v>18</v>
      </c>
      <c r="H164" s="3" t="s">
        <v>19</v>
      </c>
      <c r="I164" s="3" t="s">
        <v>20</v>
      </c>
      <c r="J164" s="3" t="s">
        <v>21</v>
      </c>
      <c r="K164" s="3" t="s">
        <v>22</v>
      </c>
      <c r="L164" s="3" t="s">
        <v>23</v>
      </c>
      <c r="M164" s="1">
        <v>66312821</v>
      </c>
      <c r="N164" s="3" t="s">
        <v>18</v>
      </c>
      <c r="O164" s="3" t="s">
        <v>947</v>
      </c>
      <c r="P164" s="3" t="s">
        <v>3133</v>
      </c>
      <c r="Q164" s="3" t="s">
        <v>3130</v>
      </c>
    </row>
    <row r="165" spans="1:17" x14ac:dyDescent="0.15">
      <c r="A165" s="3" t="s">
        <v>1061</v>
      </c>
      <c r="B165" s="3" t="s">
        <v>1062</v>
      </c>
      <c r="C165" s="1">
        <v>7</v>
      </c>
      <c r="D165" s="2">
        <v>42049</v>
      </c>
      <c r="E165" s="2">
        <v>40953</v>
      </c>
      <c r="F165" s="3" t="s">
        <v>1882</v>
      </c>
      <c r="G165" s="3" t="s">
        <v>18</v>
      </c>
      <c r="H165" s="3" t="s">
        <v>19</v>
      </c>
      <c r="I165" s="3" t="s">
        <v>20</v>
      </c>
      <c r="J165" s="3" t="s">
        <v>21</v>
      </c>
      <c r="K165" s="3" t="s">
        <v>22</v>
      </c>
      <c r="L165" s="3" t="s">
        <v>23</v>
      </c>
      <c r="M165" s="1">
        <v>40240369</v>
      </c>
      <c r="N165" s="3" t="s">
        <v>18</v>
      </c>
      <c r="O165" s="3" t="s">
        <v>947</v>
      </c>
      <c r="P165" s="3" t="s">
        <v>3133</v>
      </c>
      <c r="Q165" s="3" t="s">
        <v>3130</v>
      </c>
    </row>
    <row r="166" spans="1:17" x14ac:dyDescent="0.15">
      <c r="A166" s="3" t="s">
        <v>985</v>
      </c>
      <c r="B166" s="3" t="s">
        <v>986</v>
      </c>
      <c r="C166" s="1">
        <v>11.5</v>
      </c>
      <c r="D166" s="2">
        <v>42052</v>
      </c>
      <c r="E166" s="2">
        <v>40960</v>
      </c>
      <c r="F166" s="3" t="s">
        <v>1886</v>
      </c>
      <c r="G166" s="3" t="s">
        <v>18</v>
      </c>
      <c r="H166" s="3" t="s">
        <v>19</v>
      </c>
      <c r="I166" s="3" t="s">
        <v>20</v>
      </c>
      <c r="J166" s="3" t="s">
        <v>21</v>
      </c>
      <c r="K166" s="3" t="s">
        <v>22</v>
      </c>
      <c r="L166" s="3" t="s">
        <v>23</v>
      </c>
      <c r="M166" s="1">
        <v>40240369</v>
      </c>
      <c r="N166" s="3" t="s">
        <v>18</v>
      </c>
      <c r="O166" s="3" t="s">
        <v>947</v>
      </c>
      <c r="P166" s="3" t="s">
        <v>3133</v>
      </c>
      <c r="Q166" s="3" t="s">
        <v>3130</v>
      </c>
    </row>
    <row r="167" spans="1:17" x14ac:dyDescent="0.15">
      <c r="A167" s="3" t="s">
        <v>50</v>
      </c>
      <c r="B167" s="3" t="s">
        <v>51</v>
      </c>
      <c r="C167" s="1">
        <v>9.25</v>
      </c>
      <c r="D167" s="2">
        <v>42053</v>
      </c>
      <c r="E167" s="2">
        <v>40961</v>
      </c>
      <c r="F167" s="3" t="s">
        <v>1887</v>
      </c>
      <c r="G167" s="3" t="s">
        <v>18</v>
      </c>
      <c r="H167" s="3" t="s">
        <v>19</v>
      </c>
      <c r="I167" s="3" t="s">
        <v>20</v>
      </c>
      <c r="J167" s="3" t="s">
        <v>21</v>
      </c>
      <c r="K167" s="3" t="s">
        <v>22</v>
      </c>
      <c r="L167" s="3" t="s">
        <v>23</v>
      </c>
      <c r="M167" s="1">
        <v>66312821</v>
      </c>
      <c r="N167" s="3" t="s">
        <v>18</v>
      </c>
      <c r="O167" s="3" t="s">
        <v>947</v>
      </c>
      <c r="P167" s="3" t="s">
        <v>3133</v>
      </c>
      <c r="Q167" s="3" t="s">
        <v>3130</v>
      </c>
    </row>
    <row r="168" spans="1:17" x14ac:dyDescent="0.15">
      <c r="A168" s="3" t="s">
        <v>1888</v>
      </c>
      <c r="B168" s="3" t="s">
        <v>1889</v>
      </c>
      <c r="C168" s="1">
        <v>11.25</v>
      </c>
      <c r="D168" s="2">
        <v>41682</v>
      </c>
      <c r="E168" s="2">
        <v>40954</v>
      </c>
      <c r="F168" s="3" t="s">
        <v>1890</v>
      </c>
      <c r="G168" s="3" t="s">
        <v>18</v>
      </c>
      <c r="H168" s="3" t="s">
        <v>19</v>
      </c>
      <c r="I168" s="3" t="s">
        <v>20</v>
      </c>
      <c r="J168" s="3" t="s">
        <v>21</v>
      </c>
      <c r="K168" s="3" t="s">
        <v>22</v>
      </c>
      <c r="L168" s="3" t="s">
        <v>23</v>
      </c>
      <c r="M168" s="1">
        <v>13413456</v>
      </c>
      <c r="N168" s="3" t="s">
        <v>18</v>
      </c>
      <c r="O168" s="3" t="s">
        <v>947</v>
      </c>
      <c r="P168" s="3" t="s">
        <v>3133</v>
      </c>
      <c r="Q168" s="3" t="s">
        <v>3130</v>
      </c>
    </row>
    <row r="169" spans="1:17" x14ac:dyDescent="0.15">
      <c r="A169" s="3" t="s">
        <v>50</v>
      </c>
      <c r="B169" s="3" t="s">
        <v>51</v>
      </c>
      <c r="C169" s="1">
        <v>9.25</v>
      </c>
      <c r="D169" s="2">
        <v>42053</v>
      </c>
      <c r="E169" s="2">
        <v>40961</v>
      </c>
      <c r="F169" s="3" t="s">
        <v>1893</v>
      </c>
      <c r="G169" s="3" t="s">
        <v>18</v>
      </c>
      <c r="H169" s="3" t="s">
        <v>19</v>
      </c>
      <c r="I169" s="3" t="s">
        <v>20</v>
      </c>
      <c r="J169" s="3" t="s">
        <v>21</v>
      </c>
      <c r="K169" s="3" t="s">
        <v>22</v>
      </c>
      <c r="L169" s="3" t="s">
        <v>23</v>
      </c>
      <c r="M169" s="1">
        <v>66312821</v>
      </c>
      <c r="N169" s="3" t="s">
        <v>18</v>
      </c>
      <c r="O169" s="3" t="s">
        <v>947</v>
      </c>
      <c r="P169" s="3" t="s">
        <v>3133</v>
      </c>
      <c r="Q169" s="3" t="s">
        <v>3130</v>
      </c>
    </row>
    <row r="170" spans="1:17" x14ac:dyDescent="0.15">
      <c r="A170" s="3" t="s">
        <v>1106</v>
      </c>
      <c r="B170" s="3" t="s">
        <v>1107</v>
      </c>
      <c r="C170" s="1">
        <v>9</v>
      </c>
      <c r="D170" s="2">
        <v>42066</v>
      </c>
      <c r="E170" s="2">
        <v>40974</v>
      </c>
      <c r="F170" s="3" t="s">
        <v>1895</v>
      </c>
      <c r="G170" s="3" t="s">
        <v>18</v>
      </c>
      <c r="H170" s="3" t="s">
        <v>19</v>
      </c>
      <c r="I170" s="3" t="s">
        <v>20</v>
      </c>
      <c r="J170" s="3" t="s">
        <v>21</v>
      </c>
      <c r="K170" s="3" t="s">
        <v>22</v>
      </c>
      <c r="L170" s="3" t="s">
        <v>23</v>
      </c>
      <c r="M170" s="1">
        <v>107307651</v>
      </c>
      <c r="N170" s="3" t="s">
        <v>18</v>
      </c>
      <c r="O170" s="3" t="s">
        <v>947</v>
      </c>
      <c r="P170" s="3" t="s">
        <v>3133</v>
      </c>
      <c r="Q170" s="3" t="s">
        <v>3130</v>
      </c>
    </row>
    <row r="171" spans="1:17" x14ac:dyDescent="0.15">
      <c r="A171" s="3" t="s">
        <v>1413</v>
      </c>
      <c r="B171" s="3" t="s">
        <v>1414</v>
      </c>
      <c r="C171" s="1">
        <v>10</v>
      </c>
      <c r="D171" s="2">
        <v>42066</v>
      </c>
      <c r="E171" s="2">
        <v>40974</v>
      </c>
      <c r="F171" s="3" t="s">
        <v>1897</v>
      </c>
      <c r="G171" s="3" t="s">
        <v>18</v>
      </c>
      <c r="H171" s="3" t="s">
        <v>19</v>
      </c>
      <c r="I171" s="3" t="s">
        <v>20</v>
      </c>
      <c r="J171" s="3" t="s">
        <v>21</v>
      </c>
      <c r="K171" s="3" t="s">
        <v>22</v>
      </c>
      <c r="L171" s="3" t="s">
        <v>25</v>
      </c>
      <c r="M171" s="1">
        <v>66139578</v>
      </c>
      <c r="N171" s="3" t="s">
        <v>18</v>
      </c>
      <c r="O171" s="3" t="s">
        <v>947</v>
      </c>
      <c r="P171" s="3" t="s">
        <v>3133</v>
      </c>
      <c r="Q171" s="3" t="s">
        <v>3130</v>
      </c>
    </row>
    <row r="172" spans="1:17" x14ac:dyDescent="0.15">
      <c r="A172" s="3" t="s">
        <v>1413</v>
      </c>
      <c r="B172" s="3" t="s">
        <v>1414</v>
      </c>
      <c r="C172" s="1">
        <v>10</v>
      </c>
      <c r="D172" s="2">
        <v>42066</v>
      </c>
      <c r="E172" s="2">
        <v>40974</v>
      </c>
      <c r="F172" s="3" t="s">
        <v>1898</v>
      </c>
      <c r="G172" s="3" t="s">
        <v>18</v>
      </c>
      <c r="H172" s="3" t="s">
        <v>19</v>
      </c>
      <c r="I172" s="3" t="s">
        <v>20</v>
      </c>
      <c r="J172" s="3" t="s">
        <v>21</v>
      </c>
      <c r="K172" s="3" t="s">
        <v>22</v>
      </c>
      <c r="L172" s="3" t="s">
        <v>25</v>
      </c>
      <c r="M172" s="1">
        <v>66139578</v>
      </c>
      <c r="N172" s="3" t="s">
        <v>18</v>
      </c>
      <c r="O172" s="3" t="s">
        <v>947</v>
      </c>
      <c r="P172" s="3" t="s">
        <v>3133</v>
      </c>
      <c r="Q172" s="3" t="s">
        <v>3130</v>
      </c>
    </row>
    <row r="173" spans="1:17" x14ac:dyDescent="0.15">
      <c r="A173" s="3" t="s">
        <v>1823</v>
      </c>
      <c r="B173" s="3" t="s">
        <v>1824</v>
      </c>
      <c r="C173" s="1">
        <v>9.75</v>
      </c>
      <c r="D173" s="2">
        <v>42087</v>
      </c>
      <c r="E173" s="2">
        <v>40995</v>
      </c>
      <c r="F173" s="3" t="s">
        <v>1904</v>
      </c>
      <c r="G173" s="3" t="s">
        <v>18</v>
      </c>
      <c r="H173" s="3" t="s">
        <v>19</v>
      </c>
      <c r="I173" s="3" t="s">
        <v>20</v>
      </c>
      <c r="J173" s="3" t="s">
        <v>21</v>
      </c>
      <c r="K173" s="3" t="s">
        <v>22</v>
      </c>
      <c r="L173" s="3" t="s">
        <v>23</v>
      </c>
      <c r="M173" s="1">
        <v>66312821</v>
      </c>
      <c r="N173" s="3" t="s">
        <v>18</v>
      </c>
      <c r="O173" s="3" t="s">
        <v>947</v>
      </c>
      <c r="P173" s="3" t="s">
        <v>3133</v>
      </c>
      <c r="Q173" s="3" t="s">
        <v>3130</v>
      </c>
    </row>
    <row r="174" spans="1:17" x14ac:dyDescent="0.15">
      <c r="A174" s="3" t="s">
        <v>985</v>
      </c>
      <c r="B174" s="3" t="s">
        <v>986</v>
      </c>
      <c r="C174" s="1">
        <v>12.5</v>
      </c>
      <c r="D174" s="2">
        <v>42101</v>
      </c>
      <c r="E174" s="2">
        <v>41009</v>
      </c>
      <c r="F174" s="3" t="s">
        <v>1909</v>
      </c>
      <c r="G174" s="3" t="s">
        <v>18</v>
      </c>
      <c r="H174" s="3" t="s">
        <v>19</v>
      </c>
      <c r="I174" s="3" t="s">
        <v>20</v>
      </c>
      <c r="J174" s="3" t="s">
        <v>21</v>
      </c>
      <c r="K174" s="3" t="s">
        <v>22</v>
      </c>
      <c r="L174" s="3" t="s">
        <v>23</v>
      </c>
      <c r="M174" s="1">
        <v>26826912</v>
      </c>
      <c r="N174" s="3" t="s">
        <v>18</v>
      </c>
      <c r="O174" s="3" t="s">
        <v>947</v>
      </c>
      <c r="P174" s="3" t="s">
        <v>3133</v>
      </c>
      <c r="Q174" s="3" t="s">
        <v>3130</v>
      </c>
    </row>
    <row r="175" spans="1:17" x14ac:dyDescent="0.15">
      <c r="A175" s="3" t="s">
        <v>1061</v>
      </c>
      <c r="B175" s="3" t="s">
        <v>1062</v>
      </c>
      <c r="C175" s="1">
        <v>10.25</v>
      </c>
      <c r="D175" s="2">
        <v>42106</v>
      </c>
      <c r="E175" s="2">
        <v>41011</v>
      </c>
      <c r="F175" s="3" t="s">
        <v>1921</v>
      </c>
      <c r="G175" s="3" t="s">
        <v>18</v>
      </c>
      <c r="H175" s="3" t="s">
        <v>19</v>
      </c>
      <c r="I175" s="3" t="s">
        <v>20</v>
      </c>
      <c r="J175" s="3" t="s">
        <v>21</v>
      </c>
      <c r="K175" s="3" t="s">
        <v>22</v>
      </c>
      <c r="L175" s="3" t="s">
        <v>23</v>
      </c>
      <c r="M175" s="1">
        <v>67067281</v>
      </c>
      <c r="N175" s="3" t="s">
        <v>18</v>
      </c>
      <c r="O175" s="3" t="s">
        <v>947</v>
      </c>
      <c r="P175" s="3" t="s">
        <v>3133</v>
      </c>
      <c r="Q175" s="3" t="s">
        <v>3130</v>
      </c>
    </row>
    <row r="176" spans="1:17" x14ac:dyDescent="0.15">
      <c r="A176" s="3" t="s">
        <v>1058</v>
      </c>
      <c r="B176" s="3" t="s">
        <v>1059</v>
      </c>
      <c r="C176" s="1">
        <v>10.199999999999999</v>
      </c>
      <c r="D176" s="2">
        <v>42110</v>
      </c>
      <c r="E176" s="2">
        <v>41018</v>
      </c>
      <c r="F176" s="3" t="s">
        <v>1930</v>
      </c>
      <c r="G176" s="3" t="s">
        <v>18</v>
      </c>
      <c r="H176" s="3" t="s">
        <v>19</v>
      </c>
      <c r="I176" s="3" t="s">
        <v>20</v>
      </c>
      <c r="J176" s="3" t="s">
        <v>21</v>
      </c>
      <c r="K176" s="3" t="s">
        <v>22</v>
      </c>
      <c r="L176" s="3" t="s">
        <v>23</v>
      </c>
      <c r="M176" s="1">
        <v>19893846</v>
      </c>
      <c r="N176" s="3" t="s">
        <v>18</v>
      </c>
      <c r="O176" s="3" t="s">
        <v>947</v>
      </c>
      <c r="P176" s="3" t="s">
        <v>3133</v>
      </c>
      <c r="Q176" s="3" t="s">
        <v>3130</v>
      </c>
    </row>
    <row r="177" spans="1:17" x14ac:dyDescent="0.15">
      <c r="A177" s="3" t="s">
        <v>130</v>
      </c>
      <c r="B177" s="3" t="s">
        <v>131</v>
      </c>
      <c r="C177" s="1">
        <v>11</v>
      </c>
      <c r="D177" s="2">
        <v>42110</v>
      </c>
      <c r="E177" s="2">
        <v>41018</v>
      </c>
      <c r="F177" s="3" t="s">
        <v>1931</v>
      </c>
      <c r="G177" s="3" t="s">
        <v>18</v>
      </c>
      <c r="H177" s="3" t="s">
        <v>19</v>
      </c>
      <c r="I177" s="3" t="s">
        <v>20</v>
      </c>
      <c r="J177" s="3" t="s">
        <v>21</v>
      </c>
      <c r="K177" s="3" t="s">
        <v>22</v>
      </c>
      <c r="L177" s="3" t="s">
        <v>23</v>
      </c>
      <c r="M177" s="1">
        <v>20120184</v>
      </c>
      <c r="N177" s="3" t="s">
        <v>18</v>
      </c>
      <c r="O177" s="3" t="s">
        <v>947</v>
      </c>
      <c r="P177" s="3" t="s">
        <v>3133</v>
      </c>
      <c r="Q177" s="3" t="s">
        <v>3130</v>
      </c>
    </row>
    <row r="178" spans="1:17" x14ac:dyDescent="0.15">
      <c r="A178" s="3" t="s">
        <v>1002</v>
      </c>
      <c r="B178" s="3" t="s">
        <v>1003</v>
      </c>
      <c r="C178" s="1">
        <v>9.4</v>
      </c>
      <c r="D178" s="2">
        <v>42121</v>
      </c>
      <c r="E178" s="2">
        <v>41026</v>
      </c>
      <c r="F178" s="3" t="s">
        <v>1941</v>
      </c>
      <c r="G178" s="3" t="s">
        <v>18</v>
      </c>
      <c r="H178" s="3" t="s">
        <v>19</v>
      </c>
      <c r="I178" s="3" t="s">
        <v>20</v>
      </c>
      <c r="J178" s="3" t="s">
        <v>21</v>
      </c>
      <c r="K178" s="3" t="s">
        <v>22</v>
      </c>
      <c r="L178" s="3" t="s">
        <v>23</v>
      </c>
      <c r="M178" s="1">
        <v>53653825</v>
      </c>
      <c r="N178" s="3" t="s">
        <v>18</v>
      </c>
      <c r="O178" s="3" t="s">
        <v>947</v>
      </c>
      <c r="P178" s="3" t="s">
        <v>3133</v>
      </c>
      <c r="Q178" s="3" t="s">
        <v>3130</v>
      </c>
    </row>
    <row r="179" spans="1:17" x14ac:dyDescent="0.15">
      <c r="A179" s="3" t="s">
        <v>1942</v>
      </c>
      <c r="B179" s="3" t="s">
        <v>1943</v>
      </c>
      <c r="C179" s="1">
        <v>10.4</v>
      </c>
      <c r="D179" s="2">
        <v>42124</v>
      </c>
      <c r="E179" s="2">
        <v>41026</v>
      </c>
      <c r="F179" s="3" t="s">
        <v>1944</v>
      </c>
      <c r="G179" s="3" t="s">
        <v>18</v>
      </c>
      <c r="H179" s="3" t="s">
        <v>19</v>
      </c>
      <c r="I179" s="3" t="s">
        <v>20</v>
      </c>
      <c r="J179" s="3" t="s">
        <v>21</v>
      </c>
      <c r="K179" s="3" t="s">
        <v>22</v>
      </c>
      <c r="L179" s="3" t="s">
        <v>23</v>
      </c>
      <c r="M179" s="1">
        <v>20120184</v>
      </c>
      <c r="N179" s="3" t="s">
        <v>18</v>
      </c>
      <c r="O179" s="3" t="s">
        <v>947</v>
      </c>
      <c r="P179" s="3" t="s">
        <v>3133</v>
      </c>
      <c r="Q179" s="3" t="s">
        <v>3130</v>
      </c>
    </row>
    <row r="180" spans="1:17" x14ac:dyDescent="0.15">
      <c r="A180" s="3" t="s">
        <v>26</v>
      </c>
      <c r="B180" s="3" t="s">
        <v>27</v>
      </c>
      <c r="C180" s="1">
        <v>9</v>
      </c>
      <c r="D180" s="2">
        <v>42878</v>
      </c>
      <c r="E180" s="2">
        <v>41058</v>
      </c>
      <c r="F180" s="3" t="s">
        <v>1961</v>
      </c>
      <c r="G180" s="3" t="s">
        <v>18</v>
      </c>
      <c r="H180" s="3" t="s">
        <v>19</v>
      </c>
      <c r="I180" s="3" t="s">
        <v>20</v>
      </c>
      <c r="J180" s="3" t="s">
        <v>21</v>
      </c>
      <c r="K180" s="3" t="s">
        <v>22</v>
      </c>
      <c r="L180" s="3" t="s">
        <v>23</v>
      </c>
      <c r="M180" s="1">
        <v>40240369</v>
      </c>
      <c r="N180" s="3" t="s">
        <v>18</v>
      </c>
      <c r="O180" s="3" t="s">
        <v>947</v>
      </c>
      <c r="P180" s="3" t="s">
        <v>3133</v>
      </c>
      <c r="Q180" s="3" t="s">
        <v>3130</v>
      </c>
    </row>
    <row r="181" spans="1:17" x14ac:dyDescent="0.15">
      <c r="A181" s="3" t="s">
        <v>1969</v>
      </c>
      <c r="B181" s="3" t="s">
        <v>1970</v>
      </c>
      <c r="C181" s="1">
        <v>0.1</v>
      </c>
      <c r="D181" s="2">
        <v>44708</v>
      </c>
      <c r="E181" s="2">
        <v>41068</v>
      </c>
      <c r="F181" s="3" t="s">
        <v>1971</v>
      </c>
      <c r="G181" s="3" t="s">
        <v>18</v>
      </c>
      <c r="H181" s="3" t="s">
        <v>19</v>
      </c>
      <c r="I181" s="3" t="s">
        <v>20</v>
      </c>
      <c r="J181" s="3" t="s">
        <v>21</v>
      </c>
      <c r="K181" s="3" t="s">
        <v>22</v>
      </c>
      <c r="L181" s="3" t="s">
        <v>25</v>
      </c>
      <c r="M181" s="1">
        <v>65958709</v>
      </c>
      <c r="N181" s="3" t="s">
        <v>18</v>
      </c>
      <c r="O181" s="3" t="s">
        <v>951</v>
      </c>
      <c r="P181" s="3" t="s">
        <v>3133</v>
      </c>
      <c r="Q181" s="3" t="s">
        <v>3130</v>
      </c>
    </row>
    <row r="182" spans="1:17" x14ac:dyDescent="0.15">
      <c r="A182" s="3" t="s">
        <v>29</v>
      </c>
      <c r="B182" s="3" t="s">
        <v>30</v>
      </c>
      <c r="C182" s="1">
        <v>9.6999999999999993</v>
      </c>
      <c r="D182" s="2">
        <v>42558</v>
      </c>
      <c r="E182" s="2">
        <v>41102</v>
      </c>
      <c r="F182" s="3" t="s">
        <v>1989</v>
      </c>
      <c r="G182" s="3" t="s">
        <v>18</v>
      </c>
      <c r="H182" s="3" t="s">
        <v>19</v>
      </c>
      <c r="I182" s="3" t="s">
        <v>20</v>
      </c>
      <c r="J182" s="3" t="s">
        <v>21</v>
      </c>
      <c r="K182" s="3" t="s">
        <v>22</v>
      </c>
      <c r="L182" s="3" t="s">
        <v>23</v>
      </c>
      <c r="M182" s="1">
        <v>134134563</v>
      </c>
      <c r="N182" s="3" t="s">
        <v>18</v>
      </c>
      <c r="O182" s="3" t="s">
        <v>947</v>
      </c>
      <c r="P182" s="3" t="s">
        <v>3133</v>
      </c>
      <c r="Q182" s="3" t="s">
        <v>3130</v>
      </c>
    </row>
    <row r="183" spans="1:17" x14ac:dyDescent="0.15">
      <c r="A183" s="3" t="s">
        <v>130</v>
      </c>
      <c r="B183" s="3" t="s">
        <v>131</v>
      </c>
      <c r="C183" s="1">
        <v>10.5</v>
      </c>
      <c r="D183" s="2">
        <v>42199</v>
      </c>
      <c r="E183" s="2">
        <v>41107</v>
      </c>
      <c r="F183" s="3" t="s">
        <v>1991</v>
      </c>
      <c r="G183" s="3" t="s">
        <v>18</v>
      </c>
      <c r="H183" s="3" t="s">
        <v>19</v>
      </c>
      <c r="I183" s="3" t="s">
        <v>20</v>
      </c>
      <c r="J183" s="3" t="s">
        <v>21</v>
      </c>
      <c r="K183" s="3" t="s">
        <v>22</v>
      </c>
      <c r="L183" s="3" t="s">
        <v>23</v>
      </c>
      <c r="M183" s="1">
        <v>26826912</v>
      </c>
      <c r="N183" s="3" t="s">
        <v>18</v>
      </c>
      <c r="O183" s="3" t="s">
        <v>947</v>
      </c>
      <c r="P183" s="3" t="s">
        <v>3133</v>
      </c>
      <c r="Q183" s="3" t="s">
        <v>3130</v>
      </c>
    </row>
    <row r="184" spans="1:17" x14ac:dyDescent="0.15">
      <c r="A184" s="3" t="s">
        <v>1992</v>
      </c>
      <c r="B184" s="3" t="s">
        <v>1993</v>
      </c>
      <c r="C184" s="1">
        <v>8.75</v>
      </c>
      <c r="D184" s="2">
        <v>53067</v>
      </c>
      <c r="E184" s="2">
        <v>41107</v>
      </c>
      <c r="F184" s="3" t="s">
        <v>1994</v>
      </c>
      <c r="G184" s="3" t="s">
        <v>18</v>
      </c>
      <c r="H184" s="3" t="s">
        <v>19</v>
      </c>
      <c r="I184" s="3" t="s">
        <v>20</v>
      </c>
      <c r="J184" s="3" t="s">
        <v>21</v>
      </c>
      <c r="K184" s="3" t="s">
        <v>22</v>
      </c>
      <c r="L184" s="3" t="s">
        <v>25</v>
      </c>
      <c r="M184" s="1">
        <v>56691360</v>
      </c>
      <c r="N184" s="3" t="s">
        <v>18</v>
      </c>
      <c r="O184" s="3" t="s">
        <v>948</v>
      </c>
      <c r="P184" s="3" t="s">
        <v>3133</v>
      </c>
      <c r="Q184" s="3" t="s">
        <v>3130</v>
      </c>
    </row>
    <row r="185" spans="1:17" x14ac:dyDescent="0.15">
      <c r="A185" s="3" t="s">
        <v>2003</v>
      </c>
      <c r="B185" s="3" t="s">
        <v>2004</v>
      </c>
      <c r="C185" s="1">
        <v>9.1</v>
      </c>
      <c r="D185" s="2">
        <v>53096</v>
      </c>
      <c r="E185" s="2">
        <v>42909</v>
      </c>
      <c r="F185" s="3" t="s">
        <v>2005</v>
      </c>
      <c r="G185" s="3" t="s">
        <v>18</v>
      </c>
      <c r="H185" s="3" t="s">
        <v>19</v>
      </c>
      <c r="I185" s="3" t="s">
        <v>20</v>
      </c>
      <c r="J185" s="3" t="s">
        <v>21</v>
      </c>
      <c r="K185" s="3" t="s">
        <v>22</v>
      </c>
      <c r="L185" s="3" t="s">
        <v>25</v>
      </c>
      <c r="M185" s="1">
        <v>54317468</v>
      </c>
      <c r="N185" s="3" t="s">
        <v>18</v>
      </c>
      <c r="O185" s="3" t="s">
        <v>951</v>
      </c>
      <c r="P185" s="3" t="s">
        <v>3133</v>
      </c>
      <c r="Q185" s="3" t="s">
        <v>3130</v>
      </c>
    </row>
    <row r="186" spans="1:17" x14ac:dyDescent="0.15">
      <c r="A186" s="3" t="s">
        <v>962</v>
      </c>
      <c r="B186" s="3" t="s">
        <v>963</v>
      </c>
      <c r="C186" s="1">
        <v>7.63</v>
      </c>
      <c r="D186" s="2">
        <v>42248</v>
      </c>
      <c r="E186" s="2">
        <v>41156</v>
      </c>
      <c r="F186" s="3" t="s">
        <v>2084</v>
      </c>
      <c r="G186" s="3" t="s">
        <v>18</v>
      </c>
      <c r="H186" s="3" t="s">
        <v>19</v>
      </c>
      <c r="I186" s="3" t="s">
        <v>20</v>
      </c>
      <c r="J186" s="3" t="s">
        <v>21</v>
      </c>
      <c r="K186" s="3" t="s">
        <v>22</v>
      </c>
      <c r="L186" s="3" t="s">
        <v>23</v>
      </c>
      <c r="M186" s="1">
        <v>134134563</v>
      </c>
      <c r="N186" s="3" t="s">
        <v>18</v>
      </c>
      <c r="O186" s="3" t="s">
        <v>947</v>
      </c>
      <c r="P186" s="3" t="s">
        <v>3133</v>
      </c>
      <c r="Q186" s="3" t="s">
        <v>3130</v>
      </c>
    </row>
    <row r="187" spans="1:17" x14ac:dyDescent="0.15">
      <c r="A187" s="3" t="s">
        <v>962</v>
      </c>
      <c r="B187" s="3" t="s">
        <v>963</v>
      </c>
      <c r="C187" s="1">
        <v>8.41</v>
      </c>
      <c r="D187" s="2">
        <v>42278</v>
      </c>
      <c r="E187" s="2">
        <v>41186</v>
      </c>
      <c r="F187" s="3" t="s">
        <v>2085</v>
      </c>
      <c r="G187" s="3" t="s">
        <v>18</v>
      </c>
      <c r="H187" s="3" t="s">
        <v>19</v>
      </c>
      <c r="I187" s="3" t="s">
        <v>20</v>
      </c>
      <c r="J187" s="3" t="s">
        <v>21</v>
      </c>
      <c r="K187" s="3" t="s">
        <v>22</v>
      </c>
      <c r="L187" s="3" t="s">
        <v>25</v>
      </c>
      <c r="M187" s="1">
        <v>201201845</v>
      </c>
      <c r="N187" s="3" t="s">
        <v>18</v>
      </c>
      <c r="O187" s="3" t="s">
        <v>947</v>
      </c>
      <c r="P187" s="3" t="s">
        <v>3133</v>
      </c>
      <c r="Q187" s="3" t="s">
        <v>3130</v>
      </c>
    </row>
    <row r="188" spans="1:17" x14ac:dyDescent="0.15">
      <c r="A188" s="3" t="s">
        <v>190</v>
      </c>
      <c r="B188" s="3" t="s">
        <v>191</v>
      </c>
      <c r="C188" s="1">
        <v>8.25</v>
      </c>
      <c r="D188" s="2">
        <v>42223</v>
      </c>
      <c r="E188" s="2">
        <v>41128</v>
      </c>
      <c r="F188" s="3" t="s">
        <v>2087</v>
      </c>
      <c r="G188" s="3" t="s">
        <v>18</v>
      </c>
      <c r="H188" s="3" t="s">
        <v>19</v>
      </c>
      <c r="I188" s="3" t="s">
        <v>20</v>
      </c>
      <c r="J188" s="3" t="s">
        <v>21</v>
      </c>
      <c r="K188" s="3" t="s">
        <v>22</v>
      </c>
      <c r="L188" s="3" t="s">
        <v>23</v>
      </c>
      <c r="M188" s="1">
        <v>53050257</v>
      </c>
      <c r="N188" s="3" t="s">
        <v>18</v>
      </c>
      <c r="O188" s="3" t="s">
        <v>947</v>
      </c>
      <c r="P188" s="3" t="s">
        <v>3133</v>
      </c>
      <c r="Q188" s="3" t="s">
        <v>3130</v>
      </c>
    </row>
    <row r="189" spans="1:17" x14ac:dyDescent="0.15">
      <c r="A189" s="3" t="s">
        <v>1296</v>
      </c>
      <c r="B189" s="3" t="s">
        <v>1297</v>
      </c>
      <c r="C189" s="1">
        <v>10.25</v>
      </c>
      <c r="D189" s="2">
        <v>42230</v>
      </c>
      <c r="E189" s="2">
        <v>41138</v>
      </c>
      <c r="F189" s="3" t="s">
        <v>2095</v>
      </c>
      <c r="G189" s="3" t="s">
        <v>18</v>
      </c>
      <c r="H189" s="3" t="s">
        <v>19</v>
      </c>
      <c r="I189" s="3" t="s">
        <v>20</v>
      </c>
      <c r="J189" s="3" t="s">
        <v>21</v>
      </c>
      <c r="K189" s="3" t="s">
        <v>22</v>
      </c>
      <c r="L189" s="3" t="s">
        <v>23</v>
      </c>
      <c r="M189" s="1">
        <v>40240369</v>
      </c>
      <c r="N189" s="3" t="s">
        <v>18</v>
      </c>
      <c r="O189" s="3" t="s">
        <v>947</v>
      </c>
      <c r="P189" s="3" t="s">
        <v>3133</v>
      </c>
      <c r="Q189" s="3" t="s">
        <v>3130</v>
      </c>
    </row>
    <row r="190" spans="1:17" x14ac:dyDescent="0.15">
      <c r="A190" s="3" t="s">
        <v>1969</v>
      </c>
      <c r="B190" s="3" t="s">
        <v>1970</v>
      </c>
      <c r="C190" s="1">
        <v>0.1</v>
      </c>
      <c r="D190" s="2">
        <v>44782</v>
      </c>
      <c r="E190" s="2">
        <v>41142</v>
      </c>
      <c r="F190" s="3" t="s">
        <v>2098</v>
      </c>
      <c r="G190" s="3" t="s">
        <v>18</v>
      </c>
      <c r="H190" s="3" t="s">
        <v>19</v>
      </c>
      <c r="I190" s="3" t="s">
        <v>20</v>
      </c>
      <c r="J190" s="3" t="s">
        <v>21</v>
      </c>
      <c r="K190" s="3" t="s">
        <v>22</v>
      </c>
      <c r="L190" s="3" t="s">
        <v>25</v>
      </c>
      <c r="M190" s="1">
        <v>13262564</v>
      </c>
      <c r="N190" s="3" t="s">
        <v>18</v>
      </c>
      <c r="O190" s="3" t="s">
        <v>951</v>
      </c>
      <c r="P190" s="3" t="s">
        <v>3133</v>
      </c>
      <c r="Q190" s="3" t="s">
        <v>3130</v>
      </c>
    </row>
    <row r="191" spans="1:17" x14ac:dyDescent="0.15">
      <c r="A191" s="3" t="s">
        <v>1106</v>
      </c>
      <c r="B191" s="3" t="s">
        <v>1107</v>
      </c>
      <c r="C191" s="1">
        <v>9.5</v>
      </c>
      <c r="D191" s="2">
        <v>42239</v>
      </c>
      <c r="E191" s="2">
        <v>41144</v>
      </c>
      <c r="F191" s="3" t="s">
        <v>2099</v>
      </c>
      <c r="G191" s="3" t="s">
        <v>18</v>
      </c>
      <c r="H191" s="3" t="s">
        <v>19</v>
      </c>
      <c r="I191" s="3" t="s">
        <v>20</v>
      </c>
      <c r="J191" s="3" t="s">
        <v>21</v>
      </c>
      <c r="K191" s="3" t="s">
        <v>22</v>
      </c>
      <c r="L191" s="3" t="s">
        <v>23</v>
      </c>
      <c r="M191" s="1">
        <v>174374932</v>
      </c>
      <c r="N191" s="3" t="s">
        <v>18</v>
      </c>
      <c r="O191" s="3" t="s">
        <v>947</v>
      </c>
      <c r="P191" s="3" t="s">
        <v>3133</v>
      </c>
      <c r="Q191" s="3" t="s">
        <v>3130</v>
      </c>
    </row>
    <row r="192" spans="1:17" x14ac:dyDescent="0.15">
      <c r="A192" s="3" t="s">
        <v>1106</v>
      </c>
      <c r="B192" s="3" t="s">
        <v>1107</v>
      </c>
      <c r="C192" s="1">
        <v>9.25</v>
      </c>
      <c r="D192" s="2">
        <v>42239</v>
      </c>
      <c r="E192" s="2">
        <v>41144</v>
      </c>
      <c r="F192" s="3" t="s">
        <v>2100</v>
      </c>
      <c r="G192" s="3" t="s">
        <v>18</v>
      </c>
      <c r="H192" s="3" t="s">
        <v>19</v>
      </c>
      <c r="I192" s="3" t="s">
        <v>20</v>
      </c>
      <c r="J192" s="3" t="s">
        <v>21</v>
      </c>
      <c r="K192" s="3" t="s">
        <v>22</v>
      </c>
      <c r="L192" s="3" t="s">
        <v>23</v>
      </c>
      <c r="M192" s="1">
        <v>134134563</v>
      </c>
      <c r="N192" s="3" t="s">
        <v>18</v>
      </c>
      <c r="O192" s="3" t="s">
        <v>947</v>
      </c>
      <c r="P192" s="3" t="s">
        <v>3133</v>
      </c>
      <c r="Q192" s="3" t="s">
        <v>3130</v>
      </c>
    </row>
    <row r="193" spans="1:17" x14ac:dyDescent="0.15">
      <c r="A193" s="3" t="s">
        <v>332</v>
      </c>
      <c r="B193" s="3" t="s">
        <v>333</v>
      </c>
      <c r="C193" s="1">
        <v>8.25</v>
      </c>
      <c r="D193" s="2">
        <v>42247</v>
      </c>
      <c r="E193" s="2">
        <v>41152</v>
      </c>
      <c r="F193" s="3" t="s">
        <v>2101</v>
      </c>
      <c r="G193" s="3" t="s">
        <v>18</v>
      </c>
      <c r="H193" s="3" t="s">
        <v>19</v>
      </c>
      <c r="I193" s="3" t="s">
        <v>20</v>
      </c>
      <c r="J193" s="3" t="s">
        <v>21</v>
      </c>
      <c r="K193" s="3" t="s">
        <v>22</v>
      </c>
      <c r="L193" s="3" t="s">
        <v>23</v>
      </c>
      <c r="M193" s="1">
        <v>67067281</v>
      </c>
      <c r="N193" s="3" t="s">
        <v>18</v>
      </c>
      <c r="O193" s="3" t="s">
        <v>947</v>
      </c>
      <c r="P193" s="3" t="s">
        <v>3133</v>
      </c>
      <c r="Q193" s="3" t="s">
        <v>3130</v>
      </c>
    </row>
    <row r="194" spans="1:17" x14ac:dyDescent="0.15">
      <c r="A194" s="3" t="s">
        <v>1061</v>
      </c>
      <c r="B194" s="3" t="s">
        <v>1062</v>
      </c>
      <c r="C194" s="1">
        <v>10.75</v>
      </c>
      <c r="D194" s="2">
        <v>42970</v>
      </c>
      <c r="E194" s="2">
        <v>41150</v>
      </c>
      <c r="F194" s="3" t="s">
        <v>2102</v>
      </c>
      <c r="G194" s="3" t="s">
        <v>18</v>
      </c>
      <c r="H194" s="3" t="s">
        <v>19</v>
      </c>
      <c r="I194" s="3" t="s">
        <v>20</v>
      </c>
      <c r="J194" s="3" t="s">
        <v>21</v>
      </c>
      <c r="K194" s="3" t="s">
        <v>22</v>
      </c>
      <c r="L194" s="3" t="s">
        <v>23</v>
      </c>
      <c r="M194" s="1">
        <v>67067281</v>
      </c>
      <c r="N194" s="3" t="s">
        <v>18</v>
      </c>
      <c r="O194" s="3" t="s">
        <v>947</v>
      </c>
      <c r="P194" s="3" t="s">
        <v>3133</v>
      </c>
      <c r="Q194" s="3" t="s">
        <v>3130</v>
      </c>
    </row>
    <row r="195" spans="1:17" x14ac:dyDescent="0.15">
      <c r="A195" s="3" t="s">
        <v>337</v>
      </c>
      <c r="B195" s="3" t="s">
        <v>338</v>
      </c>
      <c r="C195" s="1">
        <v>11</v>
      </c>
      <c r="D195" s="2">
        <v>42259</v>
      </c>
      <c r="E195" s="2">
        <v>41164</v>
      </c>
      <c r="F195" s="3" t="s">
        <v>2116</v>
      </c>
      <c r="G195" s="3" t="s">
        <v>18</v>
      </c>
      <c r="H195" s="3" t="s">
        <v>19</v>
      </c>
      <c r="I195" s="3" t="s">
        <v>20</v>
      </c>
      <c r="J195" s="3" t="s">
        <v>21</v>
      </c>
      <c r="K195" s="3" t="s">
        <v>22</v>
      </c>
      <c r="L195" s="3" t="s">
        <v>23</v>
      </c>
      <c r="M195" s="1">
        <v>134134563</v>
      </c>
      <c r="N195" s="3" t="s">
        <v>18</v>
      </c>
      <c r="O195" s="3" t="s">
        <v>947</v>
      </c>
      <c r="P195" s="3" t="s">
        <v>3133</v>
      </c>
      <c r="Q195" s="3" t="s">
        <v>3130</v>
      </c>
    </row>
    <row r="196" spans="1:17" x14ac:dyDescent="0.15">
      <c r="A196" s="3" t="s">
        <v>1002</v>
      </c>
      <c r="B196" s="3" t="s">
        <v>1003</v>
      </c>
      <c r="C196" s="1">
        <v>8.85</v>
      </c>
      <c r="D196" s="2">
        <v>42272</v>
      </c>
      <c r="E196" s="2">
        <v>41177</v>
      </c>
      <c r="F196" s="3" t="s">
        <v>2123</v>
      </c>
      <c r="G196" s="3" t="s">
        <v>18</v>
      </c>
      <c r="H196" s="3" t="s">
        <v>19</v>
      </c>
      <c r="I196" s="3" t="s">
        <v>20</v>
      </c>
      <c r="J196" s="3" t="s">
        <v>21</v>
      </c>
      <c r="K196" s="3" t="s">
        <v>22</v>
      </c>
      <c r="L196" s="3" t="s">
        <v>23</v>
      </c>
      <c r="M196" s="1">
        <v>40240369</v>
      </c>
      <c r="N196" s="3" t="s">
        <v>18</v>
      </c>
      <c r="O196" s="3" t="s">
        <v>947</v>
      </c>
      <c r="P196" s="3" t="s">
        <v>3133</v>
      </c>
      <c r="Q196" s="3" t="s">
        <v>3130</v>
      </c>
    </row>
    <row r="197" spans="1:17" x14ac:dyDescent="0.15">
      <c r="A197" s="3" t="s">
        <v>1345</v>
      </c>
      <c r="B197" s="3" t="s">
        <v>1346</v>
      </c>
      <c r="C197" s="1">
        <v>17</v>
      </c>
      <c r="D197" s="2">
        <v>42269</v>
      </c>
      <c r="E197" s="2">
        <v>41177</v>
      </c>
      <c r="F197" s="3" t="s">
        <v>2124</v>
      </c>
      <c r="G197" s="3" t="s">
        <v>18</v>
      </c>
      <c r="H197" s="3" t="s">
        <v>19</v>
      </c>
      <c r="I197" s="3" t="s">
        <v>20</v>
      </c>
      <c r="J197" s="3" t="s">
        <v>21</v>
      </c>
      <c r="K197" s="3" t="s">
        <v>22</v>
      </c>
      <c r="L197" s="3" t="s">
        <v>23</v>
      </c>
      <c r="M197" s="1">
        <v>26826912</v>
      </c>
      <c r="N197" s="3" t="s">
        <v>18</v>
      </c>
      <c r="O197" s="3" t="s">
        <v>947</v>
      </c>
      <c r="P197" s="3" t="s">
        <v>3133</v>
      </c>
      <c r="Q197" s="3" t="s">
        <v>3130</v>
      </c>
    </row>
    <row r="198" spans="1:17" x14ac:dyDescent="0.15">
      <c r="A198" s="3" t="s">
        <v>332</v>
      </c>
      <c r="B198" s="3" t="s">
        <v>333</v>
      </c>
      <c r="C198" s="1">
        <v>8.25</v>
      </c>
      <c r="D198" s="2">
        <v>42275</v>
      </c>
      <c r="E198" s="2">
        <v>41180</v>
      </c>
      <c r="F198" s="3" t="s">
        <v>2131</v>
      </c>
      <c r="G198" s="3" t="s">
        <v>18</v>
      </c>
      <c r="H198" s="3" t="s">
        <v>19</v>
      </c>
      <c r="I198" s="3" t="s">
        <v>20</v>
      </c>
      <c r="J198" s="3" t="s">
        <v>21</v>
      </c>
      <c r="K198" s="3" t="s">
        <v>22</v>
      </c>
      <c r="L198" s="3" t="s">
        <v>23</v>
      </c>
      <c r="M198" s="1">
        <v>134134563</v>
      </c>
      <c r="N198" s="3" t="s">
        <v>18</v>
      </c>
      <c r="O198" s="3" t="s">
        <v>947</v>
      </c>
      <c r="P198" s="3" t="s">
        <v>3133</v>
      </c>
      <c r="Q198" s="3" t="s">
        <v>3130</v>
      </c>
    </row>
    <row r="199" spans="1:17" x14ac:dyDescent="0.15">
      <c r="A199" s="3" t="s">
        <v>962</v>
      </c>
      <c r="B199" s="3" t="s">
        <v>963</v>
      </c>
      <c r="C199" s="1">
        <v>8.41</v>
      </c>
      <c r="D199" s="2">
        <v>42278</v>
      </c>
      <c r="E199" s="2">
        <v>41186</v>
      </c>
      <c r="F199" s="3" t="s">
        <v>2133</v>
      </c>
      <c r="G199" s="3" t="s">
        <v>18</v>
      </c>
      <c r="H199" s="3" t="s">
        <v>19</v>
      </c>
      <c r="I199" s="3" t="s">
        <v>20</v>
      </c>
      <c r="J199" s="3" t="s">
        <v>21</v>
      </c>
      <c r="K199" s="3" t="s">
        <v>22</v>
      </c>
      <c r="L199" s="3" t="s">
        <v>25</v>
      </c>
      <c r="M199" s="1">
        <v>201201845</v>
      </c>
      <c r="N199" s="3" t="s">
        <v>18</v>
      </c>
      <c r="O199" s="3" t="s">
        <v>947</v>
      </c>
      <c r="P199" s="3" t="s">
        <v>3133</v>
      </c>
      <c r="Q199" s="3" t="s">
        <v>3130</v>
      </c>
    </row>
    <row r="200" spans="1:17" x14ac:dyDescent="0.15">
      <c r="A200" s="3" t="s">
        <v>1613</v>
      </c>
      <c r="B200" s="3" t="s">
        <v>1614</v>
      </c>
      <c r="C200" s="1">
        <v>9.1999999999999993</v>
      </c>
      <c r="D200" s="2">
        <v>42286</v>
      </c>
      <c r="E200" s="2">
        <v>41191</v>
      </c>
      <c r="F200" s="3" t="s">
        <v>2137</v>
      </c>
      <c r="G200" s="3" t="s">
        <v>18</v>
      </c>
      <c r="H200" s="3" t="s">
        <v>19</v>
      </c>
      <c r="I200" s="3" t="s">
        <v>20</v>
      </c>
      <c r="J200" s="3" t="s">
        <v>21</v>
      </c>
      <c r="K200" s="3" t="s">
        <v>22</v>
      </c>
      <c r="L200" s="3" t="s">
        <v>23</v>
      </c>
      <c r="M200" s="1">
        <v>66312821</v>
      </c>
      <c r="N200" s="3" t="s">
        <v>18</v>
      </c>
      <c r="O200" s="3" t="s">
        <v>947</v>
      </c>
      <c r="P200" s="3" t="s">
        <v>3133</v>
      </c>
      <c r="Q200" s="3" t="s">
        <v>3130</v>
      </c>
    </row>
    <row r="201" spans="1:17" x14ac:dyDescent="0.15">
      <c r="A201" s="3" t="s">
        <v>1544</v>
      </c>
      <c r="B201" s="3" t="s">
        <v>1545</v>
      </c>
      <c r="C201" s="1">
        <v>15.75</v>
      </c>
      <c r="D201" s="2">
        <v>42288</v>
      </c>
      <c r="E201" s="2">
        <v>41193</v>
      </c>
      <c r="F201" s="3" t="s">
        <v>2138</v>
      </c>
      <c r="G201" s="3" t="s">
        <v>18</v>
      </c>
      <c r="H201" s="3" t="s">
        <v>19</v>
      </c>
      <c r="I201" s="3" t="s">
        <v>20</v>
      </c>
      <c r="J201" s="3" t="s">
        <v>21</v>
      </c>
      <c r="K201" s="3" t="s">
        <v>22</v>
      </c>
      <c r="L201" s="3" t="s">
        <v>23</v>
      </c>
      <c r="M201" s="1">
        <v>26826912</v>
      </c>
      <c r="N201" s="3" t="s">
        <v>18</v>
      </c>
      <c r="O201" s="3" t="s">
        <v>947</v>
      </c>
      <c r="P201" s="3" t="s">
        <v>3133</v>
      </c>
      <c r="Q201" s="3" t="s">
        <v>3130</v>
      </c>
    </row>
    <row r="202" spans="1:17" x14ac:dyDescent="0.15">
      <c r="A202" s="3" t="s">
        <v>985</v>
      </c>
      <c r="B202" s="3" t="s">
        <v>986</v>
      </c>
      <c r="C202" s="1">
        <v>12.3</v>
      </c>
      <c r="D202" s="2">
        <v>42290</v>
      </c>
      <c r="E202" s="2">
        <v>41198</v>
      </c>
      <c r="F202" s="3" t="s">
        <v>2146</v>
      </c>
      <c r="G202" s="3" t="s">
        <v>18</v>
      </c>
      <c r="H202" s="3" t="s">
        <v>19</v>
      </c>
      <c r="I202" s="3" t="s">
        <v>20</v>
      </c>
      <c r="J202" s="3" t="s">
        <v>21</v>
      </c>
      <c r="K202" s="3" t="s">
        <v>22</v>
      </c>
      <c r="L202" s="3" t="s">
        <v>23</v>
      </c>
      <c r="M202" s="1">
        <v>26826912</v>
      </c>
      <c r="N202" s="3" t="s">
        <v>18</v>
      </c>
      <c r="O202" s="3" t="s">
        <v>947</v>
      </c>
      <c r="P202" s="3" t="s">
        <v>3133</v>
      </c>
      <c r="Q202" s="3" t="s">
        <v>3130</v>
      </c>
    </row>
    <row r="203" spans="1:17" x14ac:dyDescent="0.15">
      <c r="A203" s="3" t="s">
        <v>89</v>
      </c>
      <c r="B203" s="3" t="s">
        <v>90</v>
      </c>
      <c r="C203" s="1">
        <v>9.75</v>
      </c>
      <c r="D203" s="2">
        <v>42290</v>
      </c>
      <c r="E203" s="2">
        <v>41198</v>
      </c>
      <c r="F203" s="3" t="s">
        <v>2148</v>
      </c>
      <c r="G203" s="3" t="s">
        <v>18</v>
      </c>
      <c r="H203" s="3" t="s">
        <v>19</v>
      </c>
      <c r="I203" s="3" t="s">
        <v>20</v>
      </c>
      <c r="J203" s="3" t="s">
        <v>21</v>
      </c>
      <c r="K203" s="3" t="s">
        <v>22</v>
      </c>
      <c r="L203" s="3" t="s">
        <v>25</v>
      </c>
      <c r="M203" s="1">
        <v>65931747</v>
      </c>
      <c r="N203" s="3" t="s">
        <v>18</v>
      </c>
      <c r="O203" s="3" t="s">
        <v>947</v>
      </c>
      <c r="P203" s="3" t="s">
        <v>3133</v>
      </c>
      <c r="Q203" s="3" t="s">
        <v>3130</v>
      </c>
    </row>
    <row r="204" spans="1:17" x14ac:dyDescent="0.15">
      <c r="A204" s="3" t="s">
        <v>2150</v>
      </c>
      <c r="B204" s="3" t="s">
        <v>2151</v>
      </c>
      <c r="C204" s="1">
        <v>11.95</v>
      </c>
      <c r="D204" s="2">
        <v>42292</v>
      </c>
      <c r="E204" s="2">
        <v>41200</v>
      </c>
      <c r="F204" s="3" t="s">
        <v>2152</v>
      </c>
      <c r="G204" s="3" t="s">
        <v>18</v>
      </c>
      <c r="H204" s="3" t="s">
        <v>19</v>
      </c>
      <c r="I204" s="3" t="s">
        <v>20</v>
      </c>
      <c r="J204" s="3" t="s">
        <v>21</v>
      </c>
      <c r="K204" s="3" t="s">
        <v>22</v>
      </c>
      <c r="L204" s="3" t="s">
        <v>23</v>
      </c>
      <c r="M204" s="1">
        <v>67067281</v>
      </c>
      <c r="N204" s="3" t="s">
        <v>18</v>
      </c>
      <c r="O204" s="3" t="s">
        <v>947</v>
      </c>
      <c r="P204" s="3" t="s">
        <v>3133</v>
      </c>
      <c r="Q204" s="3" t="s">
        <v>3130</v>
      </c>
    </row>
    <row r="205" spans="1:17" x14ac:dyDescent="0.15">
      <c r="A205" s="3" t="s">
        <v>29</v>
      </c>
      <c r="B205" s="3" t="s">
        <v>30</v>
      </c>
      <c r="C205" s="1">
        <v>10.75</v>
      </c>
      <c r="D205" s="2">
        <v>43020</v>
      </c>
      <c r="E205" s="2">
        <v>41200</v>
      </c>
      <c r="F205" s="3" t="s">
        <v>2153</v>
      </c>
      <c r="G205" s="3" t="s">
        <v>18</v>
      </c>
      <c r="H205" s="3" t="s">
        <v>19</v>
      </c>
      <c r="I205" s="3" t="s">
        <v>20</v>
      </c>
      <c r="J205" s="3" t="s">
        <v>21</v>
      </c>
      <c r="K205" s="3" t="s">
        <v>22</v>
      </c>
      <c r="L205" s="3" t="s">
        <v>23</v>
      </c>
      <c r="M205" s="1">
        <v>134134563</v>
      </c>
      <c r="N205" s="3" t="s">
        <v>18</v>
      </c>
      <c r="O205" s="3" t="s">
        <v>947</v>
      </c>
      <c r="P205" s="3" t="s">
        <v>3133</v>
      </c>
      <c r="Q205" s="3" t="s">
        <v>3130</v>
      </c>
    </row>
    <row r="206" spans="1:17" x14ac:dyDescent="0.15">
      <c r="A206" s="3" t="s">
        <v>29</v>
      </c>
      <c r="B206" s="3" t="s">
        <v>30</v>
      </c>
      <c r="C206" s="1">
        <v>6.2</v>
      </c>
      <c r="D206" s="2">
        <v>43748</v>
      </c>
      <c r="E206" s="2">
        <v>41200</v>
      </c>
      <c r="F206" s="3" t="s">
        <v>2154</v>
      </c>
      <c r="G206" s="3" t="s">
        <v>18</v>
      </c>
      <c r="H206" s="3" t="s">
        <v>19</v>
      </c>
      <c r="I206" s="3" t="s">
        <v>20</v>
      </c>
      <c r="J206" s="3" t="s">
        <v>21</v>
      </c>
      <c r="K206" s="3" t="s">
        <v>22</v>
      </c>
      <c r="L206" s="3" t="s">
        <v>589</v>
      </c>
      <c r="M206" s="1">
        <v>134134563</v>
      </c>
      <c r="N206" s="3" t="s">
        <v>18</v>
      </c>
      <c r="O206" s="3" t="s">
        <v>947</v>
      </c>
      <c r="P206" s="3" t="s">
        <v>3133</v>
      </c>
      <c r="Q206" s="3" t="s">
        <v>3130</v>
      </c>
    </row>
    <row r="207" spans="1:17" x14ac:dyDescent="0.15">
      <c r="A207" s="3" t="s">
        <v>29</v>
      </c>
      <c r="B207" s="3" t="s">
        <v>30</v>
      </c>
      <c r="C207" s="1">
        <v>10.75</v>
      </c>
      <c r="D207" s="2">
        <v>42660</v>
      </c>
      <c r="E207" s="2">
        <v>41204</v>
      </c>
      <c r="F207" s="3" t="s">
        <v>2155</v>
      </c>
      <c r="G207" s="3" t="s">
        <v>18</v>
      </c>
      <c r="H207" s="3" t="s">
        <v>19</v>
      </c>
      <c r="I207" s="3" t="s">
        <v>20</v>
      </c>
      <c r="J207" s="3" t="s">
        <v>21</v>
      </c>
      <c r="K207" s="3" t="s">
        <v>22</v>
      </c>
      <c r="L207" s="3" t="s">
        <v>23</v>
      </c>
      <c r="M207" s="1">
        <v>134134563</v>
      </c>
      <c r="N207" s="3" t="s">
        <v>18</v>
      </c>
      <c r="O207" s="3" t="s">
        <v>947</v>
      </c>
      <c r="P207" s="3" t="s">
        <v>3133</v>
      </c>
      <c r="Q207" s="3" t="s">
        <v>3130</v>
      </c>
    </row>
    <row r="208" spans="1:17" x14ac:dyDescent="0.15">
      <c r="A208" s="3" t="s">
        <v>1203</v>
      </c>
      <c r="B208" s="3" t="s">
        <v>1204</v>
      </c>
      <c r="C208" s="1">
        <v>12.6</v>
      </c>
      <c r="D208" s="2">
        <v>42303</v>
      </c>
      <c r="E208" s="2">
        <v>41208</v>
      </c>
      <c r="F208" s="3" t="s">
        <v>2167</v>
      </c>
      <c r="G208" s="3" t="s">
        <v>18</v>
      </c>
      <c r="H208" s="3" t="s">
        <v>19</v>
      </c>
      <c r="I208" s="3" t="s">
        <v>20</v>
      </c>
      <c r="J208" s="3" t="s">
        <v>21</v>
      </c>
      <c r="K208" s="3" t="s">
        <v>22</v>
      </c>
      <c r="L208" s="3" t="s">
        <v>23</v>
      </c>
      <c r="M208" s="1">
        <v>79575385</v>
      </c>
      <c r="N208" s="3" t="s">
        <v>18</v>
      </c>
      <c r="O208" s="3" t="s">
        <v>947</v>
      </c>
      <c r="P208" s="3" t="s">
        <v>3133</v>
      </c>
      <c r="Q208" s="3" t="s">
        <v>3130</v>
      </c>
    </row>
    <row r="209" spans="1:17" x14ac:dyDescent="0.15">
      <c r="A209" s="3" t="s">
        <v>1479</v>
      </c>
      <c r="B209" s="3" t="s">
        <v>1480</v>
      </c>
      <c r="C209" s="1">
        <v>11.6</v>
      </c>
      <c r="D209" s="2">
        <v>42310</v>
      </c>
      <c r="E209" s="2">
        <v>41215</v>
      </c>
      <c r="F209" s="3" t="s">
        <v>2178</v>
      </c>
      <c r="G209" s="3" t="s">
        <v>18</v>
      </c>
      <c r="H209" s="3" t="s">
        <v>19</v>
      </c>
      <c r="I209" s="3" t="s">
        <v>20</v>
      </c>
      <c r="J209" s="3" t="s">
        <v>21</v>
      </c>
      <c r="K209" s="3" t="s">
        <v>22</v>
      </c>
      <c r="L209" s="3" t="s">
        <v>23</v>
      </c>
      <c r="M209" s="1">
        <v>53653825</v>
      </c>
      <c r="N209" s="3" t="s">
        <v>18</v>
      </c>
      <c r="O209" s="3" t="s">
        <v>947</v>
      </c>
      <c r="P209" s="3" t="s">
        <v>3133</v>
      </c>
      <c r="Q209" s="3" t="s">
        <v>3130</v>
      </c>
    </row>
    <row r="210" spans="1:17" x14ac:dyDescent="0.15">
      <c r="A210" s="3" t="s">
        <v>2188</v>
      </c>
      <c r="B210" s="3" t="s">
        <v>2189</v>
      </c>
      <c r="C210" s="1">
        <v>8.75</v>
      </c>
      <c r="D210" s="2">
        <v>53177</v>
      </c>
      <c r="E210" s="2">
        <v>41240</v>
      </c>
      <c r="F210" s="3" t="s">
        <v>2190</v>
      </c>
      <c r="G210" s="3" t="s">
        <v>18</v>
      </c>
      <c r="H210" s="3" t="s">
        <v>19</v>
      </c>
      <c r="I210" s="3" t="s">
        <v>20</v>
      </c>
      <c r="J210" s="3" t="s">
        <v>21</v>
      </c>
      <c r="K210" s="3" t="s">
        <v>22</v>
      </c>
      <c r="L210" s="3" t="s">
        <v>25</v>
      </c>
      <c r="M210" s="1">
        <v>31641056</v>
      </c>
      <c r="N210" s="3" t="s">
        <v>18</v>
      </c>
      <c r="O210" s="3" t="s">
        <v>948</v>
      </c>
      <c r="P210" s="3" t="s">
        <v>3133</v>
      </c>
      <c r="Q210" s="3" t="s">
        <v>3130</v>
      </c>
    </row>
    <row r="211" spans="1:17" x14ac:dyDescent="0.15">
      <c r="A211" s="3" t="s">
        <v>1969</v>
      </c>
      <c r="B211" s="3" t="s">
        <v>1970</v>
      </c>
      <c r="C211" s="1">
        <v>0.1</v>
      </c>
      <c r="D211" s="2">
        <v>44886</v>
      </c>
      <c r="E211" s="2">
        <v>41246</v>
      </c>
      <c r="F211" s="3" t="s">
        <v>2192</v>
      </c>
      <c r="G211" s="3" t="s">
        <v>18</v>
      </c>
      <c r="H211" s="3" t="s">
        <v>19</v>
      </c>
      <c r="I211" s="3" t="s">
        <v>20</v>
      </c>
      <c r="J211" s="3" t="s">
        <v>21</v>
      </c>
      <c r="K211" s="3" t="s">
        <v>22</v>
      </c>
      <c r="L211" s="3" t="s">
        <v>25</v>
      </c>
      <c r="M211" s="1">
        <v>13191741</v>
      </c>
      <c r="N211" s="3" t="s">
        <v>18</v>
      </c>
      <c r="O211" s="3" t="s">
        <v>951</v>
      </c>
      <c r="P211" s="3" t="s">
        <v>3133</v>
      </c>
      <c r="Q211" s="3" t="s">
        <v>3130</v>
      </c>
    </row>
    <row r="212" spans="1:17" x14ac:dyDescent="0.15">
      <c r="A212" s="3" t="s">
        <v>1969</v>
      </c>
      <c r="B212" s="3" t="s">
        <v>1970</v>
      </c>
      <c r="C212" s="1">
        <v>0.1</v>
      </c>
      <c r="D212" s="2">
        <v>44894</v>
      </c>
      <c r="E212" s="2">
        <v>41254</v>
      </c>
      <c r="F212" s="3" t="s">
        <v>2199</v>
      </c>
      <c r="G212" s="3" t="s">
        <v>18</v>
      </c>
      <c r="H212" s="3" t="s">
        <v>19</v>
      </c>
      <c r="I212" s="3" t="s">
        <v>20</v>
      </c>
      <c r="J212" s="3" t="s">
        <v>21</v>
      </c>
      <c r="K212" s="3" t="s">
        <v>22</v>
      </c>
      <c r="L212" s="3" t="s">
        <v>25</v>
      </c>
      <c r="M212" s="1">
        <v>13191741</v>
      </c>
      <c r="N212" s="3" t="s">
        <v>18</v>
      </c>
      <c r="O212" s="3" t="s">
        <v>951</v>
      </c>
      <c r="P212" s="3" t="s">
        <v>3133</v>
      </c>
      <c r="Q212" s="3" t="s">
        <v>3130</v>
      </c>
    </row>
    <row r="213" spans="1:17" x14ac:dyDescent="0.15">
      <c r="A213" s="3" t="s">
        <v>1296</v>
      </c>
      <c r="B213" s="3" t="s">
        <v>1297</v>
      </c>
      <c r="C213" s="1">
        <v>14.5</v>
      </c>
      <c r="D213" s="2">
        <v>42360</v>
      </c>
      <c r="E213" s="2">
        <v>41268</v>
      </c>
      <c r="F213" s="3" t="s">
        <v>2207</v>
      </c>
      <c r="G213" s="3" t="s">
        <v>18</v>
      </c>
      <c r="H213" s="3" t="s">
        <v>19</v>
      </c>
      <c r="I213" s="3" t="s">
        <v>20</v>
      </c>
      <c r="J213" s="3" t="s">
        <v>21</v>
      </c>
      <c r="K213" s="3" t="s">
        <v>22</v>
      </c>
      <c r="L213" s="3" t="s">
        <v>23</v>
      </c>
      <c r="M213" s="1">
        <v>40240369</v>
      </c>
      <c r="N213" s="3" t="s">
        <v>18</v>
      </c>
      <c r="O213" s="3" t="s">
        <v>947</v>
      </c>
      <c r="P213" s="3" t="s">
        <v>3133</v>
      </c>
      <c r="Q213" s="3" t="s">
        <v>3130</v>
      </c>
    </row>
    <row r="214" spans="1:17" x14ac:dyDescent="0.15">
      <c r="A214" s="3" t="s">
        <v>2209</v>
      </c>
      <c r="B214" s="3" t="s">
        <v>2210</v>
      </c>
      <c r="C214" s="1">
        <v>8.6999999999999993</v>
      </c>
      <c r="D214" s="2">
        <v>51925</v>
      </c>
      <c r="E214" s="2">
        <v>41260</v>
      </c>
      <c r="F214" s="3" t="s">
        <v>2211</v>
      </c>
      <c r="G214" s="3" t="s">
        <v>18</v>
      </c>
      <c r="H214" s="3" t="s">
        <v>19</v>
      </c>
      <c r="I214" s="3" t="s">
        <v>20</v>
      </c>
      <c r="J214" s="3" t="s">
        <v>21</v>
      </c>
      <c r="K214" s="3" t="s">
        <v>22</v>
      </c>
      <c r="L214" s="3" t="s">
        <v>25</v>
      </c>
      <c r="M214" s="1">
        <v>208307789</v>
      </c>
      <c r="N214" s="3" t="s">
        <v>18</v>
      </c>
      <c r="O214" s="3" t="s">
        <v>948</v>
      </c>
      <c r="P214" s="3" t="s">
        <v>3133</v>
      </c>
      <c r="Q214" s="3" t="s">
        <v>3130</v>
      </c>
    </row>
    <row r="215" spans="1:17" x14ac:dyDescent="0.15">
      <c r="A215" s="3" t="s">
        <v>952</v>
      </c>
      <c r="B215" s="3" t="s">
        <v>953</v>
      </c>
      <c r="C215" s="1">
        <v>8</v>
      </c>
      <c r="D215" s="2">
        <v>52585</v>
      </c>
      <c r="E215" s="2">
        <v>41271</v>
      </c>
      <c r="F215" s="3" t="s">
        <v>2227</v>
      </c>
      <c r="G215" s="3" t="s">
        <v>18</v>
      </c>
      <c r="H215" s="3" t="s">
        <v>19</v>
      </c>
      <c r="I215" s="3" t="s">
        <v>20</v>
      </c>
      <c r="J215" s="3" t="s">
        <v>21</v>
      </c>
      <c r="K215" s="3" t="s">
        <v>22</v>
      </c>
      <c r="L215" s="3" t="s">
        <v>25</v>
      </c>
      <c r="M215" s="1">
        <v>31046997</v>
      </c>
      <c r="N215" s="3" t="s">
        <v>18</v>
      </c>
      <c r="O215" s="3" t="s">
        <v>951</v>
      </c>
      <c r="P215" s="3" t="s">
        <v>3133</v>
      </c>
      <c r="Q215" s="3" t="s">
        <v>3130</v>
      </c>
    </row>
    <row r="216" spans="1:17" x14ac:dyDescent="0.15">
      <c r="A216" s="3" t="s">
        <v>962</v>
      </c>
      <c r="B216" s="3" t="s">
        <v>963</v>
      </c>
      <c r="C216" s="1">
        <v>8.15</v>
      </c>
      <c r="D216" s="2">
        <v>42388</v>
      </c>
      <c r="E216" s="2">
        <v>41296</v>
      </c>
      <c r="F216" s="3" t="s">
        <v>2232</v>
      </c>
      <c r="G216" s="3" t="s">
        <v>18</v>
      </c>
      <c r="H216" s="3" t="s">
        <v>19</v>
      </c>
      <c r="I216" s="3" t="s">
        <v>20</v>
      </c>
      <c r="J216" s="3" t="s">
        <v>21</v>
      </c>
      <c r="K216" s="3" t="s">
        <v>22</v>
      </c>
      <c r="L216" s="3" t="s">
        <v>25</v>
      </c>
      <c r="M216" s="1">
        <v>201201845</v>
      </c>
      <c r="N216" s="3" t="s">
        <v>18</v>
      </c>
      <c r="O216" s="3" t="s">
        <v>947</v>
      </c>
      <c r="P216" s="3" t="s">
        <v>3133</v>
      </c>
      <c r="Q216" s="3" t="s">
        <v>3130</v>
      </c>
    </row>
    <row r="217" spans="1:17" x14ac:dyDescent="0.15">
      <c r="A217" s="3" t="s">
        <v>337</v>
      </c>
      <c r="B217" s="3" t="s">
        <v>338</v>
      </c>
      <c r="C217" s="1">
        <v>8.8000000000000007</v>
      </c>
      <c r="D217" s="2">
        <v>42399</v>
      </c>
      <c r="E217" s="2">
        <v>41304</v>
      </c>
      <c r="F217" s="3" t="s">
        <v>2239</v>
      </c>
      <c r="G217" s="3" t="s">
        <v>18</v>
      </c>
      <c r="H217" s="3" t="s">
        <v>19</v>
      </c>
      <c r="I217" s="3" t="s">
        <v>20</v>
      </c>
      <c r="J217" s="3" t="s">
        <v>21</v>
      </c>
      <c r="K217" s="3" t="s">
        <v>22</v>
      </c>
      <c r="L217" s="3" t="s">
        <v>25</v>
      </c>
      <c r="M217" s="1">
        <v>67067281</v>
      </c>
      <c r="N217" s="3" t="s">
        <v>18</v>
      </c>
      <c r="O217" s="3" t="s">
        <v>947</v>
      </c>
      <c r="P217" s="3" t="s">
        <v>3133</v>
      </c>
      <c r="Q217" s="3" t="s">
        <v>3130</v>
      </c>
    </row>
    <row r="218" spans="1:17" x14ac:dyDescent="0.15">
      <c r="A218" s="3" t="s">
        <v>337</v>
      </c>
      <c r="B218" s="3" t="s">
        <v>338</v>
      </c>
      <c r="C218" s="1">
        <v>8.8000000000000007</v>
      </c>
      <c r="D218" s="2">
        <v>42400</v>
      </c>
      <c r="E218" s="2">
        <v>41305</v>
      </c>
      <c r="F218" s="3" t="s">
        <v>2241</v>
      </c>
      <c r="G218" s="3" t="s">
        <v>18</v>
      </c>
      <c r="H218" s="3" t="s">
        <v>19</v>
      </c>
      <c r="I218" s="3" t="s">
        <v>20</v>
      </c>
      <c r="J218" s="3" t="s">
        <v>21</v>
      </c>
      <c r="K218" s="3" t="s">
        <v>22</v>
      </c>
      <c r="L218" s="3" t="s">
        <v>25</v>
      </c>
      <c r="M218" s="1">
        <v>67067281</v>
      </c>
      <c r="N218" s="3" t="s">
        <v>18</v>
      </c>
      <c r="O218" s="3" t="s">
        <v>947</v>
      </c>
      <c r="P218" s="3" t="s">
        <v>3133</v>
      </c>
      <c r="Q218" s="3" t="s">
        <v>3130</v>
      </c>
    </row>
    <row r="219" spans="1:17" x14ac:dyDescent="0.15">
      <c r="A219" s="3" t="s">
        <v>2242</v>
      </c>
      <c r="B219" s="3" t="s">
        <v>2243</v>
      </c>
      <c r="C219" s="1">
        <v>8.0500000000000007</v>
      </c>
      <c r="D219" s="2">
        <v>42397</v>
      </c>
      <c r="E219" s="2">
        <v>41305</v>
      </c>
      <c r="F219" s="3" t="s">
        <v>2244</v>
      </c>
      <c r="G219" s="3" t="s">
        <v>18</v>
      </c>
      <c r="H219" s="3" t="s">
        <v>19</v>
      </c>
      <c r="I219" s="3" t="s">
        <v>20</v>
      </c>
      <c r="J219" s="3" t="s">
        <v>21</v>
      </c>
      <c r="K219" s="3" t="s">
        <v>22</v>
      </c>
      <c r="L219" s="3" t="s">
        <v>25</v>
      </c>
      <c r="M219" s="1">
        <v>134134563</v>
      </c>
      <c r="N219" s="3" t="s">
        <v>18</v>
      </c>
      <c r="O219" s="3" t="s">
        <v>947</v>
      </c>
      <c r="P219" s="3" t="s">
        <v>3133</v>
      </c>
      <c r="Q219" s="3" t="s">
        <v>3130</v>
      </c>
    </row>
    <row r="220" spans="1:17" x14ac:dyDescent="0.15">
      <c r="A220" s="3" t="s">
        <v>1353</v>
      </c>
      <c r="B220" s="3" t="s">
        <v>1354</v>
      </c>
      <c r="C220" s="1">
        <v>12</v>
      </c>
      <c r="D220" s="2">
        <v>42401</v>
      </c>
      <c r="E220" s="2">
        <v>41309</v>
      </c>
      <c r="F220" s="3" t="s">
        <v>2247</v>
      </c>
      <c r="G220" s="3" t="s">
        <v>18</v>
      </c>
      <c r="H220" s="3" t="s">
        <v>19</v>
      </c>
      <c r="I220" s="3" t="s">
        <v>20</v>
      </c>
      <c r="J220" s="3" t="s">
        <v>21</v>
      </c>
      <c r="K220" s="3" t="s">
        <v>22</v>
      </c>
      <c r="L220" s="3" t="s">
        <v>23</v>
      </c>
      <c r="M220" s="1">
        <v>19893846</v>
      </c>
      <c r="N220" s="3" t="s">
        <v>18</v>
      </c>
      <c r="O220" s="3" t="s">
        <v>947</v>
      </c>
      <c r="P220" s="3" t="s">
        <v>3133</v>
      </c>
      <c r="Q220" s="3" t="s">
        <v>3130</v>
      </c>
    </row>
    <row r="221" spans="1:17" x14ac:dyDescent="0.15">
      <c r="A221" s="3" t="s">
        <v>985</v>
      </c>
      <c r="B221" s="3" t="s">
        <v>986</v>
      </c>
      <c r="C221" s="1">
        <v>17</v>
      </c>
      <c r="D221" s="2">
        <v>42405</v>
      </c>
      <c r="E221" s="2">
        <v>41313</v>
      </c>
      <c r="F221" s="3" t="s">
        <v>2249</v>
      </c>
      <c r="G221" s="3" t="s">
        <v>18</v>
      </c>
      <c r="H221" s="3" t="s">
        <v>19</v>
      </c>
      <c r="I221" s="3" t="s">
        <v>20</v>
      </c>
      <c r="J221" s="3" t="s">
        <v>21</v>
      </c>
      <c r="K221" s="3" t="s">
        <v>22</v>
      </c>
      <c r="L221" s="3" t="s">
        <v>23</v>
      </c>
      <c r="M221" s="1">
        <v>40240369</v>
      </c>
      <c r="N221" s="3" t="s">
        <v>18</v>
      </c>
      <c r="O221" s="3" t="s">
        <v>947</v>
      </c>
      <c r="P221" s="3" t="s">
        <v>3133</v>
      </c>
      <c r="Q221" s="3" t="s">
        <v>3130</v>
      </c>
    </row>
    <row r="222" spans="1:17" x14ac:dyDescent="0.15">
      <c r="A222" s="3" t="s">
        <v>1613</v>
      </c>
      <c r="B222" s="3" t="s">
        <v>1614</v>
      </c>
      <c r="C222" s="1">
        <v>9.5</v>
      </c>
      <c r="D222" s="2">
        <v>42419</v>
      </c>
      <c r="E222" s="2">
        <v>41324</v>
      </c>
      <c r="F222" s="3" t="s">
        <v>2256</v>
      </c>
      <c r="G222" s="3" t="s">
        <v>18</v>
      </c>
      <c r="H222" s="3" t="s">
        <v>19</v>
      </c>
      <c r="I222" s="3" t="s">
        <v>20</v>
      </c>
      <c r="J222" s="3" t="s">
        <v>21</v>
      </c>
      <c r="K222" s="3" t="s">
        <v>22</v>
      </c>
      <c r="L222" s="3" t="s">
        <v>23</v>
      </c>
      <c r="M222" s="1">
        <v>66312821</v>
      </c>
      <c r="N222" s="3" t="s">
        <v>18</v>
      </c>
      <c r="O222" s="3" t="s">
        <v>947</v>
      </c>
      <c r="P222" s="3" t="s">
        <v>3133</v>
      </c>
      <c r="Q222" s="3" t="s">
        <v>3130</v>
      </c>
    </row>
    <row r="223" spans="1:17" x14ac:dyDescent="0.15">
      <c r="A223" s="3" t="s">
        <v>962</v>
      </c>
      <c r="B223" s="3" t="s">
        <v>963</v>
      </c>
      <c r="C223" s="1">
        <v>7.9</v>
      </c>
      <c r="D223" s="2">
        <v>42416</v>
      </c>
      <c r="E223" s="2">
        <v>41324</v>
      </c>
      <c r="F223" s="3" t="s">
        <v>2258</v>
      </c>
      <c r="G223" s="3" t="s">
        <v>18</v>
      </c>
      <c r="H223" s="3" t="s">
        <v>19</v>
      </c>
      <c r="I223" s="3" t="s">
        <v>20</v>
      </c>
      <c r="J223" s="3" t="s">
        <v>21</v>
      </c>
      <c r="K223" s="3" t="s">
        <v>22</v>
      </c>
      <c r="L223" s="3" t="s">
        <v>25</v>
      </c>
      <c r="M223" s="1">
        <v>201201845</v>
      </c>
      <c r="N223" s="3" t="s">
        <v>18</v>
      </c>
      <c r="O223" s="3" t="s">
        <v>947</v>
      </c>
      <c r="P223" s="3" t="s">
        <v>3133</v>
      </c>
      <c r="Q223" s="3" t="s">
        <v>3130</v>
      </c>
    </row>
    <row r="224" spans="1:17" x14ac:dyDescent="0.15">
      <c r="A224" s="3" t="s">
        <v>1942</v>
      </c>
      <c r="B224" s="3" t="s">
        <v>1943</v>
      </c>
      <c r="C224" s="1">
        <v>12</v>
      </c>
      <c r="D224" s="2">
        <v>42419</v>
      </c>
      <c r="E224" s="2">
        <v>41324</v>
      </c>
      <c r="F224" s="3" t="s">
        <v>2259</v>
      </c>
      <c r="G224" s="3" t="s">
        <v>18</v>
      </c>
      <c r="H224" s="3" t="s">
        <v>19</v>
      </c>
      <c r="I224" s="3" t="s">
        <v>20</v>
      </c>
      <c r="J224" s="3" t="s">
        <v>21</v>
      </c>
      <c r="K224" s="3" t="s">
        <v>22</v>
      </c>
      <c r="L224" s="3" t="s">
        <v>23</v>
      </c>
      <c r="M224" s="1">
        <v>40240369</v>
      </c>
      <c r="N224" s="3" t="s">
        <v>18</v>
      </c>
      <c r="O224" s="3" t="s">
        <v>947</v>
      </c>
      <c r="P224" s="3" t="s">
        <v>3133</v>
      </c>
      <c r="Q224" s="3" t="s">
        <v>3130</v>
      </c>
    </row>
    <row r="225" spans="1:17" x14ac:dyDescent="0.15">
      <c r="A225" s="3" t="s">
        <v>681</v>
      </c>
      <c r="B225" s="3" t="s">
        <v>682</v>
      </c>
      <c r="C225" s="1">
        <v>7.55</v>
      </c>
      <c r="D225" s="2">
        <v>43146</v>
      </c>
      <c r="E225" s="2">
        <v>41326</v>
      </c>
      <c r="F225" s="3" t="s">
        <v>2261</v>
      </c>
      <c r="G225" s="3" t="s">
        <v>18</v>
      </c>
      <c r="H225" s="3" t="s">
        <v>19</v>
      </c>
      <c r="I225" s="3" t="s">
        <v>20</v>
      </c>
      <c r="J225" s="3" t="s">
        <v>21</v>
      </c>
      <c r="K225" s="3" t="s">
        <v>22</v>
      </c>
      <c r="L225" s="3" t="s">
        <v>25</v>
      </c>
      <c r="M225" s="1">
        <v>67691058</v>
      </c>
      <c r="N225" s="3" t="s">
        <v>18</v>
      </c>
      <c r="O225" s="3" t="s">
        <v>947</v>
      </c>
      <c r="P225" s="3" t="s">
        <v>3133</v>
      </c>
      <c r="Q225" s="3" t="s">
        <v>3130</v>
      </c>
    </row>
    <row r="226" spans="1:17" x14ac:dyDescent="0.15">
      <c r="A226" s="3" t="s">
        <v>681</v>
      </c>
      <c r="B226" s="3" t="s">
        <v>682</v>
      </c>
      <c r="C226" s="1">
        <v>7.55</v>
      </c>
      <c r="D226" s="2">
        <v>42782</v>
      </c>
      <c r="E226" s="2">
        <v>41326</v>
      </c>
      <c r="F226" s="3" t="s">
        <v>2262</v>
      </c>
      <c r="G226" s="3" t="s">
        <v>18</v>
      </c>
      <c r="H226" s="3" t="s">
        <v>19</v>
      </c>
      <c r="I226" s="3" t="s">
        <v>20</v>
      </c>
      <c r="J226" s="3" t="s">
        <v>21</v>
      </c>
      <c r="K226" s="3" t="s">
        <v>22</v>
      </c>
      <c r="L226" s="3" t="s">
        <v>25</v>
      </c>
      <c r="M226" s="1">
        <v>135382116</v>
      </c>
      <c r="N226" s="3" t="s">
        <v>18</v>
      </c>
      <c r="O226" s="3" t="s">
        <v>947</v>
      </c>
      <c r="P226" s="3" t="s">
        <v>3133</v>
      </c>
      <c r="Q226" s="3" t="s">
        <v>3130</v>
      </c>
    </row>
    <row r="227" spans="1:17" x14ac:dyDescent="0.15">
      <c r="A227" s="3" t="s">
        <v>681</v>
      </c>
      <c r="B227" s="3" t="s">
        <v>682</v>
      </c>
      <c r="C227" s="1">
        <v>7.5</v>
      </c>
      <c r="D227" s="2">
        <v>42418</v>
      </c>
      <c r="E227" s="2">
        <v>41326</v>
      </c>
      <c r="F227" s="3" t="s">
        <v>2263</v>
      </c>
      <c r="G227" s="3" t="s">
        <v>18</v>
      </c>
      <c r="H227" s="3" t="s">
        <v>19</v>
      </c>
      <c r="I227" s="3" t="s">
        <v>20</v>
      </c>
      <c r="J227" s="3" t="s">
        <v>21</v>
      </c>
      <c r="K227" s="3" t="s">
        <v>22</v>
      </c>
      <c r="L227" s="3" t="s">
        <v>25</v>
      </c>
      <c r="M227" s="1">
        <v>203073174</v>
      </c>
      <c r="N227" s="3" t="s">
        <v>18</v>
      </c>
      <c r="O227" s="3" t="s">
        <v>947</v>
      </c>
      <c r="P227" s="3" t="s">
        <v>3133</v>
      </c>
      <c r="Q227" s="3" t="s">
        <v>3130</v>
      </c>
    </row>
    <row r="228" spans="1:17" x14ac:dyDescent="0.15">
      <c r="A228" s="3" t="s">
        <v>332</v>
      </c>
      <c r="B228" s="3" t="s">
        <v>333</v>
      </c>
      <c r="C228" s="1">
        <v>8.65</v>
      </c>
      <c r="D228" s="2">
        <v>42426</v>
      </c>
      <c r="E228" s="2">
        <v>41331</v>
      </c>
      <c r="F228" s="3" t="s">
        <v>2276</v>
      </c>
      <c r="G228" s="3" t="s">
        <v>18</v>
      </c>
      <c r="H228" s="3" t="s">
        <v>19</v>
      </c>
      <c r="I228" s="3" t="s">
        <v>20</v>
      </c>
      <c r="J228" s="3" t="s">
        <v>21</v>
      </c>
      <c r="K228" s="3" t="s">
        <v>22</v>
      </c>
      <c r="L228" s="3" t="s">
        <v>25</v>
      </c>
      <c r="M228" s="1">
        <v>67067281</v>
      </c>
      <c r="N228" s="3" t="s">
        <v>18</v>
      </c>
      <c r="O228" s="3" t="s">
        <v>947</v>
      </c>
      <c r="P228" s="3" t="s">
        <v>3133</v>
      </c>
      <c r="Q228" s="3" t="s">
        <v>3130</v>
      </c>
    </row>
    <row r="229" spans="1:17" x14ac:dyDescent="0.15">
      <c r="A229" s="3" t="s">
        <v>337</v>
      </c>
      <c r="B229" s="3" t="s">
        <v>338</v>
      </c>
      <c r="C229" s="1">
        <v>8.5500000000000007</v>
      </c>
      <c r="D229" s="2">
        <v>42430</v>
      </c>
      <c r="E229" s="2">
        <v>41334</v>
      </c>
      <c r="F229" s="3" t="s">
        <v>2292</v>
      </c>
      <c r="G229" s="3" t="s">
        <v>18</v>
      </c>
      <c r="H229" s="3" t="s">
        <v>19</v>
      </c>
      <c r="I229" s="3" t="s">
        <v>20</v>
      </c>
      <c r="J229" s="3" t="s">
        <v>21</v>
      </c>
      <c r="K229" s="3" t="s">
        <v>22</v>
      </c>
      <c r="L229" s="3" t="s">
        <v>25</v>
      </c>
      <c r="M229" s="1">
        <v>134134563</v>
      </c>
      <c r="N229" s="3" t="s">
        <v>18</v>
      </c>
      <c r="O229" s="3" t="s">
        <v>947</v>
      </c>
      <c r="P229" s="3" t="s">
        <v>3133</v>
      </c>
      <c r="Q229" s="3" t="s">
        <v>3130</v>
      </c>
    </row>
    <row r="230" spans="1:17" x14ac:dyDescent="0.15">
      <c r="A230" s="3" t="s">
        <v>1969</v>
      </c>
      <c r="B230" s="3" t="s">
        <v>1970</v>
      </c>
      <c r="C230" s="1">
        <v>0.1</v>
      </c>
      <c r="D230" s="2">
        <v>44897</v>
      </c>
      <c r="E230" s="2">
        <v>41257</v>
      </c>
      <c r="F230" s="3" t="s">
        <v>2308</v>
      </c>
      <c r="G230" s="3" t="s">
        <v>18</v>
      </c>
      <c r="H230" s="3" t="s">
        <v>19</v>
      </c>
      <c r="I230" s="3" t="s">
        <v>20</v>
      </c>
      <c r="J230" s="3" t="s">
        <v>21</v>
      </c>
      <c r="K230" s="3" t="s">
        <v>22</v>
      </c>
      <c r="L230" s="3" t="s">
        <v>25</v>
      </c>
      <c r="M230" s="1">
        <v>13191741</v>
      </c>
      <c r="N230" s="3" t="s">
        <v>18</v>
      </c>
      <c r="O230" s="3" t="s">
        <v>951</v>
      </c>
      <c r="P230" s="3" t="s">
        <v>3133</v>
      </c>
      <c r="Q230" s="3" t="s">
        <v>3130</v>
      </c>
    </row>
    <row r="231" spans="1:17" x14ac:dyDescent="0.15">
      <c r="A231" s="3" t="s">
        <v>2150</v>
      </c>
      <c r="B231" s="3" t="s">
        <v>2151</v>
      </c>
      <c r="C231" s="1">
        <v>15</v>
      </c>
      <c r="D231" s="2">
        <v>42445</v>
      </c>
      <c r="E231" s="2">
        <v>41353</v>
      </c>
      <c r="F231" s="3" t="s">
        <v>2309</v>
      </c>
      <c r="G231" s="3" t="s">
        <v>18</v>
      </c>
      <c r="H231" s="3" t="s">
        <v>19</v>
      </c>
      <c r="I231" s="3" t="s">
        <v>20</v>
      </c>
      <c r="J231" s="3" t="s">
        <v>21</v>
      </c>
      <c r="K231" s="3" t="s">
        <v>22</v>
      </c>
      <c r="L231" s="3" t="s">
        <v>23</v>
      </c>
      <c r="M231" s="1">
        <v>67067281</v>
      </c>
      <c r="N231" s="3" t="s">
        <v>18</v>
      </c>
      <c r="O231" s="3" t="s">
        <v>947</v>
      </c>
      <c r="P231" s="3" t="s">
        <v>3133</v>
      </c>
      <c r="Q231" s="3" t="s">
        <v>3130</v>
      </c>
    </row>
    <row r="232" spans="1:17" x14ac:dyDescent="0.15">
      <c r="A232" s="3" t="s">
        <v>190</v>
      </c>
      <c r="B232" s="3" t="s">
        <v>191</v>
      </c>
      <c r="C232" s="1">
        <v>8.5</v>
      </c>
      <c r="D232" s="2">
        <v>42462</v>
      </c>
      <c r="E232" s="2">
        <v>41366</v>
      </c>
      <c r="F232" s="3" t="s">
        <v>2321</v>
      </c>
      <c r="G232" s="3" t="s">
        <v>18</v>
      </c>
      <c r="H232" s="3" t="s">
        <v>19</v>
      </c>
      <c r="I232" s="3" t="s">
        <v>20</v>
      </c>
      <c r="J232" s="3" t="s">
        <v>21</v>
      </c>
      <c r="K232" s="3" t="s">
        <v>31</v>
      </c>
      <c r="L232" s="3" t="s">
        <v>25</v>
      </c>
      <c r="M232" s="1">
        <v>66312821</v>
      </c>
      <c r="N232" s="3" t="s">
        <v>18</v>
      </c>
      <c r="O232" s="3" t="s">
        <v>947</v>
      </c>
      <c r="P232" s="3" t="s">
        <v>3133</v>
      </c>
      <c r="Q232" s="3" t="s">
        <v>3130</v>
      </c>
    </row>
    <row r="233" spans="1:17" x14ac:dyDescent="0.15">
      <c r="A233" s="3" t="s">
        <v>2324</v>
      </c>
      <c r="B233" s="3" t="s">
        <v>2325</v>
      </c>
      <c r="C233" s="1">
        <v>8.5</v>
      </c>
      <c r="D233" s="2">
        <v>53199</v>
      </c>
      <c r="E233" s="2">
        <v>41366</v>
      </c>
      <c r="F233" s="3" t="s">
        <v>2326</v>
      </c>
      <c r="G233" s="3" t="s">
        <v>18</v>
      </c>
      <c r="H233" s="3" t="s">
        <v>19</v>
      </c>
      <c r="I233" s="3" t="s">
        <v>20</v>
      </c>
      <c r="J233" s="3" t="s">
        <v>21</v>
      </c>
      <c r="K233" s="3" t="s">
        <v>22</v>
      </c>
      <c r="L233" s="3" t="s">
        <v>25</v>
      </c>
      <c r="M233" s="1">
        <v>39024750</v>
      </c>
      <c r="N233" s="3" t="s">
        <v>18</v>
      </c>
      <c r="O233" s="3" t="s">
        <v>948</v>
      </c>
      <c r="P233" s="3" t="s">
        <v>3133</v>
      </c>
      <c r="Q233" s="3" t="s">
        <v>3130</v>
      </c>
    </row>
    <row r="234" spans="1:17" x14ac:dyDescent="0.15">
      <c r="A234" s="3" t="s">
        <v>1888</v>
      </c>
      <c r="B234" s="3" t="s">
        <v>1889</v>
      </c>
      <c r="C234" s="1">
        <v>13.5</v>
      </c>
      <c r="D234" s="2">
        <v>42461</v>
      </c>
      <c r="E234" s="2">
        <v>41369</v>
      </c>
      <c r="F234" s="3" t="s">
        <v>2331</v>
      </c>
      <c r="G234" s="3" t="s">
        <v>2332</v>
      </c>
      <c r="H234" s="3" t="s">
        <v>19</v>
      </c>
      <c r="I234" s="3" t="s">
        <v>20</v>
      </c>
      <c r="J234" s="3" t="s">
        <v>21</v>
      </c>
      <c r="K234" s="3" t="s">
        <v>22</v>
      </c>
      <c r="L234" s="3" t="s">
        <v>23</v>
      </c>
      <c r="M234" s="1">
        <v>26826912</v>
      </c>
      <c r="N234" s="3" t="s">
        <v>18</v>
      </c>
      <c r="O234" s="3" t="s">
        <v>1011</v>
      </c>
      <c r="P234" s="3" t="s">
        <v>3133</v>
      </c>
      <c r="Q234" s="3" t="s">
        <v>3130</v>
      </c>
    </row>
    <row r="235" spans="1:17" x14ac:dyDescent="0.15">
      <c r="A235" s="3" t="s">
        <v>1544</v>
      </c>
      <c r="B235" s="3" t="s">
        <v>1545</v>
      </c>
      <c r="C235" s="1">
        <v>13</v>
      </c>
      <c r="D235" s="2">
        <v>42468</v>
      </c>
      <c r="E235" s="2">
        <v>41372</v>
      </c>
      <c r="F235" s="3" t="s">
        <v>2333</v>
      </c>
      <c r="G235" s="3" t="s">
        <v>18</v>
      </c>
      <c r="H235" s="3" t="s">
        <v>19</v>
      </c>
      <c r="I235" s="3" t="s">
        <v>20</v>
      </c>
      <c r="J235" s="3" t="s">
        <v>21</v>
      </c>
      <c r="K235" s="3" t="s">
        <v>22</v>
      </c>
      <c r="L235" s="3" t="s">
        <v>23</v>
      </c>
      <c r="M235" s="1">
        <v>40240369</v>
      </c>
      <c r="N235" s="3" t="s">
        <v>18</v>
      </c>
      <c r="O235" s="3" t="s">
        <v>947</v>
      </c>
      <c r="P235" s="3" t="s">
        <v>3133</v>
      </c>
      <c r="Q235" s="3" t="s">
        <v>3130</v>
      </c>
    </row>
    <row r="236" spans="1:17" x14ac:dyDescent="0.15">
      <c r="A236" s="3" t="s">
        <v>2336</v>
      </c>
      <c r="B236" s="3" t="s">
        <v>2337</v>
      </c>
      <c r="C236" s="1">
        <v>9.1999999999999993</v>
      </c>
      <c r="D236" s="2">
        <v>51452</v>
      </c>
      <c r="E236" s="2">
        <v>41362</v>
      </c>
      <c r="F236" s="3" t="s">
        <v>2338</v>
      </c>
      <c r="G236" s="3" t="s">
        <v>18</v>
      </c>
      <c r="H236" s="3" t="s">
        <v>19</v>
      </c>
      <c r="I236" s="3" t="s">
        <v>20</v>
      </c>
      <c r="J236" s="3" t="s">
        <v>21</v>
      </c>
      <c r="K236" s="3" t="s">
        <v>22</v>
      </c>
      <c r="L236" s="3" t="s">
        <v>25</v>
      </c>
      <c r="M236" s="1">
        <v>126353994</v>
      </c>
      <c r="N236" s="3" t="s">
        <v>18</v>
      </c>
      <c r="O236" s="3" t="s">
        <v>948</v>
      </c>
      <c r="P236" s="3" t="s">
        <v>3133</v>
      </c>
      <c r="Q236" s="3" t="s">
        <v>3130</v>
      </c>
    </row>
    <row r="237" spans="1:17" x14ac:dyDescent="0.15">
      <c r="A237" s="3" t="s">
        <v>1613</v>
      </c>
      <c r="B237" s="3" t="s">
        <v>1614</v>
      </c>
      <c r="C237" s="1">
        <v>15</v>
      </c>
      <c r="D237" s="2">
        <v>42479</v>
      </c>
      <c r="E237" s="2">
        <v>41383</v>
      </c>
      <c r="F237" s="3" t="s">
        <v>2342</v>
      </c>
      <c r="G237" s="3" t="s">
        <v>18</v>
      </c>
      <c r="H237" s="3" t="s">
        <v>19</v>
      </c>
      <c r="I237" s="3" t="s">
        <v>20</v>
      </c>
      <c r="J237" s="3" t="s">
        <v>21</v>
      </c>
      <c r="K237" s="3" t="s">
        <v>22</v>
      </c>
      <c r="L237" s="3" t="s">
        <v>23</v>
      </c>
      <c r="M237" s="1">
        <v>66312821</v>
      </c>
      <c r="N237" s="3" t="s">
        <v>18</v>
      </c>
      <c r="O237" s="3" t="s">
        <v>947</v>
      </c>
      <c r="P237" s="3" t="s">
        <v>3133</v>
      </c>
      <c r="Q237" s="3" t="s">
        <v>3130</v>
      </c>
    </row>
    <row r="238" spans="1:17" x14ac:dyDescent="0.15">
      <c r="A238" s="3" t="s">
        <v>1479</v>
      </c>
      <c r="B238" s="3" t="s">
        <v>1480</v>
      </c>
      <c r="C238" s="1">
        <v>8.9</v>
      </c>
      <c r="D238" s="2">
        <v>43214</v>
      </c>
      <c r="E238" s="2">
        <v>41388</v>
      </c>
      <c r="F238" s="3" t="s">
        <v>2345</v>
      </c>
      <c r="G238" s="3" t="s">
        <v>18</v>
      </c>
      <c r="H238" s="3" t="s">
        <v>19</v>
      </c>
      <c r="I238" s="3" t="s">
        <v>20</v>
      </c>
      <c r="J238" s="3" t="s">
        <v>21</v>
      </c>
      <c r="K238" s="3" t="s">
        <v>22</v>
      </c>
      <c r="L238" s="3" t="s">
        <v>23</v>
      </c>
      <c r="M238" s="1">
        <v>53653825</v>
      </c>
      <c r="N238" s="3" t="s">
        <v>18</v>
      </c>
      <c r="O238" s="3" t="s">
        <v>947</v>
      </c>
      <c r="P238" s="3" t="s">
        <v>3133</v>
      </c>
      <c r="Q238" s="3" t="s">
        <v>3130</v>
      </c>
    </row>
    <row r="239" spans="1:17" x14ac:dyDescent="0.15">
      <c r="A239" s="3" t="s">
        <v>190</v>
      </c>
      <c r="B239" s="3" t="s">
        <v>191</v>
      </c>
      <c r="C239" s="1">
        <v>11.75</v>
      </c>
      <c r="D239" s="2">
        <v>42676</v>
      </c>
      <c r="E239" s="2">
        <v>40856</v>
      </c>
      <c r="F239" s="3" t="s">
        <v>2346</v>
      </c>
      <c r="G239" s="3" t="s">
        <v>18</v>
      </c>
      <c r="H239" s="3" t="s">
        <v>19</v>
      </c>
      <c r="I239" s="3" t="s">
        <v>20</v>
      </c>
      <c r="J239" s="3" t="s">
        <v>21</v>
      </c>
      <c r="K239" s="3" t="s">
        <v>31</v>
      </c>
      <c r="L239" s="3" t="s">
        <v>23</v>
      </c>
      <c r="M239" s="1">
        <v>66312821</v>
      </c>
      <c r="N239" s="3" t="s">
        <v>18</v>
      </c>
      <c r="O239" s="3" t="s">
        <v>947</v>
      </c>
      <c r="P239" s="3" t="s">
        <v>3133</v>
      </c>
      <c r="Q239" s="3" t="s">
        <v>3130</v>
      </c>
    </row>
    <row r="240" spans="1:17" x14ac:dyDescent="0.15">
      <c r="A240" s="3" t="s">
        <v>130</v>
      </c>
      <c r="B240" s="3" t="s">
        <v>131</v>
      </c>
      <c r="C240" s="1">
        <v>12.5</v>
      </c>
      <c r="D240" s="2">
        <v>42514</v>
      </c>
      <c r="E240" s="2">
        <v>41422</v>
      </c>
      <c r="F240" s="3" t="s">
        <v>2365</v>
      </c>
      <c r="G240" s="3" t="s">
        <v>18</v>
      </c>
      <c r="H240" s="3" t="s">
        <v>19</v>
      </c>
      <c r="I240" s="3" t="s">
        <v>20</v>
      </c>
      <c r="J240" s="3" t="s">
        <v>21</v>
      </c>
      <c r="K240" s="3" t="s">
        <v>22</v>
      </c>
      <c r="L240" s="3" t="s">
        <v>23</v>
      </c>
      <c r="M240" s="1">
        <v>40240369</v>
      </c>
      <c r="N240" s="3" t="s">
        <v>18</v>
      </c>
      <c r="O240" s="3" t="s">
        <v>947</v>
      </c>
      <c r="P240" s="3" t="s">
        <v>3133</v>
      </c>
      <c r="Q240" s="3" t="s">
        <v>3130</v>
      </c>
    </row>
    <row r="241" spans="1:17" x14ac:dyDescent="0.15">
      <c r="A241" s="3" t="s">
        <v>1061</v>
      </c>
      <c r="B241" s="3" t="s">
        <v>1062</v>
      </c>
      <c r="C241" s="1">
        <v>10.25</v>
      </c>
      <c r="D241" s="2">
        <v>43250</v>
      </c>
      <c r="E241" s="2">
        <v>41430</v>
      </c>
      <c r="F241" s="3" t="s">
        <v>2373</v>
      </c>
      <c r="G241" s="3" t="s">
        <v>18</v>
      </c>
      <c r="H241" s="3" t="s">
        <v>19</v>
      </c>
      <c r="I241" s="3" t="s">
        <v>20</v>
      </c>
      <c r="J241" s="3" t="s">
        <v>21</v>
      </c>
      <c r="K241" s="3" t="s">
        <v>22</v>
      </c>
      <c r="L241" s="3" t="s">
        <v>23</v>
      </c>
      <c r="M241" s="1">
        <v>67067281</v>
      </c>
      <c r="N241" s="3" t="s">
        <v>18</v>
      </c>
      <c r="O241" s="3" t="s">
        <v>947</v>
      </c>
      <c r="P241" s="3" t="s">
        <v>3133</v>
      </c>
      <c r="Q241" s="3" t="s">
        <v>3130</v>
      </c>
    </row>
    <row r="242" spans="1:17" x14ac:dyDescent="0.15">
      <c r="A242" s="3" t="s">
        <v>1203</v>
      </c>
      <c r="B242" s="3" t="s">
        <v>1204</v>
      </c>
      <c r="C242" s="1">
        <v>14</v>
      </c>
      <c r="D242" s="2">
        <v>43273</v>
      </c>
      <c r="E242" s="2">
        <v>41453</v>
      </c>
      <c r="F242" s="3" t="s">
        <v>2403</v>
      </c>
      <c r="G242" s="3" t="s">
        <v>2404</v>
      </c>
      <c r="H242" s="3" t="s">
        <v>19</v>
      </c>
      <c r="I242" s="3" t="s">
        <v>20</v>
      </c>
      <c r="J242" s="3" t="s">
        <v>21</v>
      </c>
      <c r="K242" s="3" t="s">
        <v>22</v>
      </c>
      <c r="L242" s="3" t="s">
        <v>23</v>
      </c>
      <c r="M242" s="1">
        <v>119363078</v>
      </c>
      <c r="N242" s="3" t="s">
        <v>18</v>
      </c>
      <c r="O242" s="3" t="s">
        <v>1011</v>
      </c>
      <c r="P242" s="3" t="s">
        <v>3133</v>
      </c>
      <c r="Q242" s="3" t="s">
        <v>3130</v>
      </c>
    </row>
    <row r="243" spans="1:17" x14ac:dyDescent="0.15">
      <c r="A243" s="3" t="s">
        <v>46</v>
      </c>
      <c r="B243" s="3" t="s">
        <v>47</v>
      </c>
      <c r="C243" s="1">
        <v>11.95</v>
      </c>
      <c r="D243" s="2">
        <v>42553</v>
      </c>
      <c r="E243" s="2">
        <v>41457</v>
      </c>
      <c r="F243" s="3" t="s">
        <v>2405</v>
      </c>
      <c r="G243" s="3" t="s">
        <v>18</v>
      </c>
      <c r="H243" s="3" t="s">
        <v>19</v>
      </c>
      <c r="I243" s="3" t="s">
        <v>20</v>
      </c>
      <c r="J243" s="3" t="s">
        <v>21</v>
      </c>
      <c r="K243" s="3" t="s">
        <v>22</v>
      </c>
      <c r="L243" s="3" t="s">
        <v>23</v>
      </c>
      <c r="M243" s="1">
        <v>160961476</v>
      </c>
      <c r="N243" s="3" t="s">
        <v>18</v>
      </c>
      <c r="O243" s="3" t="s">
        <v>947</v>
      </c>
      <c r="P243" s="3" t="s">
        <v>3133</v>
      </c>
      <c r="Q243" s="3" t="s">
        <v>3130</v>
      </c>
    </row>
    <row r="244" spans="1:17" x14ac:dyDescent="0.15">
      <c r="A244" s="3" t="s">
        <v>190</v>
      </c>
      <c r="B244" s="3" t="s">
        <v>191</v>
      </c>
      <c r="C244" s="1">
        <v>8.65</v>
      </c>
      <c r="D244" s="2">
        <v>43285</v>
      </c>
      <c r="E244" s="2">
        <v>41465</v>
      </c>
      <c r="F244" s="3" t="s">
        <v>2406</v>
      </c>
      <c r="G244" s="3" t="s">
        <v>18</v>
      </c>
      <c r="H244" s="3" t="s">
        <v>19</v>
      </c>
      <c r="I244" s="3" t="s">
        <v>20</v>
      </c>
      <c r="J244" s="3" t="s">
        <v>21</v>
      </c>
      <c r="K244" s="3" t="s">
        <v>31</v>
      </c>
      <c r="L244" s="3" t="s">
        <v>25</v>
      </c>
      <c r="M244" s="1">
        <v>66312821</v>
      </c>
      <c r="N244" s="3" t="s">
        <v>18</v>
      </c>
      <c r="O244" s="3" t="s">
        <v>947</v>
      </c>
      <c r="P244" s="3" t="s">
        <v>3133</v>
      </c>
      <c r="Q244" s="3" t="s">
        <v>3130</v>
      </c>
    </row>
    <row r="245" spans="1:17" x14ac:dyDescent="0.15">
      <c r="A245" s="3" t="s">
        <v>2413</v>
      </c>
      <c r="B245" s="3" t="s">
        <v>2414</v>
      </c>
      <c r="C245" s="1">
        <v>9.1999999999999993</v>
      </c>
      <c r="D245" s="2">
        <v>53199</v>
      </c>
      <c r="E245" s="2">
        <v>41474</v>
      </c>
      <c r="F245" s="3" t="s">
        <v>2415</v>
      </c>
      <c r="G245" s="3" t="s">
        <v>18</v>
      </c>
      <c r="H245" s="3" t="s">
        <v>19</v>
      </c>
      <c r="I245" s="3" t="s">
        <v>20</v>
      </c>
      <c r="J245" s="3" t="s">
        <v>21</v>
      </c>
      <c r="K245" s="3" t="s">
        <v>22</v>
      </c>
      <c r="L245" s="3" t="s">
        <v>25</v>
      </c>
      <c r="M245" s="1">
        <v>65256923</v>
      </c>
      <c r="N245" s="3" t="s">
        <v>18</v>
      </c>
      <c r="O245" s="3" t="s">
        <v>948</v>
      </c>
      <c r="P245" s="3" t="s">
        <v>3133</v>
      </c>
      <c r="Q245" s="3" t="s">
        <v>3130</v>
      </c>
    </row>
    <row r="246" spans="1:17" x14ac:dyDescent="0.15">
      <c r="A246" s="3" t="s">
        <v>2413</v>
      </c>
      <c r="B246" s="3" t="s">
        <v>2414</v>
      </c>
      <c r="C246" s="1">
        <v>15.076090000000001</v>
      </c>
      <c r="D246" s="2">
        <v>53199</v>
      </c>
      <c r="E246" s="2">
        <v>41474</v>
      </c>
      <c r="F246" s="3" t="s">
        <v>2416</v>
      </c>
      <c r="G246" s="3" t="s">
        <v>18</v>
      </c>
      <c r="H246" s="3" t="s">
        <v>19</v>
      </c>
      <c r="I246" s="3" t="s">
        <v>20</v>
      </c>
      <c r="J246" s="3" t="s">
        <v>21</v>
      </c>
      <c r="K246" s="3" t="s">
        <v>22</v>
      </c>
      <c r="L246" s="3" t="s">
        <v>23</v>
      </c>
      <c r="M246" s="1">
        <v>20607454</v>
      </c>
      <c r="N246" s="3" t="s">
        <v>18</v>
      </c>
      <c r="O246" s="3" t="s">
        <v>948</v>
      </c>
      <c r="P246" s="3" t="s">
        <v>3133</v>
      </c>
      <c r="Q246" s="3" t="s">
        <v>3130</v>
      </c>
    </row>
    <row r="247" spans="1:17" x14ac:dyDescent="0.15">
      <c r="A247" s="3" t="s">
        <v>1296</v>
      </c>
      <c r="B247" s="3" t="s">
        <v>1297</v>
      </c>
      <c r="C247" s="1">
        <v>11.7</v>
      </c>
      <c r="D247" s="2">
        <v>43298</v>
      </c>
      <c r="E247" s="2">
        <v>41478</v>
      </c>
      <c r="F247" s="3" t="s">
        <v>2417</v>
      </c>
      <c r="G247" s="3" t="s">
        <v>18</v>
      </c>
      <c r="H247" s="3" t="s">
        <v>19</v>
      </c>
      <c r="I247" s="3" t="s">
        <v>20</v>
      </c>
      <c r="J247" s="3" t="s">
        <v>21</v>
      </c>
      <c r="K247" s="3" t="s">
        <v>22</v>
      </c>
      <c r="L247" s="3" t="s">
        <v>23</v>
      </c>
      <c r="M247" s="1">
        <v>67067281</v>
      </c>
      <c r="N247" s="3" t="s">
        <v>18</v>
      </c>
      <c r="O247" s="3" t="s">
        <v>947</v>
      </c>
      <c r="P247" s="3" t="s">
        <v>3133</v>
      </c>
      <c r="Q247" s="3" t="s">
        <v>3130</v>
      </c>
    </row>
    <row r="248" spans="1:17" x14ac:dyDescent="0.15">
      <c r="A248" s="3" t="s">
        <v>1479</v>
      </c>
      <c r="B248" s="3" t="s">
        <v>1480</v>
      </c>
      <c r="C248" s="1">
        <v>9.9</v>
      </c>
      <c r="D248" s="2">
        <v>43299</v>
      </c>
      <c r="E248" s="2">
        <v>41479</v>
      </c>
      <c r="F248" s="3" t="s">
        <v>2418</v>
      </c>
      <c r="G248" s="3" t="s">
        <v>18</v>
      </c>
      <c r="H248" s="3" t="s">
        <v>19</v>
      </c>
      <c r="I248" s="3" t="s">
        <v>20</v>
      </c>
      <c r="J248" s="3" t="s">
        <v>21</v>
      </c>
      <c r="K248" s="3" t="s">
        <v>22</v>
      </c>
      <c r="L248" s="3" t="s">
        <v>23</v>
      </c>
      <c r="M248" s="1">
        <v>53653825</v>
      </c>
      <c r="N248" s="3" t="s">
        <v>18</v>
      </c>
      <c r="O248" s="3" t="s">
        <v>947</v>
      </c>
      <c r="P248" s="3" t="s">
        <v>3133</v>
      </c>
      <c r="Q248" s="3" t="s">
        <v>3130</v>
      </c>
    </row>
    <row r="249" spans="1:17" x14ac:dyDescent="0.15">
      <c r="A249" s="3" t="s">
        <v>230</v>
      </c>
      <c r="B249" s="3" t="s">
        <v>231</v>
      </c>
      <c r="C249" s="1">
        <v>10</v>
      </c>
      <c r="D249" s="2">
        <v>42601</v>
      </c>
      <c r="E249" s="2">
        <v>41505</v>
      </c>
      <c r="F249" s="3" t="s">
        <v>2425</v>
      </c>
      <c r="G249" s="3" t="s">
        <v>18</v>
      </c>
      <c r="H249" s="3" t="s">
        <v>19</v>
      </c>
      <c r="I249" s="3" t="s">
        <v>20</v>
      </c>
      <c r="J249" s="3" t="s">
        <v>21</v>
      </c>
      <c r="K249" s="3" t="s">
        <v>22</v>
      </c>
      <c r="L249" s="3" t="s">
        <v>23</v>
      </c>
      <c r="M249" s="1">
        <v>40240369</v>
      </c>
      <c r="N249" s="3" t="s">
        <v>18</v>
      </c>
      <c r="O249" s="3" t="s">
        <v>947</v>
      </c>
      <c r="P249" s="3" t="s">
        <v>3133</v>
      </c>
      <c r="Q249" s="3" t="s">
        <v>3130</v>
      </c>
    </row>
    <row r="250" spans="1:17" x14ac:dyDescent="0.15">
      <c r="A250" s="3" t="s">
        <v>230</v>
      </c>
      <c r="B250" s="3" t="s">
        <v>231</v>
      </c>
      <c r="C250" s="1">
        <v>10</v>
      </c>
      <c r="D250" s="2">
        <v>42601</v>
      </c>
      <c r="E250" s="2">
        <v>41505</v>
      </c>
      <c r="F250" s="3" t="s">
        <v>2426</v>
      </c>
      <c r="G250" s="3" t="s">
        <v>18</v>
      </c>
      <c r="H250" s="3" t="s">
        <v>19</v>
      </c>
      <c r="I250" s="3" t="s">
        <v>20</v>
      </c>
      <c r="J250" s="3" t="s">
        <v>21</v>
      </c>
      <c r="K250" s="3" t="s">
        <v>22</v>
      </c>
      <c r="L250" s="3" t="s">
        <v>23</v>
      </c>
      <c r="M250" s="1">
        <v>40240369</v>
      </c>
      <c r="N250" s="3" t="s">
        <v>18</v>
      </c>
      <c r="O250" s="3" t="s">
        <v>947</v>
      </c>
      <c r="P250" s="3" t="s">
        <v>3133</v>
      </c>
      <c r="Q250" s="3" t="s">
        <v>3130</v>
      </c>
    </row>
    <row r="251" spans="1:17" x14ac:dyDescent="0.15">
      <c r="A251" s="3" t="s">
        <v>1789</v>
      </c>
      <c r="B251" s="3" t="s">
        <v>1790</v>
      </c>
      <c r="C251" s="1">
        <v>10.85</v>
      </c>
      <c r="D251" s="2">
        <v>43311</v>
      </c>
      <c r="E251" s="2">
        <v>41485</v>
      </c>
      <c r="F251" s="3" t="s">
        <v>2427</v>
      </c>
      <c r="G251" s="3" t="s">
        <v>18</v>
      </c>
      <c r="H251" s="3" t="s">
        <v>19</v>
      </c>
      <c r="I251" s="3" t="s">
        <v>20</v>
      </c>
      <c r="J251" s="3" t="s">
        <v>21</v>
      </c>
      <c r="K251" s="3" t="s">
        <v>22</v>
      </c>
      <c r="L251" s="3" t="s">
        <v>23</v>
      </c>
      <c r="M251" s="1">
        <v>39787692</v>
      </c>
      <c r="N251" s="3" t="s">
        <v>18</v>
      </c>
      <c r="O251" s="3" t="s">
        <v>947</v>
      </c>
      <c r="P251" s="3" t="s">
        <v>3133</v>
      </c>
      <c r="Q251" s="3" t="s">
        <v>3130</v>
      </c>
    </row>
    <row r="252" spans="1:17" x14ac:dyDescent="0.15">
      <c r="A252" s="3" t="s">
        <v>29</v>
      </c>
      <c r="B252" s="3" t="s">
        <v>30</v>
      </c>
      <c r="C252" s="1">
        <v>11</v>
      </c>
      <c r="D252" s="2">
        <v>42583</v>
      </c>
      <c r="E252" s="2">
        <v>41487</v>
      </c>
      <c r="F252" s="3" t="s">
        <v>2429</v>
      </c>
      <c r="G252" s="3" t="s">
        <v>18</v>
      </c>
      <c r="H252" s="3" t="s">
        <v>19</v>
      </c>
      <c r="I252" s="3" t="s">
        <v>20</v>
      </c>
      <c r="J252" s="3" t="s">
        <v>21</v>
      </c>
      <c r="K252" s="3" t="s">
        <v>22</v>
      </c>
      <c r="L252" s="3" t="s">
        <v>23</v>
      </c>
      <c r="M252" s="1">
        <v>134134563</v>
      </c>
      <c r="N252" s="3" t="s">
        <v>18</v>
      </c>
      <c r="O252" s="3" t="s">
        <v>947</v>
      </c>
      <c r="P252" s="3" t="s">
        <v>3133</v>
      </c>
      <c r="Q252" s="3" t="s">
        <v>3130</v>
      </c>
    </row>
    <row r="253" spans="1:17" x14ac:dyDescent="0.15">
      <c r="A253" s="3" t="s">
        <v>2431</v>
      </c>
      <c r="B253" s="3" t="s">
        <v>2432</v>
      </c>
      <c r="C253" s="1">
        <v>12.25</v>
      </c>
      <c r="D253" s="2">
        <v>43311</v>
      </c>
      <c r="E253" s="2">
        <v>41491</v>
      </c>
      <c r="F253" s="3" t="s">
        <v>2433</v>
      </c>
      <c r="G253" s="3" t="s">
        <v>2434</v>
      </c>
      <c r="H253" s="3" t="s">
        <v>19</v>
      </c>
      <c r="I253" s="3" t="s">
        <v>20</v>
      </c>
      <c r="J253" s="3" t="s">
        <v>21</v>
      </c>
      <c r="K253" s="3" t="s">
        <v>22</v>
      </c>
      <c r="L253" s="3" t="s">
        <v>23</v>
      </c>
      <c r="M253" s="1">
        <v>20120184</v>
      </c>
      <c r="N253" s="3" t="s">
        <v>18</v>
      </c>
      <c r="O253" s="3" t="s">
        <v>1011</v>
      </c>
      <c r="P253" s="3" t="s">
        <v>3133</v>
      </c>
      <c r="Q253" s="3" t="s">
        <v>3130</v>
      </c>
    </row>
    <row r="254" spans="1:17" x14ac:dyDescent="0.15">
      <c r="A254" s="3" t="s">
        <v>2437</v>
      </c>
      <c r="B254" s="3" t="s">
        <v>2438</v>
      </c>
      <c r="C254" s="1">
        <v>12</v>
      </c>
      <c r="D254" s="2">
        <v>43314</v>
      </c>
      <c r="E254" s="2">
        <v>41494</v>
      </c>
      <c r="F254" s="3" t="s">
        <v>2439</v>
      </c>
      <c r="G254" s="3" t="s">
        <v>18</v>
      </c>
      <c r="H254" s="3" t="s">
        <v>19</v>
      </c>
      <c r="I254" s="3" t="s">
        <v>20</v>
      </c>
      <c r="J254" s="3" t="s">
        <v>21</v>
      </c>
      <c r="K254" s="3" t="s">
        <v>22</v>
      </c>
      <c r="L254" s="3" t="s">
        <v>25</v>
      </c>
      <c r="M254" s="1">
        <v>79994667</v>
      </c>
      <c r="N254" s="3" t="s">
        <v>18</v>
      </c>
      <c r="O254" s="3" t="s">
        <v>947</v>
      </c>
      <c r="P254" s="3" t="s">
        <v>3133</v>
      </c>
      <c r="Q254" s="3" t="s">
        <v>3130</v>
      </c>
    </row>
    <row r="255" spans="1:17" x14ac:dyDescent="0.15">
      <c r="A255" s="3" t="s">
        <v>332</v>
      </c>
      <c r="B255" s="3" t="s">
        <v>333</v>
      </c>
      <c r="C255" s="1">
        <v>8.35</v>
      </c>
      <c r="D255" s="2">
        <v>42602</v>
      </c>
      <c r="E255" s="2">
        <v>41506</v>
      </c>
      <c r="F255" s="3" t="s">
        <v>2445</v>
      </c>
      <c r="G255" s="3" t="s">
        <v>18</v>
      </c>
      <c r="H255" s="3" t="s">
        <v>19</v>
      </c>
      <c r="I255" s="3" t="s">
        <v>20</v>
      </c>
      <c r="J255" s="3" t="s">
        <v>21</v>
      </c>
      <c r="K255" s="3" t="s">
        <v>22</v>
      </c>
      <c r="L255" s="3" t="s">
        <v>25</v>
      </c>
      <c r="M255" s="1">
        <v>67067281</v>
      </c>
      <c r="N255" s="3" t="s">
        <v>18</v>
      </c>
      <c r="O255" s="3" t="s">
        <v>947</v>
      </c>
      <c r="P255" s="3" t="s">
        <v>3133</v>
      </c>
      <c r="Q255" s="3" t="s">
        <v>3130</v>
      </c>
    </row>
    <row r="256" spans="1:17" x14ac:dyDescent="0.15">
      <c r="A256" s="3" t="s">
        <v>2336</v>
      </c>
      <c r="B256" s="3" t="s">
        <v>2337</v>
      </c>
      <c r="C256" s="1">
        <v>18.130980000000001</v>
      </c>
      <c r="D256" s="2">
        <v>51452</v>
      </c>
      <c r="E256" s="2">
        <v>41362</v>
      </c>
      <c r="F256" s="3" t="s">
        <v>2446</v>
      </c>
      <c r="G256" s="3" t="s">
        <v>18</v>
      </c>
      <c r="H256" s="3" t="s">
        <v>19</v>
      </c>
      <c r="I256" s="3" t="s">
        <v>20</v>
      </c>
      <c r="J256" s="3" t="s">
        <v>21</v>
      </c>
      <c r="K256" s="3" t="s">
        <v>22</v>
      </c>
      <c r="L256" s="3" t="s">
        <v>23</v>
      </c>
      <c r="M256" s="1">
        <v>35638311</v>
      </c>
      <c r="N256" s="3" t="s">
        <v>18</v>
      </c>
      <c r="O256" s="3" t="s">
        <v>948</v>
      </c>
      <c r="P256" s="3" t="s">
        <v>3133</v>
      </c>
      <c r="Q256" s="3" t="s">
        <v>3130</v>
      </c>
    </row>
    <row r="257" spans="1:17" x14ac:dyDescent="0.15">
      <c r="A257" s="3" t="s">
        <v>2150</v>
      </c>
      <c r="B257" s="3" t="s">
        <v>2151</v>
      </c>
      <c r="C257" s="1">
        <v>12</v>
      </c>
      <c r="D257" s="2">
        <v>42600</v>
      </c>
      <c r="E257" s="2">
        <v>41508</v>
      </c>
      <c r="F257" s="3" t="s">
        <v>2447</v>
      </c>
      <c r="G257" s="3" t="s">
        <v>18</v>
      </c>
      <c r="H257" s="3" t="s">
        <v>19</v>
      </c>
      <c r="I257" s="3" t="s">
        <v>20</v>
      </c>
      <c r="J257" s="3" t="s">
        <v>21</v>
      </c>
      <c r="K257" s="3" t="s">
        <v>22</v>
      </c>
      <c r="L257" s="3" t="s">
        <v>23</v>
      </c>
      <c r="M257" s="1">
        <v>67067281</v>
      </c>
      <c r="N257" s="3" t="s">
        <v>18</v>
      </c>
      <c r="O257" s="3" t="s">
        <v>947</v>
      </c>
      <c r="P257" s="3" t="s">
        <v>3133</v>
      </c>
      <c r="Q257" s="3" t="s">
        <v>3130</v>
      </c>
    </row>
    <row r="258" spans="1:17" x14ac:dyDescent="0.15">
      <c r="A258" s="3" t="s">
        <v>1613</v>
      </c>
      <c r="B258" s="3" t="s">
        <v>1614</v>
      </c>
      <c r="C258" s="1">
        <v>13.75</v>
      </c>
      <c r="D258" s="2">
        <v>42618</v>
      </c>
      <c r="E258" s="2">
        <v>41522</v>
      </c>
      <c r="F258" s="3" t="s">
        <v>2453</v>
      </c>
      <c r="G258" s="3" t="s">
        <v>18</v>
      </c>
      <c r="H258" s="3" t="s">
        <v>19</v>
      </c>
      <c r="I258" s="3" t="s">
        <v>20</v>
      </c>
      <c r="J258" s="3" t="s">
        <v>21</v>
      </c>
      <c r="K258" s="3" t="s">
        <v>22</v>
      </c>
      <c r="L258" s="3" t="s">
        <v>23</v>
      </c>
      <c r="M258" s="1">
        <v>79575385</v>
      </c>
      <c r="N258" s="3" t="s">
        <v>18</v>
      </c>
      <c r="O258" s="3" t="s">
        <v>947</v>
      </c>
      <c r="P258" s="3" t="s">
        <v>3133</v>
      </c>
      <c r="Q258" s="3" t="s">
        <v>3130</v>
      </c>
    </row>
    <row r="259" spans="1:17" x14ac:dyDescent="0.15">
      <c r="A259" s="3" t="s">
        <v>190</v>
      </c>
      <c r="B259" s="3" t="s">
        <v>191</v>
      </c>
      <c r="C259" s="1">
        <v>8</v>
      </c>
      <c r="D259" s="2">
        <v>43342</v>
      </c>
      <c r="E259" s="2">
        <v>41522</v>
      </c>
      <c r="F259" s="3" t="s">
        <v>2454</v>
      </c>
      <c r="G259" s="3" t="s">
        <v>18</v>
      </c>
      <c r="H259" s="3" t="s">
        <v>19</v>
      </c>
      <c r="I259" s="3" t="s">
        <v>20</v>
      </c>
      <c r="J259" s="3" t="s">
        <v>21</v>
      </c>
      <c r="K259" s="3" t="s">
        <v>31</v>
      </c>
      <c r="L259" s="3" t="s">
        <v>23</v>
      </c>
      <c r="M259" s="1">
        <v>66312821</v>
      </c>
      <c r="N259" s="3" t="s">
        <v>18</v>
      </c>
      <c r="O259" s="3" t="s">
        <v>948</v>
      </c>
      <c r="P259" s="3" t="s">
        <v>3133</v>
      </c>
      <c r="Q259" s="3" t="s">
        <v>3130</v>
      </c>
    </row>
    <row r="260" spans="1:17" x14ac:dyDescent="0.15">
      <c r="A260" s="3" t="s">
        <v>2457</v>
      </c>
      <c r="B260" s="3" t="s">
        <v>2458</v>
      </c>
      <c r="C260" s="1">
        <v>9.1</v>
      </c>
      <c r="D260" s="2">
        <v>53018</v>
      </c>
      <c r="E260" s="2">
        <v>41530</v>
      </c>
      <c r="F260" s="3" t="s">
        <v>2459</v>
      </c>
      <c r="G260" s="3" t="s">
        <v>18</v>
      </c>
      <c r="H260" s="3" t="s">
        <v>19</v>
      </c>
      <c r="I260" s="3" t="s">
        <v>20</v>
      </c>
      <c r="J260" s="3" t="s">
        <v>21</v>
      </c>
      <c r="K260" s="3" t="s">
        <v>22</v>
      </c>
      <c r="L260" s="3" t="s">
        <v>25</v>
      </c>
      <c r="M260" s="1">
        <v>45458560</v>
      </c>
      <c r="N260" s="3" t="s">
        <v>18</v>
      </c>
      <c r="O260" s="3" t="s">
        <v>948</v>
      </c>
      <c r="P260" s="3" t="s">
        <v>3133</v>
      </c>
      <c r="Q260" s="3" t="s">
        <v>3130</v>
      </c>
    </row>
    <row r="261" spans="1:17" x14ac:dyDescent="0.15">
      <c r="A261" s="3" t="s">
        <v>985</v>
      </c>
      <c r="B261" s="3" t="s">
        <v>986</v>
      </c>
      <c r="C261" s="1">
        <v>17</v>
      </c>
      <c r="D261" s="2">
        <v>42649</v>
      </c>
      <c r="E261" s="2">
        <v>41557</v>
      </c>
      <c r="F261" s="3" t="s">
        <v>2461</v>
      </c>
      <c r="G261" s="3" t="s">
        <v>18</v>
      </c>
      <c r="H261" s="3" t="s">
        <v>19</v>
      </c>
      <c r="I261" s="3" t="s">
        <v>20</v>
      </c>
      <c r="J261" s="3" t="s">
        <v>21</v>
      </c>
      <c r="K261" s="3" t="s">
        <v>22</v>
      </c>
      <c r="L261" s="3" t="s">
        <v>23</v>
      </c>
      <c r="M261" s="1">
        <v>40240369</v>
      </c>
      <c r="N261" s="3" t="s">
        <v>18</v>
      </c>
      <c r="O261" s="3" t="s">
        <v>947</v>
      </c>
      <c r="P261" s="3" t="s">
        <v>3133</v>
      </c>
      <c r="Q261" s="3" t="s">
        <v>3130</v>
      </c>
    </row>
    <row r="262" spans="1:17" x14ac:dyDescent="0.15">
      <c r="A262" s="3" t="s">
        <v>985</v>
      </c>
      <c r="B262" s="3" t="s">
        <v>986</v>
      </c>
      <c r="C262" s="1">
        <v>13</v>
      </c>
      <c r="D262" s="2">
        <v>44446</v>
      </c>
      <c r="E262" s="2">
        <v>41534</v>
      </c>
      <c r="F262" s="3" t="s">
        <v>2467</v>
      </c>
      <c r="G262" s="3" t="s">
        <v>2468</v>
      </c>
      <c r="H262" s="3" t="s">
        <v>19</v>
      </c>
      <c r="I262" s="3" t="s">
        <v>20</v>
      </c>
      <c r="J262" s="3" t="s">
        <v>21</v>
      </c>
      <c r="K262" s="3" t="s">
        <v>22</v>
      </c>
      <c r="L262" s="3" t="s">
        <v>23</v>
      </c>
      <c r="M262" s="1">
        <v>41313445</v>
      </c>
      <c r="N262" s="3" t="s">
        <v>18</v>
      </c>
      <c r="O262" s="3" t="s">
        <v>1011</v>
      </c>
      <c r="P262" s="3" t="s">
        <v>3133</v>
      </c>
      <c r="Q262" s="3" t="s">
        <v>3130</v>
      </c>
    </row>
    <row r="263" spans="1:17" x14ac:dyDescent="0.15">
      <c r="A263" s="3" t="s">
        <v>29</v>
      </c>
      <c r="B263" s="3" t="s">
        <v>30</v>
      </c>
      <c r="C263" s="1">
        <v>7.9</v>
      </c>
      <c r="D263" s="2">
        <v>42638</v>
      </c>
      <c r="E263" s="2">
        <v>41542</v>
      </c>
      <c r="F263" s="3" t="s">
        <v>2473</v>
      </c>
      <c r="G263" s="3" t="s">
        <v>18</v>
      </c>
      <c r="H263" s="3" t="s">
        <v>19</v>
      </c>
      <c r="I263" s="3" t="s">
        <v>20</v>
      </c>
      <c r="J263" s="3" t="s">
        <v>21</v>
      </c>
      <c r="K263" s="3" t="s">
        <v>22</v>
      </c>
      <c r="L263" s="3" t="s">
        <v>25</v>
      </c>
      <c r="M263" s="1">
        <v>134134563</v>
      </c>
      <c r="N263" s="3" t="s">
        <v>18</v>
      </c>
      <c r="O263" s="3" t="s">
        <v>947</v>
      </c>
      <c r="P263" s="3" t="s">
        <v>3133</v>
      </c>
      <c r="Q263" s="3" t="s">
        <v>3130</v>
      </c>
    </row>
    <row r="264" spans="1:17" x14ac:dyDescent="0.15">
      <c r="A264" s="3" t="s">
        <v>46</v>
      </c>
      <c r="B264" s="3" t="s">
        <v>47</v>
      </c>
      <c r="C264" s="1">
        <v>12.3</v>
      </c>
      <c r="D264" s="2">
        <v>42651</v>
      </c>
      <c r="E264" s="2">
        <v>41555</v>
      </c>
      <c r="F264" s="3" t="s">
        <v>2481</v>
      </c>
      <c r="G264" s="3" t="s">
        <v>18</v>
      </c>
      <c r="H264" s="3" t="s">
        <v>19</v>
      </c>
      <c r="I264" s="3" t="s">
        <v>20</v>
      </c>
      <c r="J264" s="3" t="s">
        <v>21</v>
      </c>
      <c r="K264" s="3" t="s">
        <v>22</v>
      </c>
      <c r="L264" s="3" t="s">
        <v>23</v>
      </c>
      <c r="M264" s="1">
        <v>160961476</v>
      </c>
      <c r="N264" s="3" t="s">
        <v>18</v>
      </c>
      <c r="O264" s="3" t="s">
        <v>947</v>
      </c>
      <c r="P264" s="3" t="s">
        <v>3133</v>
      </c>
      <c r="Q264" s="3" t="s">
        <v>3130</v>
      </c>
    </row>
    <row r="265" spans="1:17" x14ac:dyDescent="0.15">
      <c r="A265" s="3" t="s">
        <v>1479</v>
      </c>
      <c r="B265" s="3" t="s">
        <v>1480</v>
      </c>
      <c r="C265" s="1">
        <v>8.0500000000000007</v>
      </c>
      <c r="D265" s="2">
        <v>43375</v>
      </c>
      <c r="E265" s="2">
        <v>41555</v>
      </c>
      <c r="F265" s="3" t="s">
        <v>2482</v>
      </c>
      <c r="G265" s="3" t="s">
        <v>18</v>
      </c>
      <c r="H265" s="3" t="s">
        <v>19</v>
      </c>
      <c r="I265" s="3" t="s">
        <v>20</v>
      </c>
      <c r="J265" s="3" t="s">
        <v>21</v>
      </c>
      <c r="K265" s="3" t="s">
        <v>22</v>
      </c>
      <c r="L265" s="3" t="s">
        <v>23</v>
      </c>
      <c r="M265" s="1">
        <v>67067281</v>
      </c>
      <c r="N265" s="3" t="s">
        <v>18</v>
      </c>
      <c r="O265" s="3" t="s">
        <v>947</v>
      </c>
      <c r="P265" s="3" t="s">
        <v>3133</v>
      </c>
      <c r="Q265" s="3" t="s">
        <v>3130</v>
      </c>
    </row>
    <row r="266" spans="1:17" x14ac:dyDescent="0.15">
      <c r="A266" s="3" t="s">
        <v>1696</v>
      </c>
      <c r="B266" s="3" t="s">
        <v>1697</v>
      </c>
      <c r="C266" s="1">
        <v>14</v>
      </c>
      <c r="D266" s="2">
        <v>42660</v>
      </c>
      <c r="E266" s="2">
        <v>41564</v>
      </c>
      <c r="F266" s="3" t="s">
        <v>2490</v>
      </c>
      <c r="G266" s="3" t="s">
        <v>18</v>
      </c>
      <c r="H266" s="3" t="s">
        <v>19</v>
      </c>
      <c r="I266" s="3" t="s">
        <v>20</v>
      </c>
      <c r="J266" s="3" t="s">
        <v>21</v>
      </c>
      <c r="K266" s="3" t="s">
        <v>22</v>
      </c>
      <c r="L266" s="3" t="s">
        <v>23</v>
      </c>
      <c r="M266" s="1">
        <v>26525128</v>
      </c>
      <c r="N266" s="3" t="s">
        <v>18</v>
      </c>
      <c r="O266" s="3" t="s">
        <v>947</v>
      </c>
      <c r="P266" s="3" t="s">
        <v>3133</v>
      </c>
      <c r="Q266" s="3" t="s">
        <v>3130</v>
      </c>
    </row>
    <row r="267" spans="1:17" x14ac:dyDescent="0.15">
      <c r="A267" s="3" t="s">
        <v>1969</v>
      </c>
      <c r="B267" s="3" t="s">
        <v>1970</v>
      </c>
      <c r="C267" s="1">
        <v>0.1</v>
      </c>
      <c r="D267" s="2">
        <v>45201</v>
      </c>
      <c r="E267" s="2">
        <v>41561</v>
      </c>
      <c r="F267" s="3" t="s">
        <v>2492</v>
      </c>
      <c r="G267" s="3" t="s">
        <v>18</v>
      </c>
      <c r="H267" s="3" t="s">
        <v>19</v>
      </c>
      <c r="I267" s="3" t="s">
        <v>20</v>
      </c>
      <c r="J267" s="3" t="s">
        <v>21</v>
      </c>
      <c r="K267" s="3" t="s">
        <v>2231</v>
      </c>
      <c r="L267" s="3" t="s">
        <v>25</v>
      </c>
      <c r="M267" s="1">
        <v>13191741</v>
      </c>
      <c r="N267" s="3" t="s">
        <v>18</v>
      </c>
      <c r="O267" s="3" t="s">
        <v>948</v>
      </c>
      <c r="P267" s="3" t="s">
        <v>3133</v>
      </c>
      <c r="Q267" s="3" t="s">
        <v>3130</v>
      </c>
    </row>
    <row r="268" spans="1:17" x14ac:dyDescent="0.15">
      <c r="A268" s="3" t="s">
        <v>1888</v>
      </c>
      <c r="B268" s="3" t="s">
        <v>1889</v>
      </c>
      <c r="C268" s="1">
        <v>13.5</v>
      </c>
      <c r="D268" s="2">
        <v>42656</v>
      </c>
      <c r="E268" s="2">
        <v>41564</v>
      </c>
      <c r="F268" s="3" t="s">
        <v>2497</v>
      </c>
      <c r="G268" s="3" t="s">
        <v>2498</v>
      </c>
      <c r="H268" s="3" t="s">
        <v>19</v>
      </c>
      <c r="I268" s="3" t="s">
        <v>20</v>
      </c>
      <c r="J268" s="3" t="s">
        <v>21</v>
      </c>
      <c r="K268" s="3" t="s">
        <v>22</v>
      </c>
      <c r="L268" s="3" t="s">
        <v>23</v>
      </c>
      <c r="M268" s="1">
        <v>20120184</v>
      </c>
      <c r="N268" s="3" t="s">
        <v>18</v>
      </c>
      <c r="O268" s="3" t="s">
        <v>1011</v>
      </c>
      <c r="P268" s="3" t="s">
        <v>3133</v>
      </c>
      <c r="Q268" s="3" t="s">
        <v>3130</v>
      </c>
    </row>
    <row r="269" spans="1:17" x14ac:dyDescent="0.15">
      <c r="A269" s="3" t="s">
        <v>2242</v>
      </c>
      <c r="B269" s="3" t="s">
        <v>2243</v>
      </c>
      <c r="C269" s="1">
        <v>9.75</v>
      </c>
      <c r="D269" s="2">
        <v>42661</v>
      </c>
      <c r="E269" s="2">
        <v>41569</v>
      </c>
      <c r="F269" s="3" t="s">
        <v>2502</v>
      </c>
      <c r="G269" s="3" t="s">
        <v>18</v>
      </c>
      <c r="H269" s="3" t="s">
        <v>19</v>
      </c>
      <c r="I269" s="3" t="s">
        <v>20</v>
      </c>
      <c r="J269" s="3" t="s">
        <v>21</v>
      </c>
      <c r="K269" s="3" t="s">
        <v>22</v>
      </c>
      <c r="L269" s="3" t="s">
        <v>23</v>
      </c>
      <c r="M269" s="1">
        <v>134134563</v>
      </c>
      <c r="N269" s="3" t="s">
        <v>18</v>
      </c>
      <c r="O269" s="3" t="s">
        <v>948</v>
      </c>
      <c r="P269" s="3" t="s">
        <v>3133</v>
      </c>
      <c r="Q269" s="3" t="s">
        <v>3130</v>
      </c>
    </row>
    <row r="270" spans="1:17" x14ac:dyDescent="0.15">
      <c r="A270" s="3" t="s">
        <v>1061</v>
      </c>
      <c r="B270" s="3" t="s">
        <v>1062</v>
      </c>
      <c r="C270" s="1">
        <v>8.5</v>
      </c>
      <c r="D270" s="2">
        <v>43389</v>
      </c>
      <c r="E270" s="2">
        <v>41569</v>
      </c>
      <c r="F270" s="3" t="s">
        <v>2503</v>
      </c>
      <c r="G270" s="3" t="s">
        <v>18</v>
      </c>
      <c r="H270" s="3" t="s">
        <v>19</v>
      </c>
      <c r="I270" s="3" t="s">
        <v>20</v>
      </c>
      <c r="J270" s="3" t="s">
        <v>21</v>
      </c>
      <c r="K270" s="3" t="s">
        <v>22</v>
      </c>
      <c r="L270" s="3" t="s">
        <v>23</v>
      </c>
      <c r="M270" s="1">
        <v>67067281</v>
      </c>
      <c r="N270" s="3" t="s">
        <v>18</v>
      </c>
      <c r="O270" s="3" t="s">
        <v>947</v>
      </c>
      <c r="P270" s="3" t="s">
        <v>3133</v>
      </c>
      <c r="Q270" s="3" t="s">
        <v>3130</v>
      </c>
    </row>
    <row r="271" spans="1:17" x14ac:dyDescent="0.15">
      <c r="A271" s="3" t="s">
        <v>332</v>
      </c>
      <c r="B271" s="3" t="s">
        <v>333</v>
      </c>
      <c r="C271" s="1">
        <v>8.25</v>
      </c>
      <c r="D271" s="2">
        <v>42667</v>
      </c>
      <c r="E271" s="2">
        <v>41571</v>
      </c>
      <c r="F271" s="3" t="s">
        <v>2505</v>
      </c>
      <c r="G271" s="3" t="s">
        <v>18</v>
      </c>
      <c r="H271" s="3" t="s">
        <v>19</v>
      </c>
      <c r="I271" s="3" t="s">
        <v>20</v>
      </c>
      <c r="J271" s="3" t="s">
        <v>21</v>
      </c>
      <c r="K271" s="3" t="s">
        <v>22</v>
      </c>
      <c r="L271" s="3" t="s">
        <v>25</v>
      </c>
      <c r="M271" s="1">
        <v>134134563</v>
      </c>
      <c r="N271" s="3" t="s">
        <v>18</v>
      </c>
      <c r="O271" s="3" t="s">
        <v>947</v>
      </c>
      <c r="P271" s="3" t="s">
        <v>3133</v>
      </c>
      <c r="Q271" s="3" t="s">
        <v>3130</v>
      </c>
    </row>
    <row r="272" spans="1:17" x14ac:dyDescent="0.15">
      <c r="A272" s="3" t="s">
        <v>1002</v>
      </c>
      <c r="B272" s="3" t="s">
        <v>1003</v>
      </c>
      <c r="C272" s="1">
        <v>10.15</v>
      </c>
      <c r="D272" s="2">
        <v>43397</v>
      </c>
      <c r="E272" s="2">
        <v>41571</v>
      </c>
      <c r="F272" s="3" t="s">
        <v>2508</v>
      </c>
      <c r="G272" s="3" t="s">
        <v>18</v>
      </c>
      <c r="H272" s="3" t="s">
        <v>19</v>
      </c>
      <c r="I272" s="3" t="s">
        <v>20</v>
      </c>
      <c r="J272" s="3" t="s">
        <v>21</v>
      </c>
      <c r="K272" s="3" t="s">
        <v>22</v>
      </c>
      <c r="L272" s="3" t="s">
        <v>23</v>
      </c>
      <c r="M272" s="1">
        <v>67067281</v>
      </c>
      <c r="N272" s="3" t="s">
        <v>18</v>
      </c>
      <c r="O272" s="3" t="s">
        <v>947</v>
      </c>
      <c r="P272" s="3" t="s">
        <v>3133</v>
      </c>
      <c r="Q272" s="3" t="s">
        <v>3130</v>
      </c>
    </row>
    <row r="273" spans="1:17" x14ac:dyDescent="0.15">
      <c r="A273" s="3" t="s">
        <v>1558</v>
      </c>
      <c r="B273" s="3" t="s">
        <v>1559</v>
      </c>
      <c r="C273" s="1">
        <v>0.01</v>
      </c>
      <c r="D273" s="2">
        <v>43402</v>
      </c>
      <c r="E273" s="2">
        <v>41576</v>
      </c>
      <c r="F273" s="3" t="s">
        <v>2513</v>
      </c>
      <c r="G273" s="3" t="s">
        <v>18</v>
      </c>
      <c r="H273" s="3" t="s">
        <v>19</v>
      </c>
      <c r="I273" s="3" t="s">
        <v>20</v>
      </c>
      <c r="J273" s="3" t="s">
        <v>21</v>
      </c>
      <c r="K273" s="3" t="s">
        <v>22</v>
      </c>
      <c r="L273" s="3" t="s">
        <v>23</v>
      </c>
      <c r="M273" s="1">
        <v>132625642</v>
      </c>
      <c r="N273" s="3" t="s">
        <v>18</v>
      </c>
      <c r="O273" s="3" t="s">
        <v>947</v>
      </c>
      <c r="P273" s="3" t="s">
        <v>3133</v>
      </c>
      <c r="Q273" s="3" t="s">
        <v>3130</v>
      </c>
    </row>
    <row r="274" spans="1:17" x14ac:dyDescent="0.15">
      <c r="A274" s="3" t="s">
        <v>1002</v>
      </c>
      <c r="B274" s="3" t="s">
        <v>1003</v>
      </c>
      <c r="C274" s="1">
        <v>10.3</v>
      </c>
      <c r="D274" s="2">
        <v>43403</v>
      </c>
      <c r="E274" s="2">
        <v>41577</v>
      </c>
      <c r="F274" s="3" t="s">
        <v>2514</v>
      </c>
      <c r="G274" s="3" t="s">
        <v>18</v>
      </c>
      <c r="H274" s="3" t="s">
        <v>19</v>
      </c>
      <c r="I274" s="3" t="s">
        <v>20</v>
      </c>
      <c r="J274" s="3" t="s">
        <v>21</v>
      </c>
      <c r="K274" s="3" t="s">
        <v>22</v>
      </c>
      <c r="L274" s="3" t="s">
        <v>23</v>
      </c>
      <c r="M274" s="1">
        <v>93894194</v>
      </c>
      <c r="N274" s="3" t="s">
        <v>18</v>
      </c>
      <c r="O274" s="3" t="s">
        <v>947</v>
      </c>
      <c r="P274" s="3" t="s">
        <v>3133</v>
      </c>
      <c r="Q274" s="3" t="s">
        <v>3130</v>
      </c>
    </row>
    <row r="275" spans="1:17" x14ac:dyDescent="0.15">
      <c r="A275" s="3" t="s">
        <v>1483</v>
      </c>
      <c r="B275" s="3" t="s">
        <v>1484</v>
      </c>
      <c r="C275" s="1">
        <v>12</v>
      </c>
      <c r="D275" s="2">
        <v>44514</v>
      </c>
      <c r="E275" s="2">
        <v>41592</v>
      </c>
      <c r="F275" s="3" t="s">
        <v>2531</v>
      </c>
      <c r="G275" s="3" t="s">
        <v>2532</v>
      </c>
      <c r="H275" s="3" t="s">
        <v>19</v>
      </c>
      <c r="I275" s="3" t="s">
        <v>20</v>
      </c>
      <c r="J275" s="3" t="s">
        <v>21</v>
      </c>
      <c r="K275" s="3" t="s">
        <v>22</v>
      </c>
      <c r="L275" s="3" t="s">
        <v>23</v>
      </c>
      <c r="M275" s="1">
        <v>30850949</v>
      </c>
      <c r="N275" s="3" t="s">
        <v>18</v>
      </c>
      <c r="O275" s="3" t="s">
        <v>1011</v>
      </c>
      <c r="P275" s="3" t="s">
        <v>3133</v>
      </c>
      <c r="Q275" s="3" t="s">
        <v>3130</v>
      </c>
    </row>
    <row r="276" spans="1:17" x14ac:dyDescent="0.15">
      <c r="A276" s="3" t="s">
        <v>230</v>
      </c>
      <c r="B276" s="3" t="s">
        <v>231</v>
      </c>
      <c r="C276" s="1">
        <v>8.25</v>
      </c>
      <c r="D276" s="2">
        <v>42700</v>
      </c>
      <c r="E276" s="2">
        <v>41604</v>
      </c>
      <c r="F276" s="3" t="s">
        <v>2535</v>
      </c>
      <c r="G276" s="3" t="s">
        <v>18</v>
      </c>
      <c r="H276" s="3" t="s">
        <v>19</v>
      </c>
      <c r="I276" s="3" t="s">
        <v>20</v>
      </c>
      <c r="J276" s="3" t="s">
        <v>21</v>
      </c>
      <c r="K276" s="3" t="s">
        <v>22</v>
      </c>
      <c r="L276" s="3" t="s">
        <v>25</v>
      </c>
      <c r="M276" s="1">
        <v>53653825</v>
      </c>
      <c r="N276" s="3" t="s">
        <v>18</v>
      </c>
      <c r="O276" s="3" t="s">
        <v>947</v>
      </c>
      <c r="P276" s="3" t="s">
        <v>3133</v>
      </c>
      <c r="Q276" s="3" t="s">
        <v>3130</v>
      </c>
    </row>
    <row r="277" spans="1:17" x14ac:dyDescent="0.15">
      <c r="A277" s="3" t="s">
        <v>230</v>
      </c>
      <c r="B277" s="3" t="s">
        <v>231</v>
      </c>
      <c r="C277" s="1">
        <v>8.25</v>
      </c>
      <c r="D277" s="2">
        <v>42700</v>
      </c>
      <c r="E277" s="2">
        <v>41604</v>
      </c>
      <c r="F277" s="3" t="s">
        <v>2536</v>
      </c>
      <c r="G277" s="3" t="s">
        <v>18</v>
      </c>
      <c r="H277" s="3" t="s">
        <v>19</v>
      </c>
      <c r="I277" s="3" t="s">
        <v>20</v>
      </c>
      <c r="J277" s="3" t="s">
        <v>21</v>
      </c>
      <c r="K277" s="3" t="s">
        <v>22</v>
      </c>
      <c r="L277" s="3" t="s">
        <v>25</v>
      </c>
      <c r="M277" s="1">
        <v>67067281</v>
      </c>
      <c r="N277" s="3" t="s">
        <v>18</v>
      </c>
      <c r="O277" s="3" t="s">
        <v>947</v>
      </c>
      <c r="P277" s="3" t="s">
        <v>3133</v>
      </c>
      <c r="Q277" s="3" t="s">
        <v>3130</v>
      </c>
    </row>
    <row r="278" spans="1:17" x14ac:dyDescent="0.15">
      <c r="A278" s="3" t="s">
        <v>332</v>
      </c>
      <c r="B278" s="3" t="s">
        <v>333</v>
      </c>
      <c r="C278" s="1">
        <v>8.15</v>
      </c>
      <c r="D278" s="2">
        <v>43393</v>
      </c>
      <c r="E278" s="2">
        <v>42297</v>
      </c>
      <c r="F278" s="3" t="s">
        <v>2539</v>
      </c>
      <c r="G278" s="3" t="s">
        <v>18</v>
      </c>
      <c r="H278" s="3" t="s">
        <v>19</v>
      </c>
      <c r="I278" s="3" t="s">
        <v>20</v>
      </c>
      <c r="J278" s="3" t="s">
        <v>21</v>
      </c>
      <c r="K278" s="3" t="s">
        <v>22</v>
      </c>
      <c r="L278" s="3" t="s">
        <v>23</v>
      </c>
      <c r="M278" s="1">
        <v>134134563</v>
      </c>
      <c r="N278" s="3" t="s">
        <v>18</v>
      </c>
      <c r="O278" s="3" t="s">
        <v>947</v>
      </c>
      <c r="P278" s="3" t="s">
        <v>3133</v>
      </c>
      <c r="Q278" s="3" t="s">
        <v>3130</v>
      </c>
    </row>
    <row r="279" spans="1:17" x14ac:dyDescent="0.15">
      <c r="A279" s="3" t="s">
        <v>2540</v>
      </c>
      <c r="B279" s="3" t="s">
        <v>2541</v>
      </c>
      <c r="C279" s="1">
        <v>8.25</v>
      </c>
      <c r="D279" s="2">
        <v>44526</v>
      </c>
      <c r="E279" s="2">
        <v>41606</v>
      </c>
      <c r="F279" s="3" t="s">
        <v>2542</v>
      </c>
      <c r="G279" s="3" t="s">
        <v>18</v>
      </c>
      <c r="H279" s="3" t="s">
        <v>19</v>
      </c>
      <c r="I279" s="3" t="s">
        <v>20</v>
      </c>
      <c r="J279" s="3" t="s">
        <v>21</v>
      </c>
      <c r="K279" s="3" t="s">
        <v>22</v>
      </c>
      <c r="L279" s="3" t="s">
        <v>189</v>
      </c>
      <c r="M279" s="1">
        <v>65920186</v>
      </c>
      <c r="N279" s="3" t="s">
        <v>18</v>
      </c>
      <c r="O279" s="3" t="s">
        <v>951</v>
      </c>
      <c r="P279" s="3" t="s">
        <v>3133</v>
      </c>
      <c r="Q279" s="3" t="s">
        <v>3130</v>
      </c>
    </row>
    <row r="280" spans="1:17" x14ac:dyDescent="0.15">
      <c r="A280" s="3" t="s">
        <v>2546</v>
      </c>
      <c r="B280" s="3" t="s">
        <v>2547</v>
      </c>
      <c r="C280" s="1">
        <v>7.9</v>
      </c>
      <c r="D280" s="2">
        <v>58503</v>
      </c>
      <c r="E280" s="2">
        <v>41620</v>
      </c>
      <c r="F280" s="3" t="s">
        <v>2548</v>
      </c>
      <c r="G280" s="3" t="s">
        <v>18</v>
      </c>
      <c r="H280" s="3" t="s">
        <v>19</v>
      </c>
      <c r="I280" s="3" t="s">
        <v>20</v>
      </c>
      <c r="J280" s="3" t="s">
        <v>21</v>
      </c>
      <c r="K280" s="3" t="s">
        <v>22</v>
      </c>
      <c r="L280" s="3" t="s">
        <v>25</v>
      </c>
      <c r="M280" s="1">
        <v>346740180</v>
      </c>
      <c r="N280" s="3" t="s">
        <v>18</v>
      </c>
      <c r="O280" s="3" t="s">
        <v>948</v>
      </c>
      <c r="P280" s="3" t="s">
        <v>3133</v>
      </c>
      <c r="Q280" s="3" t="s">
        <v>3130</v>
      </c>
    </row>
    <row r="281" spans="1:17" x14ac:dyDescent="0.15">
      <c r="A281" s="3" t="s">
        <v>2554</v>
      </c>
      <c r="B281" s="3" t="s">
        <v>2555</v>
      </c>
      <c r="C281" s="1">
        <v>8</v>
      </c>
      <c r="D281" s="2">
        <v>53249</v>
      </c>
      <c r="E281" s="2">
        <v>41635</v>
      </c>
      <c r="F281" s="3" t="s">
        <v>2556</v>
      </c>
      <c r="G281" s="3" t="s">
        <v>18</v>
      </c>
      <c r="H281" s="3" t="s">
        <v>19</v>
      </c>
      <c r="I281" s="3" t="s">
        <v>20</v>
      </c>
      <c r="J281" s="3" t="s">
        <v>21</v>
      </c>
      <c r="K281" s="3" t="s">
        <v>22</v>
      </c>
      <c r="L281" s="3" t="s">
        <v>25</v>
      </c>
      <c r="M281" s="1">
        <v>54291720</v>
      </c>
      <c r="N281" s="3" t="s">
        <v>18</v>
      </c>
      <c r="O281" s="3" t="s">
        <v>948</v>
      </c>
      <c r="P281" s="3" t="s">
        <v>3133</v>
      </c>
      <c r="Q281" s="3" t="s">
        <v>3130</v>
      </c>
    </row>
    <row r="282" spans="1:17" x14ac:dyDescent="0.15">
      <c r="A282" s="3" t="s">
        <v>2554</v>
      </c>
      <c r="B282" s="3" t="s">
        <v>2555</v>
      </c>
      <c r="C282" s="1">
        <v>12.620889999999999</v>
      </c>
      <c r="D282" s="2">
        <v>53249</v>
      </c>
      <c r="E282" s="2">
        <v>41635</v>
      </c>
      <c r="F282" s="3" t="s">
        <v>2557</v>
      </c>
      <c r="G282" s="3" t="s">
        <v>18</v>
      </c>
      <c r="H282" s="3" t="s">
        <v>19</v>
      </c>
      <c r="I282" s="3" t="s">
        <v>20</v>
      </c>
      <c r="J282" s="3" t="s">
        <v>21</v>
      </c>
      <c r="K282" s="3" t="s">
        <v>22</v>
      </c>
      <c r="L282" s="3" t="s">
        <v>23</v>
      </c>
      <c r="M282" s="1">
        <v>6032422</v>
      </c>
      <c r="N282" s="3" t="s">
        <v>18</v>
      </c>
      <c r="O282" s="3" t="s">
        <v>948</v>
      </c>
      <c r="P282" s="3" t="s">
        <v>3133</v>
      </c>
      <c r="Q282" s="3" t="s">
        <v>3130</v>
      </c>
    </row>
    <row r="283" spans="1:17" x14ac:dyDescent="0.15">
      <c r="A283" s="3" t="s">
        <v>2573</v>
      </c>
      <c r="B283" s="3" t="s">
        <v>2574</v>
      </c>
      <c r="C283" s="1">
        <v>7.9</v>
      </c>
      <c r="D283" s="2">
        <v>56131</v>
      </c>
      <c r="E283" s="2">
        <v>41667</v>
      </c>
      <c r="F283" s="3" t="s">
        <v>2575</v>
      </c>
      <c r="G283" s="3" t="s">
        <v>18</v>
      </c>
      <c r="H283" s="3" t="s">
        <v>19</v>
      </c>
      <c r="I283" s="3" t="s">
        <v>20</v>
      </c>
      <c r="J283" s="3" t="s">
        <v>21</v>
      </c>
      <c r="K283" s="3" t="s">
        <v>22</v>
      </c>
      <c r="L283" s="3" t="s">
        <v>25</v>
      </c>
      <c r="M283" s="1">
        <v>341954375</v>
      </c>
      <c r="N283" s="3" t="s">
        <v>18</v>
      </c>
      <c r="O283" s="3" t="s">
        <v>948</v>
      </c>
      <c r="P283" s="3" t="s">
        <v>3133</v>
      </c>
      <c r="Q283" s="3" t="s">
        <v>3130</v>
      </c>
    </row>
    <row r="284" spans="1:17" x14ac:dyDescent="0.15">
      <c r="A284" s="3" t="s">
        <v>2580</v>
      </c>
      <c r="B284" s="3" t="s">
        <v>2581</v>
      </c>
      <c r="C284" s="1">
        <v>8.69</v>
      </c>
      <c r="D284" s="2">
        <v>53388</v>
      </c>
      <c r="E284" s="2">
        <v>41677</v>
      </c>
      <c r="F284" s="3" t="s">
        <v>2582</v>
      </c>
      <c r="G284" s="3" t="s">
        <v>18</v>
      </c>
      <c r="H284" s="3" t="s">
        <v>19</v>
      </c>
      <c r="I284" s="3" t="s">
        <v>20</v>
      </c>
      <c r="J284" s="3" t="s">
        <v>21</v>
      </c>
      <c r="K284" s="3" t="s">
        <v>22</v>
      </c>
      <c r="L284" s="3" t="s">
        <v>25</v>
      </c>
      <c r="M284" s="1">
        <v>308007667</v>
      </c>
      <c r="N284" s="3" t="s">
        <v>18</v>
      </c>
      <c r="O284" s="3" t="s">
        <v>948</v>
      </c>
      <c r="P284" s="3" t="s">
        <v>3133</v>
      </c>
      <c r="Q284" s="3" t="s">
        <v>3130</v>
      </c>
    </row>
    <row r="285" spans="1:17" x14ac:dyDescent="0.15">
      <c r="A285" s="3" t="s">
        <v>2587</v>
      </c>
      <c r="B285" s="3" t="s">
        <v>2588</v>
      </c>
      <c r="C285" s="1">
        <v>9</v>
      </c>
      <c r="D285" s="2">
        <v>53601</v>
      </c>
      <c r="E285" s="2">
        <v>41689</v>
      </c>
      <c r="F285" s="3" t="s">
        <v>2590</v>
      </c>
      <c r="G285" s="3" t="s">
        <v>18</v>
      </c>
      <c r="H285" s="3" t="s">
        <v>19</v>
      </c>
      <c r="I285" s="3" t="s">
        <v>20</v>
      </c>
      <c r="J285" s="3" t="s">
        <v>21</v>
      </c>
      <c r="K285" s="3" t="s">
        <v>22</v>
      </c>
      <c r="L285" s="3" t="s">
        <v>25</v>
      </c>
      <c r="M285" s="1">
        <v>34603238</v>
      </c>
      <c r="N285" s="3" t="s">
        <v>18</v>
      </c>
      <c r="O285" s="3" t="s">
        <v>948</v>
      </c>
      <c r="P285" s="3" t="s">
        <v>3133</v>
      </c>
      <c r="Q285" s="3" t="s">
        <v>3130</v>
      </c>
    </row>
    <row r="286" spans="1:17" x14ac:dyDescent="0.15">
      <c r="A286" s="3" t="s">
        <v>46</v>
      </c>
      <c r="B286" s="3" t="s">
        <v>47</v>
      </c>
      <c r="C286" s="1">
        <v>12</v>
      </c>
      <c r="D286" s="2">
        <v>42794</v>
      </c>
      <c r="E286" s="2">
        <v>41698</v>
      </c>
      <c r="F286" s="3" t="s">
        <v>2594</v>
      </c>
      <c r="G286" s="3" t="s">
        <v>18</v>
      </c>
      <c r="H286" s="3" t="s">
        <v>19</v>
      </c>
      <c r="I286" s="3" t="s">
        <v>20</v>
      </c>
      <c r="J286" s="3" t="s">
        <v>21</v>
      </c>
      <c r="K286" s="3" t="s">
        <v>22</v>
      </c>
      <c r="L286" s="3" t="s">
        <v>23</v>
      </c>
      <c r="M286" s="1">
        <v>134134563</v>
      </c>
      <c r="N286" s="3" t="s">
        <v>18</v>
      </c>
      <c r="O286" s="3" t="s">
        <v>947</v>
      </c>
      <c r="P286" s="3" t="s">
        <v>3133</v>
      </c>
      <c r="Q286" s="3" t="s">
        <v>3130</v>
      </c>
    </row>
    <row r="287" spans="1:17" x14ac:dyDescent="0.15">
      <c r="A287" s="3" t="s">
        <v>1061</v>
      </c>
      <c r="B287" s="3" t="s">
        <v>1062</v>
      </c>
      <c r="C287" s="1">
        <v>7.5</v>
      </c>
      <c r="D287" s="2">
        <v>43524</v>
      </c>
      <c r="E287" s="2">
        <v>41704</v>
      </c>
      <c r="F287" s="3" t="s">
        <v>2595</v>
      </c>
      <c r="G287" s="3" t="s">
        <v>18</v>
      </c>
      <c r="H287" s="3" t="s">
        <v>19</v>
      </c>
      <c r="I287" s="3" t="s">
        <v>20</v>
      </c>
      <c r="J287" s="3" t="s">
        <v>21</v>
      </c>
      <c r="K287" s="3" t="s">
        <v>22</v>
      </c>
      <c r="L287" s="3" t="s">
        <v>23</v>
      </c>
      <c r="M287" s="1">
        <v>107307651</v>
      </c>
      <c r="N287" s="3" t="s">
        <v>18</v>
      </c>
      <c r="O287" s="3" t="s">
        <v>947</v>
      </c>
      <c r="P287" s="3" t="s">
        <v>3133</v>
      </c>
      <c r="Q287" s="3" t="s">
        <v>3130</v>
      </c>
    </row>
    <row r="288" spans="1:17" x14ac:dyDescent="0.15">
      <c r="A288" s="3" t="s">
        <v>956</v>
      </c>
      <c r="B288" s="3" t="s">
        <v>957</v>
      </c>
      <c r="C288" s="1">
        <v>9</v>
      </c>
      <c r="D288" s="2">
        <v>53626</v>
      </c>
      <c r="E288" s="2">
        <v>41724</v>
      </c>
      <c r="F288" s="3" t="s">
        <v>2602</v>
      </c>
      <c r="G288" s="3" t="s">
        <v>18</v>
      </c>
      <c r="H288" s="3" t="s">
        <v>19</v>
      </c>
      <c r="I288" s="3" t="s">
        <v>20</v>
      </c>
      <c r="J288" s="3" t="s">
        <v>21</v>
      </c>
      <c r="K288" s="3" t="s">
        <v>22</v>
      </c>
      <c r="L288" s="3" t="s">
        <v>25</v>
      </c>
      <c r="M288" s="1">
        <v>40701421</v>
      </c>
      <c r="N288" s="3" t="s">
        <v>18</v>
      </c>
      <c r="O288" s="3" t="s">
        <v>951</v>
      </c>
      <c r="P288" s="3" t="s">
        <v>3133</v>
      </c>
      <c r="Q288" s="3" t="s">
        <v>3130</v>
      </c>
    </row>
    <row r="289" spans="1:17" x14ac:dyDescent="0.15">
      <c r="A289" s="3" t="s">
        <v>190</v>
      </c>
      <c r="B289" s="3" t="s">
        <v>191</v>
      </c>
      <c r="C289" s="1">
        <v>10.35</v>
      </c>
      <c r="D289" s="2">
        <v>45418</v>
      </c>
      <c r="E289" s="2">
        <v>41765</v>
      </c>
      <c r="F289" s="3" t="s">
        <v>2609</v>
      </c>
      <c r="G289" s="3" t="s">
        <v>18</v>
      </c>
      <c r="H289" s="3" t="s">
        <v>19</v>
      </c>
      <c r="I289" s="3" t="s">
        <v>20</v>
      </c>
      <c r="J289" s="3" t="s">
        <v>21</v>
      </c>
      <c r="K289" s="3" t="s">
        <v>22</v>
      </c>
      <c r="L289" s="3" t="s">
        <v>25</v>
      </c>
      <c r="M289" s="1">
        <v>66312821</v>
      </c>
      <c r="N289" s="3" t="s">
        <v>18</v>
      </c>
      <c r="O289" s="3" t="s">
        <v>948</v>
      </c>
      <c r="P289" s="3" t="s">
        <v>3133</v>
      </c>
      <c r="Q289" s="3" t="s">
        <v>3130</v>
      </c>
    </row>
    <row r="290" spans="1:17" x14ac:dyDescent="0.15">
      <c r="A290" s="3" t="s">
        <v>190</v>
      </c>
      <c r="B290" s="3" t="s">
        <v>191</v>
      </c>
      <c r="C290" s="1">
        <v>10.55</v>
      </c>
      <c r="D290" s="2">
        <v>45448</v>
      </c>
      <c r="E290" s="2">
        <v>41795</v>
      </c>
      <c r="F290" s="3" t="s">
        <v>2618</v>
      </c>
      <c r="G290" s="3" t="s">
        <v>18</v>
      </c>
      <c r="H290" s="3" t="s">
        <v>19</v>
      </c>
      <c r="I290" s="3" t="s">
        <v>20</v>
      </c>
      <c r="J290" s="3" t="s">
        <v>21</v>
      </c>
      <c r="K290" s="3" t="s">
        <v>22</v>
      </c>
      <c r="L290" s="3" t="s">
        <v>23</v>
      </c>
      <c r="M290" s="1">
        <v>39787692</v>
      </c>
      <c r="N290" s="3" t="s">
        <v>18</v>
      </c>
      <c r="O290" s="3" t="s">
        <v>948</v>
      </c>
      <c r="P290" s="3" t="s">
        <v>3133</v>
      </c>
      <c r="Q290" s="3" t="s">
        <v>3130</v>
      </c>
    </row>
    <row r="291" spans="1:17" x14ac:dyDescent="0.15">
      <c r="A291" s="3" t="s">
        <v>1479</v>
      </c>
      <c r="B291" s="3" t="s">
        <v>1480</v>
      </c>
      <c r="C291" s="1">
        <v>10.050000000000001</v>
      </c>
      <c r="D291" s="2">
        <v>43626</v>
      </c>
      <c r="E291" s="2">
        <v>41800</v>
      </c>
      <c r="F291" s="3" t="s">
        <v>2622</v>
      </c>
      <c r="G291" s="3" t="s">
        <v>18</v>
      </c>
      <c r="H291" s="3" t="s">
        <v>19</v>
      </c>
      <c r="I291" s="3" t="s">
        <v>20</v>
      </c>
      <c r="J291" s="3" t="s">
        <v>21</v>
      </c>
      <c r="K291" s="3" t="s">
        <v>22</v>
      </c>
      <c r="L291" s="3" t="s">
        <v>23</v>
      </c>
      <c r="M291" s="1">
        <v>53653825</v>
      </c>
      <c r="N291" s="3" t="s">
        <v>18</v>
      </c>
      <c r="O291" s="3" t="s">
        <v>948</v>
      </c>
      <c r="P291" s="3" t="s">
        <v>3133</v>
      </c>
      <c r="Q291" s="3" t="s">
        <v>3130</v>
      </c>
    </row>
    <row r="292" spans="1:17" x14ac:dyDescent="0.15">
      <c r="A292" s="3" t="s">
        <v>332</v>
      </c>
      <c r="B292" s="3" t="s">
        <v>333</v>
      </c>
      <c r="C292" s="1">
        <v>10.25</v>
      </c>
      <c r="D292" s="2">
        <v>42897</v>
      </c>
      <c r="E292" s="2">
        <v>41801</v>
      </c>
      <c r="F292" s="3" t="s">
        <v>2625</v>
      </c>
      <c r="G292" s="3" t="s">
        <v>18</v>
      </c>
      <c r="H292" s="3" t="s">
        <v>19</v>
      </c>
      <c r="I292" s="3" t="s">
        <v>20</v>
      </c>
      <c r="J292" s="3" t="s">
        <v>21</v>
      </c>
      <c r="K292" s="3" t="s">
        <v>22</v>
      </c>
      <c r="L292" s="3" t="s">
        <v>23</v>
      </c>
      <c r="M292" s="1">
        <v>67067281</v>
      </c>
      <c r="N292" s="3" t="s">
        <v>18</v>
      </c>
      <c r="O292" s="3" t="s">
        <v>947</v>
      </c>
      <c r="P292" s="3" t="s">
        <v>3133</v>
      </c>
      <c r="Q292" s="3" t="s">
        <v>3130</v>
      </c>
    </row>
    <row r="293" spans="1:17" x14ac:dyDescent="0.15">
      <c r="A293" s="3" t="s">
        <v>1613</v>
      </c>
      <c r="B293" s="3" t="s">
        <v>1614</v>
      </c>
      <c r="C293" s="1">
        <v>13</v>
      </c>
      <c r="D293" s="2">
        <v>42912</v>
      </c>
      <c r="E293" s="2">
        <v>41813</v>
      </c>
      <c r="F293" s="3" t="s">
        <v>2630</v>
      </c>
      <c r="G293" s="3" t="s">
        <v>18</v>
      </c>
      <c r="H293" s="3" t="s">
        <v>19</v>
      </c>
      <c r="I293" s="3" t="s">
        <v>20</v>
      </c>
      <c r="J293" s="3" t="s">
        <v>21</v>
      </c>
      <c r="K293" s="3" t="s">
        <v>22</v>
      </c>
      <c r="L293" s="3" t="s">
        <v>23</v>
      </c>
      <c r="M293" s="1">
        <v>66312821</v>
      </c>
      <c r="N293" s="3" t="s">
        <v>18</v>
      </c>
      <c r="O293" s="3" t="s">
        <v>947</v>
      </c>
      <c r="P293" s="3" t="s">
        <v>3133</v>
      </c>
      <c r="Q293" s="3" t="s">
        <v>3130</v>
      </c>
    </row>
    <row r="294" spans="1:17" x14ac:dyDescent="0.15">
      <c r="A294" s="3" t="s">
        <v>16</v>
      </c>
      <c r="B294" s="3" t="s">
        <v>17</v>
      </c>
      <c r="C294" s="1">
        <v>10.25</v>
      </c>
      <c r="D294" s="2">
        <v>42907</v>
      </c>
      <c r="E294" s="2">
        <v>41815</v>
      </c>
      <c r="F294" s="3" t="s">
        <v>2631</v>
      </c>
      <c r="G294" s="3" t="s">
        <v>18</v>
      </c>
      <c r="H294" s="3" t="s">
        <v>19</v>
      </c>
      <c r="I294" s="3" t="s">
        <v>20</v>
      </c>
      <c r="J294" s="3" t="s">
        <v>21</v>
      </c>
      <c r="K294" s="3" t="s">
        <v>22</v>
      </c>
      <c r="L294" s="3" t="s">
        <v>23</v>
      </c>
      <c r="M294" s="1">
        <v>134134563</v>
      </c>
      <c r="N294" s="3" t="s">
        <v>18</v>
      </c>
      <c r="O294" s="3" t="s">
        <v>947</v>
      </c>
      <c r="P294" s="3" t="s">
        <v>3133</v>
      </c>
      <c r="Q294" s="3" t="s">
        <v>3130</v>
      </c>
    </row>
    <row r="295" spans="1:17" x14ac:dyDescent="0.15">
      <c r="A295" s="3" t="s">
        <v>16</v>
      </c>
      <c r="B295" s="3" t="s">
        <v>17</v>
      </c>
      <c r="C295" s="1">
        <v>10.25</v>
      </c>
      <c r="D295" s="2">
        <v>42909</v>
      </c>
      <c r="E295" s="2">
        <v>41817</v>
      </c>
      <c r="F295" s="3" t="s">
        <v>2636</v>
      </c>
      <c r="G295" s="3" t="s">
        <v>18</v>
      </c>
      <c r="H295" s="3" t="s">
        <v>19</v>
      </c>
      <c r="I295" s="3" t="s">
        <v>20</v>
      </c>
      <c r="J295" s="3" t="s">
        <v>21</v>
      </c>
      <c r="K295" s="3" t="s">
        <v>22</v>
      </c>
      <c r="L295" s="3" t="s">
        <v>23</v>
      </c>
      <c r="M295" s="1">
        <v>67067281</v>
      </c>
      <c r="N295" s="3" t="s">
        <v>18</v>
      </c>
      <c r="O295" s="3" t="s">
        <v>947</v>
      </c>
      <c r="P295" s="3" t="s">
        <v>3133</v>
      </c>
      <c r="Q295" s="3" t="s">
        <v>3130</v>
      </c>
    </row>
    <row r="296" spans="1:17" x14ac:dyDescent="0.15">
      <c r="A296" s="3" t="s">
        <v>1061</v>
      </c>
      <c r="B296" s="3" t="s">
        <v>1062</v>
      </c>
      <c r="C296" s="1">
        <v>7.5</v>
      </c>
      <c r="D296" s="2">
        <v>45457</v>
      </c>
      <c r="E296" s="2">
        <v>41817</v>
      </c>
      <c r="F296" s="3" t="s">
        <v>2638</v>
      </c>
      <c r="G296" s="3" t="s">
        <v>18</v>
      </c>
      <c r="H296" s="3" t="s">
        <v>19</v>
      </c>
      <c r="I296" s="3" t="s">
        <v>20</v>
      </c>
      <c r="J296" s="3" t="s">
        <v>21</v>
      </c>
      <c r="K296" s="3" t="s">
        <v>22</v>
      </c>
      <c r="L296" s="3" t="s">
        <v>23</v>
      </c>
      <c r="M296" s="1">
        <v>23473548</v>
      </c>
      <c r="N296" s="3" t="s">
        <v>45</v>
      </c>
      <c r="O296" s="3" t="s">
        <v>948</v>
      </c>
      <c r="P296" s="3" t="s">
        <v>3134</v>
      </c>
      <c r="Q296" s="3" t="s">
        <v>3130</v>
      </c>
    </row>
    <row r="297" spans="1:17" x14ac:dyDescent="0.15">
      <c r="A297" s="3" t="s">
        <v>332</v>
      </c>
      <c r="B297" s="3" t="s">
        <v>333</v>
      </c>
      <c r="C297" s="1">
        <v>10.25</v>
      </c>
      <c r="D297" s="2">
        <v>42916</v>
      </c>
      <c r="E297" s="2">
        <v>41820</v>
      </c>
      <c r="F297" s="3" t="s">
        <v>2641</v>
      </c>
      <c r="G297" s="3" t="s">
        <v>18</v>
      </c>
      <c r="H297" s="3" t="s">
        <v>19</v>
      </c>
      <c r="I297" s="3" t="s">
        <v>20</v>
      </c>
      <c r="J297" s="3" t="s">
        <v>21</v>
      </c>
      <c r="K297" s="3" t="s">
        <v>22</v>
      </c>
      <c r="L297" s="3" t="s">
        <v>25</v>
      </c>
      <c r="M297" s="1">
        <v>67067281</v>
      </c>
      <c r="N297" s="3" t="s">
        <v>18</v>
      </c>
      <c r="O297" s="3" t="s">
        <v>947</v>
      </c>
      <c r="P297" s="3" t="s">
        <v>3133</v>
      </c>
      <c r="Q297" s="3" t="s">
        <v>3130</v>
      </c>
    </row>
    <row r="298" spans="1:17" x14ac:dyDescent="0.15">
      <c r="A298" s="3" t="s">
        <v>962</v>
      </c>
      <c r="B298" s="3" t="s">
        <v>963</v>
      </c>
      <c r="C298" s="1">
        <v>7.52</v>
      </c>
      <c r="D298" s="2">
        <v>44005</v>
      </c>
      <c r="E298" s="2">
        <v>41821</v>
      </c>
      <c r="F298" s="3" t="s">
        <v>2642</v>
      </c>
      <c r="G298" s="3" t="s">
        <v>18</v>
      </c>
      <c r="H298" s="3" t="s">
        <v>19</v>
      </c>
      <c r="I298" s="3" t="s">
        <v>20</v>
      </c>
      <c r="J298" s="3" t="s">
        <v>21</v>
      </c>
      <c r="K298" s="3" t="s">
        <v>22</v>
      </c>
      <c r="L298" s="3" t="s">
        <v>23</v>
      </c>
      <c r="M298" s="1">
        <v>134134563</v>
      </c>
      <c r="N298" s="3" t="s">
        <v>18</v>
      </c>
      <c r="O298" s="3" t="s">
        <v>947</v>
      </c>
      <c r="P298" s="3" t="s">
        <v>3133</v>
      </c>
      <c r="Q298" s="3" t="s">
        <v>3130</v>
      </c>
    </row>
    <row r="299" spans="1:17" x14ac:dyDescent="0.15">
      <c r="A299" s="3" t="s">
        <v>1002</v>
      </c>
      <c r="B299" s="3" t="s">
        <v>1003</v>
      </c>
      <c r="C299" s="1">
        <v>8.5</v>
      </c>
      <c r="D299" s="2">
        <v>43656</v>
      </c>
      <c r="E299" s="2">
        <v>41830</v>
      </c>
      <c r="F299" s="3" t="s">
        <v>2643</v>
      </c>
      <c r="G299" s="3" t="s">
        <v>18</v>
      </c>
      <c r="H299" s="3" t="s">
        <v>19</v>
      </c>
      <c r="I299" s="3" t="s">
        <v>20</v>
      </c>
      <c r="J299" s="3" t="s">
        <v>21</v>
      </c>
      <c r="K299" s="3" t="s">
        <v>22</v>
      </c>
      <c r="L299" s="3" t="s">
        <v>23</v>
      </c>
      <c r="M299" s="1">
        <v>67067281</v>
      </c>
      <c r="N299" s="3" t="s">
        <v>18</v>
      </c>
      <c r="O299" s="3" t="s">
        <v>947</v>
      </c>
      <c r="P299" s="3" t="s">
        <v>3133</v>
      </c>
      <c r="Q299" s="3" t="s">
        <v>3130</v>
      </c>
    </row>
    <row r="300" spans="1:17" x14ac:dyDescent="0.15">
      <c r="A300" s="3" t="s">
        <v>1002</v>
      </c>
      <c r="B300" s="3" t="s">
        <v>1003</v>
      </c>
      <c r="C300" s="1">
        <v>9.15</v>
      </c>
      <c r="D300" s="2">
        <v>43656</v>
      </c>
      <c r="E300" s="2">
        <v>41830</v>
      </c>
      <c r="F300" s="3" t="s">
        <v>2644</v>
      </c>
      <c r="G300" s="3" t="s">
        <v>18</v>
      </c>
      <c r="H300" s="3" t="s">
        <v>19</v>
      </c>
      <c r="I300" s="3" t="s">
        <v>20</v>
      </c>
      <c r="J300" s="3" t="s">
        <v>21</v>
      </c>
      <c r="K300" s="3" t="s">
        <v>22</v>
      </c>
      <c r="L300" s="3" t="s">
        <v>23</v>
      </c>
      <c r="M300" s="1">
        <v>201201845</v>
      </c>
      <c r="N300" s="3" t="s">
        <v>18</v>
      </c>
      <c r="O300" s="3" t="s">
        <v>947</v>
      </c>
      <c r="P300" s="3" t="s">
        <v>3133</v>
      </c>
      <c r="Q300" s="3" t="s">
        <v>3130</v>
      </c>
    </row>
    <row r="301" spans="1:17" x14ac:dyDescent="0.15">
      <c r="A301" s="3" t="s">
        <v>1479</v>
      </c>
      <c r="B301" s="3" t="s">
        <v>1480</v>
      </c>
      <c r="C301" s="1">
        <v>9.9499999999999993</v>
      </c>
      <c r="D301" s="2">
        <v>43699</v>
      </c>
      <c r="E301" s="2">
        <v>41879</v>
      </c>
      <c r="F301" s="3" t="s">
        <v>2660</v>
      </c>
      <c r="G301" s="3" t="s">
        <v>18</v>
      </c>
      <c r="H301" s="3" t="s">
        <v>19</v>
      </c>
      <c r="I301" s="3" t="s">
        <v>20</v>
      </c>
      <c r="J301" s="3" t="s">
        <v>21</v>
      </c>
      <c r="K301" s="3" t="s">
        <v>22</v>
      </c>
      <c r="L301" s="3" t="s">
        <v>23</v>
      </c>
      <c r="M301" s="1">
        <v>40240369</v>
      </c>
      <c r="N301" s="3" t="s">
        <v>18</v>
      </c>
      <c r="O301" s="3" t="s">
        <v>947</v>
      </c>
      <c r="P301" s="3" t="s">
        <v>3133</v>
      </c>
      <c r="Q301" s="3" t="s">
        <v>3130</v>
      </c>
    </row>
    <row r="302" spans="1:17" x14ac:dyDescent="0.15">
      <c r="A302" s="3" t="s">
        <v>1558</v>
      </c>
      <c r="B302" s="3" t="s">
        <v>1559</v>
      </c>
      <c r="C302" s="1">
        <v>0.01</v>
      </c>
      <c r="D302" s="2">
        <v>43000</v>
      </c>
      <c r="E302" s="2">
        <v>41904</v>
      </c>
      <c r="F302" s="3" t="s">
        <v>2667</v>
      </c>
      <c r="G302" s="3" t="s">
        <v>18</v>
      </c>
      <c r="H302" s="3" t="s">
        <v>19</v>
      </c>
      <c r="I302" s="3" t="s">
        <v>20</v>
      </c>
      <c r="J302" s="3" t="s">
        <v>21</v>
      </c>
      <c r="K302" s="3" t="s">
        <v>22</v>
      </c>
      <c r="L302" s="3" t="s">
        <v>23</v>
      </c>
      <c r="M302" s="1">
        <v>132625642</v>
      </c>
      <c r="N302" s="3" t="s">
        <v>18</v>
      </c>
      <c r="O302" s="3" t="s">
        <v>947</v>
      </c>
      <c r="P302" s="3" t="s">
        <v>3133</v>
      </c>
      <c r="Q302" s="3" t="s">
        <v>3130</v>
      </c>
    </row>
    <row r="303" spans="1:17" x14ac:dyDescent="0.15">
      <c r="A303" s="3" t="s">
        <v>337</v>
      </c>
      <c r="B303" s="3" t="s">
        <v>338</v>
      </c>
      <c r="C303" s="1">
        <v>5</v>
      </c>
      <c r="D303" s="2">
        <v>45572</v>
      </c>
      <c r="E303" s="2">
        <v>41912</v>
      </c>
      <c r="F303" s="3" t="s">
        <v>2672</v>
      </c>
      <c r="G303" s="3" t="s">
        <v>18</v>
      </c>
      <c r="H303" s="3" t="s">
        <v>19</v>
      </c>
      <c r="I303" s="3" t="s">
        <v>20</v>
      </c>
      <c r="J303" s="3" t="s">
        <v>21</v>
      </c>
      <c r="K303" s="3" t="s">
        <v>22</v>
      </c>
      <c r="L303" s="3" t="s">
        <v>23</v>
      </c>
      <c r="M303" s="1">
        <v>134134563</v>
      </c>
      <c r="N303" s="3" t="s">
        <v>18</v>
      </c>
      <c r="O303" s="3" t="s">
        <v>948</v>
      </c>
      <c r="P303" s="3" t="s">
        <v>3133</v>
      </c>
      <c r="Q303" s="3" t="s">
        <v>3130</v>
      </c>
    </row>
    <row r="304" spans="1:17" x14ac:dyDescent="0.15">
      <c r="A304" s="3" t="s">
        <v>50</v>
      </c>
      <c r="B304" s="3" t="s">
        <v>51</v>
      </c>
      <c r="C304" s="1">
        <v>8.4499999999999993</v>
      </c>
      <c r="D304" s="2">
        <v>43740</v>
      </c>
      <c r="E304" s="2">
        <v>41914</v>
      </c>
      <c r="F304" s="3" t="s">
        <v>2673</v>
      </c>
      <c r="G304" s="3" t="s">
        <v>18</v>
      </c>
      <c r="H304" s="3" t="s">
        <v>19</v>
      </c>
      <c r="I304" s="3" t="s">
        <v>20</v>
      </c>
      <c r="J304" s="3" t="s">
        <v>21</v>
      </c>
      <c r="K304" s="3" t="s">
        <v>22</v>
      </c>
      <c r="L304" s="3" t="s">
        <v>23</v>
      </c>
      <c r="M304" s="1">
        <v>67691058</v>
      </c>
      <c r="N304" s="3" t="s">
        <v>18</v>
      </c>
      <c r="O304" s="3" t="s">
        <v>947</v>
      </c>
      <c r="P304" s="3" t="s">
        <v>3133</v>
      </c>
      <c r="Q304" s="3" t="s">
        <v>3130</v>
      </c>
    </row>
    <row r="305" spans="1:17" x14ac:dyDescent="0.15">
      <c r="A305" s="3" t="s">
        <v>1479</v>
      </c>
      <c r="B305" s="3" t="s">
        <v>1480</v>
      </c>
      <c r="C305" s="1">
        <v>11</v>
      </c>
      <c r="D305" s="2">
        <v>43740</v>
      </c>
      <c r="E305" s="2">
        <v>41920</v>
      </c>
      <c r="F305" s="3" t="s">
        <v>2677</v>
      </c>
      <c r="G305" s="3" t="s">
        <v>18</v>
      </c>
      <c r="H305" s="3" t="s">
        <v>19</v>
      </c>
      <c r="I305" s="3" t="s">
        <v>20</v>
      </c>
      <c r="J305" s="3" t="s">
        <v>21</v>
      </c>
      <c r="K305" s="3" t="s">
        <v>22</v>
      </c>
      <c r="L305" s="3" t="s">
        <v>23</v>
      </c>
      <c r="M305" s="1">
        <v>53653825</v>
      </c>
      <c r="N305" s="3" t="s">
        <v>18</v>
      </c>
      <c r="O305" s="3" t="s">
        <v>948</v>
      </c>
      <c r="P305" s="3" t="s">
        <v>3133</v>
      </c>
      <c r="Q305" s="3" t="s">
        <v>3130</v>
      </c>
    </row>
    <row r="306" spans="1:17" x14ac:dyDescent="0.15">
      <c r="A306" s="3" t="s">
        <v>2684</v>
      </c>
      <c r="B306" s="3" t="s">
        <v>2685</v>
      </c>
      <c r="C306" s="1">
        <v>8.75</v>
      </c>
      <c r="D306" s="2">
        <v>53888</v>
      </c>
      <c r="E306" s="2">
        <v>41933</v>
      </c>
      <c r="F306" s="3" t="s">
        <v>2686</v>
      </c>
      <c r="G306" s="3" t="s">
        <v>18</v>
      </c>
      <c r="H306" s="3" t="s">
        <v>19</v>
      </c>
      <c r="I306" s="3" t="s">
        <v>20</v>
      </c>
      <c r="J306" s="3" t="s">
        <v>21</v>
      </c>
      <c r="K306" s="3" t="s">
        <v>22</v>
      </c>
      <c r="L306" s="3" t="s">
        <v>25</v>
      </c>
      <c r="M306" s="1">
        <v>65920186</v>
      </c>
      <c r="N306" s="3" t="s">
        <v>18</v>
      </c>
      <c r="O306" s="3" t="s">
        <v>948</v>
      </c>
      <c r="P306" s="3" t="s">
        <v>3133</v>
      </c>
      <c r="Q306" s="3" t="s">
        <v>3130</v>
      </c>
    </row>
    <row r="307" spans="1:17" x14ac:dyDescent="0.15">
      <c r="A307" s="3" t="s">
        <v>2684</v>
      </c>
      <c r="B307" s="3" t="s">
        <v>2685</v>
      </c>
      <c r="C307" s="1">
        <v>11.25</v>
      </c>
      <c r="D307" s="2">
        <v>53888</v>
      </c>
      <c r="E307" s="2">
        <v>41933</v>
      </c>
      <c r="F307" s="3" t="s">
        <v>2687</v>
      </c>
      <c r="G307" s="3" t="s">
        <v>18</v>
      </c>
      <c r="H307" s="3" t="s">
        <v>19</v>
      </c>
      <c r="I307" s="3" t="s">
        <v>20</v>
      </c>
      <c r="J307" s="3" t="s">
        <v>21</v>
      </c>
      <c r="K307" s="3" t="s">
        <v>22</v>
      </c>
      <c r="L307" s="3" t="s">
        <v>25</v>
      </c>
      <c r="M307" s="1">
        <v>33438779</v>
      </c>
      <c r="N307" s="3" t="s">
        <v>18</v>
      </c>
      <c r="O307" s="3" t="s">
        <v>948</v>
      </c>
      <c r="P307" s="3" t="s">
        <v>3133</v>
      </c>
      <c r="Q307" s="3" t="s">
        <v>3130</v>
      </c>
    </row>
    <row r="308" spans="1:17" x14ac:dyDescent="0.15">
      <c r="A308" s="3" t="s">
        <v>1479</v>
      </c>
      <c r="B308" s="3" t="s">
        <v>1480</v>
      </c>
      <c r="C308" s="1">
        <v>8.9</v>
      </c>
      <c r="D308" s="2">
        <v>43761</v>
      </c>
      <c r="E308" s="2">
        <v>41935</v>
      </c>
      <c r="F308" s="3" t="s">
        <v>2690</v>
      </c>
      <c r="G308" s="3" t="s">
        <v>18</v>
      </c>
      <c r="H308" s="3" t="s">
        <v>19</v>
      </c>
      <c r="I308" s="3" t="s">
        <v>20</v>
      </c>
      <c r="J308" s="3" t="s">
        <v>21</v>
      </c>
      <c r="K308" s="3" t="s">
        <v>22</v>
      </c>
      <c r="L308" s="3" t="s">
        <v>23</v>
      </c>
      <c r="M308" s="1">
        <v>67067281</v>
      </c>
      <c r="N308" s="3" t="s">
        <v>18</v>
      </c>
      <c r="O308" s="3" t="s">
        <v>948</v>
      </c>
      <c r="P308" s="3" t="s">
        <v>3133</v>
      </c>
      <c r="Q308" s="3" t="s">
        <v>3130</v>
      </c>
    </row>
    <row r="309" spans="1:17" x14ac:dyDescent="0.15">
      <c r="A309" s="3" t="s">
        <v>958</v>
      </c>
      <c r="B309" s="3" t="s">
        <v>959</v>
      </c>
      <c r="C309" s="1">
        <v>9</v>
      </c>
      <c r="D309" s="2">
        <v>53822</v>
      </c>
      <c r="E309" s="2">
        <v>41992</v>
      </c>
      <c r="F309" s="3" t="s">
        <v>2734</v>
      </c>
      <c r="G309" s="3" t="s">
        <v>18</v>
      </c>
      <c r="H309" s="3" t="s">
        <v>19</v>
      </c>
      <c r="I309" s="3" t="s">
        <v>20</v>
      </c>
      <c r="J309" s="3" t="s">
        <v>21</v>
      </c>
      <c r="K309" s="3" t="s">
        <v>22</v>
      </c>
      <c r="L309" s="3" t="s">
        <v>25</v>
      </c>
      <c r="M309" s="1">
        <v>18903557</v>
      </c>
      <c r="N309" s="3" t="s">
        <v>18</v>
      </c>
      <c r="O309" s="3" t="s">
        <v>951</v>
      </c>
      <c r="P309" s="3" t="s">
        <v>3133</v>
      </c>
      <c r="Q309" s="3" t="s">
        <v>3130</v>
      </c>
    </row>
    <row r="310" spans="1:17" x14ac:dyDescent="0.15">
      <c r="A310" s="3" t="s">
        <v>958</v>
      </c>
      <c r="B310" s="3" t="s">
        <v>959</v>
      </c>
      <c r="C310" s="1">
        <v>3</v>
      </c>
      <c r="D310" s="2">
        <v>53822</v>
      </c>
      <c r="E310" s="2">
        <v>41992</v>
      </c>
      <c r="F310" s="3" t="s">
        <v>2735</v>
      </c>
      <c r="G310" s="3" t="s">
        <v>18</v>
      </c>
      <c r="H310" s="3" t="s">
        <v>19</v>
      </c>
      <c r="I310" s="3" t="s">
        <v>20</v>
      </c>
      <c r="J310" s="3" t="s">
        <v>21</v>
      </c>
      <c r="K310" s="3" t="s">
        <v>22</v>
      </c>
      <c r="L310" s="3" t="s">
        <v>25</v>
      </c>
      <c r="M310" s="1">
        <v>9451765</v>
      </c>
      <c r="N310" s="3" t="s">
        <v>18</v>
      </c>
      <c r="O310" s="3" t="s">
        <v>951</v>
      </c>
      <c r="P310" s="3" t="s">
        <v>3133</v>
      </c>
      <c r="Q310" s="3" t="s">
        <v>3130</v>
      </c>
    </row>
    <row r="311" spans="1:17" x14ac:dyDescent="0.15">
      <c r="A311" s="3" t="s">
        <v>1613</v>
      </c>
      <c r="B311" s="3" t="s">
        <v>1614</v>
      </c>
      <c r="C311" s="1">
        <v>10</v>
      </c>
      <c r="D311" s="2">
        <v>43181</v>
      </c>
      <c r="E311" s="2">
        <v>42082</v>
      </c>
      <c r="F311" s="3" t="s">
        <v>2776</v>
      </c>
      <c r="G311" s="3" t="s">
        <v>18</v>
      </c>
      <c r="H311" s="3" t="s">
        <v>19</v>
      </c>
      <c r="I311" s="3" t="s">
        <v>20</v>
      </c>
      <c r="J311" s="3" t="s">
        <v>21</v>
      </c>
      <c r="K311" s="3" t="s">
        <v>22</v>
      </c>
      <c r="L311" s="3" t="s">
        <v>23</v>
      </c>
      <c r="M311" s="1">
        <v>39787692</v>
      </c>
      <c r="N311" s="3" t="s">
        <v>18</v>
      </c>
      <c r="O311" s="3" t="s">
        <v>947</v>
      </c>
      <c r="P311" s="3" t="s">
        <v>3133</v>
      </c>
      <c r="Q311" s="3" t="s">
        <v>3130</v>
      </c>
    </row>
    <row r="312" spans="1:17" x14ac:dyDescent="0.15">
      <c r="A312" s="3" t="s">
        <v>1613</v>
      </c>
      <c r="B312" s="3" t="s">
        <v>1614</v>
      </c>
      <c r="C312" s="1">
        <v>10</v>
      </c>
      <c r="D312" s="2">
        <v>43196</v>
      </c>
      <c r="E312" s="2">
        <v>42097</v>
      </c>
      <c r="F312" s="3" t="s">
        <v>2789</v>
      </c>
      <c r="G312" s="3" t="s">
        <v>18</v>
      </c>
      <c r="H312" s="3" t="s">
        <v>19</v>
      </c>
      <c r="I312" s="3" t="s">
        <v>20</v>
      </c>
      <c r="J312" s="3" t="s">
        <v>21</v>
      </c>
      <c r="K312" s="3" t="s">
        <v>22</v>
      </c>
      <c r="L312" s="3" t="s">
        <v>23</v>
      </c>
      <c r="M312" s="1">
        <v>39787692</v>
      </c>
      <c r="N312" s="3" t="s">
        <v>18</v>
      </c>
      <c r="O312" s="3" t="s">
        <v>947</v>
      </c>
      <c r="P312" s="3" t="s">
        <v>3133</v>
      </c>
      <c r="Q312" s="3" t="s">
        <v>3130</v>
      </c>
    </row>
    <row r="313" spans="1:17" x14ac:dyDescent="0.15">
      <c r="A313" s="3" t="s">
        <v>1613</v>
      </c>
      <c r="B313" s="3" t="s">
        <v>1614</v>
      </c>
      <c r="C313" s="1">
        <v>10</v>
      </c>
      <c r="D313" s="2">
        <v>43203</v>
      </c>
      <c r="E313" s="2">
        <v>42104</v>
      </c>
      <c r="F313" s="3" t="s">
        <v>2794</v>
      </c>
      <c r="G313" s="3" t="s">
        <v>18</v>
      </c>
      <c r="H313" s="3" t="s">
        <v>19</v>
      </c>
      <c r="I313" s="3" t="s">
        <v>20</v>
      </c>
      <c r="J313" s="3" t="s">
        <v>21</v>
      </c>
      <c r="K313" s="3" t="s">
        <v>22</v>
      </c>
      <c r="L313" s="3" t="s">
        <v>23</v>
      </c>
      <c r="M313" s="1">
        <v>39787692</v>
      </c>
      <c r="N313" s="3" t="s">
        <v>18</v>
      </c>
      <c r="O313" s="3" t="s">
        <v>947</v>
      </c>
      <c r="P313" s="3" t="s">
        <v>3133</v>
      </c>
      <c r="Q313" s="3" t="s">
        <v>3130</v>
      </c>
    </row>
    <row r="314" spans="1:17" x14ac:dyDescent="0.15">
      <c r="A314" s="3" t="s">
        <v>176</v>
      </c>
      <c r="B314" s="3" t="s">
        <v>177</v>
      </c>
      <c r="C314" s="1">
        <v>7.95</v>
      </c>
      <c r="D314" s="2">
        <v>43950</v>
      </c>
      <c r="E314" s="2">
        <v>42123</v>
      </c>
      <c r="F314" s="3" t="s">
        <v>2804</v>
      </c>
      <c r="G314" s="3" t="s">
        <v>18</v>
      </c>
      <c r="H314" s="3" t="s">
        <v>19</v>
      </c>
      <c r="I314" s="3" t="s">
        <v>20</v>
      </c>
      <c r="J314" s="3" t="s">
        <v>21</v>
      </c>
      <c r="K314" s="3" t="s">
        <v>22</v>
      </c>
      <c r="L314" s="3" t="s">
        <v>23</v>
      </c>
      <c r="M314" s="1">
        <v>66312821</v>
      </c>
      <c r="N314" s="3" t="s">
        <v>18</v>
      </c>
      <c r="O314" s="3" t="s">
        <v>947</v>
      </c>
      <c r="P314" s="3" t="s">
        <v>3133</v>
      </c>
      <c r="Q314" s="3" t="s">
        <v>3130</v>
      </c>
    </row>
    <row r="315" spans="1:17" x14ac:dyDescent="0.15">
      <c r="A315" s="3" t="s">
        <v>1613</v>
      </c>
      <c r="B315" s="3" t="s">
        <v>1614</v>
      </c>
      <c r="C315" s="1">
        <v>11</v>
      </c>
      <c r="D315" s="2">
        <v>43256</v>
      </c>
      <c r="E315" s="2">
        <v>42157</v>
      </c>
      <c r="F315" s="3" t="s">
        <v>2833</v>
      </c>
      <c r="G315" s="3" t="s">
        <v>18</v>
      </c>
      <c r="H315" s="3" t="s">
        <v>19</v>
      </c>
      <c r="I315" s="3" t="s">
        <v>20</v>
      </c>
      <c r="J315" s="3" t="s">
        <v>21</v>
      </c>
      <c r="K315" s="3" t="s">
        <v>22</v>
      </c>
      <c r="L315" s="3" t="s">
        <v>23</v>
      </c>
      <c r="M315" s="1">
        <v>66312821</v>
      </c>
      <c r="N315" s="3" t="s">
        <v>18</v>
      </c>
      <c r="O315" s="3" t="s">
        <v>947</v>
      </c>
      <c r="P315" s="3" t="s">
        <v>3133</v>
      </c>
      <c r="Q315" s="3" t="s">
        <v>3130</v>
      </c>
    </row>
    <row r="316" spans="1:17" x14ac:dyDescent="0.15">
      <c r="A316" s="3" t="s">
        <v>965</v>
      </c>
      <c r="B316" s="3" t="s">
        <v>966</v>
      </c>
      <c r="C316" s="1">
        <v>12.75</v>
      </c>
      <c r="D316" s="2">
        <v>45337</v>
      </c>
      <c r="E316" s="2">
        <v>42178</v>
      </c>
      <c r="F316" s="3" t="s">
        <v>2855</v>
      </c>
      <c r="G316" s="3" t="s">
        <v>18</v>
      </c>
      <c r="H316" s="3" t="s">
        <v>19</v>
      </c>
      <c r="I316" s="3" t="s">
        <v>20</v>
      </c>
      <c r="J316" s="3" t="s">
        <v>21</v>
      </c>
      <c r="K316" s="3" t="s">
        <v>967</v>
      </c>
      <c r="L316" s="3" t="s">
        <v>25</v>
      </c>
      <c r="M316" s="1">
        <v>102835490</v>
      </c>
      <c r="N316" s="3" t="s">
        <v>18</v>
      </c>
      <c r="O316" s="3" t="s">
        <v>948</v>
      </c>
      <c r="P316" s="3" t="s">
        <v>3133</v>
      </c>
      <c r="Q316" s="3" t="s">
        <v>3130</v>
      </c>
    </row>
    <row r="317" spans="1:17" x14ac:dyDescent="0.15">
      <c r="A317" s="3" t="s">
        <v>1479</v>
      </c>
      <c r="B317" s="3" t="s">
        <v>1480</v>
      </c>
      <c r="C317" s="1">
        <v>8.0500000000000007</v>
      </c>
      <c r="D317" s="2">
        <v>44012</v>
      </c>
      <c r="E317" s="2">
        <v>42185</v>
      </c>
      <c r="F317" s="3" t="s">
        <v>2857</v>
      </c>
      <c r="G317" s="3" t="s">
        <v>18</v>
      </c>
      <c r="H317" s="3" t="s">
        <v>19</v>
      </c>
      <c r="I317" s="3" t="s">
        <v>20</v>
      </c>
      <c r="J317" s="3" t="s">
        <v>21</v>
      </c>
      <c r="K317" s="3" t="s">
        <v>22</v>
      </c>
      <c r="L317" s="3" t="s">
        <v>23</v>
      </c>
      <c r="M317" s="1">
        <v>53653825</v>
      </c>
      <c r="N317" s="3" t="s">
        <v>18</v>
      </c>
      <c r="O317" s="3" t="s">
        <v>948</v>
      </c>
      <c r="P317" s="3" t="s">
        <v>3133</v>
      </c>
      <c r="Q317" s="3" t="s">
        <v>3130</v>
      </c>
    </row>
    <row r="318" spans="1:17" x14ac:dyDescent="0.15">
      <c r="A318" s="3" t="s">
        <v>388</v>
      </c>
      <c r="B318" s="3" t="s">
        <v>389</v>
      </c>
      <c r="C318" s="1">
        <v>12.5</v>
      </c>
      <c r="D318" s="2">
        <v>45888</v>
      </c>
      <c r="E318" s="2">
        <v>42248</v>
      </c>
      <c r="F318" s="3" t="s">
        <v>2892</v>
      </c>
      <c r="G318" s="3" t="s">
        <v>18</v>
      </c>
      <c r="H318" s="3" t="s">
        <v>19</v>
      </c>
      <c r="I318" s="3" t="s">
        <v>20</v>
      </c>
      <c r="J318" s="3" t="s">
        <v>21</v>
      </c>
      <c r="K318" s="3" t="s">
        <v>22</v>
      </c>
      <c r="L318" s="3" t="s">
        <v>23</v>
      </c>
      <c r="M318" s="1">
        <v>67736909</v>
      </c>
      <c r="N318" s="3" t="s">
        <v>18</v>
      </c>
      <c r="O318" s="3" t="s">
        <v>948</v>
      </c>
      <c r="P318" s="3" t="s">
        <v>3133</v>
      </c>
      <c r="Q318" s="3" t="s">
        <v>3130</v>
      </c>
    </row>
    <row r="319" spans="1:17" x14ac:dyDescent="0.15">
      <c r="A319" s="3" t="s">
        <v>388</v>
      </c>
      <c r="B319" s="3" t="s">
        <v>389</v>
      </c>
      <c r="C319" s="1">
        <v>12.5</v>
      </c>
      <c r="D319" s="2">
        <v>45888</v>
      </c>
      <c r="E319" s="2">
        <v>42248</v>
      </c>
      <c r="F319" s="3" t="s">
        <v>2893</v>
      </c>
      <c r="G319" s="3" t="s">
        <v>18</v>
      </c>
      <c r="H319" s="3" t="s">
        <v>19</v>
      </c>
      <c r="I319" s="3" t="s">
        <v>20</v>
      </c>
      <c r="J319" s="3" t="s">
        <v>21</v>
      </c>
      <c r="K319" s="3" t="s">
        <v>22</v>
      </c>
      <c r="L319" s="3" t="s">
        <v>23</v>
      </c>
      <c r="M319" s="1">
        <v>67736909</v>
      </c>
      <c r="N319" s="3" t="s">
        <v>18</v>
      </c>
      <c r="O319" s="3" t="s">
        <v>948</v>
      </c>
      <c r="P319" s="3" t="s">
        <v>3133</v>
      </c>
      <c r="Q319" s="3" t="s">
        <v>3130</v>
      </c>
    </row>
    <row r="320" spans="1:17" x14ac:dyDescent="0.15">
      <c r="A320" s="3" t="s">
        <v>1613</v>
      </c>
      <c r="B320" s="3" t="s">
        <v>1614</v>
      </c>
      <c r="C320" s="1">
        <v>10</v>
      </c>
      <c r="D320" s="2">
        <v>43357</v>
      </c>
      <c r="E320" s="2">
        <v>42258</v>
      </c>
      <c r="F320" s="3" t="s">
        <v>2896</v>
      </c>
      <c r="G320" s="3" t="s">
        <v>18</v>
      </c>
      <c r="H320" s="3" t="s">
        <v>19</v>
      </c>
      <c r="I320" s="3" t="s">
        <v>20</v>
      </c>
      <c r="J320" s="3" t="s">
        <v>21</v>
      </c>
      <c r="K320" s="3" t="s">
        <v>22</v>
      </c>
      <c r="L320" s="3" t="s">
        <v>589</v>
      </c>
      <c r="M320" s="1">
        <v>66312821</v>
      </c>
      <c r="N320" s="3" t="s">
        <v>18</v>
      </c>
      <c r="O320" s="3" t="s">
        <v>947</v>
      </c>
      <c r="P320" s="3" t="s">
        <v>3133</v>
      </c>
      <c r="Q320" s="3" t="s">
        <v>3130</v>
      </c>
    </row>
    <row r="321" spans="1:17" x14ac:dyDescent="0.15">
      <c r="A321" s="3" t="s">
        <v>190</v>
      </c>
      <c r="B321" s="3" t="s">
        <v>191</v>
      </c>
      <c r="C321" s="1">
        <v>12.5</v>
      </c>
      <c r="D321" s="2">
        <v>45930</v>
      </c>
      <c r="E321" s="2">
        <v>42277</v>
      </c>
      <c r="F321" s="3" t="s">
        <v>2903</v>
      </c>
      <c r="G321" s="3" t="s">
        <v>18</v>
      </c>
      <c r="H321" s="3" t="s">
        <v>19</v>
      </c>
      <c r="I321" s="3" t="s">
        <v>20</v>
      </c>
      <c r="J321" s="3" t="s">
        <v>21</v>
      </c>
      <c r="K321" s="3" t="s">
        <v>22</v>
      </c>
      <c r="L321" s="3" t="s">
        <v>23</v>
      </c>
      <c r="M321" s="1">
        <v>66312821</v>
      </c>
      <c r="N321" s="3" t="s">
        <v>18</v>
      </c>
      <c r="O321" s="3" t="s">
        <v>951</v>
      </c>
      <c r="P321" s="3" t="s">
        <v>3133</v>
      </c>
      <c r="Q321" s="3" t="s">
        <v>3130</v>
      </c>
    </row>
    <row r="322" spans="1:17" x14ac:dyDescent="0.15">
      <c r="A322" s="3" t="s">
        <v>1479</v>
      </c>
      <c r="B322" s="3" t="s">
        <v>1480</v>
      </c>
      <c r="C322" s="1">
        <v>8.75</v>
      </c>
      <c r="D322" s="2">
        <v>44103</v>
      </c>
      <c r="E322" s="2">
        <v>42276</v>
      </c>
      <c r="F322" s="3" t="s">
        <v>2904</v>
      </c>
      <c r="G322" s="3" t="s">
        <v>18</v>
      </c>
      <c r="H322" s="3" t="s">
        <v>19</v>
      </c>
      <c r="I322" s="3" t="s">
        <v>20</v>
      </c>
      <c r="J322" s="3" t="s">
        <v>21</v>
      </c>
      <c r="K322" s="3" t="s">
        <v>22</v>
      </c>
      <c r="L322" s="3" t="s">
        <v>23</v>
      </c>
      <c r="M322" s="1">
        <v>53653825</v>
      </c>
      <c r="N322" s="3" t="s">
        <v>18</v>
      </c>
      <c r="O322" s="3" t="s">
        <v>948</v>
      </c>
      <c r="P322" s="3" t="s">
        <v>3133</v>
      </c>
      <c r="Q322" s="3" t="s">
        <v>3130</v>
      </c>
    </row>
    <row r="323" spans="1:17" x14ac:dyDescent="0.15">
      <c r="A323" s="3" t="s">
        <v>2437</v>
      </c>
      <c r="B323" s="3" t="s">
        <v>2438</v>
      </c>
      <c r="C323" s="1">
        <v>13</v>
      </c>
      <c r="D323" s="2">
        <v>44106</v>
      </c>
      <c r="E323" s="2">
        <v>42286</v>
      </c>
      <c r="F323" s="3" t="s">
        <v>2907</v>
      </c>
      <c r="G323" s="3" t="s">
        <v>18</v>
      </c>
      <c r="H323" s="3" t="s">
        <v>19</v>
      </c>
      <c r="I323" s="3" t="s">
        <v>20</v>
      </c>
      <c r="J323" s="3" t="s">
        <v>21</v>
      </c>
      <c r="K323" s="3" t="s">
        <v>22</v>
      </c>
      <c r="L323" s="3" t="s">
        <v>25</v>
      </c>
      <c r="M323" s="1">
        <v>199986667</v>
      </c>
      <c r="N323" s="3" t="s">
        <v>18</v>
      </c>
      <c r="O323" s="3" t="s">
        <v>947</v>
      </c>
      <c r="P323" s="3" t="s">
        <v>3133</v>
      </c>
      <c r="Q323" s="3" t="s">
        <v>3130</v>
      </c>
    </row>
    <row r="324" spans="1:17" x14ac:dyDescent="0.15">
      <c r="A324" s="3" t="s">
        <v>1613</v>
      </c>
      <c r="B324" s="3" t="s">
        <v>1614</v>
      </c>
      <c r="C324" s="1">
        <v>10</v>
      </c>
      <c r="D324" s="2">
        <v>43395</v>
      </c>
      <c r="E324" s="2">
        <v>42296</v>
      </c>
      <c r="F324" s="3" t="s">
        <v>2913</v>
      </c>
      <c r="G324" s="3" t="s">
        <v>18</v>
      </c>
      <c r="H324" s="3" t="s">
        <v>19</v>
      </c>
      <c r="I324" s="3" t="s">
        <v>20</v>
      </c>
      <c r="J324" s="3" t="s">
        <v>21</v>
      </c>
      <c r="K324" s="3" t="s">
        <v>22</v>
      </c>
      <c r="L324" s="3" t="s">
        <v>23</v>
      </c>
      <c r="M324" s="1">
        <v>53050257</v>
      </c>
      <c r="N324" s="3" t="s">
        <v>18</v>
      </c>
      <c r="O324" s="3" t="s">
        <v>947</v>
      </c>
      <c r="P324" s="3" t="s">
        <v>3133</v>
      </c>
      <c r="Q324" s="3" t="s">
        <v>3130</v>
      </c>
    </row>
    <row r="325" spans="1:17" x14ac:dyDescent="0.15">
      <c r="A325" s="3" t="s">
        <v>89</v>
      </c>
      <c r="B325" s="3" t="s">
        <v>90</v>
      </c>
      <c r="C325" s="1">
        <v>9.1</v>
      </c>
      <c r="D325" s="2">
        <v>43424</v>
      </c>
      <c r="E325" s="2">
        <v>42332</v>
      </c>
      <c r="F325" s="3" t="s">
        <v>2935</v>
      </c>
      <c r="G325" s="3" t="s">
        <v>18</v>
      </c>
      <c r="H325" s="3" t="s">
        <v>19</v>
      </c>
      <c r="I325" s="3" t="s">
        <v>20</v>
      </c>
      <c r="J325" s="3" t="s">
        <v>21</v>
      </c>
      <c r="K325" s="3" t="s">
        <v>22</v>
      </c>
      <c r="L325" s="3" t="s">
        <v>23</v>
      </c>
      <c r="M325" s="1">
        <v>65931747</v>
      </c>
      <c r="N325" s="3" t="s">
        <v>18</v>
      </c>
      <c r="O325" s="3" t="s">
        <v>947</v>
      </c>
      <c r="P325" s="3" t="s">
        <v>3133</v>
      </c>
      <c r="Q325" s="3" t="s">
        <v>3130</v>
      </c>
    </row>
    <row r="326" spans="1:17" x14ac:dyDescent="0.15">
      <c r="A326" s="3" t="s">
        <v>89</v>
      </c>
      <c r="B326" s="3" t="s">
        <v>90</v>
      </c>
      <c r="C326" s="1">
        <v>9.1</v>
      </c>
      <c r="D326" s="2">
        <v>43424</v>
      </c>
      <c r="E326" s="2">
        <v>42332</v>
      </c>
      <c r="F326" s="3" t="s">
        <v>2936</v>
      </c>
      <c r="G326" s="3" t="s">
        <v>18</v>
      </c>
      <c r="H326" s="3" t="s">
        <v>19</v>
      </c>
      <c r="I326" s="3" t="s">
        <v>20</v>
      </c>
      <c r="J326" s="3" t="s">
        <v>21</v>
      </c>
      <c r="K326" s="3" t="s">
        <v>22</v>
      </c>
      <c r="L326" s="3" t="s">
        <v>23</v>
      </c>
      <c r="M326" s="1">
        <v>65931747</v>
      </c>
      <c r="N326" s="3" t="s">
        <v>18</v>
      </c>
      <c r="O326" s="3" t="s">
        <v>947</v>
      </c>
      <c r="P326" s="3" t="s">
        <v>3133</v>
      </c>
      <c r="Q326" s="3" t="s">
        <v>3130</v>
      </c>
    </row>
    <row r="327" spans="1:17" x14ac:dyDescent="0.15">
      <c r="A327" s="3" t="s">
        <v>1479</v>
      </c>
      <c r="B327" s="3" t="s">
        <v>1480</v>
      </c>
      <c r="C327" s="1">
        <v>10.1</v>
      </c>
      <c r="D327" s="2">
        <v>44159</v>
      </c>
      <c r="E327" s="2">
        <v>42332</v>
      </c>
      <c r="F327" s="3" t="s">
        <v>2939</v>
      </c>
      <c r="G327" s="3" t="s">
        <v>18</v>
      </c>
      <c r="H327" s="3" t="s">
        <v>19</v>
      </c>
      <c r="I327" s="3" t="s">
        <v>20</v>
      </c>
      <c r="J327" s="3" t="s">
        <v>21</v>
      </c>
      <c r="K327" s="3" t="s">
        <v>22</v>
      </c>
      <c r="L327" s="3" t="s">
        <v>23</v>
      </c>
      <c r="M327" s="1">
        <v>40240369</v>
      </c>
      <c r="N327" s="3" t="s">
        <v>18</v>
      </c>
      <c r="O327" s="3" t="s">
        <v>948</v>
      </c>
      <c r="P327" s="3" t="s">
        <v>3133</v>
      </c>
      <c r="Q327" s="3" t="s">
        <v>3130</v>
      </c>
    </row>
    <row r="328" spans="1:17" x14ac:dyDescent="0.15">
      <c r="A328" s="3" t="s">
        <v>1061</v>
      </c>
      <c r="B328" s="3" t="s">
        <v>1062</v>
      </c>
      <c r="C328" s="1">
        <v>7.5</v>
      </c>
      <c r="D328" s="2">
        <v>45981</v>
      </c>
      <c r="E328" s="2">
        <v>42341</v>
      </c>
      <c r="F328" s="3" t="s">
        <v>2941</v>
      </c>
      <c r="G328" s="3" t="s">
        <v>18</v>
      </c>
      <c r="H328" s="3" t="s">
        <v>19</v>
      </c>
      <c r="I328" s="3" t="s">
        <v>20</v>
      </c>
      <c r="J328" s="3" t="s">
        <v>21</v>
      </c>
      <c r="K328" s="3" t="s">
        <v>22</v>
      </c>
      <c r="L328" s="3" t="s">
        <v>23</v>
      </c>
      <c r="M328" s="1">
        <v>8048073</v>
      </c>
      <c r="N328" s="3" t="s">
        <v>18</v>
      </c>
      <c r="O328" s="3" t="s">
        <v>948</v>
      </c>
      <c r="P328" s="3" t="s">
        <v>3133</v>
      </c>
      <c r="Q328" s="3" t="s">
        <v>3130</v>
      </c>
    </row>
    <row r="329" spans="1:17" x14ac:dyDescent="0.15">
      <c r="A329" s="3" t="s">
        <v>176</v>
      </c>
      <c r="B329" s="3" t="s">
        <v>177</v>
      </c>
      <c r="C329" s="1">
        <v>11</v>
      </c>
      <c r="D329" s="2">
        <v>43513</v>
      </c>
      <c r="E329" s="2">
        <v>42417</v>
      </c>
      <c r="F329" s="3" t="s">
        <v>2964</v>
      </c>
      <c r="G329" s="3" t="s">
        <v>18</v>
      </c>
      <c r="H329" s="3" t="s">
        <v>19</v>
      </c>
      <c r="I329" s="3" t="s">
        <v>20</v>
      </c>
      <c r="J329" s="3" t="s">
        <v>21</v>
      </c>
      <c r="K329" s="3" t="s">
        <v>22</v>
      </c>
      <c r="L329" s="3" t="s">
        <v>25</v>
      </c>
      <c r="M329" s="1">
        <v>19893846</v>
      </c>
      <c r="N329" s="3" t="s">
        <v>18</v>
      </c>
      <c r="O329" s="3" t="s">
        <v>947</v>
      </c>
      <c r="P329" s="3" t="s">
        <v>3133</v>
      </c>
      <c r="Q329" s="3" t="s">
        <v>3130</v>
      </c>
    </row>
    <row r="330" spans="1:17" x14ac:dyDescent="0.15">
      <c r="A330" s="3" t="s">
        <v>332</v>
      </c>
      <c r="B330" s="3" t="s">
        <v>333</v>
      </c>
      <c r="C330" s="1">
        <v>6.75</v>
      </c>
      <c r="D330" s="2">
        <v>43567</v>
      </c>
      <c r="E330" s="2">
        <v>42472</v>
      </c>
      <c r="F330" s="3" t="s">
        <v>2982</v>
      </c>
      <c r="G330" s="3" t="s">
        <v>18</v>
      </c>
      <c r="H330" s="3" t="s">
        <v>19</v>
      </c>
      <c r="I330" s="3" t="s">
        <v>20</v>
      </c>
      <c r="J330" s="3" t="s">
        <v>21</v>
      </c>
      <c r="K330" s="3" t="s">
        <v>22</v>
      </c>
      <c r="L330" s="3" t="s">
        <v>23</v>
      </c>
      <c r="M330" s="1">
        <v>67067281</v>
      </c>
      <c r="N330" s="3" t="s">
        <v>18</v>
      </c>
      <c r="O330" s="3" t="s">
        <v>947</v>
      </c>
      <c r="P330" s="3" t="s">
        <v>3133</v>
      </c>
      <c r="Q330" s="3" t="s">
        <v>3130</v>
      </c>
    </row>
    <row r="331" spans="1:17" x14ac:dyDescent="0.15">
      <c r="A331" s="3" t="s">
        <v>1061</v>
      </c>
      <c r="B331" s="3" t="s">
        <v>1062</v>
      </c>
      <c r="C331" s="1">
        <v>8</v>
      </c>
      <c r="D331" s="2">
        <v>46115</v>
      </c>
      <c r="E331" s="2">
        <v>42475</v>
      </c>
      <c r="F331" s="3" t="s">
        <v>2984</v>
      </c>
      <c r="G331" s="3" t="s">
        <v>18</v>
      </c>
      <c r="H331" s="3" t="s">
        <v>19</v>
      </c>
      <c r="I331" s="3" t="s">
        <v>20</v>
      </c>
      <c r="J331" s="3" t="s">
        <v>21</v>
      </c>
      <c r="K331" s="3" t="s">
        <v>22</v>
      </c>
      <c r="L331" s="3" t="s">
        <v>23</v>
      </c>
      <c r="M331" s="1">
        <v>67067281</v>
      </c>
      <c r="N331" s="3" t="s">
        <v>45</v>
      </c>
      <c r="O331" s="3" t="s">
        <v>948</v>
      </c>
      <c r="P331" s="3" t="s">
        <v>3134</v>
      </c>
      <c r="Q331" s="3" t="s">
        <v>3130</v>
      </c>
    </row>
    <row r="332" spans="1:17" x14ac:dyDescent="0.15">
      <c r="A332" s="3" t="s">
        <v>3042</v>
      </c>
      <c r="B332" s="3" t="s">
        <v>3043</v>
      </c>
      <c r="C332" s="1">
        <v>9.85</v>
      </c>
      <c r="D332" s="2">
        <v>52576</v>
      </c>
      <c r="E332" s="2">
        <v>42641</v>
      </c>
      <c r="F332" s="3" t="s">
        <v>3044</v>
      </c>
      <c r="G332" s="3" t="s">
        <v>18</v>
      </c>
      <c r="H332" s="3" t="s">
        <v>19</v>
      </c>
      <c r="I332" s="3" t="s">
        <v>20</v>
      </c>
      <c r="J332" s="3" t="s">
        <v>21</v>
      </c>
      <c r="K332" s="3" t="s">
        <v>22</v>
      </c>
      <c r="L332" s="3" t="s">
        <v>25</v>
      </c>
      <c r="M332" s="1">
        <v>67278072</v>
      </c>
      <c r="N332" s="3" t="s">
        <v>18</v>
      </c>
      <c r="O332" s="3" t="s">
        <v>948</v>
      </c>
      <c r="P332" s="3" t="s">
        <v>3133</v>
      </c>
      <c r="Q332" s="3" t="s">
        <v>3130</v>
      </c>
    </row>
    <row r="333" spans="1:17" x14ac:dyDescent="0.15">
      <c r="A333" s="3" t="s">
        <v>388</v>
      </c>
      <c r="B333" s="3" t="s">
        <v>389</v>
      </c>
      <c r="C333" s="1">
        <v>10.5</v>
      </c>
      <c r="D333" s="2">
        <v>43761</v>
      </c>
      <c r="E333" s="2">
        <v>42669</v>
      </c>
      <c r="F333" s="3" t="s">
        <v>3050</v>
      </c>
      <c r="G333" s="3" t="s">
        <v>18</v>
      </c>
      <c r="H333" s="3" t="s">
        <v>19</v>
      </c>
      <c r="I333" s="3" t="s">
        <v>20</v>
      </c>
      <c r="J333" s="3" t="s">
        <v>21</v>
      </c>
      <c r="K333" s="3" t="s">
        <v>22</v>
      </c>
      <c r="L333" s="3" t="s">
        <v>25</v>
      </c>
      <c r="M333" s="1">
        <v>108379055</v>
      </c>
      <c r="N333" s="3" t="s">
        <v>18</v>
      </c>
      <c r="O333" s="3" t="s">
        <v>947</v>
      </c>
      <c r="P333" s="3" t="s">
        <v>3133</v>
      </c>
      <c r="Q333" s="3" t="s">
        <v>3130</v>
      </c>
    </row>
    <row r="334" spans="1:17" x14ac:dyDescent="0.15">
      <c r="A334" s="3" t="s">
        <v>1061</v>
      </c>
      <c r="B334" s="3" t="s">
        <v>1062</v>
      </c>
      <c r="C334" s="1">
        <v>7.75</v>
      </c>
      <c r="D334" s="2">
        <v>44450</v>
      </c>
      <c r="E334" s="2">
        <v>42676</v>
      </c>
      <c r="F334" s="3" t="s">
        <v>3052</v>
      </c>
      <c r="G334" s="3" t="s">
        <v>18</v>
      </c>
      <c r="H334" s="3" t="s">
        <v>19</v>
      </c>
      <c r="I334" s="3" t="s">
        <v>20</v>
      </c>
      <c r="J334" s="3" t="s">
        <v>21</v>
      </c>
      <c r="K334" s="3" t="s">
        <v>22</v>
      </c>
      <c r="L334" s="3" t="s">
        <v>28</v>
      </c>
      <c r="M334" s="1">
        <v>7377401</v>
      </c>
      <c r="N334" s="3" t="s">
        <v>45</v>
      </c>
      <c r="O334" s="3" t="s">
        <v>948</v>
      </c>
      <c r="P334" s="3" t="s">
        <v>3134</v>
      </c>
      <c r="Q334" s="3" t="s">
        <v>3130</v>
      </c>
    </row>
    <row r="335" spans="1:17" x14ac:dyDescent="0.15">
      <c r="A335" s="3" t="s">
        <v>1061</v>
      </c>
      <c r="B335" s="3" t="s">
        <v>1062</v>
      </c>
      <c r="C335" s="1">
        <v>7.5</v>
      </c>
      <c r="D335" s="2">
        <v>43780</v>
      </c>
      <c r="E335" s="2">
        <v>42688</v>
      </c>
      <c r="F335" s="3" t="s">
        <v>3054</v>
      </c>
      <c r="G335" s="3" t="s">
        <v>18</v>
      </c>
      <c r="H335" s="3" t="s">
        <v>19</v>
      </c>
      <c r="I335" s="3" t="s">
        <v>20</v>
      </c>
      <c r="J335" s="3" t="s">
        <v>21</v>
      </c>
      <c r="K335" s="3" t="s">
        <v>22</v>
      </c>
      <c r="L335" s="3" t="s">
        <v>28</v>
      </c>
      <c r="M335" s="1">
        <v>10730765</v>
      </c>
      <c r="N335" s="3" t="s">
        <v>18</v>
      </c>
      <c r="O335" s="3" t="s">
        <v>947</v>
      </c>
      <c r="P335" s="3" t="s">
        <v>3133</v>
      </c>
      <c r="Q335" s="3" t="s">
        <v>3130</v>
      </c>
    </row>
    <row r="336" spans="1:17" x14ac:dyDescent="0.15">
      <c r="A336" s="3" t="s">
        <v>2437</v>
      </c>
      <c r="B336" s="3" t="s">
        <v>2438</v>
      </c>
      <c r="C336" s="1">
        <v>0</v>
      </c>
      <c r="D336" s="2">
        <v>44225</v>
      </c>
      <c r="E336" s="2">
        <v>42769</v>
      </c>
      <c r="F336" s="3" t="s">
        <v>3084</v>
      </c>
      <c r="G336" s="3" t="s">
        <v>18</v>
      </c>
      <c r="H336" s="3" t="s">
        <v>455</v>
      </c>
      <c r="I336" s="3" t="s">
        <v>20</v>
      </c>
      <c r="J336" s="3" t="s">
        <v>21</v>
      </c>
      <c r="K336" s="3" t="s">
        <v>22</v>
      </c>
      <c r="L336" s="3" t="s">
        <v>25</v>
      </c>
      <c r="M336" s="1">
        <v>335000000</v>
      </c>
      <c r="N336" s="3" t="s">
        <v>45</v>
      </c>
      <c r="O336" s="3" t="s">
        <v>947</v>
      </c>
      <c r="P336" s="3" t="s">
        <v>3132</v>
      </c>
      <c r="Q336" s="3" t="s">
        <v>3130</v>
      </c>
    </row>
    <row r="337" spans="1:17" x14ac:dyDescent="0.15">
      <c r="A337" s="3" t="s">
        <v>332</v>
      </c>
      <c r="B337" s="3" t="s">
        <v>333</v>
      </c>
      <c r="C337" s="1">
        <v>5</v>
      </c>
      <c r="D337" s="2">
        <v>48327</v>
      </c>
      <c r="E337" s="2">
        <v>42867</v>
      </c>
      <c r="F337" s="3" t="s">
        <v>3113</v>
      </c>
      <c r="G337" s="3" t="s">
        <v>18</v>
      </c>
      <c r="H337" s="3" t="s">
        <v>19</v>
      </c>
      <c r="I337" s="3" t="s">
        <v>20</v>
      </c>
      <c r="J337" s="3" t="s">
        <v>21</v>
      </c>
      <c r="K337" s="3" t="s">
        <v>22</v>
      </c>
      <c r="L337" s="3" t="s">
        <v>23</v>
      </c>
      <c r="M337" s="1">
        <v>28798690</v>
      </c>
      <c r="N337" s="3" t="s">
        <v>45</v>
      </c>
      <c r="O337" s="3" t="s">
        <v>951</v>
      </c>
      <c r="P337" s="3" t="s">
        <v>3131</v>
      </c>
      <c r="Q337" s="3" t="s">
        <v>3130</v>
      </c>
    </row>
  </sheetData>
  <mergeCells count="16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P1:Q1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9"/>
  <sheetViews>
    <sheetView topLeftCell="A129" workbookViewId="0">
      <selection activeCell="P2" sqref="P2"/>
    </sheetView>
  </sheetViews>
  <sheetFormatPr baseColWidth="10" defaultColWidth="10.75" defaultRowHeight="11" x14ac:dyDescent="0.15"/>
  <cols>
    <col min="1" max="1" width="42.75" style="3" customWidth="1"/>
    <col min="2" max="2" width="14.25" style="3" customWidth="1"/>
    <col min="3" max="3" width="12.75" style="3" customWidth="1"/>
    <col min="4" max="5" width="16.5" style="3" customWidth="1"/>
    <col min="6" max="6" width="17.25" style="3" customWidth="1"/>
    <col min="7" max="7" width="20" style="3" customWidth="1"/>
    <col min="8" max="8" width="21.5" style="3" customWidth="1"/>
    <col min="9" max="9" width="18.5" style="3" customWidth="1"/>
    <col min="10" max="10" width="21.5" style="3" customWidth="1"/>
    <col min="11" max="11" width="30" style="3" customWidth="1"/>
    <col min="12" max="12" width="28.5" style="3" customWidth="1"/>
    <col min="13" max="13" width="20" style="3" customWidth="1"/>
    <col min="14" max="14" width="17.75" style="3" customWidth="1"/>
    <col min="15" max="15" width="14.25" style="3" customWidth="1"/>
    <col min="16" max="16" width="12.25" style="3" customWidth="1"/>
    <col min="17" max="17" width="10.75" style="3" customWidth="1"/>
    <col min="18" max="16384" width="10.75" style="3"/>
  </cols>
  <sheetData>
    <row r="1" spans="1:17" ht="66.75" customHeight="1" x14ac:dyDescent="0.15">
      <c r="A1" s="241" t="s">
        <v>0</v>
      </c>
      <c r="B1" s="241" t="s">
        <v>1</v>
      </c>
      <c r="C1" s="241" t="s">
        <v>2</v>
      </c>
      <c r="D1" s="241" t="s">
        <v>3</v>
      </c>
      <c r="E1" s="241" t="s">
        <v>4</v>
      </c>
      <c r="F1" s="241" t="s">
        <v>5</v>
      </c>
      <c r="G1" s="241" t="s">
        <v>6</v>
      </c>
      <c r="H1" s="241" t="s">
        <v>7</v>
      </c>
      <c r="I1" s="241" t="s">
        <v>8</v>
      </c>
      <c r="J1" s="241" t="s">
        <v>9</v>
      </c>
      <c r="K1" s="241" t="s">
        <v>10</v>
      </c>
      <c r="L1" s="241" t="s">
        <v>11</v>
      </c>
      <c r="M1" s="241" t="s">
        <v>12</v>
      </c>
      <c r="N1" s="241" t="s">
        <v>13</v>
      </c>
      <c r="O1" s="241" t="s">
        <v>15</v>
      </c>
      <c r="P1" s="241" t="s">
        <v>3146</v>
      </c>
      <c r="Q1" s="241" t="s">
        <v>18</v>
      </c>
    </row>
    <row r="2" spans="1:17" ht="66.75" customHeight="1" x14ac:dyDescent="0.15">
      <c r="A2" s="241" t="s">
        <v>0</v>
      </c>
      <c r="B2" s="241" t="s">
        <v>1</v>
      </c>
      <c r="C2" s="241" t="s">
        <v>2</v>
      </c>
      <c r="D2" s="241" t="s">
        <v>3</v>
      </c>
      <c r="E2" s="241" t="s">
        <v>4</v>
      </c>
      <c r="F2" s="241" t="s">
        <v>5</v>
      </c>
      <c r="G2" s="241" t="s">
        <v>6</v>
      </c>
      <c r="H2" s="241" t="s">
        <v>7</v>
      </c>
      <c r="I2" s="241" t="s">
        <v>8</v>
      </c>
      <c r="J2" s="241" t="s">
        <v>9</v>
      </c>
      <c r="K2" s="241" t="s">
        <v>10</v>
      </c>
      <c r="L2" s="241" t="s">
        <v>11</v>
      </c>
      <c r="M2" s="241" t="s">
        <v>12</v>
      </c>
      <c r="N2" s="241" t="s">
        <v>13</v>
      </c>
      <c r="O2" s="241" t="s">
        <v>15</v>
      </c>
      <c r="P2" s="3" t="s">
        <v>3137</v>
      </c>
      <c r="Q2" s="3" t="s">
        <v>3130</v>
      </c>
    </row>
    <row r="3" spans="1:17" x14ac:dyDescent="0.15">
      <c r="A3" s="3" t="s">
        <v>41</v>
      </c>
      <c r="B3" s="3" t="s">
        <v>42</v>
      </c>
      <c r="C3" s="1">
        <v>8.85</v>
      </c>
      <c r="D3" s="2">
        <v>44280</v>
      </c>
      <c r="E3" s="2">
        <v>42824</v>
      </c>
      <c r="F3" s="3" t="s">
        <v>43</v>
      </c>
      <c r="G3" s="3" t="s">
        <v>44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25</v>
      </c>
      <c r="M3" s="1">
        <v>132625642</v>
      </c>
      <c r="N3" s="3" t="s">
        <v>45</v>
      </c>
      <c r="O3" s="3" t="s">
        <v>24</v>
      </c>
      <c r="P3" s="3" t="s">
        <v>3140</v>
      </c>
      <c r="Q3" s="3" t="s">
        <v>3130</v>
      </c>
    </row>
    <row r="4" spans="1:17" x14ac:dyDescent="0.15">
      <c r="A4" s="3" t="s">
        <v>60</v>
      </c>
      <c r="B4" s="3" t="s">
        <v>61</v>
      </c>
      <c r="C4" s="1">
        <v>9.65</v>
      </c>
      <c r="D4" s="2">
        <v>44292</v>
      </c>
      <c r="E4" s="2">
        <v>42472</v>
      </c>
      <c r="F4" s="3" t="s">
        <v>62</v>
      </c>
      <c r="G4" s="3" t="s">
        <v>63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1">
        <v>66312821</v>
      </c>
      <c r="N4" s="3" t="s">
        <v>18</v>
      </c>
      <c r="O4" s="3" t="s">
        <v>24</v>
      </c>
      <c r="P4" s="3" t="s">
        <v>3139</v>
      </c>
      <c r="Q4" s="3" t="s">
        <v>3130</v>
      </c>
    </row>
    <row r="5" spans="1:17" x14ac:dyDescent="0.15">
      <c r="A5" s="3" t="s">
        <v>75</v>
      </c>
      <c r="B5" s="3" t="s">
        <v>76</v>
      </c>
      <c r="C5" s="1">
        <v>9.1999999999999993</v>
      </c>
      <c r="D5" s="2">
        <v>44309</v>
      </c>
      <c r="E5" s="2">
        <v>42489</v>
      </c>
      <c r="F5" s="3" t="s">
        <v>77</v>
      </c>
      <c r="G5" s="3" t="s">
        <v>78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1">
        <v>66312821</v>
      </c>
      <c r="N5" s="3" t="s">
        <v>18</v>
      </c>
      <c r="O5" s="3" t="s">
        <v>24</v>
      </c>
      <c r="P5" s="3" t="s">
        <v>3139</v>
      </c>
      <c r="Q5" s="3" t="s">
        <v>3130</v>
      </c>
    </row>
    <row r="6" spans="1:17" x14ac:dyDescent="0.15">
      <c r="A6" s="3" t="s">
        <v>60</v>
      </c>
      <c r="B6" s="3" t="s">
        <v>61</v>
      </c>
      <c r="C6" s="1">
        <v>9.5500000000000007</v>
      </c>
      <c r="D6" s="2">
        <v>44315</v>
      </c>
      <c r="E6" s="2">
        <v>42859</v>
      </c>
      <c r="F6" s="3" t="s">
        <v>82</v>
      </c>
      <c r="G6" s="3" t="s">
        <v>83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25</v>
      </c>
      <c r="M6" s="1">
        <v>66312821</v>
      </c>
      <c r="N6" s="3" t="s">
        <v>18</v>
      </c>
      <c r="O6" s="3" t="s">
        <v>24</v>
      </c>
      <c r="P6" s="3" t="s">
        <v>3139</v>
      </c>
      <c r="Q6" s="3" t="s">
        <v>3130</v>
      </c>
    </row>
    <row r="7" spans="1:17" x14ac:dyDescent="0.15">
      <c r="A7" s="3" t="s">
        <v>89</v>
      </c>
      <c r="B7" s="3" t="s">
        <v>90</v>
      </c>
      <c r="C7" s="1">
        <v>6.5</v>
      </c>
      <c r="D7" s="2">
        <v>44334</v>
      </c>
      <c r="E7" s="2">
        <v>40694</v>
      </c>
      <c r="F7" s="3" t="s">
        <v>91</v>
      </c>
      <c r="G7" s="3" t="s">
        <v>92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1">
        <v>49734616</v>
      </c>
      <c r="N7" s="3" t="s">
        <v>45</v>
      </c>
      <c r="O7" s="3" t="s">
        <v>24</v>
      </c>
      <c r="P7" s="3" t="s">
        <v>3143</v>
      </c>
      <c r="Q7" s="3" t="s">
        <v>3130</v>
      </c>
    </row>
    <row r="8" spans="1:17" x14ac:dyDescent="0.15">
      <c r="A8" s="3" t="s">
        <v>89</v>
      </c>
      <c r="B8" s="3" t="s">
        <v>90</v>
      </c>
      <c r="C8" s="1">
        <v>6.5</v>
      </c>
      <c r="D8" s="2">
        <v>44334</v>
      </c>
      <c r="E8" s="2">
        <v>40694</v>
      </c>
      <c r="F8" s="3" t="s">
        <v>93</v>
      </c>
      <c r="G8" s="3" t="s">
        <v>94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1">
        <v>49734616</v>
      </c>
      <c r="N8" s="3" t="s">
        <v>45</v>
      </c>
      <c r="O8" s="3" t="s">
        <v>24</v>
      </c>
      <c r="P8" s="3" t="s">
        <v>3143</v>
      </c>
      <c r="Q8" s="3" t="s">
        <v>3130</v>
      </c>
    </row>
    <row r="9" spans="1:17" x14ac:dyDescent="0.15">
      <c r="A9" s="3" t="s">
        <v>102</v>
      </c>
      <c r="B9" s="3" t="s">
        <v>103</v>
      </c>
      <c r="C9" s="1">
        <v>8.5</v>
      </c>
      <c r="D9" s="2">
        <v>44348</v>
      </c>
      <c r="E9" s="2">
        <v>40708</v>
      </c>
      <c r="F9" s="3" t="s">
        <v>104</v>
      </c>
      <c r="G9" s="3" t="s">
        <v>105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1">
        <v>66312821</v>
      </c>
      <c r="N9" s="3" t="s">
        <v>18</v>
      </c>
      <c r="O9" s="3" t="s">
        <v>24</v>
      </c>
      <c r="P9" s="3" t="s">
        <v>3139</v>
      </c>
      <c r="Q9" s="3" t="s">
        <v>3130</v>
      </c>
    </row>
    <row r="10" spans="1:17" x14ac:dyDescent="0.15">
      <c r="A10" s="3" t="s">
        <v>102</v>
      </c>
      <c r="B10" s="3" t="s">
        <v>103</v>
      </c>
      <c r="C10" s="1">
        <v>8.5</v>
      </c>
      <c r="D10" s="2">
        <v>44351</v>
      </c>
      <c r="E10" s="2">
        <v>40711</v>
      </c>
      <c r="F10" s="3" t="s">
        <v>114</v>
      </c>
      <c r="G10" s="3" t="s">
        <v>115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68</v>
      </c>
      <c r="M10" s="1">
        <v>66312821</v>
      </c>
      <c r="N10" s="3" t="s">
        <v>18</v>
      </c>
      <c r="O10" s="3" t="s">
        <v>24</v>
      </c>
      <c r="P10" s="3" t="s">
        <v>3139</v>
      </c>
      <c r="Q10" s="3" t="s">
        <v>3130</v>
      </c>
    </row>
    <row r="11" spans="1:17" x14ac:dyDescent="0.15">
      <c r="A11" s="3" t="s">
        <v>130</v>
      </c>
      <c r="B11" s="3" t="s">
        <v>131</v>
      </c>
      <c r="C11" s="1">
        <v>7.4</v>
      </c>
      <c r="D11" s="2">
        <v>44371</v>
      </c>
      <c r="E11" s="2">
        <v>42551</v>
      </c>
      <c r="F11" s="3" t="s">
        <v>132</v>
      </c>
      <c r="G11" s="3" t="s">
        <v>133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1">
        <v>40240369</v>
      </c>
      <c r="N11" s="3" t="s">
        <v>45</v>
      </c>
      <c r="O11" s="3" t="s">
        <v>24</v>
      </c>
      <c r="P11" s="3" t="s">
        <v>3141</v>
      </c>
      <c r="Q11" s="3" t="s">
        <v>3130</v>
      </c>
    </row>
    <row r="12" spans="1:17" x14ac:dyDescent="0.15">
      <c r="A12" s="3" t="s">
        <v>138</v>
      </c>
      <c r="B12" s="3" t="s">
        <v>139</v>
      </c>
      <c r="C12" s="1">
        <v>13.5</v>
      </c>
      <c r="D12" s="2">
        <v>44378</v>
      </c>
      <c r="E12" s="2">
        <v>42194</v>
      </c>
      <c r="F12" s="3" t="s">
        <v>140</v>
      </c>
      <c r="G12" s="3" t="s">
        <v>141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25</v>
      </c>
      <c r="M12" s="1">
        <v>54375013</v>
      </c>
      <c r="N12" s="3" t="s">
        <v>45</v>
      </c>
      <c r="O12" s="3" t="s">
        <v>24</v>
      </c>
      <c r="P12" s="3" t="s">
        <v>3141</v>
      </c>
      <c r="Q12" s="3" t="s">
        <v>3130</v>
      </c>
    </row>
    <row r="13" spans="1:17" x14ac:dyDescent="0.15">
      <c r="A13" s="3" t="s">
        <v>144</v>
      </c>
      <c r="B13" s="3" t="s">
        <v>145</v>
      </c>
      <c r="C13" s="1">
        <v>6.45</v>
      </c>
      <c r="D13" s="2">
        <v>44386</v>
      </c>
      <c r="E13" s="2">
        <v>42556</v>
      </c>
      <c r="F13" s="3" t="s">
        <v>146</v>
      </c>
      <c r="G13" s="3" t="s">
        <v>147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1">
        <v>67067281</v>
      </c>
      <c r="N13" s="3" t="s">
        <v>18</v>
      </c>
      <c r="O13" s="3" t="s">
        <v>24</v>
      </c>
      <c r="P13" s="3" t="s">
        <v>3139</v>
      </c>
      <c r="Q13" s="3" t="s">
        <v>3130</v>
      </c>
    </row>
    <row r="14" spans="1:17" x14ac:dyDescent="0.15">
      <c r="A14" s="3" t="s">
        <v>150</v>
      </c>
      <c r="B14" s="3" t="s">
        <v>151</v>
      </c>
      <c r="C14" s="1">
        <v>8.5</v>
      </c>
      <c r="D14" s="2">
        <v>44407</v>
      </c>
      <c r="E14" s="2">
        <v>42587</v>
      </c>
      <c r="F14" s="3" t="s">
        <v>152</v>
      </c>
      <c r="G14" s="3" t="s">
        <v>153</v>
      </c>
      <c r="H14" s="3" t="s">
        <v>19</v>
      </c>
      <c r="I14" s="3" t="s">
        <v>20</v>
      </c>
      <c r="J14" s="3" t="s">
        <v>21</v>
      </c>
      <c r="K14" s="3" t="s">
        <v>22</v>
      </c>
      <c r="L14" s="3" t="s">
        <v>23</v>
      </c>
      <c r="M14" s="1">
        <v>93894194</v>
      </c>
      <c r="N14" s="3" t="s">
        <v>45</v>
      </c>
      <c r="O14" s="3" t="s">
        <v>24</v>
      </c>
      <c r="P14" s="3" t="s">
        <v>3140</v>
      </c>
      <c r="Q14" s="3" t="s">
        <v>3130</v>
      </c>
    </row>
    <row r="15" spans="1:17" x14ac:dyDescent="0.15">
      <c r="A15" s="3" t="s">
        <v>154</v>
      </c>
      <c r="B15" s="3" t="s">
        <v>155</v>
      </c>
      <c r="C15" s="1">
        <v>8.6</v>
      </c>
      <c r="D15" s="2">
        <v>44431</v>
      </c>
      <c r="E15" s="2">
        <v>42247</v>
      </c>
      <c r="F15" s="3" t="s">
        <v>156</v>
      </c>
      <c r="G15" s="3" t="s">
        <v>157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23</v>
      </c>
      <c r="M15" s="1">
        <v>66312821</v>
      </c>
      <c r="N15" s="3" t="s">
        <v>45</v>
      </c>
      <c r="O15" s="3" t="s">
        <v>24</v>
      </c>
      <c r="P15" s="3" t="s">
        <v>3141</v>
      </c>
      <c r="Q15" s="3" t="s">
        <v>3130</v>
      </c>
    </row>
    <row r="16" spans="1:17" x14ac:dyDescent="0.15">
      <c r="A16" s="3" t="s">
        <v>138</v>
      </c>
      <c r="B16" s="3" t="s">
        <v>139</v>
      </c>
      <c r="C16" s="1">
        <v>8</v>
      </c>
      <c r="D16" s="2">
        <v>44441</v>
      </c>
      <c r="E16" s="2">
        <v>42257</v>
      </c>
      <c r="F16" s="3" t="s">
        <v>159</v>
      </c>
      <c r="G16" s="3" t="s">
        <v>160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23</v>
      </c>
      <c r="M16" s="1">
        <v>54375013</v>
      </c>
      <c r="N16" s="3" t="s">
        <v>45</v>
      </c>
      <c r="O16" s="3" t="s">
        <v>24</v>
      </c>
      <c r="P16" s="3" t="s">
        <v>3141</v>
      </c>
      <c r="Q16" s="3" t="s">
        <v>3130</v>
      </c>
    </row>
    <row r="17" spans="1:17" x14ac:dyDescent="0.15">
      <c r="A17" s="3" t="s">
        <v>161</v>
      </c>
      <c r="B17" s="3" t="s">
        <v>162</v>
      </c>
      <c r="C17" s="1">
        <v>9.4</v>
      </c>
      <c r="D17" s="2">
        <v>44455</v>
      </c>
      <c r="E17" s="2">
        <v>42635</v>
      </c>
      <c r="F17" s="3" t="s">
        <v>163</v>
      </c>
      <c r="G17" s="3" t="s">
        <v>164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25</v>
      </c>
      <c r="M17" s="1">
        <v>66312821</v>
      </c>
      <c r="N17" s="3" t="s">
        <v>45</v>
      </c>
      <c r="O17" s="3" t="s">
        <v>24</v>
      </c>
      <c r="P17" s="3" t="s">
        <v>3144</v>
      </c>
      <c r="Q17" s="3" t="s">
        <v>3130</v>
      </c>
    </row>
    <row r="18" spans="1:17" x14ac:dyDescent="0.15">
      <c r="A18" s="3" t="s">
        <v>165</v>
      </c>
      <c r="B18" s="3" t="s">
        <v>166</v>
      </c>
      <c r="C18" s="1">
        <v>10.75</v>
      </c>
      <c r="D18" s="2">
        <v>44461</v>
      </c>
      <c r="E18" s="2">
        <v>42641</v>
      </c>
      <c r="F18" s="3" t="s">
        <v>167</v>
      </c>
      <c r="G18" s="3" t="s">
        <v>168</v>
      </c>
      <c r="H18" s="3" t="s">
        <v>19</v>
      </c>
      <c r="I18" s="3" t="s">
        <v>20</v>
      </c>
      <c r="J18" s="3" t="s">
        <v>21</v>
      </c>
      <c r="K18" s="3" t="s">
        <v>22</v>
      </c>
      <c r="L18" s="3" t="s">
        <v>25</v>
      </c>
      <c r="M18" s="1">
        <v>66312821</v>
      </c>
      <c r="N18" s="3" t="s">
        <v>45</v>
      </c>
      <c r="O18" s="3" t="s">
        <v>24</v>
      </c>
      <c r="P18" s="3" t="s">
        <v>3144</v>
      </c>
      <c r="Q18" s="3" t="s">
        <v>3130</v>
      </c>
    </row>
    <row r="19" spans="1:17" x14ac:dyDescent="0.15">
      <c r="A19" s="3" t="s">
        <v>176</v>
      </c>
      <c r="B19" s="3" t="s">
        <v>177</v>
      </c>
      <c r="C19" s="1">
        <v>14.5</v>
      </c>
      <c r="D19" s="2">
        <v>44491</v>
      </c>
      <c r="E19" s="2">
        <v>42489</v>
      </c>
      <c r="F19" s="3" t="s">
        <v>178</v>
      </c>
      <c r="G19" s="3" t="s">
        <v>179</v>
      </c>
      <c r="H19" s="3" t="s">
        <v>19</v>
      </c>
      <c r="I19" s="3" t="s">
        <v>20</v>
      </c>
      <c r="J19" s="3" t="s">
        <v>21</v>
      </c>
      <c r="K19" s="3" t="s">
        <v>22</v>
      </c>
      <c r="L19" s="3" t="s">
        <v>25</v>
      </c>
      <c r="M19" s="1">
        <v>66312821</v>
      </c>
      <c r="N19" s="3" t="s">
        <v>18</v>
      </c>
      <c r="O19" s="3" t="s">
        <v>24</v>
      </c>
      <c r="P19" s="3" t="s">
        <v>3139</v>
      </c>
      <c r="Q19" s="3" t="s">
        <v>3130</v>
      </c>
    </row>
    <row r="20" spans="1:17" x14ac:dyDescent="0.15">
      <c r="A20" s="3" t="s">
        <v>50</v>
      </c>
      <c r="B20" s="3" t="s">
        <v>51</v>
      </c>
      <c r="C20" s="1">
        <v>8.1</v>
      </c>
      <c r="D20" s="2">
        <v>44539</v>
      </c>
      <c r="E20" s="2">
        <v>40899</v>
      </c>
      <c r="F20" s="3" t="s">
        <v>195</v>
      </c>
      <c r="G20" s="3" t="s">
        <v>196</v>
      </c>
      <c r="H20" s="3" t="s">
        <v>19</v>
      </c>
      <c r="I20" s="3" t="s">
        <v>20</v>
      </c>
      <c r="J20" s="3" t="s">
        <v>21</v>
      </c>
      <c r="K20" s="3" t="s">
        <v>22</v>
      </c>
      <c r="L20" s="3" t="s">
        <v>23</v>
      </c>
      <c r="M20" s="1">
        <v>66312821</v>
      </c>
      <c r="N20" s="3" t="s">
        <v>18</v>
      </c>
      <c r="O20" s="3" t="s">
        <v>24</v>
      </c>
      <c r="P20" s="3" t="s">
        <v>3139</v>
      </c>
      <c r="Q20" s="3" t="s">
        <v>3130</v>
      </c>
    </row>
    <row r="21" spans="1:17" x14ac:dyDescent="0.15">
      <c r="A21" s="3" t="s">
        <v>41</v>
      </c>
      <c r="B21" s="3" t="s">
        <v>42</v>
      </c>
      <c r="C21" s="1">
        <v>9</v>
      </c>
      <c r="D21" s="2">
        <v>44596</v>
      </c>
      <c r="E21" s="2">
        <v>42776</v>
      </c>
      <c r="F21" s="3" t="s">
        <v>209</v>
      </c>
      <c r="G21" s="3" t="s">
        <v>210</v>
      </c>
      <c r="H21" s="3" t="s">
        <v>19</v>
      </c>
      <c r="I21" s="3" t="s">
        <v>20</v>
      </c>
      <c r="J21" s="3" t="s">
        <v>21</v>
      </c>
      <c r="K21" s="3" t="s">
        <v>22</v>
      </c>
      <c r="L21" s="3" t="s">
        <v>25</v>
      </c>
      <c r="M21" s="1">
        <v>135382116</v>
      </c>
      <c r="N21" s="3" t="s">
        <v>45</v>
      </c>
      <c r="O21" s="3" t="s">
        <v>24</v>
      </c>
      <c r="P21" s="3" t="s">
        <v>3140</v>
      </c>
      <c r="Q21" s="3" t="s">
        <v>3130</v>
      </c>
    </row>
    <row r="22" spans="1:17" x14ac:dyDescent="0.15">
      <c r="A22" s="3" t="s">
        <v>244</v>
      </c>
      <c r="B22" s="3" t="s">
        <v>245</v>
      </c>
      <c r="C22" s="1">
        <v>10.35</v>
      </c>
      <c r="D22" s="2">
        <v>44656</v>
      </c>
      <c r="E22" s="2">
        <v>42836</v>
      </c>
      <c r="F22" s="3" t="s">
        <v>246</v>
      </c>
      <c r="G22" s="3" t="s">
        <v>247</v>
      </c>
      <c r="H22" s="3" t="s">
        <v>19</v>
      </c>
      <c r="I22" s="3" t="s">
        <v>20</v>
      </c>
      <c r="J22" s="3" t="s">
        <v>21</v>
      </c>
      <c r="K22" s="3" t="s">
        <v>22</v>
      </c>
      <c r="L22" s="3" t="s">
        <v>23</v>
      </c>
      <c r="M22" s="1">
        <v>53050257</v>
      </c>
      <c r="N22" s="3" t="s">
        <v>45</v>
      </c>
      <c r="O22" s="3" t="s">
        <v>24</v>
      </c>
      <c r="P22" s="3" t="s">
        <v>3141</v>
      </c>
      <c r="Q22" s="3" t="s">
        <v>3130</v>
      </c>
    </row>
    <row r="23" spans="1:17" x14ac:dyDescent="0.15">
      <c r="A23" s="3" t="s">
        <v>50</v>
      </c>
      <c r="B23" s="3" t="s">
        <v>51</v>
      </c>
      <c r="C23" s="1">
        <v>0.1</v>
      </c>
      <c r="D23" s="2">
        <v>44658</v>
      </c>
      <c r="E23" s="2">
        <v>41018</v>
      </c>
      <c r="F23" s="3" t="s">
        <v>251</v>
      </c>
      <c r="G23" s="3" t="s">
        <v>252</v>
      </c>
      <c r="H23" s="3" t="s">
        <v>19</v>
      </c>
      <c r="I23" s="3" t="s">
        <v>20</v>
      </c>
      <c r="J23" s="3" t="s">
        <v>21</v>
      </c>
      <c r="K23" s="3" t="s">
        <v>22</v>
      </c>
      <c r="L23" s="3" t="s">
        <v>23</v>
      </c>
      <c r="M23" s="1">
        <v>67691058</v>
      </c>
      <c r="N23" s="3" t="s">
        <v>18</v>
      </c>
      <c r="O23" s="3" t="s">
        <v>24</v>
      </c>
      <c r="P23" s="3" t="s">
        <v>3139</v>
      </c>
      <c r="Q23" s="3" t="s">
        <v>3130</v>
      </c>
    </row>
    <row r="24" spans="1:17" x14ac:dyDescent="0.15">
      <c r="A24" s="3" t="s">
        <v>50</v>
      </c>
      <c r="B24" s="3" t="s">
        <v>51</v>
      </c>
      <c r="C24" s="1">
        <v>0.1</v>
      </c>
      <c r="D24" s="2">
        <v>44664</v>
      </c>
      <c r="E24" s="2">
        <v>41024</v>
      </c>
      <c r="F24" s="3" t="s">
        <v>253</v>
      </c>
      <c r="G24" s="3" t="s">
        <v>254</v>
      </c>
      <c r="H24" s="3" t="s">
        <v>19</v>
      </c>
      <c r="I24" s="3" t="s">
        <v>20</v>
      </c>
      <c r="J24" s="3" t="s">
        <v>21</v>
      </c>
      <c r="K24" s="3" t="s">
        <v>22</v>
      </c>
      <c r="L24" s="3" t="s">
        <v>23</v>
      </c>
      <c r="M24" s="1">
        <v>66312821</v>
      </c>
      <c r="N24" s="3" t="s">
        <v>18</v>
      </c>
      <c r="O24" s="3" t="s">
        <v>24</v>
      </c>
      <c r="P24" s="3" t="s">
        <v>3139</v>
      </c>
      <c r="Q24" s="3" t="s">
        <v>3130</v>
      </c>
    </row>
    <row r="25" spans="1:17" x14ac:dyDescent="0.15">
      <c r="A25" s="3" t="s">
        <v>165</v>
      </c>
      <c r="B25" s="3" t="s">
        <v>166</v>
      </c>
      <c r="C25" s="1">
        <v>9.65</v>
      </c>
      <c r="D25" s="2">
        <v>44671</v>
      </c>
      <c r="E25" s="2">
        <v>42851</v>
      </c>
      <c r="F25" s="3" t="s">
        <v>255</v>
      </c>
      <c r="G25" s="3" t="s">
        <v>256</v>
      </c>
      <c r="H25" s="3" t="s">
        <v>19</v>
      </c>
      <c r="I25" s="3" t="s">
        <v>20</v>
      </c>
      <c r="J25" s="3" t="s">
        <v>21</v>
      </c>
      <c r="K25" s="3" t="s">
        <v>22</v>
      </c>
      <c r="L25" s="3" t="s">
        <v>25</v>
      </c>
      <c r="M25" s="1">
        <v>66312821</v>
      </c>
      <c r="N25" s="3" t="s">
        <v>45</v>
      </c>
      <c r="O25" s="3" t="s">
        <v>24</v>
      </c>
      <c r="P25" s="3" t="s">
        <v>3144</v>
      </c>
      <c r="Q25" s="3" t="s">
        <v>3130</v>
      </c>
    </row>
    <row r="26" spans="1:17" x14ac:dyDescent="0.15">
      <c r="A26" s="3" t="s">
        <v>165</v>
      </c>
      <c r="B26" s="3" t="s">
        <v>166</v>
      </c>
      <c r="C26" s="1">
        <v>9</v>
      </c>
      <c r="D26" s="2">
        <v>44831</v>
      </c>
      <c r="E26" s="2">
        <v>43011</v>
      </c>
      <c r="F26" s="3" t="s">
        <v>302</v>
      </c>
      <c r="G26" s="3" t="s">
        <v>303</v>
      </c>
      <c r="H26" s="3" t="s">
        <v>19</v>
      </c>
      <c r="I26" s="3" t="s">
        <v>20</v>
      </c>
      <c r="J26" s="3" t="s">
        <v>21</v>
      </c>
      <c r="K26" s="3" t="s">
        <v>22</v>
      </c>
      <c r="L26" s="3" t="s">
        <v>25</v>
      </c>
      <c r="M26" s="1">
        <v>66312821</v>
      </c>
      <c r="N26" s="3" t="s">
        <v>45</v>
      </c>
      <c r="O26" s="3" t="s">
        <v>24</v>
      </c>
      <c r="P26" s="3" t="s">
        <v>3144</v>
      </c>
      <c r="Q26" s="3" t="s">
        <v>3130</v>
      </c>
    </row>
    <row r="27" spans="1:17" x14ac:dyDescent="0.15">
      <c r="A27" s="3" t="s">
        <v>312</v>
      </c>
      <c r="B27" s="3" t="s">
        <v>313</v>
      </c>
      <c r="C27" s="1">
        <v>5.55</v>
      </c>
      <c r="D27" s="2">
        <v>44845</v>
      </c>
      <c r="E27" s="2">
        <v>42297</v>
      </c>
      <c r="F27" s="3" t="s">
        <v>314</v>
      </c>
      <c r="G27" s="3" t="s">
        <v>315</v>
      </c>
      <c r="H27" s="3" t="s">
        <v>19</v>
      </c>
      <c r="I27" s="3" t="s">
        <v>20</v>
      </c>
      <c r="J27" s="3" t="s">
        <v>21</v>
      </c>
      <c r="K27" s="3" t="s">
        <v>22</v>
      </c>
      <c r="L27" s="3" t="s">
        <v>23</v>
      </c>
      <c r="M27" s="1">
        <v>65931747</v>
      </c>
      <c r="N27" s="3" t="s">
        <v>45</v>
      </c>
      <c r="O27" s="3" t="s">
        <v>24</v>
      </c>
      <c r="P27" s="3" t="s">
        <v>3140</v>
      </c>
      <c r="Q27" s="3" t="s">
        <v>3130</v>
      </c>
    </row>
    <row r="28" spans="1:17" x14ac:dyDescent="0.15">
      <c r="A28" s="3" t="s">
        <v>41</v>
      </c>
      <c r="B28" s="3" t="s">
        <v>42</v>
      </c>
      <c r="C28" s="1">
        <v>7.7</v>
      </c>
      <c r="D28" s="2">
        <v>44868</v>
      </c>
      <c r="E28" s="2">
        <v>43048</v>
      </c>
      <c r="F28" s="3" t="s">
        <v>330</v>
      </c>
      <c r="G28" s="3" t="s">
        <v>331</v>
      </c>
      <c r="H28" s="3" t="s">
        <v>19</v>
      </c>
      <c r="I28" s="3" t="s">
        <v>20</v>
      </c>
      <c r="J28" s="3" t="s">
        <v>21</v>
      </c>
      <c r="K28" s="3" t="s">
        <v>22</v>
      </c>
      <c r="L28" s="3" t="s">
        <v>25</v>
      </c>
      <c r="M28" s="1">
        <v>198938464</v>
      </c>
      <c r="N28" s="3" t="s">
        <v>45</v>
      </c>
      <c r="O28" s="3" t="s">
        <v>24</v>
      </c>
      <c r="P28" s="3" t="s">
        <v>3140</v>
      </c>
      <c r="Q28" s="3" t="s">
        <v>3130</v>
      </c>
    </row>
    <row r="29" spans="1:17" x14ac:dyDescent="0.15">
      <c r="A29" s="3" t="s">
        <v>312</v>
      </c>
      <c r="B29" s="3" t="s">
        <v>313</v>
      </c>
      <c r="C29" s="1">
        <v>6.95</v>
      </c>
      <c r="D29" s="2">
        <v>44994</v>
      </c>
      <c r="E29" s="2">
        <v>42446</v>
      </c>
      <c r="F29" s="3" t="s">
        <v>350</v>
      </c>
      <c r="G29" s="3" t="s">
        <v>351</v>
      </c>
      <c r="H29" s="3" t="s">
        <v>19</v>
      </c>
      <c r="I29" s="3" t="s">
        <v>20</v>
      </c>
      <c r="J29" s="3" t="s">
        <v>21</v>
      </c>
      <c r="K29" s="3" t="s">
        <v>22</v>
      </c>
      <c r="L29" s="3" t="s">
        <v>23</v>
      </c>
      <c r="M29" s="1">
        <v>66312821</v>
      </c>
      <c r="N29" s="3" t="s">
        <v>45</v>
      </c>
      <c r="O29" s="3" t="s">
        <v>24</v>
      </c>
      <c r="P29" s="3" t="s">
        <v>3140</v>
      </c>
      <c r="Q29" s="3" t="s">
        <v>3130</v>
      </c>
    </row>
    <row r="30" spans="1:17" x14ac:dyDescent="0.15">
      <c r="A30" s="3" t="s">
        <v>41</v>
      </c>
      <c r="B30" s="3" t="s">
        <v>42</v>
      </c>
      <c r="C30" s="1">
        <v>6.5</v>
      </c>
      <c r="D30" s="2">
        <v>45007</v>
      </c>
      <c r="E30" s="2">
        <v>41367</v>
      </c>
      <c r="F30" s="3" t="s">
        <v>354</v>
      </c>
      <c r="G30" s="3" t="s">
        <v>355</v>
      </c>
      <c r="H30" s="3" t="s">
        <v>19</v>
      </c>
      <c r="I30" s="3" t="s">
        <v>20</v>
      </c>
      <c r="J30" s="3" t="s">
        <v>21</v>
      </c>
      <c r="K30" s="3" t="s">
        <v>22</v>
      </c>
      <c r="L30" s="3" t="s">
        <v>23</v>
      </c>
      <c r="M30" s="1">
        <v>132625642</v>
      </c>
      <c r="N30" s="3" t="s">
        <v>45</v>
      </c>
      <c r="O30" s="3" t="s">
        <v>24</v>
      </c>
      <c r="P30" s="3" t="s">
        <v>3140</v>
      </c>
      <c r="Q30" s="3" t="s">
        <v>3130</v>
      </c>
    </row>
    <row r="31" spans="1:17" x14ac:dyDescent="0.15">
      <c r="A31" s="3" t="s">
        <v>356</v>
      </c>
      <c r="B31" s="3" t="s">
        <v>357</v>
      </c>
      <c r="C31" s="1">
        <v>8</v>
      </c>
      <c r="D31" s="2">
        <v>45019</v>
      </c>
      <c r="E31" s="2">
        <v>41379</v>
      </c>
      <c r="F31" s="3" t="s">
        <v>358</v>
      </c>
      <c r="G31" s="3" t="s">
        <v>359</v>
      </c>
      <c r="H31" s="3" t="s">
        <v>19</v>
      </c>
      <c r="I31" s="3" t="s">
        <v>20</v>
      </c>
      <c r="J31" s="3" t="s">
        <v>21</v>
      </c>
      <c r="K31" s="3" t="s">
        <v>22</v>
      </c>
      <c r="L31" s="3" t="s">
        <v>23</v>
      </c>
      <c r="M31" s="1">
        <v>22442244</v>
      </c>
      <c r="N31" s="3" t="s">
        <v>45</v>
      </c>
      <c r="O31" s="3" t="s">
        <v>24</v>
      </c>
      <c r="P31" s="3" t="s">
        <v>3145</v>
      </c>
      <c r="Q31" s="3" t="s">
        <v>3130</v>
      </c>
    </row>
    <row r="32" spans="1:17" x14ac:dyDescent="0.15">
      <c r="A32" s="3" t="s">
        <v>312</v>
      </c>
      <c r="B32" s="3" t="s">
        <v>313</v>
      </c>
      <c r="C32" s="1">
        <v>8.4499999999999993</v>
      </c>
      <c r="D32" s="2">
        <v>45043</v>
      </c>
      <c r="E32" s="2">
        <v>42495</v>
      </c>
      <c r="F32" s="3" t="s">
        <v>371</v>
      </c>
      <c r="G32" s="3" t="s">
        <v>372</v>
      </c>
      <c r="H32" s="3" t="s">
        <v>19</v>
      </c>
      <c r="I32" s="3" t="s">
        <v>20</v>
      </c>
      <c r="J32" s="3" t="s">
        <v>21</v>
      </c>
      <c r="K32" s="3" t="s">
        <v>22</v>
      </c>
      <c r="L32" s="3" t="s">
        <v>23</v>
      </c>
      <c r="M32" s="1">
        <v>66312821</v>
      </c>
      <c r="N32" s="3" t="s">
        <v>45</v>
      </c>
      <c r="O32" s="3" t="s">
        <v>24</v>
      </c>
      <c r="P32" s="3" t="s">
        <v>3140</v>
      </c>
      <c r="Q32" s="3" t="s">
        <v>3130</v>
      </c>
    </row>
    <row r="33" spans="1:17" x14ac:dyDescent="0.15">
      <c r="A33" s="3" t="s">
        <v>312</v>
      </c>
      <c r="B33" s="3" t="s">
        <v>313</v>
      </c>
      <c r="C33" s="1">
        <v>8.5500000000000007</v>
      </c>
      <c r="D33" s="2">
        <v>45139</v>
      </c>
      <c r="E33" s="2">
        <v>42591</v>
      </c>
      <c r="F33" s="3" t="s">
        <v>385</v>
      </c>
      <c r="G33" s="3" t="s">
        <v>386</v>
      </c>
      <c r="H33" s="3" t="s">
        <v>19</v>
      </c>
      <c r="I33" s="3" t="s">
        <v>20</v>
      </c>
      <c r="J33" s="3" t="s">
        <v>21</v>
      </c>
      <c r="K33" s="3" t="s">
        <v>22</v>
      </c>
      <c r="L33" s="3" t="s">
        <v>23</v>
      </c>
      <c r="M33" s="1">
        <v>66312821</v>
      </c>
      <c r="N33" s="3" t="s">
        <v>45</v>
      </c>
      <c r="O33" s="3" t="s">
        <v>24</v>
      </c>
      <c r="P33" s="3" t="s">
        <v>3140</v>
      </c>
      <c r="Q33" s="3" t="s">
        <v>3130</v>
      </c>
    </row>
    <row r="34" spans="1:17" x14ac:dyDescent="0.15">
      <c r="A34" s="3" t="s">
        <v>182</v>
      </c>
      <c r="B34" s="3" t="s">
        <v>183</v>
      </c>
      <c r="C34" s="1">
        <v>0</v>
      </c>
      <c r="D34" s="2">
        <v>45149</v>
      </c>
      <c r="E34" s="2">
        <v>41509</v>
      </c>
      <c r="F34" s="3" t="s">
        <v>392</v>
      </c>
      <c r="G34" s="3" t="s">
        <v>393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1">
        <v>165782053</v>
      </c>
      <c r="N34" s="3" t="s">
        <v>18</v>
      </c>
      <c r="O34" s="3" t="s">
        <v>24</v>
      </c>
      <c r="P34" s="3" t="s">
        <v>3139</v>
      </c>
      <c r="Q34" s="3" t="s">
        <v>3130</v>
      </c>
    </row>
    <row r="35" spans="1:17" x14ac:dyDescent="0.15">
      <c r="A35" s="3" t="s">
        <v>422</v>
      </c>
      <c r="B35" s="3" t="s">
        <v>423</v>
      </c>
      <c r="C35" s="1">
        <v>4.3499999999999996</v>
      </c>
      <c r="D35" s="2">
        <v>45425</v>
      </c>
      <c r="E35" s="2">
        <v>41785</v>
      </c>
      <c r="F35" s="3" t="s">
        <v>439</v>
      </c>
      <c r="G35" s="3" t="s">
        <v>440</v>
      </c>
      <c r="H35" s="3" t="s">
        <v>19</v>
      </c>
      <c r="I35" s="3" t="s">
        <v>20</v>
      </c>
      <c r="J35" s="3" t="s">
        <v>21</v>
      </c>
      <c r="K35" s="3" t="s">
        <v>22</v>
      </c>
      <c r="L35" s="3" t="s">
        <v>189</v>
      </c>
      <c r="M35" s="1">
        <v>135382116</v>
      </c>
      <c r="N35" s="3" t="s">
        <v>18</v>
      </c>
      <c r="O35" s="3" t="s">
        <v>24</v>
      </c>
      <c r="P35" s="3" t="s">
        <v>3139</v>
      </c>
      <c r="Q35" s="3" t="s">
        <v>3130</v>
      </c>
    </row>
    <row r="36" spans="1:17" x14ac:dyDescent="0.15">
      <c r="A36" s="3" t="s">
        <v>457</v>
      </c>
      <c r="B36" s="3" t="s">
        <v>458</v>
      </c>
      <c r="C36" s="1">
        <v>8.3000000000000007</v>
      </c>
      <c r="D36" s="2">
        <v>45547</v>
      </c>
      <c r="E36" s="2">
        <v>41907</v>
      </c>
      <c r="F36" s="3" t="s">
        <v>459</v>
      </c>
      <c r="G36" s="3" t="s">
        <v>460</v>
      </c>
      <c r="H36" s="3" t="s">
        <v>19</v>
      </c>
      <c r="I36" s="3" t="s">
        <v>20</v>
      </c>
      <c r="J36" s="3" t="s">
        <v>21</v>
      </c>
      <c r="K36" s="3" t="s">
        <v>22</v>
      </c>
      <c r="L36" s="3" t="s">
        <v>23</v>
      </c>
      <c r="M36" s="1">
        <v>67968766</v>
      </c>
      <c r="N36" s="3" t="s">
        <v>18</v>
      </c>
      <c r="O36" s="3" t="s">
        <v>24</v>
      </c>
      <c r="P36" s="3" t="s">
        <v>3139</v>
      </c>
      <c r="Q36" s="3" t="s">
        <v>3130</v>
      </c>
    </row>
    <row r="37" spans="1:17" x14ac:dyDescent="0.15">
      <c r="A37" s="3" t="s">
        <v>452</v>
      </c>
      <c r="B37" s="3" t="s">
        <v>453</v>
      </c>
      <c r="C37" s="1">
        <v>7.98</v>
      </c>
      <c r="D37" s="2">
        <v>45722</v>
      </c>
      <c r="E37" s="2">
        <v>42082</v>
      </c>
      <c r="F37" s="3" t="s">
        <v>496</v>
      </c>
      <c r="G37" s="3" t="s">
        <v>497</v>
      </c>
      <c r="H37" s="3" t="s">
        <v>19</v>
      </c>
      <c r="I37" s="3" t="s">
        <v>20</v>
      </c>
      <c r="J37" s="3" t="s">
        <v>21</v>
      </c>
      <c r="K37" s="3" t="s">
        <v>22</v>
      </c>
      <c r="L37" s="3" t="s">
        <v>23</v>
      </c>
      <c r="M37" s="1">
        <v>66312821</v>
      </c>
      <c r="N37" s="3" t="s">
        <v>45</v>
      </c>
      <c r="O37" s="3" t="s">
        <v>24</v>
      </c>
      <c r="P37" s="3" t="s">
        <v>3140</v>
      </c>
      <c r="Q37" s="3" t="s">
        <v>3130</v>
      </c>
    </row>
    <row r="38" spans="1:17" x14ac:dyDescent="0.15">
      <c r="A38" s="3" t="s">
        <v>422</v>
      </c>
      <c r="B38" s="3" t="s">
        <v>423</v>
      </c>
      <c r="C38" s="1">
        <v>4.3499999999999996</v>
      </c>
      <c r="D38" s="2">
        <v>45786</v>
      </c>
      <c r="E38" s="2">
        <v>42146</v>
      </c>
      <c r="F38" s="3" t="s">
        <v>502</v>
      </c>
      <c r="G38" s="3" t="s">
        <v>503</v>
      </c>
      <c r="H38" s="3" t="s">
        <v>19</v>
      </c>
      <c r="I38" s="3" t="s">
        <v>20</v>
      </c>
      <c r="J38" s="3" t="s">
        <v>21</v>
      </c>
      <c r="K38" s="3" t="s">
        <v>22</v>
      </c>
      <c r="L38" s="3" t="s">
        <v>23</v>
      </c>
      <c r="M38" s="1">
        <v>67691058</v>
      </c>
      <c r="N38" s="3" t="s">
        <v>18</v>
      </c>
      <c r="O38" s="3" t="s">
        <v>24</v>
      </c>
      <c r="P38" s="3" t="s">
        <v>3139</v>
      </c>
      <c r="Q38" s="3" t="s">
        <v>3130</v>
      </c>
    </row>
    <row r="39" spans="1:17" x14ac:dyDescent="0.15">
      <c r="A39" s="3" t="s">
        <v>422</v>
      </c>
      <c r="B39" s="3" t="s">
        <v>423</v>
      </c>
      <c r="C39" s="1">
        <v>4.3499999999999996</v>
      </c>
      <c r="D39" s="2">
        <v>45796</v>
      </c>
      <c r="E39" s="2">
        <v>42156</v>
      </c>
      <c r="F39" s="3" t="s">
        <v>507</v>
      </c>
      <c r="G39" s="3" t="s">
        <v>508</v>
      </c>
      <c r="H39" s="3" t="s">
        <v>19</v>
      </c>
      <c r="I39" s="3" t="s">
        <v>20</v>
      </c>
      <c r="J39" s="3" t="s">
        <v>21</v>
      </c>
      <c r="K39" s="3" t="s">
        <v>22</v>
      </c>
      <c r="L39" s="3" t="s">
        <v>23</v>
      </c>
      <c r="M39" s="1">
        <v>67691058</v>
      </c>
      <c r="N39" s="3" t="s">
        <v>18</v>
      </c>
      <c r="O39" s="3" t="s">
        <v>24</v>
      </c>
      <c r="P39" s="3" t="s">
        <v>3139</v>
      </c>
      <c r="Q39" s="3" t="s">
        <v>3130</v>
      </c>
    </row>
    <row r="40" spans="1:17" x14ac:dyDescent="0.15">
      <c r="A40" s="3" t="s">
        <v>422</v>
      </c>
      <c r="B40" s="3" t="s">
        <v>423</v>
      </c>
      <c r="C40" s="1">
        <v>12.1</v>
      </c>
      <c r="D40" s="2">
        <v>45811</v>
      </c>
      <c r="E40" s="2">
        <v>42171</v>
      </c>
      <c r="F40" s="3" t="s">
        <v>509</v>
      </c>
      <c r="G40" s="3" t="s">
        <v>510</v>
      </c>
      <c r="H40" s="3" t="s">
        <v>19</v>
      </c>
      <c r="I40" s="3" t="s">
        <v>20</v>
      </c>
      <c r="J40" s="3" t="s">
        <v>21</v>
      </c>
      <c r="K40" s="3" t="s">
        <v>22</v>
      </c>
      <c r="L40" s="3" t="s">
        <v>23</v>
      </c>
      <c r="M40" s="1">
        <v>67691058</v>
      </c>
      <c r="N40" s="3" t="s">
        <v>18</v>
      </c>
      <c r="O40" s="3" t="s">
        <v>24</v>
      </c>
      <c r="P40" s="3" t="s">
        <v>3139</v>
      </c>
      <c r="Q40" s="3" t="s">
        <v>3130</v>
      </c>
    </row>
    <row r="41" spans="1:17" x14ac:dyDescent="0.15">
      <c r="A41" s="3" t="s">
        <v>512</v>
      </c>
      <c r="B41" s="3" t="s">
        <v>513</v>
      </c>
      <c r="C41" s="1">
        <v>12.1</v>
      </c>
      <c r="D41" s="2">
        <v>45841</v>
      </c>
      <c r="E41" s="2">
        <v>42201</v>
      </c>
      <c r="F41" s="3" t="s">
        <v>514</v>
      </c>
      <c r="G41" s="3" t="s">
        <v>515</v>
      </c>
      <c r="H41" s="3" t="s">
        <v>19</v>
      </c>
      <c r="I41" s="3" t="s">
        <v>20</v>
      </c>
      <c r="J41" s="3" t="s">
        <v>21</v>
      </c>
      <c r="K41" s="3" t="s">
        <v>22</v>
      </c>
      <c r="L41" s="3" t="s">
        <v>23</v>
      </c>
      <c r="M41" s="1">
        <v>66312821</v>
      </c>
      <c r="N41" s="3" t="s">
        <v>18</v>
      </c>
      <c r="O41" s="3" t="s">
        <v>24</v>
      </c>
      <c r="P41" s="3" t="s">
        <v>3139</v>
      </c>
      <c r="Q41" s="3" t="s">
        <v>3130</v>
      </c>
    </row>
    <row r="42" spans="1:17" x14ac:dyDescent="0.15">
      <c r="A42" s="3" t="s">
        <v>512</v>
      </c>
      <c r="B42" s="3" t="s">
        <v>513</v>
      </c>
      <c r="C42" s="1">
        <v>12.1</v>
      </c>
      <c r="D42" s="2">
        <v>45841</v>
      </c>
      <c r="E42" s="2">
        <v>42201</v>
      </c>
      <c r="F42" s="3" t="s">
        <v>516</v>
      </c>
      <c r="G42" s="3" t="s">
        <v>517</v>
      </c>
      <c r="H42" s="3" t="s">
        <v>19</v>
      </c>
      <c r="I42" s="3" t="s">
        <v>20</v>
      </c>
      <c r="J42" s="3" t="s">
        <v>21</v>
      </c>
      <c r="K42" s="3" t="s">
        <v>22</v>
      </c>
      <c r="L42" s="3" t="s">
        <v>23</v>
      </c>
      <c r="M42" s="1">
        <v>66312821</v>
      </c>
      <c r="N42" s="3" t="s">
        <v>18</v>
      </c>
      <c r="O42" s="3" t="s">
        <v>24</v>
      </c>
      <c r="P42" s="3" t="s">
        <v>3139</v>
      </c>
      <c r="Q42" s="3" t="s">
        <v>3130</v>
      </c>
    </row>
    <row r="43" spans="1:17" x14ac:dyDescent="0.15">
      <c r="A43" s="3" t="s">
        <v>512</v>
      </c>
      <c r="B43" s="3" t="s">
        <v>513</v>
      </c>
      <c r="C43" s="1">
        <v>12.1</v>
      </c>
      <c r="D43" s="2">
        <v>45841</v>
      </c>
      <c r="E43" s="2">
        <v>42201</v>
      </c>
      <c r="F43" s="3" t="s">
        <v>518</v>
      </c>
      <c r="G43" s="3" t="s">
        <v>519</v>
      </c>
      <c r="H43" s="3" t="s">
        <v>19</v>
      </c>
      <c r="I43" s="3" t="s">
        <v>20</v>
      </c>
      <c r="J43" s="3" t="s">
        <v>21</v>
      </c>
      <c r="K43" s="3" t="s">
        <v>22</v>
      </c>
      <c r="L43" s="3" t="s">
        <v>23</v>
      </c>
      <c r="M43" s="1">
        <v>66312821</v>
      </c>
      <c r="N43" s="3" t="s">
        <v>18</v>
      </c>
      <c r="O43" s="3" t="s">
        <v>24</v>
      </c>
      <c r="P43" s="3" t="s">
        <v>3139</v>
      </c>
      <c r="Q43" s="3" t="s">
        <v>3130</v>
      </c>
    </row>
    <row r="44" spans="1:17" x14ac:dyDescent="0.15">
      <c r="A44" s="3" t="s">
        <v>529</v>
      </c>
      <c r="B44" s="3" t="s">
        <v>530</v>
      </c>
      <c r="C44" s="1">
        <v>7</v>
      </c>
      <c r="D44" s="2">
        <v>45897</v>
      </c>
      <c r="E44" s="2">
        <v>42257</v>
      </c>
      <c r="F44" s="3" t="s">
        <v>531</v>
      </c>
      <c r="G44" s="3" t="s">
        <v>532</v>
      </c>
      <c r="H44" s="3" t="s">
        <v>19</v>
      </c>
      <c r="I44" s="3" t="s">
        <v>20</v>
      </c>
      <c r="J44" s="3" t="s">
        <v>21</v>
      </c>
      <c r="K44" s="3" t="s">
        <v>22</v>
      </c>
      <c r="L44" s="3" t="s">
        <v>23</v>
      </c>
      <c r="M44" s="1">
        <v>65931747</v>
      </c>
      <c r="N44" s="3" t="s">
        <v>45</v>
      </c>
      <c r="O44" s="3" t="s">
        <v>24</v>
      </c>
      <c r="P44" s="3" t="s">
        <v>3141</v>
      </c>
      <c r="Q44" s="3" t="s">
        <v>3130</v>
      </c>
    </row>
    <row r="45" spans="1:17" x14ac:dyDescent="0.15">
      <c r="A45" s="3" t="s">
        <v>540</v>
      </c>
      <c r="B45" s="3" t="s">
        <v>541</v>
      </c>
      <c r="C45" s="1">
        <v>9.75</v>
      </c>
      <c r="D45" s="2">
        <v>45922</v>
      </c>
      <c r="E45" s="2">
        <v>42282</v>
      </c>
      <c r="F45" s="3" t="s">
        <v>542</v>
      </c>
      <c r="G45" s="3" t="s">
        <v>543</v>
      </c>
      <c r="H45" s="3" t="s">
        <v>19</v>
      </c>
      <c r="I45" s="3" t="s">
        <v>20</v>
      </c>
      <c r="J45" s="3" t="s">
        <v>21</v>
      </c>
      <c r="K45" s="3" t="s">
        <v>22</v>
      </c>
      <c r="L45" s="3" t="s">
        <v>23</v>
      </c>
      <c r="M45" s="1">
        <v>40240369</v>
      </c>
      <c r="N45" s="3" t="s">
        <v>18</v>
      </c>
      <c r="O45" s="3" t="s">
        <v>24</v>
      </c>
      <c r="P45" s="3" t="s">
        <v>3139</v>
      </c>
      <c r="Q45" s="3" t="s">
        <v>3130</v>
      </c>
    </row>
    <row r="46" spans="1:17" x14ac:dyDescent="0.15">
      <c r="A46" s="3" t="s">
        <v>337</v>
      </c>
      <c r="B46" s="3" t="s">
        <v>338</v>
      </c>
      <c r="C46" s="1">
        <v>1</v>
      </c>
      <c r="D46" s="2">
        <v>45929</v>
      </c>
      <c r="E46" s="2">
        <v>42269</v>
      </c>
      <c r="F46" s="3" t="s">
        <v>544</v>
      </c>
      <c r="G46" s="3" t="s">
        <v>545</v>
      </c>
      <c r="H46" s="3" t="s">
        <v>19</v>
      </c>
      <c r="I46" s="3" t="s">
        <v>20</v>
      </c>
      <c r="J46" s="3" t="s">
        <v>21</v>
      </c>
      <c r="K46" s="3" t="s">
        <v>22</v>
      </c>
      <c r="L46" s="3" t="s">
        <v>23</v>
      </c>
      <c r="M46" s="1">
        <v>134134563</v>
      </c>
      <c r="N46" s="3" t="s">
        <v>18</v>
      </c>
      <c r="O46" s="3" t="s">
        <v>24</v>
      </c>
      <c r="P46" s="3" t="s">
        <v>3139</v>
      </c>
      <c r="Q46" s="3" t="s">
        <v>3130</v>
      </c>
    </row>
    <row r="47" spans="1:17" x14ac:dyDescent="0.15">
      <c r="A47" s="3" t="s">
        <v>546</v>
      </c>
      <c r="B47" s="3" t="s">
        <v>547</v>
      </c>
      <c r="C47" s="1">
        <v>9.75</v>
      </c>
      <c r="D47" s="2">
        <v>45930</v>
      </c>
      <c r="E47" s="2">
        <v>42290</v>
      </c>
      <c r="F47" s="3" t="s">
        <v>548</v>
      </c>
      <c r="G47" s="3" t="s">
        <v>549</v>
      </c>
      <c r="H47" s="3" t="s">
        <v>19</v>
      </c>
      <c r="I47" s="3" t="s">
        <v>20</v>
      </c>
      <c r="J47" s="3" t="s">
        <v>21</v>
      </c>
      <c r="K47" s="3" t="s">
        <v>22</v>
      </c>
      <c r="L47" s="3" t="s">
        <v>23</v>
      </c>
      <c r="M47" s="1">
        <v>66312821</v>
      </c>
      <c r="N47" s="3" t="s">
        <v>45</v>
      </c>
      <c r="O47" s="3" t="s">
        <v>24</v>
      </c>
      <c r="P47" s="3" t="s">
        <v>3143</v>
      </c>
      <c r="Q47" s="3" t="s">
        <v>3130</v>
      </c>
    </row>
    <row r="48" spans="1:17" x14ac:dyDescent="0.15">
      <c r="A48" s="3" t="s">
        <v>452</v>
      </c>
      <c r="B48" s="3" t="s">
        <v>453</v>
      </c>
      <c r="C48" s="1">
        <v>11</v>
      </c>
      <c r="D48" s="2">
        <v>45947</v>
      </c>
      <c r="E48" s="2">
        <v>42307</v>
      </c>
      <c r="F48" s="3" t="s">
        <v>558</v>
      </c>
      <c r="G48" s="3" t="s">
        <v>559</v>
      </c>
      <c r="H48" s="3" t="s">
        <v>19</v>
      </c>
      <c r="I48" s="3" t="s">
        <v>20</v>
      </c>
      <c r="J48" s="3" t="s">
        <v>21</v>
      </c>
      <c r="K48" s="3" t="s">
        <v>22</v>
      </c>
      <c r="L48" s="3" t="s">
        <v>23</v>
      </c>
      <c r="M48" s="1">
        <v>53050257</v>
      </c>
      <c r="N48" s="3" t="s">
        <v>45</v>
      </c>
      <c r="O48" s="3" t="s">
        <v>24</v>
      </c>
      <c r="P48" s="3" t="s">
        <v>3140</v>
      </c>
      <c r="Q48" s="3" t="s">
        <v>3130</v>
      </c>
    </row>
    <row r="49" spans="1:17" x14ac:dyDescent="0.15">
      <c r="A49" s="3" t="s">
        <v>452</v>
      </c>
      <c r="B49" s="3" t="s">
        <v>453</v>
      </c>
      <c r="C49" s="1">
        <v>6.88</v>
      </c>
      <c r="D49" s="2">
        <v>45950</v>
      </c>
      <c r="E49" s="2">
        <v>42310</v>
      </c>
      <c r="F49" s="3" t="s">
        <v>560</v>
      </c>
      <c r="G49" s="3" t="s">
        <v>561</v>
      </c>
      <c r="H49" s="3" t="s">
        <v>19</v>
      </c>
      <c r="I49" s="3" t="s">
        <v>20</v>
      </c>
      <c r="J49" s="3" t="s">
        <v>21</v>
      </c>
      <c r="K49" s="3" t="s">
        <v>22</v>
      </c>
      <c r="L49" s="3" t="s">
        <v>23</v>
      </c>
      <c r="M49" s="1">
        <v>53050257</v>
      </c>
      <c r="N49" s="3" t="s">
        <v>45</v>
      </c>
      <c r="O49" s="3" t="s">
        <v>24</v>
      </c>
      <c r="P49" s="3" t="s">
        <v>3140</v>
      </c>
      <c r="Q49" s="3" t="s">
        <v>3130</v>
      </c>
    </row>
    <row r="50" spans="1:17" x14ac:dyDescent="0.15">
      <c r="A50" s="3" t="s">
        <v>563</v>
      </c>
      <c r="B50" s="3" t="s">
        <v>564</v>
      </c>
      <c r="C50" s="1">
        <v>11.8</v>
      </c>
      <c r="D50" s="2">
        <v>45953</v>
      </c>
      <c r="E50" s="2">
        <v>42313</v>
      </c>
      <c r="F50" s="3" t="s">
        <v>565</v>
      </c>
      <c r="G50" s="3" t="s">
        <v>566</v>
      </c>
      <c r="H50" s="3" t="s">
        <v>19</v>
      </c>
      <c r="I50" s="3" t="s">
        <v>20</v>
      </c>
      <c r="J50" s="3" t="s">
        <v>21</v>
      </c>
      <c r="K50" s="3" t="s">
        <v>22</v>
      </c>
      <c r="L50" s="3" t="s">
        <v>23</v>
      </c>
      <c r="M50" s="1">
        <v>66006600</v>
      </c>
      <c r="N50" s="3" t="s">
        <v>18</v>
      </c>
      <c r="O50" s="3" t="s">
        <v>24</v>
      </c>
      <c r="P50" s="3" t="s">
        <v>3139</v>
      </c>
      <c r="Q50" s="3" t="s">
        <v>3130</v>
      </c>
    </row>
    <row r="51" spans="1:17" x14ac:dyDescent="0.15">
      <c r="A51" s="3" t="s">
        <v>190</v>
      </c>
      <c r="B51" s="3" t="s">
        <v>191</v>
      </c>
      <c r="C51" s="1">
        <v>1</v>
      </c>
      <c r="D51" s="2">
        <v>45960</v>
      </c>
      <c r="E51" s="2">
        <v>42307</v>
      </c>
      <c r="F51" s="3" t="s">
        <v>567</v>
      </c>
      <c r="G51" s="3" t="s">
        <v>568</v>
      </c>
      <c r="H51" s="3" t="s">
        <v>19</v>
      </c>
      <c r="I51" s="3" t="s">
        <v>20</v>
      </c>
      <c r="J51" s="3" t="s">
        <v>21</v>
      </c>
      <c r="K51" s="3" t="s">
        <v>22</v>
      </c>
      <c r="L51" s="3" t="s">
        <v>23</v>
      </c>
      <c r="M51" s="1">
        <v>66312821</v>
      </c>
      <c r="N51" s="3" t="s">
        <v>18</v>
      </c>
      <c r="O51" s="3" t="s">
        <v>24</v>
      </c>
      <c r="P51" s="3" t="s">
        <v>3139</v>
      </c>
      <c r="Q51" s="3" t="s">
        <v>3130</v>
      </c>
    </row>
    <row r="52" spans="1:17" x14ac:dyDescent="0.15">
      <c r="A52" s="3" t="s">
        <v>546</v>
      </c>
      <c r="B52" s="3" t="s">
        <v>547</v>
      </c>
      <c r="C52" s="1">
        <v>7.5</v>
      </c>
      <c r="D52" s="2">
        <v>45961</v>
      </c>
      <c r="E52" s="2">
        <v>42321</v>
      </c>
      <c r="F52" s="3" t="s">
        <v>570</v>
      </c>
      <c r="G52" s="3" t="s">
        <v>571</v>
      </c>
      <c r="H52" s="3" t="s">
        <v>19</v>
      </c>
      <c r="I52" s="3" t="s">
        <v>20</v>
      </c>
      <c r="J52" s="3" t="s">
        <v>21</v>
      </c>
      <c r="K52" s="3" t="s">
        <v>22</v>
      </c>
      <c r="L52" s="3" t="s">
        <v>23</v>
      </c>
      <c r="M52" s="1">
        <v>22416794</v>
      </c>
      <c r="N52" s="3" t="s">
        <v>45</v>
      </c>
      <c r="O52" s="3" t="s">
        <v>24</v>
      </c>
      <c r="P52" s="3" t="s">
        <v>3143</v>
      </c>
      <c r="Q52" s="3" t="s">
        <v>3130</v>
      </c>
    </row>
    <row r="53" spans="1:17" x14ac:dyDescent="0.15">
      <c r="A53" s="3" t="s">
        <v>273</v>
      </c>
      <c r="B53" s="3" t="s">
        <v>274</v>
      </c>
      <c r="C53" s="1">
        <v>0.01</v>
      </c>
      <c r="D53" s="2">
        <v>45975</v>
      </c>
      <c r="E53" s="2">
        <v>42335</v>
      </c>
      <c r="F53" s="3" t="s">
        <v>585</v>
      </c>
      <c r="G53" s="3" t="s">
        <v>586</v>
      </c>
      <c r="H53" s="3" t="s">
        <v>19</v>
      </c>
      <c r="I53" s="3" t="s">
        <v>20</v>
      </c>
      <c r="J53" s="3" t="s">
        <v>21</v>
      </c>
      <c r="K53" s="3" t="s">
        <v>22</v>
      </c>
      <c r="L53" s="3" t="s">
        <v>23</v>
      </c>
      <c r="M53" s="1">
        <v>39787692</v>
      </c>
      <c r="N53" s="3" t="s">
        <v>45</v>
      </c>
      <c r="O53" s="3" t="s">
        <v>24</v>
      </c>
      <c r="P53" s="3" t="s">
        <v>3144</v>
      </c>
      <c r="Q53" s="3" t="s">
        <v>3130</v>
      </c>
    </row>
    <row r="54" spans="1:17" x14ac:dyDescent="0.15">
      <c r="A54" s="3" t="s">
        <v>591</v>
      </c>
      <c r="B54" s="3" t="s">
        <v>592</v>
      </c>
      <c r="C54" s="1">
        <v>5</v>
      </c>
      <c r="D54" s="2">
        <v>46000</v>
      </c>
      <c r="E54" s="2">
        <v>42360</v>
      </c>
      <c r="F54" s="3" t="s">
        <v>593</v>
      </c>
      <c r="G54" s="3" t="s">
        <v>594</v>
      </c>
      <c r="H54" s="3" t="s">
        <v>19</v>
      </c>
      <c r="I54" s="3" t="s">
        <v>20</v>
      </c>
      <c r="J54" s="3" t="s">
        <v>21</v>
      </c>
      <c r="K54" s="3" t="s">
        <v>22</v>
      </c>
      <c r="L54" s="3" t="s">
        <v>23</v>
      </c>
      <c r="M54" s="1">
        <v>66312821</v>
      </c>
      <c r="N54" s="3" t="s">
        <v>45</v>
      </c>
      <c r="O54" s="3" t="s">
        <v>24</v>
      </c>
      <c r="P54" s="3" t="s">
        <v>3140</v>
      </c>
      <c r="Q54" s="3" t="s">
        <v>3130</v>
      </c>
    </row>
    <row r="55" spans="1:17" x14ac:dyDescent="0.15">
      <c r="A55" s="3" t="s">
        <v>595</v>
      </c>
      <c r="B55" s="3" t="s">
        <v>596</v>
      </c>
      <c r="C55" s="1">
        <v>11.1</v>
      </c>
      <c r="D55" s="2">
        <v>46003</v>
      </c>
      <c r="E55" s="2">
        <v>42363</v>
      </c>
      <c r="F55" s="3" t="s">
        <v>597</v>
      </c>
      <c r="G55" s="3" t="s">
        <v>598</v>
      </c>
      <c r="H55" s="3" t="s">
        <v>19</v>
      </c>
      <c r="I55" s="3" t="s">
        <v>20</v>
      </c>
      <c r="J55" s="3" t="s">
        <v>21</v>
      </c>
      <c r="K55" s="3" t="s">
        <v>22</v>
      </c>
      <c r="L55" s="3" t="s">
        <v>23</v>
      </c>
      <c r="M55" s="1">
        <v>135382116</v>
      </c>
      <c r="N55" s="3" t="s">
        <v>18</v>
      </c>
      <c r="O55" s="3" t="s">
        <v>24</v>
      </c>
      <c r="P55" s="3" t="s">
        <v>3139</v>
      </c>
      <c r="Q55" s="3" t="s">
        <v>3130</v>
      </c>
    </row>
    <row r="56" spans="1:17" x14ac:dyDescent="0.15">
      <c r="A56" s="3" t="s">
        <v>452</v>
      </c>
      <c r="B56" s="3" t="s">
        <v>453</v>
      </c>
      <c r="C56" s="1">
        <v>6.89</v>
      </c>
      <c r="D56" s="2">
        <v>46007</v>
      </c>
      <c r="E56" s="2">
        <v>42367</v>
      </c>
      <c r="F56" s="3" t="s">
        <v>599</v>
      </c>
      <c r="G56" s="3" t="s">
        <v>600</v>
      </c>
      <c r="H56" s="3" t="s">
        <v>19</v>
      </c>
      <c r="I56" s="3" t="s">
        <v>20</v>
      </c>
      <c r="J56" s="3" t="s">
        <v>21</v>
      </c>
      <c r="K56" s="3" t="s">
        <v>22</v>
      </c>
      <c r="L56" s="3" t="s">
        <v>23</v>
      </c>
      <c r="M56" s="1">
        <v>53050257</v>
      </c>
      <c r="N56" s="3" t="s">
        <v>45</v>
      </c>
      <c r="O56" s="3" t="s">
        <v>24</v>
      </c>
      <c r="P56" s="3" t="s">
        <v>3140</v>
      </c>
      <c r="Q56" s="3" t="s">
        <v>3130</v>
      </c>
    </row>
    <row r="57" spans="1:17" x14ac:dyDescent="0.15">
      <c r="A57" s="3" t="s">
        <v>591</v>
      </c>
      <c r="B57" s="3" t="s">
        <v>592</v>
      </c>
      <c r="C57" s="1">
        <v>0.01</v>
      </c>
      <c r="D57" s="2">
        <v>46059</v>
      </c>
      <c r="E57" s="2">
        <v>42419</v>
      </c>
      <c r="F57" s="3" t="s">
        <v>604</v>
      </c>
      <c r="G57" s="3" t="s">
        <v>605</v>
      </c>
      <c r="H57" s="3" t="s">
        <v>19</v>
      </c>
      <c r="I57" s="3" t="s">
        <v>20</v>
      </c>
      <c r="J57" s="3" t="s">
        <v>21</v>
      </c>
      <c r="K57" s="3" t="s">
        <v>22</v>
      </c>
      <c r="L57" s="3" t="s">
        <v>23</v>
      </c>
      <c r="M57" s="1">
        <v>67968766</v>
      </c>
      <c r="N57" s="3" t="s">
        <v>45</v>
      </c>
      <c r="O57" s="3" t="s">
        <v>24</v>
      </c>
      <c r="P57" s="3" t="s">
        <v>3140</v>
      </c>
      <c r="Q57" s="3" t="s">
        <v>3130</v>
      </c>
    </row>
    <row r="58" spans="1:17" x14ac:dyDescent="0.15">
      <c r="A58" s="3" t="s">
        <v>591</v>
      </c>
      <c r="B58" s="3" t="s">
        <v>592</v>
      </c>
      <c r="C58" s="1">
        <v>12.5</v>
      </c>
      <c r="D58" s="2">
        <v>46099</v>
      </c>
      <c r="E58" s="2">
        <v>42459</v>
      </c>
      <c r="F58" s="3" t="s">
        <v>612</v>
      </c>
      <c r="G58" s="3" t="s">
        <v>613</v>
      </c>
      <c r="H58" s="3" t="s">
        <v>19</v>
      </c>
      <c r="I58" s="3" t="s">
        <v>20</v>
      </c>
      <c r="J58" s="3" t="s">
        <v>21</v>
      </c>
      <c r="K58" s="3" t="s">
        <v>22</v>
      </c>
      <c r="L58" s="3" t="s">
        <v>23</v>
      </c>
      <c r="M58" s="1">
        <v>66312821</v>
      </c>
      <c r="N58" s="3" t="s">
        <v>45</v>
      </c>
      <c r="O58" s="3" t="s">
        <v>24</v>
      </c>
      <c r="P58" s="3" t="s">
        <v>3140</v>
      </c>
      <c r="Q58" s="3" t="s">
        <v>3130</v>
      </c>
    </row>
    <row r="59" spans="1:17" x14ac:dyDescent="0.15">
      <c r="A59" s="3" t="s">
        <v>190</v>
      </c>
      <c r="B59" s="3" t="s">
        <v>191</v>
      </c>
      <c r="C59" s="1">
        <v>1</v>
      </c>
      <c r="D59" s="2">
        <v>46160</v>
      </c>
      <c r="E59" s="2">
        <v>42508</v>
      </c>
      <c r="F59" s="3" t="s">
        <v>627</v>
      </c>
      <c r="G59" s="3" t="s">
        <v>628</v>
      </c>
      <c r="H59" s="3" t="s">
        <v>19</v>
      </c>
      <c r="I59" s="3" t="s">
        <v>20</v>
      </c>
      <c r="J59" s="3" t="s">
        <v>21</v>
      </c>
      <c r="K59" s="3" t="s">
        <v>22</v>
      </c>
      <c r="L59" s="3" t="s">
        <v>23</v>
      </c>
      <c r="M59" s="1">
        <v>66312821</v>
      </c>
      <c r="N59" s="3" t="s">
        <v>18</v>
      </c>
      <c r="O59" s="3" t="s">
        <v>24</v>
      </c>
      <c r="P59" s="3" t="s">
        <v>3139</v>
      </c>
      <c r="Q59" s="3" t="s">
        <v>3130</v>
      </c>
    </row>
    <row r="60" spans="1:17" x14ac:dyDescent="0.15">
      <c r="A60" s="3" t="s">
        <v>337</v>
      </c>
      <c r="B60" s="3" t="s">
        <v>338</v>
      </c>
      <c r="C60" s="1">
        <v>1</v>
      </c>
      <c r="D60" s="2">
        <v>46169</v>
      </c>
      <c r="E60" s="2">
        <v>42517</v>
      </c>
      <c r="F60" s="3" t="s">
        <v>631</v>
      </c>
      <c r="G60" s="3" t="s">
        <v>632</v>
      </c>
      <c r="H60" s="3" t="s">
        <v>19</v>
      </c>
      <c r="I60" s="3" t="s">
        <v>20</v>
      </c>
      <c r="J60" s="3" t="s">
        <v>21</v>
      </c>
      <c r="K60" s="3" t="s">
        <v>22</v>
      </c>
      <c r="L60" s="3" t="s">
        <v>23</v>
      </c>
      <c r="M60" s="1">
        <v>134134563</v>
      </c>
      <c r="N60" s="3" t="s">
        <v>18</v>
      </c>
      <c r="O60" s="3" t="s">
        <v>24</v>
      </c>
      <c r="P60" s="3" t="s">
        <v>3139</v>
      </c>
      <c r="Q60" s="3" t="s">
        <v>3130</v>
      </c>
    </row>
    <row r="61" spans="1:17" x14ac:dyDescent="0.15">
      <c r="A61" s="3" t="s">
        <v>190</v>
      </c>
      <c r="B61" s="3" t="s">
        <v>191</v>
      </c>
      <c r="C61" s="1">
        <v>7.5</v>
      </c>
      <c r="D61" s="2">
        <v>46224</v>
      </c>
      <c r="E61" s="2">
        <v>42572</v>
      </c>
      <c r="F61" s="3" t="s">
        <v>639</v>
      </c>
      <c r="G61" s="3" t="s">
        <v>640</v>
      </c>
      <c r="H61" s="3" t="s">
        <v>19</v>
      </c>
      <c r="I61" s="3" t="s">
        <v>20</v>
      </c>
      <c r="J61" s="3" t="s">
        <v>21</v>
      </c>
      <c r="K61" s="3" t="s">
        <v>22</v>
      </c>
      <c r="L61" s="3" t="s">
        <v>23</v>
      </c>
      <c r="M61" s="1">
        <v>92837950</v>
      </c>
      <c r="N61" s="3" t="s">
        <v>18</v>
      </c>
      <c r="O61" s="3" t="s">
        <v>24</v>
      </c>
      <c r="P61" s="3" t="s">
        <v>3139</v>
      </c>
      <c r="Q61" s="3" t="s">
        <v>3130</v>
      </c>
    </row>
    <row r="62" spans="1:17" x14ac:dyDescent="0.15">
      <c r="A62" s="3" t="s">
        <v>452</v>
      </c>
      <c r="B62" s="3" t="s">
        <v>453</v>
      </c>
      <c r="C62" s="1">
        <v>11.1</v>
      </c>
      <c r="D62" s="2">
        <v>46266</v>
      </c>
      <c r="E62" s="2">
        <v>42626</v>
      </c>
      <c r="F62" s="3" t="s">
        <v>645</v>
      </c>
      <c r="G62" s="3" t="s">
        <v>646</v>
      </c>
      <c r="H62" s="3" t="s">
        <v>19</v>
      </c>
      <c r="I62" s="3" t="s">
        <v>20</v>
      </c>
      <c r="J62" s="3" t="s">
        <v>21</v>
      </c>
      <c r="K62" s="3" t="s">
        <v>22</v>
      </c>
      <c r="L62" s="3" t="s">
        <v>23</v>
      </c>
      <c r="M62" s="1">
        <v>66312821</v>
      </c>
      <c r="N62" s="3" t="s">
        <v>45</v>
      </c>
      <c r="O62" s="3" t="s">
        <v>24</v>
      </c>
      <c r="P62" s="3" t="s">
        <v>3140</v>
      </c>
      <c r="Q62" s="3" t="s">
        <v>3130</v>
      </c>
    </row>
    <row r="63" spans="1:17" x14ac:dyDescent="0.15">
      <c r="A63" s="3" t="s">
        <v>651</v>
      </c>
      <c r="B63" s="3" t="s">
        <v>652</v>
      </c>
      <c r="C63" s="1">
        <v>9.65</v>
      </c>
      <c r="D63" s="2">
        <v>46281</v>
      </c>
      <c r="E63" s="2">
        <v>42641</v>
      </c>
      <c r="F63" s="3" t="s">
        <v>653</v>
      </c>
      <c r="G63" s="3" t="s">
        <v>654</v>
      </c>
      <c r="H63" s="3" t="s">
        <v>19</v>
      </c>
      <c r="I63" s="3" t="s">
        <v>20</v>
      </c>
      <c r="J63" s="3" t="s">
        <v>21</v>
      </c>
      <c r="K63" s="3" t="s">
        <v>22</v>
      </c>
      <c r="L63" s="3" t="s">
        <v>23</v>
      </c>
      <c r="M63" s="1">
        <v>132013201</v>
      </c>
      <c r="N63" s="3" t="s">
        <v>18</v>
      </c>
      <c r="O63" s="3" t="s">
        <v>24</v>
      </c>
      <c r="P63" s="3" t="s">
        <v>3139</v>
      </c>
      <c r="Q63" s="3" t="s">
        <v>3130</v>
      </c>
    </row>
    <row r="64" spans="1:17" x14ac:dyDescent="0.15">
      <c r="A64" s="3" t="s">
        <v>89</v>
      </c>
      <c r="B64" s="3" t="s">
        <v>90</v>
      </c>
      <c r="C64" s="1">
        <v>9.5500000000000007</v>
      </c>
      <c r="D64" s="2">
        <v>46289</v>
      </c>
      <c r="E64" s="2">
        <v>42649</v>
      </c>
      <c r="F64" s="3" t="s">
        <v>655</v>
      </c>
      <c r="G64" s="3" t="s">
        <v>656</v>
      </c>
      <c r="H64" s="3" t="s">
        <v>19</v>
      </c>
      <c r="I64" s="3" t="s">
        <v>20</v>
      </c>
      <c r="J64" s="3" t="s">
        <v>21</v>
      </c>
      <c r="K64" s="3" t="s">
        <v>22</v>
      </c>
      <c r="L64" s="3" t="s">
        <v>23</v>
      </c>
      <c r="M64" s="1">
        <v>66312821</v>
      </c>
      <c r="N64" s="3" t="s">
        <v>45</v>
      </c>
      <c r="O64" s="3" t="s">
        <v>24</v>
      </c>
      <c r="P64" s="3" t="s">
        <v>3143</v>
      </c>
      <c r="Q64" s="3" t="s">
        <v>3130</v>
      </c>
    </row>
    <row r="65" spans="1:17" x14ac:dyDescent="0.15">
      <c r="A65" s="3" t="s">
        <v>190</v>
      </c>
      <c r="B65" s="3" t="s">
        <v>191</v>
      </c>
      <c r="C65" s="1">
        <v>1</v>
      </c>
      <c r="D65" s="2">
        <v>46294</v>
      </c>
      <c r="E65" s="2">
        <v>42642</v>
      </c>
      <c r="F65" s="3" t="s">
        <v>657</v>
      </c>
      <c r="G65" s="3" t="s">
        <v>658</v>
      </c>
      <c r="H65" s="3" t="s">
        <v>19</v>
      </c>
      <c r="I65" s="3" t="s">
        <v>20</v>
      </c>
      <c r="J65" s="3" t="s">
        <v>21</v>
      </c>
      <c r="K65" s="3" t="s">
        <v>22</v>
      </c>
      <c r="L65" s="3" t="s">
        <v>23</v>
      </c>
      <c r="M65" s="1">
        <v>92837950</v>
      </c>
      <c r="N65" s="3" t="s">
        <v>18</v>
      </c>
      <c r="O65" s="3" t="s">
        <v>24</v>
      </c>
      <c r="P65" s="3" t="s">
        <v>3139</v>
      </c>
      <c r="Q65" s="3" t="s">
        <v>3130</v>
      </c>
    </row>
    <row r="66" spans="1:17" x14ac:dyDescent="0.15">
      <c r="A66" s="3" t="s">
        <v>154</v>
      </c>
      <c r="B66" s="3" t="s">
        <v>155</v>
      </c>
      <c r="C66" s="1">
        <v>8.5</v>
      </c>
      <c r="D66" s="2">
        <v>46294</v>
      </c>
      <c r="E66" s="2">
        <v>42654</v>
      </c>
      <c r="F66" s="3" t="s">
        <v>659</v>
      </c>
      <c r="G66" s="3" t="s">
        <v>660</v>
      </c>
      <c r="H66" s="3" t="s">
        <v>19</v>
      </c>
      <c r="I66" s="3" t="s">
        <v>20</v>
      </c>
      <c r="J66" s="3" t="s">
        <v>21</v>
      </c>
      <c r="K66" s="3" t="s">
        <v>22</v>
      </c>
      <c r="L66" s="3" t="s">
        <v>23</v>
      </c>
      <c r="M66" s="1">
        <v>66312821</v>
      </c>
      <c r="N66" s="3" t="s">
        <v>45</v>
      </c>
      <c r="O66" s="3" t="s">
        <v>24</v>
      </c>
      <c r="P66" s="3" t="s">
        <v>3141</v>
      </c>
      <c r="Q66" s="3" t="s">
        <v>3130</v>
      </c>
    </row>
    <row r="67" spans="1:17" x14ac:dyDescent="0.15">
      <c r="A67" s="3" t="s">
        <v>546</v>
      </c>
      <c r="B67" s="3" t="s">
        <v>547</v>
      </c>
      <c r="C67" s="1">
        <v>6.35</v>
      </c>
      <c r="D67" s="2">
        <v>46325</v>
      </c>
      <c r="E67" s="2">
        <v>42685</v>
      </c>
      <c r="F67" s="3" t="s">
        <v>665</v>
      </c>
      <c r="G67" s="3" t="s">
        <v>666</v>
      </c>
      <c r="H67" s="3" t="s">
        <v>19</v>
      </c>
      <c r="I67" s="3" t="s">
        <v>20</v>
      </c>
      <c r="J67" s="3" t="s">
        <v>21</v>
      </c>
      <c r="K67" s="3" t="s">
        <v>22</v>
      </c>
      <c r="L67" s="3" t="s">
        <v>23</v>
      </c>
      <c r="M67" s="1">
        <v>86206667</v>
      </c>
      <c r="N67" s="3" t="s">
        <v>45</v>
      </c>
      <c r="O67" s="3" t="s">
        <v>24</v>
      </c>
      <c r="P67" s="3" t="s">
        <v>3143</v>
      </c>
      <c r="Q67" s="3" t="s">
        <v>3130</v>
      </c>
    </row>
    <row r="68" spans="1:17" x14ac:dyDescent="0.15">
      <c r="A68" s="3" t="s">
        <v>546</v>
      </c>
      <c r="B68" s="3" t="s">
        <v>547</v>
      </c>
      <c r="C68" s="1">
        <v>6.85</v>
      </c>
      <c r="D68" s="2">
        <v>46339</v>
      </c>
      <c r="E68" s="2">
        <v>42699</v>
      </c>
      <c r="F68" s="3" t="s">
        <v>667</v>
      </c>
      <c r="G68" s="3" t="s">
        <v>668</v>
      </c>
      <c r="H68" s="3" t="s">
        <v>19</v>
      </c>
      <c r="I68" s="3" t="s">
        <v>20</v>
      </c>
      <c r="J68" s="3" t="s">
        <v>21</v>
      </c>
      <c r="K68" s="3" t="s">
        <v>22</v>
      </c>
      <c r="L68" s="3" t="s">
        <v>23</v>
      </c>
      <c r="M68" s="1">
        <v>132625642</v>
      </c>
      <c r="N68" s="3" t="s">
        <v>45</v>
      </c>
      <c r="O68" s="3" t="s">
        <v>24</v>
      </c>
      <c r="P68" s="3" t="s">
        <v>3143</v>
      </c>
      <c r="Q68" s="3" t="s">
        <v>3130</v>
      </c>
    </row>
    <row r="69" spans="1:17" x14ac:dyDescent="0.15">
      <c r="A69" s="3" t="s">
        <v>546</v>
      </c>
      <c r="B69" s="3" t="s">
        <v>547</v>
      </c>
      <c r="C69" s="1">
        <v>8.9</v>
      </c>
      <c r="D69" s="2">
        <v>46472</v>
      </c>
      <c r="E69" s="2">
        <v>42832</v>
      </c>
      <c r="F69" s="3" t="s">
        <v>689</v>
      </c>
      <c r="G69" s="3" t="s">
        <v>690</v>
      </c>
      <c r="H69" s="3" t="s">
        <v>19</v>
      </c>
      <c r="I69" s="3" t="s">
        <v>20</v>
      </c>
      <c r="J69" s="3" t="s">
        <v>21</v>
      </c>
      <c r="K69" s="3" t="s">
        <v>22</v>
      </c>
      <c r="L69" s="3" t="s">
        <v>23</v>
      </c>
      <c r="M69" s="1">
        <v>198938464</v>
      </c>
      <c r="N69" s="3" t="s">
        <v>45</v>
      </c>
      <c r="O69" s="3" t="s">
        <v>24</v>
      </c>
      <c r="P69" s="3" t="s">
        <v>3143</v>
      </c>
      <c r="Q69" s="3" t="s">
        <v>3130</v>
      </c>
    </row>
    <row r="70" spans="1:17" x14ac:dyDescent="0.15">
      <c r="A70" s="3" t="s">
        <v>89</v>
      </c>
      <c r="B70" s="3" t="s">
        <v>90</v>
      </c>
      <c r="C70" s="1">
        <v>8.6</v>
      </c>
      <c r="D70" s="2">
        <v>46532</v>
      </c>
      <c r="E70" s="2">
        <v>42892</v>
      </c>
      <c r="F70" s="3" t="s">
        <v>697</v>
      </c>
      <c r="G70" s="3" t="s">
        <v>698</v>
      </c>
      <c r="H70" s="3" t="s">
        <v>19</v>
      </c>
      <c r="I70" s="3" t="s">
        <v>20</v>
      </c>
      <c r="J70" s="3" t="s">
        <v>21</v>
      </c>
      <c r="K70" s="3" t="s">
        <v>22</v>
      </c>
      <c r="L70" s="3" t="s">
        <v>23</v>
      </c>
      <c r="M70" s="1">
        <v>66312821</v>
      </c>
      <c r="N70" s="3" t="s">
        <v>45</v>
      </c>
      <c r="O70" s="3" t="s">
        <v>24</v>
      </c>
      <c r="P70" s="3" t="s">
        <v>3143</v>
      </c>
      <c r="Q70" s="3" t="s">
        <v>3130</v>
      </c>
    </row>
    <row r="71" spans="1:17" x14ac:dyDescent="0.15">
      <c r="A71" s="3" t="s">
        <v>707</v>
      </c>
      <c r="B71" s="3" t="s">
        <v>708</v>
      </c>
      <c r="C71" s="1">
        <v>5</v>
      </c>
      <c r="D71" s="2">
        <v>46644</v>
      </c>
      <c r="E71" s="2">
        <v>41184</v>
      </c>
      <c r="F71" s="3" t="s">
        <v>709</v>
      </c>
      <c r="G71" s="3" t="s">
        <v>710</v>
      </c>
      <c r="H71" s="3" t="s">
        <v>19</v>
      </c>
      <c r="I71" s="3" t="s">
        <v>20</v>
      </c>
      <c r="J71" s="3" t="s">
        <v>21</v>
      </c>
      <c r="K71" s="3" t="s">
        <v>22</v>
      </c>
      <c r="L71" s="3" t="s">
        <v>23</v>
      </c>
      <c r="M71" s="1">
        <v>203073174</v>
      </c>
      <c r="N71" s="3" t="s">
        <v>18</v>
      </c>
      <c r="O71" s="3" t="s">
        <v>24</v>
      </c>
      <c r="P71" s="3" t="s">
        <v>3139</v>
      </c>
      <c r="Q71" s="3" t="s">
        <v>3130</v>
      </c>
    </row>
    <row r="72" spans="1:17" x14ac:dyDescent="0.15">
      <c r="A72" s="3" t="s">
        <v>332</v>
      </c>
      <c r="B72" s="3" t="s">
        <v>333</v>
      </c>
      <c r="C72" s="1">
        <v>8.25</v>
      </c>
      <c r="D72" s="2">
        <v>47360</v>
      </c>
      <c r="E72" s="2">
        <v>41900</v>
      </c>
      <c r="F72" s="3" t="s">
        <v>748</v>
      </c>
      <c r="G72" s="3" t="s">
        <v>749</v>
      </c>
      <c r="H72" s="3" t="s">
        <v>19</v>
      </c>
      <c r="I72" s="3" t="s">
        <v>20</v>
      </c>
      <c r="J72" s="3" t="s">
        <v>21</v>
      </c>
      <c r="K72" s="3" t="s">
        <v>22</v>
      </c>
      <c r="L72" s="3" t="s">
        <v>23</v>
      </c>
      <c r="M72" s="1">
        <v>67067281</v>
      </c>
      <c r="N72" s="3" t="s">
        <v>45</v>
      </c>
      <c r="O72" s="3" t="s">
        <v>24</v>
      </c>
      <c r="P72" s="3" t="s">
        <v>3140</v>
      </c>
      <c r="Q72" s="3" t="s">
        <v>3130</v>
      </c>
    </row>
    <row r="73" spans="1:17" x14ac:dyDescent="0.15">
      <c r="A73" s="3" t="s">
        <v>332</v>
      </c>
      <c r="B73" s="3" t="s">
        <v>333</v>
      </c>
      <c r="C73" s="1">
        <v>5.3</v>
      </c>
      <c r="D73" s="2">
        <v>47360</v>
      </c>
      <c r="E73" s="2">
        <v>41900</v>
      </c>
      <c r="F73" s="3" t="s">
        <v>750</v>
      </c>
      <c r="G73" s="3" t="s">
        <v>751</v>
      </c>
      <c r="H73" s="3" t="s">
        <v>19</v>
      </c>
      <c r="I73" s="3" t="s">
        <v>20</v>
      </c>
      <c r="J73" s="3" t="s">
        <v>21</v>
      </c>
      <c r="K73" s="3" t="s">
        <v>22</v>
      </c>
      <c r="L73" s="3" t="s">
        <v>23</v>
      </c>
      <c r="M73" s="1">
        <v>67067281</v>
      </c>
      <c r="N73" s="3" t="s">
        <v>45</v>
      </c>
      <c r="O73" s="3" t="s">
        <v>24</v>
      </c>
      <c r="P73" s="3" t="s">
        <v>3140</v>
      </c>
      <c r="Q73" s="3" t="s">
        <v>3130</v>
      </c>
    </row>
    <row r="74" spans="1:17" x14ac:dyDescent="0.15">
      <c r="A74" s="3" t="s">
        <v>332</v>
      </c>
      <c r="B74" s="3" t="s">
        <v>333</v>
      </c>
      <c r="C74" s="1">
        <v>7.35</v>
      </c>
      <c r="D74" s="2">
        <v>47435</v>
      </c>
      <c r="E74" s="2">
        <v>41975</v>
      </c>
      <c r="F74" s="3" t="s">
        <v>756</v>
      </c>
      <c r="G74" s="3" t="s">
        <v>757</v>
      </c>
      <c r="H74" s="3" t="s">
        <v>19</v>
      </c>
      <c r="I74" s="3" t="s">
        <v>20</v>
      </c>
      <c r="J74" s="3" t="s">
        <v>21</v>
      </c>
      <c r="K74" s="3" t="s">
        <v>22</v>
      </c>
      <c r="L74" s="3" t="s">
        <v>23</v>
      </c>
      <c r="M74" s="1">
        <v>67067281</v>
      </c>
      <c r="N74" s="3" t="s">
        <v>45</v>
      </c>
      <c r="O74" s="3" t="s">
        <v>24</v>
      </c>
      <c r="P74" s="3" t="s">
        <v>3140</v>
      </c>
      <c r="Q74" s="3" t="s">
        <v>3130</v>
      </c>
    </row>
    <row r="75" spans="1:17" x14ac:dyDescent="0.15">
      <c r="A75" s="3" t="s">
        <v>332</v>
      </c>
      <c r="B75" s="3" t="s">
        <v>333</v>
      </c>
      <c r="C75" s="1">
        <v>7.8</v>
      </c>
      <c r="D75" s="2">
        <v>48053</v>
      </c>
      <c r="E75" s="2">
        <v>42593</v>
      </c>
      <c r="F75" s="3" t="s">
        <v>797</v>
      </c>
      <c r="G75" s="3" t="s">
        <v>798</v>
      </c>
      <c r="H75" s="3" t="s">
        <v>19</v>
      </c>
      <c r="I75" s="3" t="s">
        <v>20</v>
      </c>
      <c r="J75" s="3" t="s">
        <v>21</v>
      </c>
      <c r="K75" s="3" t="s">
        <v>22</v>
      </c>
      <c r="L75" s="3" t="s">
        <v>23</v>
      </c>
      <c r="M75" s="1">
        <v>67067281</v>
      </c>
      <c r="N75" s="3" t="s">
        <v>45</v>
      </c>
      <c r="O75" s="3" t="s">
        <v>24</v>
      </c>
      <c r="P75" s="3" t="s">
        <v>3140</v>
      </c>
      <c r="Q75" s="3" t="s">
        <v>3130</v>
      </c>
    </row>
    <row r="76" spans="1:17" x14ac:dyDescent="0.15">
      <c r="A76" s="3" t="s">
        <v>41</v>
      </c>
      <c r="B76" s="3" t="s">
        <v>42</v>
      </c>
      <c r="C76" s="1">
        <v>7.5</v>
      </c>
      <c r="D76" s="2">
        <v>48075</v>
      </c>
      <c r="E76" s="2">
        <v>42615</v>
      </c>
      <c r="F76" s="3" t="s">
        <v>799</v>
      </c>
      <c r="G76" s="3" t="s">
        <v>800</v>
      </c>
      <c r="H76" s="3" t="s">
        <v>19</v>
      </c>
      <c r="I76" s="3" t="s">
        <v>20</v>
      </c>
      <c r="J76" s="3" t="s">
        <v>21</v>
      </c>
      <c r="K76" s="3" t="s">
        <v>22</v>
      </c>
      <c r="L76" s="3" t="s">
        <v>23</v>
      </c>
      <c r="M76" s="1">
        <v>132625642</v>
      </c>
      <c r="N76" s="3" t="s">
        <v>45</v>
      </c>
      <c r="O76" s="3" t="s">
        <v>24</v>
      </c>
      <c r="P76" s="3" t="s">
        <v>3140</v>
      </c>
      <c r="Q76" s="3" t="s">
        <v>3130</v>
      </c>
    </row>
    <row r="77" spans="1:17" x14ac:dyDescent="0.15">
      <c r="A77" s="3" t="s">
        <v>312</v>
      </c>
      <c r="B77" s="3" t="s">
        <v>313</v>
      </c>
      <c r="C77" s="1">
        <v>7.3</v>
      </c>
      <c r="D77" s="2">
        <v>48102</v>
      </c>
      <c r="E77" s="2">
        <v>42642</v>
      </c>
      <c r="F77" s="3" t="s">
        <v>801</v>
      </c>
      <c r="G77" s="3" t="s">
        <v>802</v>
      </c>
      <c r="H77" s="3" t="s">
        <v>19</v>
      </c>
      <c r="I77" s="3" t="s">
        <v>20</v>
      </c>
      <c r="J77" s="3" t="s">
        <v>21</v>
      </c>
      <c r="K77" s="3" t="s">
        <v>22</v>
      </c>
      <c r="L77" s="3" t="s">
        <v>23</v>
      </c>
      <c r="M77" s="1">
        <v>198938464</v>
      </c>
      <c r="N77" s="3" t="s">
        <v>45</v>
      </c>
      <c r="O77" s="3" t="s">
        <v>24</v>
      </c>
      <c r="P77" s="3" t="s">
        <v>3140</v>
      </c>
      <c r="Q77" s="3" t="s">
        <v>3130</v>
      </c>
    </row>
    <row r="78" spans="1:17" x14ac:dyDescent="0.15">
      <c r="A78" s="3" t="s">
        <v>332</v>
      </c>
      <c r="B78" s="3" t="s">
        <v>333</v>
      </c>
      <c r="C78" s="1">
        <v>9.5</v>
      </c>
      <c r="D78" s="2">
        <v>48107</v>
      </c>
      <c r="E78" s="2">
        <v>42647</v>
      </c>
      <c r="F78" s="3" t="s">
        <v>803</v>
      </c>
      <c r="G78" s="3" t="s">
        <v>804</v>
      </c>
      <c r="H78" s="3" t="s">
        <v>19</v>
      </c>
      <c r="I78" s="3" t="s">
        <v>20</v>
      </c>
      <c r="J78" s="3" t="s">
        <v>21</v>
      </c>
      <c r="K78" s="3" t="s">
        <v>22</v>
      </c>
      <c r="L78" s="3" t="s">
        <v>23</v>
      </c>
      <c r="M78" s="1">
        <v>67067281</v>
      </c>
      <c r="N78" s="3" t="s">
        <v>45</v>
      </c>
      <c r="O78" s="3" t="s">
        <v>24</v>
      </c>
      <c r="P78" s="3" t="s">
        <v>3140</v>
      </c>
      <c r="Q78" s="3" t="s">
        <v>3130</v>
      </c>
    </row>
    <row r="79" spans="1:17" x14ac:dyDescent="0.15">
      <c r="A79" s="3" t="s">
        <v>452</v>
      </c>
      <c r="B79" s="3" t="s">
        <v>453</v>
      </c>
      <c r="C79" s="1">
        <v>9</v>
      </c>
      <c r="D79" s="2">
        <v>48176</v>
      </c>
      <c r="E79" s="2">
        <v>42716</v>
      </c>
      <c r="F79" s="3" t="s">
        <v>810</v>
      </c>
      <c r="G79" s="3" t="s">
        <v>811</v>
      </c>
      <c r="H79" s="3" t="s">
        <v>19</v>
      </c>
      <c r="I79" s="3" t="s">
        <v>20</v>
      </c>
      <c r="J79" s="3" t="s">
        <v>21</v>
      </c>
      <c r="K79" s="3" t="s">
        <v>22</v>
      </c>
      <c r="L79" s="3" t="s">
        <v>25</v>
      </c>
      <c r="M79" s="1">
        <v>102589799</v>
      </c>
      <c r="N79" s="3" t="s">
        <v>45</v>
      </c>
      <c r="O79" s="3" t="s">
        <v>24</v>
      </c>
      <c r="P79" s="3" t="s">
        <v>3140</v>
      </c>
      <c r="Q79" s="3" t="s">
        <v>3130</v>
      </c>
    </row>
    <row r="80" spans="1:17" x14ac:dyDescent="0.15">
      <c r="A80" s="3" t="s">
        <v>332</v>
      </c>
      <c r="B80" s="3" t="s">
        <v>333</v>
      </c>
      <c r="C80" s="1">
        <v>6.5</v>
      </c>
      <c r="D80" s="2">
        <v>48218</v>
      </c>
      <c r="E80" s="2">
        <v>42758</v>
      </c>
      <c r="F80" s="3" t="s">
        <v>813</v>
      </c>
      <c r="G80" s="3" t="s">
        <v>814</v>
      </c>
      <c r="H80" s="3" t="s">
        <v>19</v>
      </c>
      <c r="I80" s="3" t="s">
        <v>20</v>
      </c>
      <c r="J80" s="3" t="s">
        <v>21</v>
      </c>
      <c r="K80" s="3" t="s">
        <v>22</v>
      </c>
      <c r="L80" s="3" t="s">
        <v>23</v>
      </c>
      <c r="M80" s="1">
        <v>67067281</v>
      </c>
      <c r="N80" s="3" t="s">
        <v>45</v>
      </c>
      <c r="O80" s="3" t="s">
        <v>24</v>
      </c>
      <c r="P80" s="3" t="s">
        <v>3140</v>
      </c>
      <c r="Q80" s="3" t="s">
        <v>3130</v>
      </c>
    </row>
    <row r="81" spans="1:17" x14ac:dyDescent="0.15">
      <c r="A81" s="3" t="s">
        <v>452</v>
      </c>
      <c r="B81" s="3" t="s">
        <v>453</v>
      </c>
      <c r="C81" s="1">
        <v>11</v>
      </c>
      <c r="D81" s="2">
        <v>48235</v>
      </c>
      <c r="E81" s="2">
        <v>42775</v>
      </c>
      <c r="F81" s="3" t="s">
        <v>815</v>
      </c>
      <c r="G81" s="3" t="s">
        <v>816</v>
      </c>
      <c r="H81" s="3" t="s">
        <v>19</v>
      </c>
      <c r="I81" s="3" t="s">
        <v>20</v>
      </c>
      <c r="J81" s="3" t="s">
        <v>21</v>
      </c>
      <c r="K81" s="3" t="s">
        <v>22</v>
      </c>
      <c r="L81" s="3" t="s">
        <v>25</v>
      </c>
      <c r="M81" s="1">
        <v>134134563</v>
      </c>
      <c r="N81" s="3" t="s">
        <v>45</v>
      </c>
      <c r="O81" s="3" t="s">
        <v>24</v>
      </c>
      <c r="P81" s="3" t="s">
        <v>3140</v>
      </c>
      <c r="Q81" s="3" t="s">
        <v>3130</v>
      </c>
    </row>
    <row r="82" spans="1:17" x14ac:dyDescent="0.15">
      <c r="A82" s="3" t="s">
        <v>452</v>
      </c>
      <c r="B82" s="3" t="s">
        <v>453</v>
      </c>
      <c r="C82" s="1">
        <v>9.85</v>
      </c>
      <c r="D82" s="2">
        <v>48310</v>
      </c>
      <c r="E82" s="2">
        <v>42850</v>
      </c>
      <c r="F82" s="3" t="s">
        <v>829</v>
      </c>
      <c r="G82" s="3" t="s">
        <v>830</v>
      </c>
      <c r="H82" s="3" t="s">
        <v>19</v>
      </c>
      <c r="I82" s="3" t="s">
        <v>20</v>
      </c>
      <c r="J82" s="3" t="s">
        <v>21</v>
      </c>
      <c r="K82" s="3" t="s">
        <v>22</v>
      </c>
      <c r="L82" s="3" t="s">
        <v>23</v>
      </c>
      <c r="M82" s="1">
        <v>132625642</v>
      </c>
      <c r="N82" s="3" t="s">
        <v>45</v>
      </c>
      <c r="O82" s="3" t="s">
        <v>24</v>
      </c>
      <c r="P82" s="3" t="s">
        <v>3140</v>
      </c>
      <c r="Q82" s="3" t="s">
        <v>3130</v>
      </c>
    </row>
    <row r="83" spans="1:17" x14ac:dyDescent="0.15">
      <c r="A83" s="3" t="s">
        <v>332</v>
      </c>
      <c r="B83" s="3" t="s">
        <v>333</v>
      </c>
      <c r="C83" s="1">
        <v>5.8</v>
      </c>
      <c r="D83" s="2">
        <v>48345</v>
      </c>
      <c r="E83" s="2">
        <v>42885</v>
      </c>
      <c r="F83" s="3" t="s">
        <v>832</v>
      </c>
      <c r="G83" s="3" t="s">
        <v>833</v>
      </c>
      <c r="H83" s="3" t="s">
        <v>19</v>
      </c>
      <c r="I83" s="3" t="s">
        <v>20</v>
      </c>
      <c r="J83" s="3" t="s">
        <v>21</v>
      </c>
      <c r="K83" s="3" t="s">
        <v>22</v>
      </c>
      <c r="L83" s="3" t="s">
        <v>23</v>
      </c>
      <c r="M83" s="1">
        <v>67067281</v>
      </c>
      <c r="N83" s="3" t="s">
        <v>45</v>
      </c>
      <c r="O83" s="3" t="s">
        <v>24</v>
      </c>
      <c r="P83" s="3" t="s">
        <v>3140</v>
      </c>
      <c r="Q83" s="3" t="s">
        <v>3130</v>
      </c>
    </row>
    <row r="84" spans="1:17" x14ac:dyDescent="0.15">
      <c r="A84" s="3" t="s">
        <v>290</v>
      </c>
      <c r="B84" s="3" t="s">
        <v>291</v>
      </c>
      <c r="C84" s="1">
        <v>11.85</v>
      </c>
      <c r="D84" s="2">
        <v>42528</v>
      </c>
      <c r="E84" s="2">
        <v>39980</v>
      </c>
      <c r="F84" s="3" t="s">
        <v>1035</v>
      </c>
      <c r="G84" s="3" t="s">
        <v>18</v>
      </c>
      <c r="H84" s="3" t="s">
        <v>19</v>
      </c>
      <c r="I84" s="3" t="s">
        <v>20</v>
      </c>
      <c r="J84" s="3" t="s">
        <v>21</v>
      </c>
      <c r="K84" s="3" t="s">
        <v>22</v>
      </c>
      <c r="L84" s="3" t="s">
        <v>23</v>
      </c>
      <c r="M84" s="1">
        <v>65958709</v>
      </c>
      <c r="N84" s="3" t="s">
        <v>18</v>
      </c>
      <c r="O84" s="3" t="s">
        <v>947</v>
      </c>
      <c r="P84" s="3" t="s">
        <v>3139</v>
      </c>
      <c r="Q84" s="3" t="s">
        <v>3130</v>
      </c>
    </row>
    <row r="85" spans="1:17" x14ac:dyDescent="0.15">
      <c r="A85" s="3" t="s">
        <v>46</v>
      </c>
      <c r="B85" s="3" t="s">
        <v>47</v>
      </c>
      <c r="C85" s="1">
        <v>9.5</v>
      </c>
      <c r="D85" s="2">
        <v>41822</v>
      </c>
      <c r="E85" s="2">
        <v>40002</v>
      </c>
      <c r="F85" s="3" t="s">
        <v>1067</v>
      </c>
      <c r="G85" s="3" t="s">
        <v>18</v>
      </c>
      <c r="H85" s="3" t="s">
        <v>19</v>
      </c>
      <c r="I85" s="3" t="s">
        <v>20</v>
      </c>
      <c r="J85" s="3" t="s">
        <v>21</v>
      </c>
      <c r="K85" s="3" t="s">
        <v>22</v>
      </c>
      <c r="L85" s="3" t="s">
        <v>23</v>
      </c>
      <c r="M85" s="1">
        <v>67067281</v>
      </c>
      <c r="N85" s="3" t="s">
        <v>18</v>
      </c>
      <c r="O85" s="3" t="s">
        <v>947</v>
      </c>
      <c r="P85" s="3" t="s">
        <v>3139</v>
      </c>
      <c r="Q85" s="3" t="s">
        <v>3130</v>
      </c>
    </row>
    <row r="86" spans="1:17" x14ac:dyDescent="0.15">
      <c r="A86" s="3" t="s">
        <v>504</v>
      </c>
      <c r="B86" s="3" t="s">
        <v>505</v>
      </c>
      <c r="C86" s="1">
        <v>11.7</v>
      </c>
      <c r="D86" s="2">
        <v>43670</v>
      </c>
      <c r="E86" s="2">
        <v>40030</v>
      </c>
      <c r="F86" s="3" t="s">
        <v>1092</v>
      </c>
      <c r="G86" s="3" t="s">
        <v>18</v>
      </c>
      <c r="H86" s="3" t="s">
        <v>19</v>
      </c>
      <c r="I86" s="3" t="s">
        <v>20</v>
      </c>
      <c r="J86" s="3" t="s">
        <v>21</v>
      </c>
      <c r="K86" s="3" t="s">
        <v>22</v>
      </c>
      <c r="L86" s="3" t="s">
        <v>25</v>
      </c>
      <c r="M86" s="1">
        <v>40655915</v>
      </c>
      <c r="N86" s="3" t="s">
        <v>18</v>
      </c>
      <c r="O86" s="3" t="s">
        <v>948</v>
      </c>
      <c r="P86" s="3" t="s">
        <v>3139</v>
      </c>
      <c r="Q86" s="3" t="s">
        <v>3130</v>
      </c>
    </row>
    <row r="87" spans="1:17" x14ac:dyDescent="0.15">
      <c r="A87" s="3" t="s">
        <v>290</v>
      </c>
      <c r="B87" s="3" t="s">
        <v>291</v>
      </c>
      <c r="C87" s="1">
        <v>11.85</v>
      </c>
      <c r="D87" s="2">
        <v>42528</v>
      </c>
      <c r="E87" s="2">
        <v>39980</v>
      </c>
      <c r="F87" s="3" t="s">
        <v>1186</v>
      </c>
      <c r="G87" s="3" t="s">
        <v>18</v>
      </c>
      <c r="H87" s="3" t="s">
        <v>19</v>
      </c>
      <c r="I87" s="3" t="s">
        <v>20</v>
      </c>
      <c r="J87" s="3" t="s">
        <v>21</v>
      </c>
      <c r="K87" s="3" t="s">
        <v>22</v>
      </c>
      <c r="L87" s="3" t="s">
        <v>23</v>
      </c>
      <c r="M87" s="1">
        <v>65958709</v>
      </c>
      <c r="N87" s="3" t="s">
        <v>18</v>
      </c>
      <c r="O87" s="3" t="s">
        <v>947</v>
      </c>
      <c r="P87" s="3" t="s">
        <v>3139</v>
      </c>
      <c r="Q87" s="3" t="s">
        <v>3130</v>
      </c>
    </row>
    <row r="88" spans="1:17" x14ac:dyDescent="0.15">
      <c r="A88" s="3" t="s">
        <v>290</v>
      </c>
      <c r="B88" s="3" t="s">
        <v>291</v>
      </c>
      <c r="C88" s="1">
        <v>11.85</v>
      </c>
      <c r="D88" s="2">
        <v>42704</v>
      </c>
      <c r="E88" s="2">
        <v>40156</v>
      </c>
      <c r="F88" s="3" t="s">
        <v>1229</v>
      </c>
      <c r="G88" s="3" t="s">
        <v>18</v>
      </c>
      <c r="H88" s="3" t="s">
        <v>19</v>
      </c>
      <c r="I88" s="3" t="s">
        <v>20</v>
      </c>
      <c r="J88" s="3" t="s">
        <v>21</v>
      </c>
      <c r="K88" s="3" t="s">
        <v>22</v>
      </c>
      <c r="L88" s="3" t="s">
        <v>23</v>
      </c>
      <c r="M88" s="1">
        <v>65958709</v>
      </c>
      <c r="N88" s="3" t="s">
        <v>18</v>
      </c>
      <c r="O88" s="3" t="s">
        <v>947</v>
      </c>
      <c r="P88" s="3" t="s">
        <v>3139</v>
      </c>
      <c r="Q88" s="3" t="s">
        <v>3130</v>
      </c>
    </row>
    <row r="89" spans="1:17" x14ac:dyDescent="0.15">
      <c r="A89" s="3" t="s">
        <v>1386</v>
      </c>
      <c r="B89" s="3" t="s">
        <v>1387</v>
      </c>
      <c r="C89" s="1">
        <v>12</v>
      </c>
      <c r="D89" s="2">
        <v>41443</v>
      </c>
      <c r="E89" s="2">
        <v>40351</v>
      </c>
      <c r="F89" s="3" t="s">
        <v>1388</v>
      </c>
      <c r="G89" s="3" t="s">
        <v>18</v>
      </c>
      <c r="H89" s="3" t="s">
        <v>19</v>
      </c>
      <c r="I89" s="3" t="s">
        <v>20</v>
      </c>
      <c r="J89" s="3" t="s">
        <v>21</v>
      </c>
      <c r="K89" s="3" t="s">
        <v>22</v>
      </c>
      <c r="L89" s="3" t="s">
        <v>23</v>
      </c>
      <c r="M89" s="1">
        <v>26368074</v>
      </c>
      <c r="N89" s="3" t="s">
        <v>18</v>
      </c>
      <c r="O89" s="3" t="s">
        <v>947</v>
      </c>
      <c r="P89" s="3" t="s">
        <v>3139</v>
      </c>
      <c r="Q89" s="3" t="s">
        <v>3130</v>
      </c>
    </row>
    <row r="90" spans="1:17" x14ac:dyDescent="0.15">
      <c r="A90" s="3" t="s">
        <v>1409</v>
      </c>
      <c r="B90" s="3" t="s">
        <v>1410</v>
      </c>
      <c r="C90" s="1">
        <v>12.4</v>
      </c>
      <c r="D90" s="2">
        <v>43277</v>
      </c>
      <c r="E90" s="2">
        <v>40365</v>
      </c>
      <c r="F90" s="3" t="s">
        <v>1411</v>
      </c>
      <c r="G90" s="3" t="s">
        <v>18</v>
      </c>
      <c r="H90" s="3" t="s">
        <v>19</v>
      </c>
      <c r="I90" s="3" t="s">
        <v>20</v>
      </c>
      <c r="J90" s="3" t="s">
        <v>21</v>
      </c>
      <c r="K90" s="3" t="s">
        <v>22</v>
      </c>
      <c r="L90" s="3" t="s">
        <v>23</v>
      </c>
      <c r="M90" s="1">
        <v>67736909</v>
      </c>
      <c r="N90" s="3" t="s">
        <v>18</v>
      </c>
      <c r="O90" s="3" t="s">
        <v>947</v>
      </c>
      <c r="P90" s="3" t="s">
        <v>3139</v>
      </c>
      <c r="Q90" s="3" t="s">
        <v>3130</v>
      </c>
    </row>
    <row r="91" spans="1:17" x14ac:dyDescent="0.15">
      <c r="A91" s="3" t="s">
        <v>290</v>
      </c>
      <c r="B91" s="3" t="s">
        <v>291</v>
      </c>
      <c r="C91" s="1">
        <v>10.75</v>
      </c>
      <c r="D91" s="2">
        <v>42948</v>
      </c>
      <c r="E91" s="2">
        <v>40400</v>
      </c>
      <c r="F91" s="3" t="s">
        <v>1435</v>
      </c>
      <c r="G91" s="3" t="s">
        <v>18</v>
      </c>
      <c r="H91" s="3" t="s">
        <v>19</v>
      </c>
      <c r="I91" s="3" t="s">
        <v>20</v>
      </c>
      <c r="J91" s="3" t="s">
        <v>21</v>
      </c>
      <c r="K91" s="3" t="s">
        <v>22</v>
      </c>
      <c r="L91" s="3" t="s">
        <v>23</v>
      </c>
      <c r="M91" s="1">
        <v>65958709</v>
      </c>
      <c r="N91" s="3" t="s">
        <v>18</v>
      </c>
      <c r="O91" s="3" t="s">
        <v>947</v>
      </c>
      <c r="P91" s="3" t="s">
        <v>3139</v>
      </c>
      <c r="Q91" s="3" t="s">
        <v>3130</v>
      </c>
    </row>
    <row r="92" spans="1:17" x14ac:dyDescent="0.15">
      <c r="A92" s="3" t="s">
        <v>290</v>
      </c>
      <c r="B92" s="3" t="s">
        <v>291</v>
      </c>
      <c r="C92" s="1">
        <v>10.75</v>
      </c>
      <c r="D92" s="2">
        <v>42949</v>
      </c>
      <c r="E92" s="2">
        <v>40401</v>
      </c>
      <c r="F92" s="3" t="s">
        <v>1442</v>
      </c>
      <c r="G92" s="3" t="s">
        <v>18</v>
      </c>
      <c r="H92" s="3" t="s">
        <v>19</v>
      </c>
      <c r="I92" s="3" t="s">
        <v>20</v>
      </c>
      <c r="J92" s="3" t="s">
        <v>21</v>
      </c>
      <c r="K92" s="3" t="s">
        <v>22</v>
      </c>
      <c r="L92" s="3" t="s">
        <v>23</v>
      </c>
      <c r="M92" s="1">
        <v>65958709</v>
      </c>
      <c r="N92" s="3" t="s">
        <v>18</v>
      </c>
      <c r="O92" s="3" t="s">
        <v>947</v>
      </c>
      <c r="P92" s="3" t="s">
        <v>3139</v>
      </c>
      <c r="Q92" s="3" t="s">
        <v>3130</v>
      </c>
    </row>
    <row r="93" spans="1:17" x14ac:dyDescent="0.15">
      <c r="A93" s="3" t="s">
        <v>46</v>
      </c>
      <c r="B93" s="3" t="s">
        <v>47</v>
      </c>
      <c r="C93" s="1">
        <v>10.7</v>
      </c>
      <c r="D93" s="2">
        <v>42975</v>
      </c>
      <c r="E93" s="2">
        <v>40413</v>
      </c>
      <c r="F93" s="3" t="s">
        <v>1453</v>
      </c>
      <c r="G93" s="3" t="s">
        <v>18</v>
      </c>
      <c r="H93" s="3" t="s">
        <v>19</v>
      </c>
      <c r="I93" s="3" t="s">
        <v>20</v>
      </c>
      <c r="J93" s="3" t="s">
        <v>21</v>
      </c>
      <c r="K93" s="3" t="s">
        <v>22</v>
      </c>
      <c r="L93" s="3" t="s">
        <v>23</v>
      </c>
      <c r="M93" s="1">
        <v>67067281</v>
      </c>
      <c r="N93" s="3" t="s">
        <v>18</v>
      </c>
      <c r="O93" s="3" t="s">
        <v>947</v>
      </c>
      <c r="P93" s="3" t="s">
        <v>3139</v>
      </c>
      <c r="Q93" s="3" t="s">
        <v>3130</v>
      </c>
    </row>
    <row r="94" spans="1:17" x14ac:dyDescent="0.15">
      <c r="A94" s="3" t="s">
        <v>1486</v>
      </c>
      <c r="B94" s="3" t="s">
        <v>1487</v>
      </c>
      <c r="C94" s="1">
        <v>9</v>
      </c>
      <c r="D94" s="2">
        <v>41534</v>
      </c>
      <c r="E94" s="2">
        <v>40442</v>
      </c>
      <c r="F94" s="3" t="s">
        <v>1488</v>
      </c>
      <c r="G94" s="3" t="s">
        <v>1489</v>
      </c>
      <c r="H94" s="3" t="s">
        <v>19</v>
      </c>
      <c r="I94" s="3" t="s">
        <v>20</v>
      </c>
      <c r="J94" s="3" t="s">
        <v>21</v>
      </c>
      <c r="K94" s="3" t="s">
        <v>22</v>
      </c>
      <c r="L94" s="3" t="s">
        <v>25</v>
      </c>
      <c r="M94" s="1">
        <v>66006600</v>
      </c>
      <c r="N94" s="3" t="s">
        <v>18</v>
      </c>
      <c r="O94" s="3" t="s">
        <v>1011</v>
      </c>
      <c r="P94" s="3" t="s">
        <v>3139</v>
      </c>
      <c r="Q94" s="3" t="s">
        <v>3130</v>
      </c>
    </row>
    <row r="95" spans="1:17" x14ac:dyDescent="0.15">
      <c r="A95" s="3" t="s">
        <v>1386</v>
      </c>
      <c r="B95" s="3" t="s">
        <v>1387</v>
      </c>
      <c r="C95" s="1">
        <v>12</v>
      </c>
      <c r="D95" s="2">
        <v>41554</v>
      </c>
      <c r="E95" s="2">
        <v>40462</v>
      </c>
      <c r="F95" s="3" t="s">
        <v>1500</v>
      </c>
      <c r="G95" s="3" t="s">
        <v>18</v>
      </c>
      <c r="H95" s="3" t="s">
        <v>19</v>
      </c>
      <c r="I95" s="3" t="s">
        <v>20</v>
      </c>
      <c r="J95" s="3" t="s">
        <v>21</v>
      </c>
      <c r="K95" s="3" t="s">
        <v>22</v>
      </c>
      <c r="L95" s="3" t="s">
        <v>23</v>
      </c>
      <c r="M95" s="1">
        <v>39552111</v>
      </c>
      <c r="N95" s="3" t="s">
        <v>18</v>
      </c>
      <c r="O95" s="3" t="s">
        <v>947</v>
      </c>
      <c r="P95" s="3" t="s">
        <v>3139</v>
      </c>
      <c r="Q95" s="3" t="s">
        <v>3130</v>
      </c>
    </row>
    <row r="96" spans="1:17" x14ac:dyDescent="0.15">
      <c r="A96" s="3" t="s">
        <v>1409</v>
      </c>
      <c r="B96" s="3" t="s">
        <v>1410</v>
      </c>
      <c r="C96" s="1">
        <v>8.25</v>
      </c>
      <c r="D96" s="2">
        <v>43418</v>
      </c>
      <c r="E96" s="2">
        <v>40506</v>
      </c>
      <c r="F96" s="3" t="s">
        <v>1547</v>
      </c>
      <c r="G96" s="3" t="s">
        <v>18</v>
      </c>
      <c r="H96" s="3" t="s">
        <v>19</v>
      </c>
      <c r="I96" s="3" t="s">
        <v>20</v>
      </c>
      <c r="J96" s="3" t="s">
        <v>21</v>
      </c>
      <c r="K96" s="3" t="s">
        <v>22</v>
      </c>
      <c r="L96" s="3" t="s">
        <v>25</v>
      </c>
      <c r="M96" s="1">
        <v>67736909</v>
      </c>
      <c r="N96" s="3" t="s">
        <v>18</v>
      </c>
      <c r="O96" s="3" t="s">
        <v>947</v>
      </c>
      <c r="P96" s="3" t="s">
        <v>3139</v>
      </c>
      <c r="Q96" s="3" t="s">
        <v>3130</v>
      </c>
    </row>
    <row r="97" spans="1:17" x14ac:dyDescent="0.15">
      <c r="A97" s="3" t="s">
        <v>1549</v>
      </c>
      <c r="B97" s="3" t="s">
        <v>1550</v>
      </c>
      <c r="C97" s="1">
        <v>10.5</v>
      </c>
      <c r="D97" s="2">
        <v>42328</v>
      </c>
      <c r="E97" s="2">
        <v>40508</v>
      </c>
      <c r="F97" s="3" t="s">
        <v>1551</v>
      </c>
      <c r="G97" s="3" t="s">
        <v>18</v>
      </c>
      <c r="H97" s="3" t="s">
        <v>19</v>
      </c>
      <c r="I97" s="3" t="s">
        <v>20</v>
      </c>
      <c r="J97" s="3" t="s">
        <v>21</v>
      </c>
      <c r="K97" s="3" t="s">
        <v>22</v>
      </c>
      <c r="L97" s="3" t="s">
        <v>23</v>
      </c>
      <c r="M97" s="1">
        <v>39552111</v>
      </c>
      <c r="N97" s="3" t="s">
        <v>18</v>
      </c>
      <c r="O97" s="3" t="s">
        <v>948</v>
      </c>
      <c r="P97" s="3" t="s">
        <v>3139</v>
      </c>
      <c r="Q97" s="3" t="s">
        <v>3130</v>
      </c>
    </row>
    <row r="98" spans="1:17" x14ac:dyDescent="0.15">
      <c r="A98" s="3" t="s">
        <v>50</v>
      </c>
      <c r="B98" s="3" t="s">
        <v>51</v>
      </c>
      <c r="C98" s="1">
        <v>8.6</v>
      </c>
      <c r="D98" s="2">
        <v>41674</v>
      </c>
      <c r="E98" s="2">
        <v>40582</v>
      </c>
      <c r="F98" s="3" t="s">
        <v>1601</v>
      </c>
      <c r="G98" s="3" t="s">
        <v>18</v>
      </c>
      <c r="H98" s="3" t="s">
        <v>19</v>
      </c>
      <c r="I98" s="3" t="s">
        <v>20</v>
      </c>
      <c r="J98" s="3" t="s">
        <v>21</v>
      </c>
      <c r="K98" s="3" t="s">
        <v>22</v>
      </c>
      <c r="L98" s="3" t="s">
        <v>25</v>
      </c>
      <c r="M98" s="1">
        <v>66312821</v>
      </c>
      <c r="N98" s="3" t="s">
        <v>45</v>
      </c>
      <c r="O98" s="3" t="s">
        <v>947</v>
      </c>
      <c r="P98" s="3" t="s">
        <v>3143</v>
      </c>
      <c r="Q98" s="3" t="s">
        <v>3130</v>
      </c>
    </row>
    <row r="99" spans="1:17" x14ac:dyDescent="0.15">
      <c r="A99" s="3" t="s">
        <v>248</v>
      </c>
      <c r="B99" s="3" t="s">
        <v>249</v>
      </c>
      <c r="C99" s="1">
        <v>8.5</v>
      </c>
      <c r="D99" s="2">
        <v>44222</v>
      </c>
      <c r="E99" s="2">
        <v>40582</v>
      </c>
      <c r="F99" s="3" t="s">
        <v>1607</v>
      </c>
      <c r="G99" s="3" t="s">
        <v>18</v>
      </c>
      <c r="H99" s="3" t="s">
        <v>19</v>
      </c>
      <c r="I99" s="3" t="s">
        <v>20</v>
      </c>
      <c r="J99" s="3" t="s">
        <v>21</v>
      </c>
      <c r="K99" s="3" t="s">
        <v>22</v>
      </c>
      <c r="L99" s="3" t="s">
        <v>23</v>
      </c>
      <c r="M99" s="1">
        <v>132735845</v>
      </c>
      <c r="N99" s="3" t="s">
        <v>18</v>
      </c>
      <c r="O99" s="3" t="s">
        <v>951</v>
      </c>
      <c r="P99" s="3" t="s">
        <v>3139</v>
      </c>
      <c r="Q99" s="3" t="s">
        <v>3130</v>
      </c>
    </row>
    <row r="100" spans="1:17" x14ac:dyDescent="0.15">
      <c r="A100" s="3" t="s">
        <v>190</v>
      </c>
      <c r="B100" s="3" t="s">
        <v>191</v>
      </c>
      <c r="C100" s="1">
        <v>9.9</v>
      </c>
      <c r="D100" s="2">
        <v>42536</v>
      </c>
      <c r="E100" s="2">
        <v>40716</v>
      </c>
      <c r="F100" s="3" t="s">
        <v>1746</v>
      </c>
      <c r="G100" s="3" t="s">
        <v>18</v>
      </c>
      <c r="H100" s="3" t="s">
        <v>19</v>
      </c>
      <c r="I100" s="3" t="s">
        <v>20</v>
      </c>
      <c r="J100" s="3" t="s">
        <v>21</v>
      </c>
      <c r="K100" s="3" t="s">
        <v>22</v>
      </c>
      <c r="L100" s="3" t="s">
        <v>23</v>
      </c>
      <c r="M100" s="1">
        <v>66312821</v>
      </c>
      <c r="N100" s="3" t="s">
        <v>18</v>
      </c>
      <c r="O100" s="3" t="s">
        <v>947</v>
      </c>
      <c r="P100" s="3" t="s">
        <v>3139</v>
      </c>
      <c r="Q100" s="3" t="s">
        <v>3130</v>
      </c>
    </row>
    <row r="101" spans="1:17" x14ac:dyDescent="0.15">
      <c r="A101" s="3" t="s">
        <v>707</v>
      </c>
      <c r="B101" s="3" t="s">
        <v>708</v>
      </c>
      <c r="C101" s="1">
        <v>7.95</v>
      </c>
      <c r="D101" s="2">
        <v>45113</v>
      </c>
      <c r="E101" s="2">
        <v>40745</v>
      </c>
      <c r="F101" s="3" t="s">
        <v>1779</v>
      </c>
      <c r="G101" s="3" t="s">
        <v>18</v>
      </c>
      <c r="H101" s="3" t="s">
        <v>19</v>
      </c>
      <c r="I101" s="3" t="s">
        <v>20</v>
      </c>
      <c r="J101" s="3" t="s">
        <v>21</v>
      </c>
      <c r="K101" s="3" t="s">
        <v>22</v>
      </c>
      <c r="L101" s="3" t="s">
        <v>23</v>
      </c>
      <c r="M101" s="1">
        <v>270764232</v>
      </c>
      <c r="N101" s="3" t="s">
        <v>18</v>
      </c>
      <c r="O101" s="3" t="s">
        <v>951</v>
      </c>
      <c r="P101" s="3" t="s">
        <v>3139</v>
      </c>
      <c r="Q101" s="3" t="s">
        <v>3130</v>
      </c>
    </row>
    <row r="102" spans="1:17" x14ac:dyDescent="0.15">
      <c r="A102" s="3" t="s">
        <v>1789</v>
      </c>
      <c r="B102" s="3" t="s">
        <v>1790</v>
      </c>
      <c r="C102" s="1">
        <v>10.6</v>
      </c>
      <c r="D102" s="2">
        <v>41856</v>
      </c>
      <c r="E102" s="2">
        <v>40760</v>
      </c>
      <c r="F102" s="3" t="s">
        <v>1791</v>
      </c>
      <c r="G102" s="3" t="s">
        <v>18</v>
      </c>
      <c r="H102" s="3" t="s">
        <v>19</v>
      </c>
      <c r="I102" s="3" t="s">
        <v>20</v>
      </c>
      <c r="J102" s="3" t="s">
        <v>21</v>
      </c>
      <c r="K102" s="3" t="s">
        <v>22</v>
      </c>
      <c r="L102" s="3" t="s">
        <v>23</v>
      </c>
      <c r="M102" s="1">
        <v>39787692</v>
      </c>
      <c r="N102" s="3" t="s">
        <v>18</v>
      </c>
      <c r="O102" s="3" t="s">
        <v>947</v>
      </c>
      <c r="P102" s="3" t="s">
        <v>3139</v>
      </c>
      <c r="Q102" s="3" t="s">
        <v>3130</v>
      </c>
    </row>
    <row r="103" spans="1:17" x14ac:dyDescent="0.15">
      <c r="A103" s="3" t="s">
        <v>46</v>
      </c>
      <c r="B103" s="3" t="s">
        <v>47</v>
      </c>
      <c r="C103" s="1">
        <v>9.25</v>
      </c>
      <c r="D103" s="2">
        <v>41930</v>
      </c>
      <c r="E103" s="2">
        <v>40834</v>
      </c>
      <c r="F103" s="3" t="s">
        <v>1807</v>
      </c>
      <c r="G103" s="3" t="s">
        <v>18</v>
      </c>
      <c r="H103" s="3" t="s">
        <v>19</v>
      </c>
      <c r="I103" s="3" t="s">
        <v>20</v>
      </c>
      <c r="J103" s="3" t="s">
        <v>21</v>
      </c>
      <c r="K103" s="3" t="s">
        <v>22</v>
      </c>
      <c r="L103" s="3" t="s">
        <v>23</v>
      </c>
      <c r="M103" s="1">
        <v>67067281</v>
      </c>
      <c r="N103" s="3" t="s">
        <v>18</v>
      </c>
      <c r="O103" s="3" t="s">
        <v>947</v>
      </c>
      <c r="P103" s="3" t="s">
        <v>3139</v>
      </c>
      <c r="Q103" s="3" t="s">
        <v>3130</v>
      </c>
    </row>
    <row r="104" spans="1:17" x14ac:dyDescent="0.15">
      <c r="A104" s="3" t="s">
        <v>707</v>
      </c>
      <c r="B104" s="3" t="s">
        <v>708</v>
      </c>
      <c r="C104" s="1">
        <v>8.75</v>
      </c>
      <c r="D104" s="2">
        <v>45211</v>
      </c>
      <c r="E104" s="2">
        <v>40843</v>
      </c>
      <c r="F104" s="3" t="s">
        <v>1812</v>
      </c>
      <c r="G104" s="3" t="s">
        <v>18</v>
      </c>
      <c r="H104" s="3" t="s">
        <v>19</v>
      </c>
      <c r="I104" s="3" t="s">
        <v>20</v>
      </c>
      <c r="J104" s="3" t="s">
        <v>21</v>
      </c>
      <c r="K104" s="3" t="s">
        <v>22</v>
      </c>
      <c r="L104" s="3" t="s">
        <v>23</v>
      </c>
      <c r="M104" s="1">
        <v>135382116</v>
      </c>
      <c r="N104" s="3" t="s">
        <v>18</v>
      </c>
      <c r="O104" s="3" t="s">
        <v>951</v>
      </c>
      <c r="P104" s="3" t="s">
        <v>3139</v>
      </c>
      <c r="Q104" s="3" t="s">
        <v>3130</v>
      </c>
    </row>
    <row r="105" spans="1:17" x14ac:dyDescent="0.15">
      <c r="A105" s="3" t="s">
        <v>1214</v>
      </c>
      <c r="B105" s="3" t="s">
        <v>1215</v>
      </c>
      <c r="C105" s="1">
        <v>8.75</v>
      </c>
      <c r="D105" s="2">
        <v>41989</v>
      </c>
      <c r="E105" s="2">
        <v>40893</v>
      </c>
      <c r="F105" s="3" t="s">
        <v>1840</v>
      </c>
      <c r="G105" s="3" t="s">
        <v>18</v>
      </c>
      <c r="H105" s="3" t="s">
        <v>19</v>
      </c>
      <c r="I105" s="3" t="s">
        <v>20</v>
      </c>
      <c r="J105" s="3" t="s">
        <v>21</v>
      </c>
      <c r="K105" s="3" t="s">
        <v>22</v>
      </c>
      <c r="L105" s="3" t="s">
        <v>23</v>
      </c>
      <c r="M105" s="1">
        <v>67067281</v>
      </c>
      <c r="N105" s="3" t="s">
        <v>18</v>
      </c>
      <c r="O105" s="3" t="s">
        <v>947</v>
      </c>
      <c r="P105" s="3" t="s">
        <v>3139</v>
      </c>
      <c r="Q105" s="3" t="s">
        <v>3130</v>
      </c>
    </row>
    <row r="106" spans="1:17" x14ac:dyDescent="0.15">
      <c r="A106" s="3" t="s">
        <v>707</v>
      </c>
      <c r="B106" s="3" t="s">
        <v>708</v>
      </c>
      <c r="C106" s="1">
        <v>6.8</v>
      </c>
      <c r="D106" s="2">
        <v>45257</v>
      </c>
      <c r="E106" s="2">
        <v>40889</v>
      </c>
      <c r="F106" s="3" t="s">
        <v>1841</v>
      </c>
      <c r="G106" s="3" t="s">
        <v>18</v>
      </c>
      <c r="H106" s="3" t="s">
        <v>19</v>
      </c>
      <c r="I106" s="3" t="s">
        <v>20</v>
      </c>
      <c r="J106" s="3" t="s">
        <v>21</v>
      </c>
      <c r="K106" s="3" t="s">
        <v>22</v>
      </c>
      <c r="L106" s="3" t="s">
        <v>23</v>
      </c>
      <c r="M106" s="1">
        <v>203073174</v>
      </c>
      <c r="N106" s="3" t="s">
        <v>18</v>
      </c>
      <c r="O106" s="3" t="s">
        <v>948</v>
      </c>
      <c r="P106" s="3" t="s">
        <v>3139</v>
      </c>
      <c r="Q106" s="3" t="s">
        <v>3130</v>
      </c>
    </row>
    <row r="107" spans="1:17" x14ac:dyDescent="0.15">
      <c r="A107" s="3" t="s">
        <v>962</v>
      </c>
      <c r="B107" s="3" t="s">
        <v>963</v>
      </c>
      <c r="C107" s="1">
        <v>9.4</v>
      </c>
      <c r="D107" s="2">
        <v>42080</v>
      </c>
      <c r="E107" s="2">
        <v>40988</v>
      </c>
      <c r="F107" s="3" t="s">
        <v>1849</v>
      </c>
      <c r="G107" s="3" t="s">
        <v>18</v>
      </c>
      <c r="H107" s="3" t="s">
        <v>19</v>
      </c>
      <c r="I107" s="3" t="s">
        <v>20</v>
      </c>
      <c r="J107" s="3" t="s">
        <v>21</v>
      </c>
      <c r="K107" s="3" t="s">
        <v>22</v>
      </c>
      <c r="L107" s="3" t="s">
        <v>23</v>
      </c>
      <c r="M107" s="1">
        <v>67067281</v>
      </c>
      <c r="N107" s="3" t="s">
        <v>18</v>
      </c>
      <c r="O107" s="3" t="s">
        <v>947</v>
      </c>
      <c r="P107" s="3" t="s">
        <v>3139</v>
      </c>
      <c r="Q107" s="3" t="s">
        <v>3130</v>
      </c>
    </row>
    <row r="108" spans="1:17" x14ac:dyDescent="0.15">
      <c r="A108" s="3" t="s">
        <v>962</v>
      </c>
      <c r="B108" s="3" t="s">
        <v>963</v>
      </c>
      <c r="C108" s="1">
        <v>9.4</v>
      </c>
      <c r="D108" s="2">
        <v>42080</v>
      </c>
      <c r="E108" s="2">
        <v>40988</v>
      </c>
      <c r="F108" s="3" t="s">
        <v>1850</v>
      </c>
      <c r="G108" s="3" t="s">
        <v>18</v>
      </c>
      <c r="H108" s="3" t="s">
        <v>19</v>
      </c>
      <c r="I108" s="3" t="s">
        <v>20</v>
      </c>
      <c r="J108" s="3" t="s">
        <v>21</v>
      </c>
      <c r="K108" s="3" t="s">
        <v>22</v>
      </c>
      <c r="L108" s="3" t="s">
        <v>23</v>
      </c>
      <c r="M108" s="1">
        <v>67067281</v>
      </c>
      <c r="N108" s="3" t="s">
        <v>18</v>
      </c>
      <c r="O108" s="3" t="s">
        <v>947</v>
      </c>
      <c r="P108" s="3" t="s">
        <v>3139</v>
      </c>
      <c r="Q108" s="3" t="s">
        <v>3130</v>
      </c>
    </row>
    <row r="109" spans="1:17" x14ac:dyDescent="0.15">
      <c r="A109" s="3" t="s">
        <v>962</v>
      </c>
      <c r="B109" s="3" t="s">
        <v>963</v>
      </c>
      <c r="C109" s="1">
        <v>8.35</v>
      </c>
      <c r="D109" s="2">
        <v>41992</v>
      </c>
      <c r="E109" s="2">
        <v>40900</v>
      </c>
      <c r="F109" s="3" t="s">
        <v>1851</v>
      </c>
      <c r="G109" s="3" t="s">
        <v>18</v>
      </c>
      <c r="H109" s="3" t="s">
        <v>19</v>
      </c>
      <c r="I109" s="3" t="s">
        <v>20</v>
      </c>
      <c r="J109" s="3" t="s">
        <v>21</v>
      </c>
      <c r="K109" s="3" t="s">
        <v>22</v>
      </c>
      <c r="L109" s="3" t="s">
        <v>23</v>
      </c>
      <c r="M109" s="1">
        <v>134134563</v>
      </c>
      <c r="N109" s="3" t="s">
        <v>18</v>
      </c>
      <c r="O109" s="3" t="s">
        <v>947</v>
      </c>
      <c r="P109" s="3" t="s">
        <v>3139</v>
      </c>
      <c r="Q109" s="3" t="s">
        <v>3130</v>
      </c>
    </row>
    <row r="110" spans="1:17" x14ac:dyDescent="0.15">
      <c r="A110" s="3" t="s">
        <v>962</v>
      </c>
      <c r="B110" s="3" t="s">
        <v>963</v>
      </c>
      <c r="C110" s="1">
        <v>8.15</v>
      </c>
      <c r="D110" s="2">
        <v>42027</v>
      </c>
      <c r="E110" s="2">
        <v>40935</v>
      </c>
      <c r="F110" s="3" t="s">
        <v>1852</v>
      </c>
      <c r="G110" s="3" t="s">
        <v>18</v>
      </c>
      <c r="H110" s="3" t="s">
        <v>19</v>
      </c>
      <c r="I110" s="3" t="s">
        <v>20</v>
      </c>
      <c r="J110" s="3" t="s">
        <v>21</v>
      </c>
      <c r="K110" s="3" t="s">
        <v>22</v>
      </c>
      <c r="L110" s="3" t="s">
        <v>23</v>
      </c>
      <c r="M110" s="1">
        <v>134134563</v>
      </c>
      <c r="N110" s="3" t="s">
        <v>18</v>
      </c>
      <c r="O110" s="3" t="s">
        <v>947</v>
      </c>
      <c r="P110" s="3" t="s">
        <v>3139</v>
      </c>
      <c r="Q110" s="3" t="s">
        <v>3130</v>
      </c>
    </row>
    <row r="111" spans="1:17" x14ac:dyDescent="0.15">
      <c r="A111" s="3" t="s">
        <v>248</v>
      </c>
      <c r="B111" s="3" t="s">
        <v>249</v>
      </c>
      <c r="C111" s="1">
        <v>12</v>
      </c>
      <c r="D111" s="2">
        <v>44586</v>
      </c>
      <c r="E111" s="2">
        <v>40946</v>
      </c>
      <c r="F111" s="3" t="s">
        <v>1872</v>
      </c>
      <c r="G111" s="3" t="s">
        <v>18</v>
      </c>
      <c r="H111" s="3" t="s">
        <v>19</v>
      </c>
      <c r="I111" s="3" t="s">
        <v>20</v>
      </c>
      <c r="J111" s="3" t="s">
        <v>21</v>
      </c>
      <c r="K111" s="3" t="s">
        <v>22</v>
      </c>
      <c r="L111" s="3" t="s">
        <v>23</v>
      </c>
      <c r="M111" s="1">
        <v>131863494</v>
      </c>
      <c r="N111" s="3" t="s">
        <v>18</v>
      </c>
      <c r="O111" s="3" t="s">
        <v>951</v>
      </c>
      <c r="P111" s="3" t="s">
        <v>3139</v>
      </c>
      <c r="Q111" s="3" t="s">
        <v>3130</v>
      </c>
    </row>
    <row r="112" spans="1:17" x14ac:dyDescent="0.15">
      <c r="A112" s="3" t="s">
        <v>1789</v>
      </c>
      <c r="B112" s="3" t="s">
        <v>1790</v>
      </c>
      <c r="C112" s="1">
        <v>11.5</v>
      </c>
      <c r="D112" s="2">
        <v>42225</v>
      </c>
      <c r="E112" s="2">
        <v>41130</v>
      </c>
      <c r="F112" s="3" t="s">
        <v>2083</v>
      </c>
      <c r="G112" s="3" t="s">
        <v>18</v>
      </c>
      <c r="H112" s="3" t="s">
        <v>19</v>
      </c>
      <c r="I112" s="3" t="s">
        <v>20</v>
      </c>
      <c r="J112" s="3" t="s">
        <v>21</v>
      </c>
      <c r="K112" s="3" t="s">
        <v>22</v>
      </c>
      <c r="L112" s="3" t="s">
        <v>23</v>
      </c>
      <c r="M112" s="1">
        <v>26525128</v>
      </c>
      <c r="N112" s="3" t="s">
        <v>18</v>
      </c>
      <c r="O112" s="3" t="s">
        <v>947</v>
      </c>
      <c r="P112" s="3" t="s">
        <v>3139</v>
      </c>
      <c r="Q112" s="3" t="s">
        <v>3130</v>
      </c>
    </row>
    <row r="113" spans="1:17" x14ac:dyDescent="0.15">
      <c r="A113" s="3" t="s">
        <v>962</v>
      </c>
      <c r="B113" s="3" t="s">
        <v>963</v>
      </c>
      <c r="C113" s="1">
        <v>7.63</v>
      </c>
      <c r="D113" s="2">
        <v>42248</v>
      </c>
      <c r="E113" s="2">
        <v>41156</v>
      </c>
      <c r="F113" s="3" t="s">
        <v>2084</v>
      </c>
      <c r="G113" s="3" t="s">
        <v>18</v>
      </c>
      <c r="H113" s="3" t="s">
        <v>19</v>
      </c>
      <c r="I113" s="3" t="s">
        <v>20</v>
      </c>
      <c r="J113" s="3" t="s">
        <v>21</v>
      </c>
      <c r="K113" s="3" t="s">
        <v>22</v>
      </c>
      <c r="L113" s="3" t="s">
        <v>23</v>
      </c>
      <c r="M113" s="1">
        <v>134134563</v>
      </c>
      <c r="N113" s="3" t="s">
        <v>18</v>
      </c>
      <c r="O113" s="3" t="s">
        <v>947</v>
      </c>
      <c r="P113" s="3" t="s">
        <v>3139</v>
      </c>
      <c r="Q113" s="3" t="s">
        <v>3130</v>
      </c>
    </row>
    <row r="114" spans="1:17" x14ac:dyDescent="0.15">
      <c r="A114" s="3" t="s">
        <v>962</v>
      </c>
      <c r="B114" s="3" t="s">
        <v>963</v>
      </c>
      <c r="C114" s="1">
        <v>8.41</v>
      </c>
      <c r="D114" s="2">
        <v>42278</v>
      </c>
      <c r="E114" s="2">
        <v>41186</v>
      </c>
      <c r="F114" s="3" t="s">
        <v>2085</v>
      </c>
      <c r="G114" s="3" t="s">
        <v>18</v>
      </c>
      <c r="H114" s="3" t="s">
        <v>19</v>
      </c>
      <c r="I114" s="3" t="s">
        <v>20</v>
      </c>
      <c r="J114" s="3" t="s">
        <v>21</v>
      </c>
      <c r="K114" s="3" t="s">
        <v>22</v>
      </c>
      <c r="L114" s="3" t="s">
        <v>25</v>
      </c>
      <c r="M114" s="1">
        <v>201201845</v>
      </c>
      <c r="N114" s="3" t="s">
        <v>18</v>
      </c>
      <c r="O114" s="3" t="s">
        <v>947</v>
      </c>
      <c r="P114" s="3" t="s">
        <v>3139</v>
      </c>
      <c r="Q114" s="3" t="s">
        <v>3130</v>
      </c>
    </row>
    <row r="115" spans="1:17" x14ac:dyDescent="0.15">
      <c r="A115" s="3" t="s">
        <v>46</v>
      </c>
      <c r="B115" s="3" t="s">
        <v>47</v>
      </c>
      <c r="C115" s="1">
        <v>17</v>
      </c>
      <c r="D115" s="2">
        <v>42225</v>
      </c>
      <c r="E115" s="2">
        <v>41130</v>
      </c>
      <c r="F115" s="3" t="s">
        <v>2089</v>
      </c>
      <c r="G115" s="3" t="s">
        <v>18</v>
      </c>
      <c r="H115" s="3" t="s">
        <v>19</v>
      </c>
      <c r="I115" s="3" t="s">
        <v>20</v>
      </c>
      <c r="J115" s="3" t="s">
        <v>21</v>
      </c>
      <c r="K115" s="3" t="s">
        <v>22</v>
      </c>
      <c r="L115" s="3" t="s">
        <v>23</v>
      </c>
      <c r="M115" s="1">
        <v>134134563</v>
      </c>
      <c r="N115" s="3" t="s">
        <v>18</v>
      </c>
      <c r="O115" s="3" t="s">
        <v>947</v>
      </c>
      <c r="P115" s="3" t="s">
        <v>3139</v>
      </c>
      <c r="Q115" s="3" t="s">
        <v>3130</v>
      </c>
    </row>
    <row r="116" spans="1:17" x14ac:dyDescent="0.15">
      <c r="A116" s="3" t="s">
        <v>2107</v>
      </c>
      <c r="B116" s="3" t="s">
        <v>2108</v>
      </c>
      <c r="C116" s="1">
        <v>13.25</v>
      </c>
      <c r="D116" s="2">
        <v>42252</v>
      </c>
      <c r="E116" s="2">
        <v>41156</v>
      </c>
      <c r="F116" s="3" t="s">
        <v>2109</v>
      </c>
      <c r="G116" s="3" t="s">
        <v>18</v>
      </c>
      <c r="H116" s="3" t="s">
        <v>19</v>
      </c>
      <c r="I116" s="3" t="s">
        <v>20</v>
      </c>
      <c r="J116" s="3" t="s">
        <v>21</v>
      </c>
      <c r="K116" s="3" t="s">
        <v>22</v>
      </c>
      <c r="L116" s="3" t="s">
        <v>23</v>
      </c>
      <c r="M116" s="1">
        <v>26826912</v>
      </c>
      <c r="N116" s="3" t="s">
        <v>18</v>
      </c>
      <c r="O116" s="3" t="s">
        <v>947</v>
      </c>
      <c r="P116" s="3" t="s">
        <v>3139</v>
      </c>
      <c r="Q116" s="3" t="s">
        <v>3130</v>
      </c>
    </row>
    <row r="117" spans="1:17" x14ac:dyDescent="0.15">
      <c r="A117" s="3" t="s">
        <v>962</v>
      </c>
      <c r="B117" s="3" t="s">
        <v>963</v>
      </c>
      <c r="C117" s="1">
        <v>8.41</v>
      </c>
      <c r="D117" s="2">
        <v>42278</v>
      </c>
      <c r="E117" s="2">
        <v>41186</v>
      </c>
      <c r="F117" s="3" t="s">
        <v>2133</v>
      </c>
      <c r="G117" s="3" t="s">
        <v>18</v>
      </c>
      <c r="H117" s="3" t="s">
        <v>19</v>
      </c>
      <c r="I117" s="3" t="s">
        <v>20</v>
      </c>
      <c r="J117" s="3" t="s">
        <v>21</v>
      </c>
      <c r="K117" s="3" t="s">
        <v>22</v>
      </c>
      <c r="L117" s="3" t="s">
        <v>25</v>
      </c>
      <c r="M117" s="1">
        <v>201201845</v>
      </c>
      <c r="N117" s="3" t="s">
        <v>18</v>
      </c>
      <c r="O117" s="3" t="s">
        <v>947</v>
      </c>
      <c r="P117" s="3" t="s">
        <v>3139</v>
      </c>
      <c r="Q117" s="3" t="s">
        <v>3130</v>
      </c>
    </row>
    <row r="118" spans="1:17" x14ac:dyDescent="0.15">
      <c r="A118" s="3" t="s">
        <v>2139</v>
      </c>
      <c r="B118" s="3" t="s">
        <v>2140</v>
      </c>
      <c r="C118" s="1">
        <v>0.1</v>
      </c>
      <c r="D118" s="2">
        <v>44833</v>
      </c>
      <c r="E118" s="2">
        <v>41193</v>
      </c>
      <c r="F118" s="3" t="s">
        <v>2141</v>
      </c>
      <c r="G118" s="3" t="s">
        <v>18</v>
      </c>
      <c r="H118" s="3" t="s">
        <v>19</v>
      </c>
      <c r="I118" s="3" t="s">
        <v>20</v>
      </c>
      <c r="J118" s="3" t="s">
        <v>21</v>
      </c>
      <c r="K118" s="3" t="s">
        <v>22</v>
      </c>
      <c r="L118" s="3" t="s">
        <v>23</v>
      </c>
      <c r="M118" s="1">
        <v>135937533</v>
      </c>
      <c r="N118" s="3" t="s">
        <v>18</v>
      </c>
      <c r="O118" s="3" t="s">
        <v>948</v>
      </c>
      <c r="P118" s="3" t="s">
        <v>3139</v>
      </c>
      <c r="Q118" s="3" t="s">
        <v>3130</v>
      </c>
    </row>
    <row r="119" spans="1:17" x14ac:dyDescent="0.15">
      <c r="A119" s="3" t="s">
        <v>1667</v>
      </c>
      <c r="B119" s="3" t="s">
        <v>1668</v>
      </c>
      <c r="C119" s="1">
        <v>9.5</v>
      </c>
      <c r="D119" s="2">
        <v>43756</v>
      </c>
      <c r="E119" s="2">
        <v>41208</v>
      </c>
      <c r="F119" s="3" t="s">
        <v>2157</v>
      </c>
      <c r="G119" s="3" t="s">
        <v>18</v>
      </c>
      <c r="H119" s="3" t="s">
        <v>19</v>
      </c>
      <c r="I119" s="3" t="s">
        <v>20</v>
      </c>
      <c r="J119" s="3" t="s">
        <v>21</v>
      </c>
      <c r="K119" s="3" t="s">
        <v>22</v>
      </c>
      <c r="L119" s="3" t="s">
        <v>23</v>
      </c>
      <c r="M119" s="1">
        <v>40655915</v>
      </c>
      <c r="N119" s="3" t="s">
        <v>18</v>
      </c>
      <c r="O119" s="3" t="s">
        <v>948</v>
      </c>
      <c r="P119" s="3" t="s">
        <v>3139</v>
      </c>
      <c r="Q119" s="3" t="s">
        <v>3130</v>
      </c>
    </row>
    <row r="120" spans="1:17" x14ac:dyDescent="0.15">
      <c r="A120" s="3" t="s">
        <v>1667</v>
      </c>
      <c r="B120" s="3" t="s">
        <v>1668</v>
      </c>
      <c r="C120" s="1">
        <v>9.4499999999999993</v>
      </c>
      <c r="D120" s="2">
        <v>43756</v>
      </c>
      <c r="E120" s="2">
        <v>41208</v>
      </c>
      <c r="F120" s="3" t="s">
        <v>2158</v>
      </c>
      <c r="G120" s="3" t="s">
        <v>18</v>
      </c>
      <c r="H120" s="3" t="s">
        <v>19</v>
      </c>
      <c r="I120" s="3" t="s">
        <v>20</v>
      </c>
      <c r="J120" s="3" t="s">
        <v>21</v>
      </c>
      <c r="K120" s="3" t="s">
        <v>22</v>
      </c>
      <c r="L120" s="3" t="s">
        <v>23</v>
      </c>
      <c r="M120" s="1">
        <v>40655915</v>
      </c>
      <c r="N120" s="3" t="s">
        <v>18</v>
      </c>
      <c r="O120" s="3" t="s">
        <v>948</v>
      </c>
      <c r="P120" s="3" t="s">
        <v>3139</v>
      </c>
      <c r="Q120" s="3" t="s">
        <v>3130</v>
      </c>
    </row>
    <row r="121" spans="1:17" x14ac:dyDescent="0.15">
      <c r="A121" s="3" t="s">
        <v>1390</v>
      </c>
      <c r="B121" s="3" t="s">
        <v>1391</v>
      </c>
      <c r="C121" s="1">
        <v>8.85</v>
      </c>
      <c r="D121" s="2">
        <v>42307</v>
      </c>
      <c r="E121" s="2">
        <v>41215</v>
      </c>
      <c r="F121" s="3" t="s">
        <v>2179</v>
      </c>
      <c r="G121" s="3" t="s">
        <v>18</v>
      </c>
      <c r="H121" s="3" t="s">
        <v>19</v>
      </c>
      <c r="I121" s="3" t="s">
        <v>20</v>
      </c>
      <c r="J121" s="3" t="s">
        <v>21</v>
      </c>
      <c r="K121" s="3" t="s">
        <v>22</v>
      </c>
      <c r="L121" s="3" t="s">
        <v>25</v>
      </c>
      <c r="M121" s="1">
        <v>65931747</v>
      </c>
      <c r="N121" s="3" t="s">
        <v>18</v>
      </c>
      <c r="O121" s="3" t="s">
        <v>947</v>
      </c>
      <c r="P121" s="3" t="s">
        <v>3139</v>
      </c>
      <c r="Q121" s="3" t="s">
        <v>3130</v>
      </c>
    </row>
    <row r="122" spans="1:17" x14ac:dyDescent="0.15">
      <c r="A122" s="3" t="s">
        <v>1390</v>
      </c>
      <c r="B122" s="3" t="s">
        <v>1391</v>
      </c>
      <c r="C122" s="1">
        <v>8.85</v>
      </c>
      <c r="D122" s="2">
        <v>42307</v>
      </c>
      <c r="E122" s="2">
        <v>41215</v>
      </c>
      <c r="F122" s="3" t="s">
        <v>2180</v>
      </c>
      <c r="G122" s="3" t="s">
        <v>18</v>
      </c>
      <c r="H122" s="3" t="s">
        <v>19</v>
      </c>
      <c r="I122" s="3" t="s">
        <v>20</v>
      </c>
      <c r="J122" s="3" t="s">
        <v>21</v>
      </c>
      <c r="K122" s="3" t="s">
        <v>22</v>
      </c>
      <c r="L122" s="3" t="s">
        <v>25</v>
      </c>
      <c r="M122" s="1">
        <v>65931747</v>
      </c>
      <c r="N122" s="3" t="s">
        <v>18</v>
      </c>
      <c r="O122" s="3" t="s">
        <v>947</v>
      </c>
      <c r="P122" s="3" t="s">
        <v>3139</v>
      </c>
      <c r="Q122" s="3" t="s">
        <v>3130</v>
      </c>
    </row>
    <row r="123" spans="1:17" x14ac:dyDescent="0.15">
      <c r="A123" s="3" t="s">
        <v>248</v>
      </c>
      <c r="B123" s="3" t="s">
        <v>249</v>
      </c>
      <c r="C123" s="1">
        <v>8.5</v>
      </c>
      <c r="D123" s="2">
        <v>44888</v>
      </c>
      <c r="E123" s="2">
        <v>41248</v>
      </c>
      <c r="F123" s="3" t="s">
        <v>2195</v>
      </c>
      <c r="G123" s="3" t="s">
        <v>18</v>
      </c>
      <c r="H123" s="3" t="s">
        <v>19</v>
      </c>
      <c r="I123" s="3" t="s">
        <v>20</v>
      </c>
      <c r="J123" s="3" t="s">
        <v>21</v>
      </c>
      <c r="K123" s="3" t="s">
        <v>22</v>
      </c>
      <c r="L123" s="3" t="s">
        <v>23</v>
      </c>
      <c r="M123" s="1">
        <v>131863494</v>
      </c>
      <c r="N123" s="3" t="s">
        <v>18</v>
      </c>
      <c r="O123" s="3" t="s">
        <v>948</v>
      </c>
      <c r="P123" s="3" t="s">
        <v>3139</v>
      </c>
      <c r="Q123" s="3" t="s">
        <v>3130</v>
      </c>
    </row>
    <row r="124" spans="1:17" x14ac:dyDescent="0.15">
      <c r="A124" s="3" t="s">
        <v>1002</v>
      </c>
      <c r="B124" s="3" t="s">
        <v>1003</v>
      </c>
      <c r="C124" s="1">
        <v>12.25</v>
      </c>
      <c r="D124" s="2">
        <v>43256</v>
      </c>
      <c r="E124" s="2">
        <v>41254</v>
      </c>
      <c r="F124" s="3" t="s">
        <v>2200</v>
      </c>
      <c r="G124" s="3" t="s">
        <v>18</v>
      </c>
      <c r="H124" s="3" t="s">
        <v>19</v>
      </c>
      <c r="I124" s="3" t="s">
        <v>20</v>
      </c>
      <c r="J124" s="3" t="s">
        <v>21</v>
      </c>
      <c r="K124" s="3" t="s">
        <v>22</v>
      </c>
      <c r="L124" s="3" t="s">
        <v>25</v>
      </c>
      <c r="M124" s="1">
        <v>40240369</v>
      </c>
      <c r="N124" s="3" t="s">
        <v>18</v>
      </c>
      <c r="O124" s="3" t="s">
        <v>947</v>
      </c>
      <c r="P124" s="3" t="s">
        <v>3139</v>
      </c>
      <c r="Q124" s="3" t="s">
        <v>3130</v>
      </c>
    </row>
    <row r="125" spans="1:17" x14ac:dyDescent="0.15">
      <c r="A125" s="3" t="s">
        <v>1296</v>
      </c>
      <c r="B125" s="3" t="s">
        <v>1297</v>
      </c>
      <c r="C125" s="1">
        <v>14.5</v>
      </c>
      <c r="D125" s="2">
        <v>42360</v>
      </c>
      <c r="E125" s="2">
        <v>41268</v>
      </c>
      <c r="F125" s="3" t="s">
        <v>2207</v>
      </c>
      <c r="G125" s="3" t="s">
        <v>18</v>
      </c>
      <c r="H125" s="3" t="s">
        <v>19</v>
      </c>
      <c r="I125" s="3" t="s">
        <v>20</v>
      </c>
      <c r="J125" s="3" t="s">
        <v>21</v>
      </c>
      <c r="K125" s="3" t="s">
        <v>22</v>
      </c>
      <c r="L125" s="3" t="s">
        <v>23</v>
      </c>
      <c r="M125" s="1">
        <v>40240369</v>
      </c>
      <c r="N125" s="3" t="s">
        <v>18</v>
      </c>
      <c r="O125" s="3" t="s">
        <v>947</v>
      </c>
      <c r="P125" s="3" t="s">
        <v>3139</v>
      </c>
      <c r="Q125" s="3" t="s">
        <v>3130</v>
      </c>
    </row>
    <row r="126" spans="1:17" x14ac:dyDescent="0.15">
      <c r="A126" s="3" t="s">
        <v>962</v>
      </c>
      <c r="B126" s="3" t="s">
        <v>963</v>
      </c>
      <c r="C126" s="1">
        <v>8.15</v>
      </c>
      <c r="D126" s="2">
        <v>42388</v>
      </c>
      <c r="E126" s="2">
        <v>41296</v>
      </c>
      <c r="F126" s="3" t="s">
        <v>2232</v>
      </c>
      <c r="G126" s="3" t="s">
        <v>18</v>
      </c>
      <c r="H126" s="3" t="s">
        <v>19</v>
      </c>
      <c r="I126" s="3" t="s">
        <v>20</v>
      </c>
      <c r="J126" s="3" t="s">
        <v>21</v>
      </c>
      <c r="K126" s="3" t="s">
        <v>22</v>
      </c>
      <c r="L126" s="3" t="s">
        <v>25</v>
      </c>
      <c r="M126" s="1">
        <v>201201845</v>
      </c>
      <c r="N126" s="3" t="s">
        <v>18</v>
      </c>
      <c r="O126" s="3" t="s">
        <v>947</v>
      </c>
      <c r="P126" s="3" t="s">
        <v>3139</v>
      </c>
      <c r="Q126" s="3" t="s">
        <v>3130</v>
      </c>
    </row>
    <row r="127" spans="1:17" x14ac:dyDescent="0.15">
      <c r="A127" s="3" t="s">
        <v>2242</v>
      </c>
      <c r="B127" s="3" t="s">
        <v>2243</v>
      </c>
      <c r="C127" s="1">
        <v>8.0500000000000007</v>
      </c>
      <c r="D127" s="2">
        <v>42397</v>
      </c>
      <c r="E127" s="2">
        <v>41305</v>
      </c>
      <c r="F127" s="3" t="s">
        <v>2244</v>
      </c>
      <c r="G127" s="3" t="s">
        <v>18</v>
      </c>
      <c r="H127" s="3" t="s">
        <v>19</v>
      </c>
      <c r="I127" s="3" t="s">
        <v>20</v>
      </c>
      <c r="J127" s="3" t="s">
        <v>21</v>
      </c>
      <c r="K127" s="3" t="s">
        <v>22</v>
      </c>
      <c r="L127" s="3" t="s">
        <v>25</v>
      </c>
      <c r="M127" s="1">
        <v>134134563</v>
      </c>
      <c r="N127" s="3" t="s">
        <v>18</v>
      </c>
      <c r="O127" s="3" t="s">
        <v>947</v>
      </c>
      <c r="P127" s="3" t="s">
        <v>3139</v>
      </c>
      <c r="Q127" s="3" t="s">
        <v>3130</v>
      </c>
    </row>
    <row r="128" spans="1:17" x14ac:dyDescent="0.15">
      <c r="A128" s="3" t="s">
        <v>962</v>
      </c>
      <c r="B128" s="3" t="s">
        <v>963</v>
      </c>
      <c r="C128" s="1">
        <v>7.9</v>
      </c>
      <c r="D128" s="2">
        <v>42416</v>
      </c>
      <c r="E128" s="2">
        <v>41324</v>
      </c>
      <c r="F128" s="3" t="s">
        <v>2258</v>
      </c>
      <c r="G128" s="3" t="s">
        <v>18</v>
      </c>
      <c r="H128" s="3" t="s">
        <v>19</v>
      </c>
      <c r="I128" s="3" t="s">
        <v>20</v>
      </c>
      <c r="J128" s="3" t="s">
        <v>21</v>
      </c>
      <c r="K128" s="3" t="s">
        <v>22</v>
      </c>
      <c r="L128" s="3" t="s">
        <v>25</v>
      </c>
      <c r="M128" s="1">
        <v>201201845</v>
      </c>
      <c r="N128" s="3" t="s">
        <v>18</v>
      </c>
      <c r="O128" s="3" t="s">
        <v>947</v>
      </c>
      <c r="P128" s="3" t="s">
        <v>3139</v>
      </c>
      <c r="Q128" s="3" t="s">
        <v>3130</v>
      </c>
    </row>
    <row r="129" spans="1:17" x14ac:dyDescent="0.15">
      <c r="A129" s="3" t="s">
        <v>1823</v>
      </c>
      <c r="B129" s="3" t="s">
        <v>1824</v>
      </c>
      <c r="C129" s="1">
        <v>15</v>
      </c>
      <c r="D129" s="2">
        <v>42427</v>
      </c>
      <c r="E129" s="2">
        <v>41332</v>
      </c>
      <c r="F129" s="3" t="s">
        <v>2281</v>
      </c>
      <c r="G129" s="3" t="s">
        <v>18</v>
      </c>
      <c r="H129" s="3" t="s">
        <v>19</v>
      </c>
      <c r="I129" s="3" t="s">
        <v>20</v>
      </c>
      <c r="J129" s="3" t="s">
        <v>21</v>
      </c>
      <c r="K129" s="3" t="s">
        <v>22</v>
      </c>
      <c r="L129" s="3" t="s">
        <v>23</v>
      </c>
      <c r="M129" s="1">
        <v>39787692</v>
      </c>
      <c r="N129" s="3" t="s">
        <v>18</v>
      </c>
      <c r="O129" s="3" t="s">
        <v>947</v>
      </c>
      <c r="P129" s="3" t="s">
        <v>3139</v>
      </c>
      <c r="Q129" s="3" t="s">
        <v>3130</v>
      </c>
    </row>
    <row r="130" spans="1:17" x14ac:dyDescent="0.15">
      <c r="A130" s="3" t="s">
        <v>1823</v>
      </c>
      <c r="B130" s="3" t="s">
        <v>1824</v>
      </c>
      <c r="C130" s="1">
        <v>14</v>
      </c>
      <c r="D130" s="2">
        <v>42427</v>
      </c>
      <c r="E130" s="2">
        <v>41332</v>
      </c>
      <c r="F130" s="3" t="s">
        <v>2282</v>
      </c>
      <c r="G130" s="3" t="s">
        <v>18</v>
      </c>
      <c r="H130" s="3" t="s">
        <v>19</v>
      </c>
      <c r="I130" s="3" t="s">
        <v>20</v>
      </c>
      <c r="J130" s="3" t="s">
        <v>21</v>
      </c>
      <c r="K130" s="3" t="s">
        <v>22</v>
      </c>
      <c r="L130" s="3" t="s">
        <v>23</v>
      </c>
      <c r="M130" s="1">
        <v>39787692</v>
      </c>
      <c r="N130" s="3" t="s">
        <v>18</v>
      </c>
      <c r="O130" s="3" t="s">
        <v>947</v>
      </c>
      <c r="P130" s="3" t="s">
        <v>3139</v>
      </c>
      <c r="Q130" s="3" t="s">
        <v>3130</v>
      </c>
    </row>
    <row r="131" spans="1:17" x14ac:dyDescent="0.15">
      <c r="A131" s="3" t="s">
        <v>1032</v>
      </c>
      <c r="B131" s="3" t="s">
        <v>1033</v>
      </c>
      <c r="C131" s="1">
        <v>9.4</v>
      </c>
      <c r="D131" s="2">
        <v>42424</v>
      </c>
      <c r="E131" s="2">
        <v>41332</v>
      </c>
      <c r="F131" s="3" t="s">
        <v>2287</v>
      </c>
      <c r="G131" s="3" t="s">
        <v>18</v>
      </c>
      <c r="H131" s="3" t="s">
        <v>19</v>
      </c>
      <c r="I131" s="3" t="s">
        <v>20</v>
      </c>
      <c r="J131" s="3" t="s">
        <v>21</v>
      </c>
      <c r="K131" s="3" t="s">
        <v>22</v>
      </c>
      <c r="L131" s="3" t="s">
        <v>25</v>
      </c>
      <c r="M131" s="1">
        <v>40240369</v>
      </c>
      <c r="N131" s="3" t="s">
        <v>18</v>
      </c>
      <c r="O131" s="3" t="s">
        <v>947</v>
      </c>
      <c r="P131" s="3" t="s">
        <v>3139</v>
      </c>
      <c r="Q131" s="3" t="s">
        <v>3130</v>
      </c>
    </row>
    <row r="132" spans="1:17" x14ac:dyDescent="0.15">
      <c r="A132" s="3" t="s">
        <v>2139</v>
      </c>
      <c r="B132" s="3" t="s">
        <v>2140</v>
      </c>
      <c r="C132" s="1">
        <v>8</v>
      </c>
      <c r="D132" s="2">
        <v>44986</v>
      </c>
      <c r="E132" s="2">
        <v>41346</v>
      </c>
      <c r="F132" s="3" t="s">
        <v>2306</v>
      </c>
      <c r="G132" s="3" t="s">
        <v>18</v>
      </c>
      <c r="H132" s="3" t="s">
        <v>19</v>
      </c>
      <c r="I132" s="3" t="s">
        <v>20</v>
      </c>
      <c r="J132" s="3" t="s">
        <v>21</v>
      </c>
      <c r="K132" s="3" t="s">
        <v>22</v>
      </c>
      <c r="L132" s="3" t="s">
        <v>23</v>
      </c>
      <c r="M132" s="1">
        <v>135937533</v>
      </c>
      <c r="N132" s="3" t="s">
        <v>18</v>
      </c>
      <c r="O132" s="3" t="s">
        <v>948</v>
      </c>
      <c r="P132" s="3" t="s">
        <v>3139</v>
      </c>
      <c r="Q132" s="3" t="s">
        <v>3130</v>
      </c>
    </row>
    <row r="133" spans="1:17" x14ac:dyDescent="0.15">
      <c r="A133" s="3" t="s">
        <v>2139</v>
      </c>
      <c r="B133" s="3" t="s">
        <v>2140</v>
      </c>
      <c r="C133" s="1">
        <v>8</v>
      </c>
      <c r="D133" s="2">
        <v>44986</v>
      </c>
      <c r="E133" s="2">
        <v>41346</v>
      </c>
      <c r="F133" s="3" t="s">
        <v>2307</v>
      </c>
      <c r="G133" s="3" t="s">
        <v>18</v>
      </c>
      <c r="H133" s="3" t="s">
        <v>19</v>
      </c>
      <c r="I133" s="3" t="s">
        <v>20</v>
      </c>
      <c r="J133" s="3" t="s">
        <v>21</v>
      </c>
      <c r="K133" s="3" t="s">
        <v>22</v>
      </c>
      <c r="L133" s="3" t="s">
        <v>23</v>
      </c>
      <c r="M133" s="1">
        <v>135937533</v>
      </c>
      <c r="N133" s="3" t="s">
        <v>18</v>
      </c>
      <c r="O133" s="3" t="s">
        <v>948</v>
      </c>
      <c r="P133" s="3" t="s">
        <v>3139</v>
      </c>
      <c r="Q133" s="3" t="s">
        <v>3130</v>
      </c>
    </row>
    <row r="134" spans="1:17" x14ac:dyDescent="0.15">
      <c r="A134" s="3" t="s">
        <v>190</v>
      </c>
      <c r="B134" s="3" t="s">
        <v>191</v>
      </c>
      <c r="C134" s="1">
        <v>11.75</v>
      </c>
      <c r="D134" s="2">
        <v>42676</v>
      </c>
      <c r="E134" s="2">
        <v>40856</v>
      </c>
      <c r="F134" s="3" t="s">
        <v>2346</v>
      </c>
      <c r="G134" s="3" t="s">
        <v>18</v>
      </c>
      <c r="H134" s="3" t="s">
        <v>19</v>
      </c>
      <c r="I134" s="3" t="s">
        <v>20</v>
      </c>
      <c r="J134" s="3" t="s">
        <v>21</v>
      </c>
      <c r="K134" s="3" t="s">
        <v>31</v>
      </c>
      <c r="L134" s="3" t="s">
        <v>23</v>
      </c>
      <c r="M134" s="1">
        <v>66312821</v>
      </c>
      <c r="N134" s="3" t="s">
        <v>18</v>
      </c>
      <c r="O134" s="3" t="s">
        <v>947</v>
      </c>
      <c r="P134" s="3" t="s">
        <v>3139</v>
      </c>
      <c r="Q134" s="3" t="s">
        <v>3130</v>
      </c>
    </row>
    <row r="135" spans="1:17" x14ac:dyDescent="0.15">
      <c r="A135" s="3" t="s">
        <v>1702</v>
      </c>
      <c r="B135" s="3" t="s">
        <v>1703</v>
      </c>
      <c r="C135" s="1">
        <v>14</v>
      </c>
      <c r="D135" s="2">
        <v>42486</v>
      </c>
      <c r="E135" s="2">
        <v>41390</v>
      </c>
      <c r="F135" s="3" t="s">
        <v>2349</v>
      </c>
      <c r="G135" s="3" t="s">
        <v>18</v>
      </c>
      <c r="H135" s="3" t="s">
        <v>19</v>
      </c>
      <c r="I135" s="3" t="s">
        <v>20</v>
      </c>
      <c r="J135" s="3" t="s">
        <v>21</v>
      </c>
      <c r="K135" s="3" t="s">
        <v>22</v>
      </c>
      <c r="L135" s="3" t="s">
        <v>23</v>
      </c>
      <c r="M135" s="1">
        <v>19893846</v>
      </c>
      <c r="N135" s="3" t="s">
        <v>18</v>
      </c>
      <c r="O135" s="3" t="s">
        <v>947</v>
      </c>
      <c r="P135" s="3" t="s">
        <v>3139</v>
      </c>
      <c r="Q135" s="3" t="s">
        <v>3130</v>
      </c>
    </row>
    <row r="136" spans="1:17" x14ac:dyDescent="0.15">
      <c r="A136" s="3" t="s">
        <v>130</v>
      </c>
      <c r="B136" s="3" t="s">
        <v>131</v>
      </c>
      <c r="C136" s="1">
        <v>12.5</v>
      </c>
      <c r="D136" s="2">
        <v>42514</v>
      </c>
      <c r="E136" s="2">
        <v>41422</v>
      </c>
      <c r="F136" s="3" t="s">
        <v>2365</v>
      </c>
      <c r="G136" s="3" t="s">
        <v>18</v>
      </c>
      <c r="H136" s="3" t="s">
        <v>19</v>
      </c>
      <c r="I136" s="3" t="s">
        <v>20</v>
      </c>
      <c r="J136" s="3" t="s">
        <v>21</v>
      </c>
      <c r="K136" s="3" t="s">
        <v>22</v>
      </c>
      <c r="L136" s="3" t="s">
        <v>23</v>
      </c>
      <c r="M136" s="1">
        <v>40240369</v>
      </c>
      <c r="N136" s="3" t="s">
        <v>18</v>
      </c>
      <c r="O136" s="3" t="s">
        <v>947</v>
      </c>
      <c r="P136" s="3" t="s">
        <v>3139</v>
      </c>
      <c r="Q136" s="3" t="s">
        <v>3130</v>
      </c>
    </row>
    <row r="137" spans="1:17" x14ac:dyDescent="0.15">
      <c r="A137" s="3" t="s">
        <v>2393</v>
      </c>
      <c r="B137" s="3" t="s">
        <v>2394</v>
      </c>
      <c r="C137" s="1">
        <v>0.1</v>
      </c>
      <c r="D137" s="2">
        <v>42544</v>
      </c>
      <c r="E137" s="2">
        <v>41445</v>
      </c>
      <c r="F137" s="3" t="s">
        <v>2395</v>
      </c>
      <c r="G137" s="3" t="s">
        <v>18</v>
      </c>
      <c r="H137" s="3" t="s">
        <v>19</v>
      </c>
      <c r="I137" s="3" t="s">
        <v>20</v>
      </c>
      <c r="J137" s="3" t="s">
        <v>21</v>
      </c>
      <c r="K137" s="3" t="s">
        <v>22</v>
      </c>
      <c r="L137" s="3" t="s">
        <v>23</v>
      </c>
      <c r="M137" s="1">
        <v>40240369</v>
      </c>
      <c r="N137" s="3" t="s">
        <v>18</v>
      </c>
      <c r="O137" s="3" t="s">
        <v>947</v>
      </c>
      <c r="P137" s="3" t="s">
        <v>3139</v>
      </c>
      <c r="Q137" s="3" t="s">
        <v>3130</v>
      </c>
    </row>
    <row r="138" spans="1:17" x14ac:dyDescent="0.15">
      <c r="A138" s="3" t="s">
        <v>2400</v>
      </c>
      <c r="B138" s="3" t="s">
        <v>2401</v>
      </c>
      <c r="C138" s="1">
        <v>8</v>
      </c>
      <c r="D138" s="2">
        <v>43658</v>
      </c>
      <c r="E138" s="2">
        <v>41450</v>
      </c>
      <c r="F138" s="3" t="s">
        <v>2402</v>
      </c>
      <c r="G138" s="3" t="s">
        <v>18</v>
      </c>
      <c r="H138" s="3" t="s">
        <v>19</v>
      </c>
      <c r="I138" s="3" t="s">
        <v>20</v>
      </c>
      <c r="J138" s="3" t="s">
        <v>21</v>
      </c>
      <c r="K138" s="3" t="s">
        <v>22</v>
      </c>
      <c r="L138" s="3" t="s">
        <v>23</v>
      </c>
      <c r="M138" s="1">
        <v>20120184</v>
      </c>
      <c r="N138" s="3" t="s">
        <v>18</v>
      </c>
      <c r="O138" s="3" t="s">
        <v>947</v>
      </c>
      <c r="P138" s="3" t="s">
        <v>3139</v>
      </c>
      <c r="Q138" s="3" t="s">
        <v>3130</v>
      </c>
    </row>
    <row r="139" spans="1:17" x14ac:dyDescent="0.15">
      <c r="A139" s="3" t="s">
        <v>46</v>
      </c>
      <c r="B139" s="3" t="s">
        <v>47</v>
      </c>
      <c r="C139" s="1">
        <v>11.95</v>
      </c>
      <c r="D139" s="2">
        <v>42553</v>
      </c>
      <c r="E139" s="2">
        <v>41457</v>
      </c>
      <c r="F139" s="3" t="s">
        <v>2405</v>
      </c>
      <c r="G139" s="3" t="s">
        <v>18</v>
      </c>
      <c r="H139" s="3" t="s">
        <v>19</v>
      </c>
      <c r="I139" s="3" t="s">
        <v>20</v>
      </c>
      <c r="J139" s="3" t="s">
        <v>21</v>
      </c>
      <c r="K139" s="3" t="s">
        <v>22</v>
      </c>
      <c r="L139" s="3" t="s">
        <v>23</v>
      </c>
      <c r="M139" s="1">
        <v>160961476</v>
      </c>
      <c r="N139" s="3" t="s">
        <v>18</v>
      </c>
      <c r="O139" s="3" t="s">
        <v>947</v>
      </c>
      <c r="P139" s="3" t="s">
        <v>3139</v>
      </c>
      <c r="Q139" s="3" t="s">
        <v>3130</v>
      </c>
    </row>
    <row r="140" spans="1:17" x14ac:dyDescent="0.15">
      <c r="A140" s="3" t="s">
        <v>1296</v>
      </c>
      <c r="B140" s="3" t="s">
        <v>1297</v>
      </c>
      <c r="C140" s="1">
        <v>11.7</v>
      </c>
      <c r="D140" s="2">
        <v>43298</v>
      </c>
      <c r="E140" s="2">
        <v>41478</v>
      </c>
      <c r="F140" s="3" t="s">
        <v>2417</v>
      </c>
      <c r="G140" s="3" t="s">
        <v>18</v>
      </c>
      <c r="H140" s="3" t="s">
        <v>19</v>
      </c>
      <c r="I140" s="3" t="s">
        <v>20</v>
      </c>
      <c r="J140" s="3" t="s">
        <v>21</v>
      </c>
      <c r="K140" s="3" t="s">
        <v>22</v>
      </c>
      <c r="L140" s="3" t="s">
        <v>23</v>
      </c>
      <c r="M140" s="1">
        <v>67067281</v>
      </c>
      <c r="N140" s="3" t="s">
        <v>18</v>
      </c>
      <c r="O140" s="3" t="s">
        <v>947</v>
      </c>
      <c r="P140" s="3" t="s">
        <v>3139</v>
      </c>
      <c r="Q140" s="3" t="s">
        <v>3130</v>
      </c>
    </row>
    <row r="141" spans="1:17" x14ac:dyDescent="0.15">
      <c r="A141" s="3" t="s">
        <v>1479</v>
      </c>
      <c r="B141" s="3" t="s">
        <v>1480</v>
      </c>
      <c r="C141" s="1">
        <v>9.9</v>
      </c>
      <c r="D141" s="2">
        <v>43299</v>
      </c>
      <c r="E141" s="2">
        <v>41479</v>
      </c>
      <c r="F141" s="3" t="s">
        <v>2418</v>
      </c>
      <c r="G141" s="3" t="s">
        <v>18</v>
      </c>
      <c r="H141" s="3" t="s">
        <v>19</v>
      </c>
      <c r="I141" s="3" t="s">
        <v>20</v>
      </c>
      <c r="J141" s="3" t="s">
        <v>21</v>
      </c>
      <c r="K141" s="3" t="s">
        <v>22</v>
      </c>
      <c r="L141" s="3" t="s">
        <v>23</v>
      </c>
      <c r="M141" s="1">
        <v>53653825</v>
      </c>
      <c r="N141" s="3" t="s">
        <v>18</v>
      </c>
      <c r="O141" s="3" t="s">
        <v>947</v>
      </c>
      <c r="P141" s="3" t="s">
        <v>3139</v>
      </c>
      <c r="Q141" s="3" t="s">
        <v>3130</v>
      </c>
    </row>
    <row r="142" spans="1:17" x14ac:dyDescent="0.15">
      <c r="A142" s="3" t="s">
        <v>1789</v>
      </c>
      <c r="B142" s="3" t="s">
        <v>1790</v>
      </c>
      <c r="C142" s="1">
        <v>10.85</v>
      </c>
      <c r="D142" s="2">
        <v>43311</v>
      </c>
      <c r="E142" s="2">
        <v>41485</v>
      </c>
      <c r="F142" s="3" t="s">
        <v>2427</v>
      </c>
      <c r="G142" s="3" t="s">
        <v>18</v>
      </c>
      <c r="H142" s="3" t="s">
        <v>19</v>
      </c>
      <c r="I142" s="3" t="s">
        <v>20</v>
      </c>
      <c r="J142" s="3" t="s">
        <v>21</v>
      </c>
      <c r="K142" s="3" t="s">
        <v>22</v>
      </c>
      <c r="L142" s="3" t="s">
        <v>23</v>
      </c>
      <c r="M142" s="1">
        <v>39787692</v>
      </c>
      <c r="N142" s="3" t="s">
        <v>18</v>
      </c>
      <c r="O142" s="3" t="s">
        <v>947</v>
      </c>
      <c r="P142" s="3" t="s">
        <v>3139</v>
      </c>
      <c r="Q142" s="3" t="s">
        <v>3130</v>
      </c>
    </row>
    <row r="143" spans="1:17" x14ac:dyDescent="0.15">
      <c r="A143" s="3" t="s">
        <v>1702</v>
      </c>
      <c r="B143" s="3" t="s">
        <v>1703</v>
      </c>
      <c r="C143" s="1">
        <v>0.1</v>
      </c>
      <c r="D143" s="2">
        <v>42626</v>
      </c>
      <c r="E143" s="2">
        <v>41530</v>
      </c>
      <c r="F143" s="3" t="s">
        <v>2460</v>
      </c>
      <c r="G143" s="3" t="s">
        <v>18</v>
      </c>
      <c r="H143" s="3" t="s">
        <v>19</v>
      </c>
      <c r="I143" s="3" t="s">
        <v>20</v>
      </c>
      <c r="J143" s="3" t="s">
        <v>21</v>
      </c>
      <c r="K143" s="3" t="s">
        <v>22</v>
      </c>
      <c r="L143" s="3" t="s">
        <v>23</v>
      </c>
      <c r="M143" s="1">
        <v>26525128</v>
      </c>
      <c r="N143" s="3" t="s">
        <v>18</v>
      </c>
      <c r="O143" s="3" t="s">
        <v>947</v>
      </c>
      <c r="P143" s="3" t="s">
        <v>3139</v>
      </c>
      <c r="Q143" s="3" t="s">
        <v>3130</v>
      </c>
    </row>
    <row r="144" spans="1:17" x14ac:dyDescent="0.15">
      <c r="A144" s="3" t="s">
        <v>46</v>
      </c>
      <c r="B144" s="3" t="s">
        <v>47</v>
      </c>
      <c r="C144" s="1">
        <v>12.3</v>
      </c>
      <c r="D144" s="2">
        <v>42651</v>
      </c>
      <c r="E144" s="2">
        <v>41555</v>
      </c>
      <c r="F144" s="3" t="s">
        <v>2481</v>
      </c>
      <c r="G144" s="3" t="s">
        <v>18</v>
      </c>
      <c r="H144" s="3" t="s">
        <v>19</v>
      </c>
      <c r="I144" s="3" t="s">
        <v>20</v>
      </c>
      <c r="J144" s="3" t="s">
        <v>21</v>
      </c>
      <c r="K144" s="3" t="s">
        <v>22</v>
      </c>
      <c r="L144" s="3" t="s">
        <v>23</v>
      </c>
      <c r="M144" s="1">
        <v>160961476</v>
      </c>
      <c r="N144" s="3" t="s">
        <v>18</v>
      </c>
      <c r="O144" s="3" t="s">
        <v>947</v>
      </c>
      <c r="P144" s="3" t="s">
        <v>3139</v>
      </c>
      <c r="Q144" s="3" t="s">
        <v>3130</v>
      </c>
    </row>
    <row r="145" spans="1:17" x14ac:dyDescent="0.15">
      <c r="A145" s="3" t="s">
        <v>1479</v>
      </c>
      <c r="B145" s="3" t="s">
        <v>1480</v>
      </c>
      <c r="C145" s="1">
        <v>8.0500000000000007</v>
      </c>
      <c r="D145" s="2">
        <v>43375</v>
      </c>
      <c r="E145" s="2">
        <v>41555</v>
      </c>
      <c r="F145" s="3" t="s">
        <v>2482</v>
      </c>
      <c r="G145" s="3" t="s">
        <v>18</v>
      </c>
      <c r="H145" s="3" t="s">
        <v>19</v>
      </c>
      <c r="I145" s="3" t="s">
        <v>20</v>
      </c>
      <c r="J145" s="3" t="s">
        <v>21</v>
      </c>
      <c r="K145" s="3" t="s">
        <v>22</v>
      </c>
      <c r="L145" s="3" t="s">
        <v>23</v>
      </c>
      <c r="M145" s="1">
        <v>67067281</v>
      </c>
      <c r="N145" s="3" t="s">
        <v>18</v>
      </c>
      <c r="O145" s="3" t="s">
        <v>947</v>
      </c>
      <c r="P145" s="3" t="s">
        <v>3139</v>
      </c>
      <c r="Q145" s="3" t="s">
        <v>3130</v>
      </c>
    </row>
    <row r="146" spans="1:17" x14ac:dyDescent="0.15">
      <c r="A146" s="3" t="s">
        <v>2242</v>
      </c>
      <c r="B146" s="3" t="s">
        <v>2243</v>
      </c>
      <c r="C146" s="1">
        <v>9.75</v>
      </c>
      <c r="D146" s="2">
        <v>42661</v>
      </c>
      <c r="E146" s="2">
        <v>41569</v>
      </c>
      <c r="F146" s="3" t="s">
        <v>2502</v>
      </c>
      <c r="G146" s="3" t="s">
        <v>18</v>
      </c>
      <c r="H146" s="3" t="s">
        <v>19</v>
      </c>
      <c r="I146" s="3" t="s">
        <v>20</v>
      </c>
      <c r="J146" s="3" t="s">
        <v>21</v>
      </c>
      <c r="K146" s="3" t="s">
        <v>22</v>
      </c>
      <c r="L146" s="3" t="s">
        <v>23</v>
      </c>
      <c r="M146" s="1">
        <v>134134563</v>
      </c>
      <c r="N146" s="3" t="s">
        <v>18</v>
      </c>
      <c r="O146" s="3" t="s">
        <v>948</v>
      </c>
      <c r="P146" s="3" t="s">
        <v>3139</v>
      </c>
      <c r="Q146" s="3" t="s">
        <v>3130</v>
      </c>
    </row>
    <row r="147" spans="1:17" x14ac:dyDescent="0.15">
      <c r="A147" s="3" t="s">
        <v>2150</v>
      </c>
      <c r="B147" s="3" t="s">
        <v>2151</v>
      </c>
      <c r="C147" s="1">
        <v>11</v>
      </c>
      <c r="D147" s="2">
        <v>43095</v>
      </c>
      <c r="E147" s="2">
        <v>42003</v>
      </c>
      <c r="F147" s="3" t="s">
        <v>2538</v>
      </c>
      <c r="G147" s="3" t="s">
        <v>18</v>
      </c>
      <c r="H147" s="3" t="s">
        <v>19</v>
      </c>
      <c r="I147" s="3" t="s">
        <v>20</v>
      </c>
      <c r="J147" s="3" t="s">
        <v>21</v>
      </c>
      <c r="K147" s="3" t="s">
        <v>22</v>
      </c>
      <c r="L147" s="3" t="s">
        <v>23</v>
      </c>
      <c r="M147" s="1">
        <v>67067281</v>
      </c>
      <c r="N147" s="3" t="s">
        <v>18</v>
      </c>
      <c r="O147" s="3" t="s">
        <v>947</v>
      </c>
      <c r="P147" s="3" t="s">
        <v>3139</v>
      </c>
      <c r="Q147" s="3" t="s">
        <v>3130</v>
      </c>
    </row>
    <row r="148" spans="1:17" x14ac:dyDescent="0.15">
      <c r="A148" s="3" t="s">
        <v>337</v>
      </c>
      <c r="B148" s="3" t="s">
        <v>338</v>
      </c>
      <c r="C148" s="1">
        <v>0.01</v>
      </c>
      <c r="D148" s="2">
        <v>45280</v>
      </c>
      <c r="E148" s="2">
        <v>41628</v>
      </c>
      <c r="F148" s="3" t="s">
        <v>2553</v>
      </c>
      <c r="G148" s="3" t="s">
        <v>18</v>
      </c>
      <c r="H148" s="3" t="s">
        <v>19</v>
      </c>
      <c r="I148" s="3" t="s">
        <v>20</v>
      </c>
      <c r="J148" s="3" t="s">
        <v>21</v>
      </c>
      <c r="K148" s="3" t="s">
        <v>2231</v>
      </c>
      <c r="L148" s="3" t="s">
        <v>23</v>
      </c>
      <c r="M148" s="1">
        <v>13413456</v>
      </c>
      <c r="N148" s="3" t="s">
        <v>18</v>
      </c>
      <c r="O148" s="3" t="s">
        <v>951</v>
      </c>
      <c r="P148" s="3" t="s">
        <v>3139</v>
      </c>
      <c r="Q148" s="3" t="s">
        <v>3130</v>
      </c>
    </row>
    <row r="149" spans="1:17" x14ac:dyDescent="0.15">
      <c r="A149" s="3" t="s">
        <v>337</v>
      </c>
      <c r="B149" s="3" t="s">
        <v>338</v>
      </c>
      <c r="C149" s="1">
        <v>0.01</v>
      </c>
      <c r="D149" s="2">
        <v>45348</v>
      </c>
      <c r="E149" s="2">
        <v>41696</v>
      </c>
      <c r="F149" s="3" t="s">
        <v>2593</v>
      </c>
      <c r="G149" s="3" t="s">
        <v>18</v>
      </c>
      <c r="H149" s="3" t="s">
        <v>19</v>
      </c>
      <c r="I149" s="3" t="s">
        <v>20</v>
      </c>
      <c r="J149" s="3" t="s">
        <v>21</v>
      </c>
      <c r="K149" s="3" t="s">
        <v>2231</v>
      </c>
      <c r="L149" s="3" t="s">
        <v>25</v>
      </c>
      <c r="M149" s="1">
        <v>10730765</v>
      </c>
      <c r="N149" s="3" t="s">
        <v>18</v>
      </c>
      <c r="O149" s="3" t="s">
        <v>951</v>
      </c>
      <c r="P149" s="3" t="s">
        <v>3139</v>
      </c>
      <c r="Q149" s="3" t="s">
        <v>3130</v>
      </c>
    </row>
    <row r="150" spans="1:17" x14ac:dyDescent="0.15">
      <c r="A150" s="3" t="s">
        <v>46</v>
      </c>
      <c r="B150" s="3" t="s">
        <v>47</v>
      </c>
      <c r="C150" s="1">
        <v>12</v>
      </c>
      <c r="D150" s="2">
        <v>42794</v>
      </c>
      <c r="E150" s="2">
        <v>41698</v>
      </c>
      <c r="F150" s="3" t="s">
        <v>2594</v>
      </c>
      <c r="G150" s="3" t="s">
        <v>18</v>
      </c>
      <c r="H150" s="3" t="s">
        <v>19</v>
      </c>
      <c r="I150" s="3" t="s">
        <v>20</v>
      </c>
      <c r="J150" s="3" t="s">
        <v>21</v>
      </c>
      <c r="K150" s="3" t="s">
        <v>22</v>
      </c>
      <c r="L150" s="3" t="s">
        <v>23</v>
      </c>
      <c r="M150" s="1">
        <v>134134563</v>
      </c>
      <c r="N150" s="3" t="s">
        <v>18</v>
      </c>
      <c r="O150" s="3" t="s">
        <v>947</v>
      </c>
      <c r="P150" s="3" t="s">
        <v>3139</v>
      </c>
      <c r="Q150" s="3" t="s">
        <v>3130</v>
      </c>
    </row>
    <row r="151" spans="1:17" x14ac:dyDescent="0.15">
      <c r="A151" s="3" t="s">
        <v>190</v>
      </c>
      <c r="B151" s="3" t="s">
        <v>191</v>
      </c>
      <c r="C151" s="1">
        <v>10.35</v>
      </c>
      <c r="D151" s="2">
        <v>45418</v>
      </c>
      <c r="E151" s="2">
        <v>41765</v>
      </c>
      <c r="F151" s="3" t="s">
        <v>2609</v>
      </c>
      <c r="G151" s="3" t="s">
        <v>18</v>
      </c>
      <c r="H151" s="3" t="s">
        <v>19</v>
      </c>
      <c r="I151" s="3" t="s">
        <v>20</v>
      </c>
      <c r="J151" s="3" t="s">
        <v>21</v>
      </c>
      <c r="K151" s="3" t="s">
        <v>22</v>
      </c>
      <c r="L151" s="3" t="s">
        <v>25</v>
      </c>
      <c r="M151" s="1">
        <v>66312821</v>
      </c>
      <c r="N151" s="3" t="s">
        <v>18</v>
      </c>
      <c r="O151" s="3" t="s">
        <v>948</v>
      </c>
      <c r="P151" s="3" t="s">
        <v>3139</v>
      </c>
      <c r="Q151" s="3" t="s">
        <v>3130</v>
      </c>
    </row>
    <row r="152" spans="1:17" x14ac:dyDescent="0.15">
      <c r="A152" s="3" t="s">
        <v>305</v>
      </c>
      <c r="B152" s="3" t="s">
        <v>306</v>
      </c>
      <c r="C152" s="1">
        <v>9.4499999999999993</v>
      </c>
      <c r="D152" s="2">
        <v>45419</v>
      </c>
      <c r="E152" s="2">
        <v>41779</v>
      </c>
      <c r="F152" s="3" t="s">
        <v>2612</v>
      </c>
      <c r="G152" s="3" t="s">
        <v>18</v>
      </c>
      <c r="H152" s="3" t="s">
        <v>19</v>
      </c>
      <c r="I152" s="3" t="s">
        <v>20</v>
      </c>
      <c r="J152" s="3" t="s">
        <v>21</v>
      </c>
      <c r="K152" s="3" t="s">
        <v>22</v>
      </c>
      <c r="L152" s="3" t="s">
        <v>23</v>
      </c>
      <c r="M152" s="1">
        <v>203906300</v>
      </c>
      <c r="N152" s="3" t="s">
        <v>18</v>
      </c>
      <c r="O152" s="3" t="s">
        <v>951</v>
      </c>
      <c r="P152" s="3" t="s">
        <v>3139</v>
      </c>
      <c r="Q152" s="3" t="s">
        <v>3130</v>
      </c>
    </row>
    <row r="153" spans="1:17" x14ac:dyDescent="0.15">
      <c r="A153" s="3" t="s">
        <v>190</v>
      </c>
      <c r="B153" s="3" t="s">
        <v>191</v>
      </c>
      <c r="C153" s="1">
        <v>10.55</v>
      </c>
      <c r="D153" s="2">
        <v>45448</v>
      </c>
      <c r="E153" s="2">
        <v>41795</v>
      </c>
      <c r="F153" s="3" t="s">
        <v>2618</v>
      </c>
      <c r="G153" s="3" t="s">
        <v>18</v>
      </c>
      <c r="H153" s="3" t="s">
        <v>19</v>
      </c>
      <c r="I153" s="3" t="s">
        <v>20</v>
      </c>
      <c r="J153" s="3" t="s">
        <v>21</v>
      </c>
      <c r="K153" s="3" t="s">
        <v>22</v>
      </c>
      <c r="L153" s="3" t="s">
        <v>23</v>
      </c>
      <c r="M153" s="1">
        <v>39787692</v>
      </c>
      <c r="N153" s="3" t="s">
        <v>18</v>
      </c>
      <c r="O153" s="3" t="s">
        <v>948</v>
      </c>
      <c r="P153" s="3" t="s">
        <v>3139</v>
      </c>
      <c r="Q153" s="3" t="s">
        <v>3130</v>
      </c>
    </row>
    <row r="154" spans="1:17" x14ac:dyDescent="0.15">
      <c r="A154" s="3" t="s">
        <v>1479</v>
      </c>
      <c r="B154" s="3" t="s">
        <v>1480</v>
      </c>
      <c r="C154" s="1">
        <v>10.050000000000001</v>
      </c>
      <c r="D154" s="2">
        <v>43626</v>
      </c>
      <c r="E154" s="2">
        <v>41800</v>
      </c>
      <c r="F154" s="3" t="s">
        <v>2622</v>
      </c>
      <c r="G154" s="3" t="s">
        <v>18</v>
      </c>
      <c r="H154" s="3" t="s">
        <v>19</v>
      </c>
      <c r="I154" s="3" t="s">
        <v>20</v>
      </c>
      <c r="J154" s="3" t="s">
        <v>21</v>
      </c>
      <c r="K154" s="3" t="s">
        <v>22</v>
      </c>
      <c r="L154" s="3" t="s">
        <v>23</v>
      </c>
      <c r="M154" s="1">
        <v>53653825</v>
      </c>
      <c r="N154" s="3" t="s">
        <v>18</v>
      </c>
      <c r="O154" s="3" t="s">
        <v>948</v>
      </c>
      <c r="P154" s="3" t="s">
        <v>3139</v>
      </c>
      <c r="Q154" s="3" t="s">
        <v>3130</v>
      </c>
    </row>
    <row r="155" spans="1:17" x14ac:dyDescent="0.15">
      <c r="A155" s="3" t="s">
        <v>823</v>
      </c>
      <c r="B155" s="3" t="s">
        <v>824</v>
      </c>
      <c r="C155" s="1">
        <v>13.25</v>
      </c>
      <c r="D155" s="2">
        <v>42908</v>
      </c>
      <c r="E155" s="2">
        <v>41810</v>
      </c>
      <c r="F155" s="3" t="s">
        <v>2623</v>
      </c>
      <c r="G155" s="3" t="s">
        <v>2624</v>
      </c>
      <c r="H155" s="3" t="s">
        <v>19</v>
      </c>
      <c r="I155" s="3" t="s">
        <v>20</v>
      </c>
      <c r="J155" s="3" t="s">
        <v>21</v>
      </c>
      <c r="K155" s="3" t="s">
        <v>22</v>
      </c>
      <c r="L155" s="3" t="s">
        <v>23</v>
      </c>
      <c r="M155" s="1">
        <v>26826912</v>
      </c>
      <c r="N155" s="3" t="s">
        <v>18</v>
      </c>
      <c r="O155" s="3" t="s">
        <v>1011</v>
      </c>
      <c r="P155" s="3" t="s">
        <v>3139</v>
      </c>
      <c r="Q155" s="3" t="s">
        <v>3130</v>
      </c>
    </row>
    <row r="156" spans="1:17" x14ac:dyDescent="0.15">
      <c r="A156" s="3" t="s">
        <v>2633</v>
      </c>
      <c r="B156" s="3" t="s">
        <v>2634</v>
      </c>
      <c r="C156" s="1">
        <v>9.35</v>
      </c>
      <c r="D156" s="2">
        <v>43645</v>
      </c>
      <c r="E156" s="2">
        <v>41815</v>
      </c>
      <c r="F156" s="3" t="s">
        <v>2635</v>
      </c>
      <c r="G156" s="3" t="s">
        <v>18</v>
      </c>
      <c r="H156" s="3" t="s">
        <v>19</v>
      </c>
      <c r="I156" s="3" t="s">
        <v>20</v>
      </c>
      <c r="J156" s="3" t="s">
        <v>21</v>
      </c>
      <c r="K156" s="3" t="s">
        <v>22</v>
      </c>
      <c r="L156" s="3" t="s">
        <v>23</v>
      </c>
      <c r="M156" s="1">
        <v>67067281</v>
      </c>
      <c r="N156" s="3" t="s">
        <v>18</v>
      </c>
      <c r="O156" s="3" t="s">
        <v>951</v>
      </c>
      <c r="P156" s="3" t="s">
        <v>3139</v>
      </c>
      <c r="Q156" s="3" t="s">
        <v>3130</v>
      </c>
    </row>
    <row r="157" spans="1:17" x14ac:dyDescent="0.15">
      <c r="A157" s="3" t="s">
        <v>1061</v>
      </c>
      <c r="B157" s="3" t="s">
        <v>1062</v>
      </c>
      <c r="C157" s="1">
        <v>7.5</v>
      </c>
      <c r="D157" s="2">
        <v>45457</v>
      </c>
      <c r="E157" s="2">
        <v>41817</v>
      </c>
      <c r="F157" s="3" t="s">
        <v>2638</v>
      </c>
      <c r="G157" s="3" t="s">
        <v>18</v>
      </c>
      <c r="H157" s="3" t="s">
        <v>19</v>
      </c>
      <c r="I157" s="3" t="s">
        <v>20</v>
      </c>
      <c r="J157" s="3" t="s">
        <v>21</v>
      </c>
      <c r="K157" s="3" t="s">
        <v>22</v>
      </c>
      <c r="L157" s="3" t="s">
        <v>23</v>
      </c>
      <c r="M157" s="1">
        <v>23473548</v>
      </c>
      <c r="N157" s="3" t="s">
        <v>45</v>
      </c>
      <c r="O157" s="3" t="s">
        <v>948</v>
      </c>
      <c r="P157" s="3" t="s">
        <v>3139</v>
      </c>
      <c r="Q157" s="3" t="s">
        <v>3130</v>
      </c>
    </row>
    <row r="158" spans="1:17" x14ac:dyDescent="0.15">
      <c r="A158" s="3" t="s">
        <v>1479</v>
      </c>
      <c r="B158" s="3" t="s">
        <v>1480</v>
      </c>
      <c r="C158" s="1">
        <v>9.9499999999999993</v>
      </c>
      <c r="D158" s="2">
        <v>43699</v>
      </c>
      <c r="E158" s="2">
        <v>41879</v>
      </c>
      <c r="F158" s="3" t="s">
        <v>2660</v>
      </c>
      <c r="G158" s="3" t="s">
        <v>18</v>
      </c>
      <c r="H158" s="3" t="s">
        <v>19</v>
      </c>
      <c r="I158" s="3" t="s">
        <v>20</v>
      </c>
      <c r="J158" s="3" t="s">
        <v>21</v>
      </c>
      <c r="K158" s="3" t="s">
        <v>22</v>
      </c>
      <c r="L158" s="3" t="s">
        <v>23</v>
      </c>
      <c r="M158" s="1">
        <v>40240369</v>
      </c>
      <c r="N158" s="3" t="s">
        <v>18</v>
      </c>
      <c r="O158" s="3" t="s">
        <v>947</v>
      </c>
      <c r="P158" s="3" t="s">
        <v>3139</v>
      </c>
      <c r="Q158" s="3" t="s">
        <v>3130</v>
      </c>
    </row>
    <row r="159" spans="1:17" x14ac:dyDescent="0.15">
      <c r="A159" s="3" t="s">
        <v>823</v>
      </c>
      <c r="B159" s="3" t="s">
        <v>824</v>
      </c>
      <c r="C159" s="1">
        <v>0.51</v>
      </c>
      <c r="D159" s="2">
        <v>49160</v>
      </c>
      <c r="E159" s="2">
        <v>41880</v>
      </c>
      <c r="F159" s="3" t="s">
        <v>2661</v>
      </c>
      <c r="G159" s="3" t="s">
        <v>2662</v>
      </c>
      <c r="H159" s="3" t="s">
        <v>19</v>
      </c>
      <c r="I159" s="3" t="s">
        <v>20</v>
      </c>
      <c r="J159" s="3" t="s">
        <v>21</v>
      </c>
      <c r="K159" s="3" t="s">
        <v>22</v>
      </c>
      <c r="L159" s="3" t="s">
        <v>23</v>
      </c>
      <c r="M159" s="1">
        <v>40240369</v>
      </c>
      <c r="N159" s="3" t="s">
        <v>18</v>
      </c>
      <c r="O159" s="3" t="s">
        <v>1011</v>
      </c>
      <c r="P159" s="3" t="s">
        <v>3139</v>
      </c>
      <c r="Q159" s="3" t="s">
        <v>3130</v>
      </c>
    </row>
    <row r="160" spans="1:17" x14ac:dyDescent="0.15">
      <c r="A160" s="3" t="s">
        <v>823</v>
      </c>
      <c r="B160" s="3" t="s">
        <v>824</v>
      </c>
      <c r="C160" s="1">
        <v>13</v>
      </c>
      <c r="D160" s="2">
        <v>43015</v>
      </c>
      <c r="E160" s="2">
        <v>41911</v>
      </c>
      <c r="F160" s="3" t="s">
        <v>2669</v>
      </c>
      <c r="G160" s="3" t="s">
        <v>18</v>
      </c>
      <c r="H160" s="3" t="s">
        <v>19</v>
      </c>
      <c r="I160" s="3" t="s">
        <v>20</v>
      </c>
      <c r="J160" s="3" t="s">
        <v>21</v>
      </c>
      <c r="K160" s="3" t="s">
        <v>22</v>
      </c>
      <c r="L160" s="3" t="s">
        <v>23</v>
      </c>
      <c r="M160" s="1">
        <v>40240369</v>
      </c>
      <c r="N160" s="3" t="s">
        <v>18</v>
      </c>
      <c r="O160" s="3" t="s">
        <v>947</v>
      </c>
      <c r="P160" s="3" t="s">
        <v>3139</v>
      </c>
      <c r="Q160" s="3" t="s">
        <v>3130</v>
      </c>
    </row>
    <row r="161" spans="1:17" x14ac:dyDescent="0.15">
      <c r="A161" s="3" t="s">
        <v>337</v>
      </c>
      <c r="B161" s="3" t="s">
        <v>338</v>
      </c>
      <c r="C161" s="1">
        <v>5</v>
      </c>
      <c r="D161" s="2">
        <v>45572</v>
      </c>
      <c r="E161" s="2">
        <v>41912</v>
      </c>
      <c r="F161" s="3" t="s">
        <v>2672</v>
      </c>
      <c r="G161" s="3" t="s">
        <v>18</v>
      </c>
      <c r="H161" s="3" t="s">
        <v>19</v>
      </c>
      <c r="I161" s="3" t="s">
        <v>20</v>
      </c>
      <c r="J161" s="3" t="s">
        <v>21</v>
      </c>
      <c r="K161" s="3" t="s">
        <v>22</v>
      </c>
      <c r="L161" s="3" t="s">
        <v>23</v>
      </c>
      <c r="M161" s="1">
        <v>134134563</v>
      </c>
      <c r="N161" s="3" t="s">
        <v>18</v>
      </c>
      <c r="O161" s="3" t="s">
        <v>948</v>
      </c>
      <c r="P161" s="3" t="s">
        <v>3139</v>
      </c>
      <c r="Q161" s="3" t="s">
        <v>3130</v>
      </c>
    </row>
    <row r="162" spans="1:17" x14ac:dyDescent="0.15">
      <c r="A162" s="3" t="s">
        <v>1479</v>
      </c>
      <c r="B162" s="3" t="s">
        <v>1480</v>
      </c>
      <c r="C162" s="1">
        <v>11</v>
      </c>
      <c r="D162" s="2">
        <v>43740</v>
      </c>
      <c r="E162" s="2">
        <v>41920</v>
      </c>
      <c r="F162" s="3" t="s">
        <v>2677</v>
      </c>
      <c r="G162" s="3" t="s">
        <v>18</v>
      </c>
      <c r="H162" s="3" t="s">
        <v>19</v>
      </c>
      <c r="I162" s="3" t="s">
        <v>20</v>
      </c>
      <c r="J162" s="3" t="s">
        <v>21</v>
      </c>
      <c r="K162" s="3" t="s">
        <v>22</v>
      </c>
      <c r="L162" s="3" t="s">
        <v>23</v>
      </c>
      <c r="M162" s="1">
        <v>53653825</v>
      </c>
      <c r="N162" s="3" t="s">
        <v>18</v>
      </c>
      <c r="O162" s="3" t="s">
        <v>948</v>
      </c>
      <c r="P162" s="3" t="s">
        <v>3139</v>
      </c>
      <c r="Q162" s="3" t="s">
        <v>3130</v>
      </c>
    </row>
    <row r="163" spans="1:17" x14ac:dyDescent="0.15">
      <c r="A163" s="3" t="s">
        <v>2633</v>
      </c>
      <c r="B163" s="3" t="s">
        <v>2634</v>
      </c>
      <c r="C163" s="1">
        <v>11.3</v>
      </c>
      <c r="D163" s="2">
        <v>43757</v>
      </c>
      <c r="E163" s="2">
        <v>41927</v>
      </c>
      <c r="F163" s="3" t="s">
        <v>2679</v>
      </c>
      <c r="G163" s="3" t="s">
        <v>18</v>
      </c>
      <c r="H163" s="3" t="s">
        <v>19</v>
      </c>
      <c r="I163" s="3" t="s">
        <v>20</v>
      </c>
      <c r="J163" s="3" t="s">
        <v>21</v>
      </c>
      <c r="K163" s="3" t="s">
        <v>22</v>
      </c>
      <c r="L163" s="3" t="s">
        <v>23</v>
      </c>
      <c r="M163" s="1">
        <v>67067281</v>
      </c>
      <c r="N163" s="3" t="s">
        <v>18</v>
      </c>
      <c r="O163" s="3" t="s">
        <v>951</v>
      </c>
      <c r="P163" s="3" t="s">
        <v>3139</v>
      </c>
      <c r="Q163" s="3" t="s">
        <v>3130</v>
      </c>
    </row>
    <row r="164" spans="1:17" x14ac:dyDescent="0.15">
      <c r="A164" s="3" t="s">
        <v>2633</v>
      </c>
      <c r="B164" s="3" t="s">
        <v>2634</v>
      </c>
      <c r="C164" s="1">
        <v>11.3</v>
      </c>
      <c r="D164" s="2">
        <v>43758</v>
      </c>
      <c r="E164" s="2">
        <v>41928</v>
      </c>
      <c r="F164" s="3" t="s">
        <v>2680</v>
      </c>
      <c r="G164" s="3" t="s">
        <v>18</v>
      </c>
      <c r="H164" s="3" t="s">
        <v>19</v>
      </c>
      <c r="I164" s="3" t="s">
        <v>20</v>
      </c>
      <c r="J164" s="3" t="s">
        <v>21</v>
      </c>
      <c r="K164" s="3" t="s">
        <v>22</v>
      </c>
      <c r="L164" s="3" t="s">
        <v>23</v>
      </c>
      <c r="M164" s="1">
        <v>67067281</v>
      </c>
      <c r="N164" s="3" t="s">
        <v>18</v>
      </c>
      <c r="O164" s="3" t="s">
        <v>951</v>
      </c>
      <c r="P164" s="3" t="s">
        <v>3139</v>
      </c>
      <c r="Q164" s="3" t="s">
        <v>3130</v>
      </c>
    </row>
    <row r="165" spans="1:17" x14ac:dyDescent="0.15">
      <c r="A165" s="3" t="s">
        <v>1479</v>
      </c>
      <c r="B165" s="3" t="s">
        <v>1480</v>
      </c>
      <c r="C165" s="1">
        <v>8.9</v>
      </c>
      <c r="D165" s="2">
        <v>43761</v>
      </c>
      <c r="E165" s="2">
        <v>41935</v>
      </c>
      <c r="F165" s="3" t="s">
        <v>2690</v>
      </c>
      <c r="G165" s="3" t="s">
        <v>18</v>
      </c>
      <c r="H165" s="3" t="s">
        <v>19</v>
      </c>
      <c r="I165" s="3" t="s">
        <v>20</v>
      </c>
      <c r="J165" s="3" t="s">
        <v>21</v>
      </c>
      <c r="K165" s="3" t="s">
        <v>22</v>
      </c>
      <c r="L165" s="3" t="s">
        <v>23</v>
      </c>
      <c r="M165" s="1">
        <v>67067281</v>
      </c>
      <c r="N165" s="3" t="s">
        <v>18</v>
      </c>
      <c r="O165" s="3" t="s">
        <v>948</v>
      </c>
      <c r="P165" s="3" t="s">
        <v>3139</v>
      </c>
      <c r="Q165" s="3" t="s">
        <v>3130</v>
      </c>
    </row>
    <row r="166" spans="1:17" x14ac:dyDescent="0.15">
      <c r="A166" s="3" t="s">
        <v>138</v>
      </c>
      <c r="B166" s="3" t="s">
        <v>139</v>
      </c>
      <c r="C166" s="1">
        <v>12.95</v>
      </c>
      <c r="D166" s="2">
        <v>44239</v>
      </c>
      <c r="E166" s="2">
        <v>42055</v>
      </c>
      <c r="F166" s="3" t="s">
        <v>2768</v>
      </c>
      <c r="G166" s="3" t="s">
        <v>18</v>
      </c>
      <c r="H166" s="3" t="s">
        <v>19</v>
      </c>
      <c r="I166" s="3" t="s">
        <v>20</v>
      </c>
      <c r="J166" s="3" t="s">
        <v>21</v>
      </c>
      <c r="K166" s="3" t="s">
        <v>22</v>
      </c>
      <c r="L166" s="3" t="s">
        <v>23</v>
      </c>
      <c r="M166" s="1">
        <v>40781260</v>
      </c>
      <c r="N166" s="3" t="s">
        <v>45</v>
      </c>
      <c r="O166" s="3" t="s">
        <v>947</v>
      </c>
      <c r="P166" s="3" t="s">
        <v>3141</v>
      </c>
      <c r="Q166" s="3" t="s">
        <v>3130</v>
      </c>
    </row>
    <row r="167" spans="1:17" x14ac:dyDescent="0.15">
      <c r="A167" s="3" t="s">
        <v>546</v>
      </c>
      <c r="B167" s="3" t="s">
        <v>547</v>
      </c>
      <c r="C167" s="1">
        <v>17</v>
      </c>
      <c r="D167" s="2">
        <v>47514</v>
      </c>
      <c r="E167" s="2">
        <v>42054</v>
      </c>
      <c r="F167" s="3" t="s">
        <v>2769</v>
      </c>
      <c r="G167" s="3" t="s">
        <v>18</v>
      </c>
      <c r="H167" s="3" t="s">
        <v>19</v>
      </c>
      <c r="I167" s="3" t="s">
        <v>20</v>
      </c>
      <c r="J167" s="3" t="s">
        <v>21</v>
      </c>
      <c r="K167" s="3" t="s">
        <v>22</v>
      </c>
      <c r="L167" s="3" t="s">
        <v>23</v>
      </c>
      <c r="M167" s="1">
        <v>136407038</v>
      </c>
      <c r="N167" s="3" t="s">
        <v>18</v>
      </c>
      <c r="O167" s="3" t="s">
        <v>951</v>
      </c>
      <c r="P167" s="3" t="s">
        <v>3139</v>
      </c>
      <c r="Q167" s="3" t="s">
        <v>3130</v>
      </c>
    </row>
    <row r="168" spans="1:17" x14ac:dyDescent="0.15">
      <c r="A168" s="3" t="s">
        <v>337</v>
      </c>
      <c r="B168" s="3" t="s">
        <v>338</v>
      </c>
      <c r="C168" s="1">
        <v>0.01</v>
      </c>
      <c r="D168" s="2">
        <v>45714</v>
      </c>
      <c r="E168" s="2">
        <v>42061</v>
      </c>
      <c r="F168" s="3" t="s">
        <v>2771</v>
      </c>
      <c r="G168" s="3" t="s">
        <v>18</v>
      </c>
      <c r="H168" s="3" t="s">
        <v>19</v>
      </c>
      <c r="I168" s="3" t="s">
        <v>20</v>
      </c>
      <c r="J168" s="3" t="s">
        <v>21</v>
      </c>
      <c r="K168" s="3" t="s">
        <v>2231</v>
      </c>
      <c r="L168" s="3" t="s">
        <v>25</v>
      </c>
      <c r="M168" s="1">
        <v>8718746</v>
      </c>
      <c r="N168" s="3" t="s">
        <v>18</v>
      </c>
      <c r="O168" s="3" t="s">
        <v>951</v>
      </c>
      <c r="P168" s="3" t="s">
        <v>3139</v>
      </c>
      <c r="Q168" s="3" t="s">
        <v>3130</v>
      </c>
    </row>
    <row r="169" spans="1:17" x14ac:dyDescent="0.15">
      <c r="A169" s="3" t="s">
        <v>1613</v>
      </c>
      <c r="B169" s="3" t="s">
        <v>1614</v>
      </c>
      <c r="C169" s="1">
        <v>10</v>
      </c>
      <c r="D169" s="2">
        <v>43181</v>
      </c>
      <c r="E169" s="2">
        <v>42082</v>
      </c>
      <c r="F169" s="3" t="s">
        <v>2776</v>
      </c>
      <c r="G169" s="3" t="s">
        <v>18</v>
      </c>
      <c r="H169" s="3" t="s">
        <v>19</v>
      </c>
      <c r="I169" s="3" t="s">
        <v>20</v>
      </c>
      <c r="J169" s="3" t="s">
        <v>21</v>
      </c>
      <c r="K169" s="3" t="s">
        <v>22</v>
      </c>
      <c r="L169" s="3" t="s">
        <v>23</v>
      </c>
      <c r="M169" s="1">
        <v>39787692</v>
      </c>
      <c r="N169" s="3" t="s">
        <v>18</v>
      </c>
      <c r="O169" s="3" t="s">
        <v>947</v>
      </c>
      <c r="P169" s="3" t="s">
        <v>3139</v>
      </c>
      <c r="Q169" s="3" t="s">
        <v>3130</v>
      </c>
    </row>
    <row r="170" spans="1:17" x14ac:dyDescent="0.15">
      <c r="A170" s="3" t="s">
        <v>1613</v>
      </c>
      <c r="B170" s="3" t="s">
        <v>1614</v>
      </c>
      <c r="C170" s="1">
        <v>10</v>
      </c>
      <c r="D170" s="2">
        <v>43196</v>
      </c>
      <c r="E170" s="2">
        <v>42097</v>
      </c>
      <c r="F170" s="3" t="s">
        <v>2789</v>
      </c>
      <c r="G170" s="3" t="s">
        <v>18</v>
      </c>
      <c r="H170" s="3" t="s">
        <v>19</v>
      </c>
      <c r="I170" s="3" t="s">
        <v>20</v>
      </c>
      <c r="J170" s="3" t="s">
        <v>21</v>
      </c>
      <c r="K170" s="3" t="s">
        <v>22</v>
      </c>
      <c r="L170" s="3" t="s">
        <v>23</v>
      </c>
      <c r="M170" s="1">
        <v>39787692</v>
      </c>
      <c r="N170" s="3" t="s">
        <v>18</v>
      </c>
      <c r="O170" s="3" t="s">
        <v>947</v>
      </c>
      <c r="P170" s="3" t="s">
        <v>3139</v>
      </c>
      <c r="Q170" s="3" t="s">
        <v>3130</v>
      </c>
    </row>
    <row r="171" spans="1:17" x14ac:dyDescent="0.15">
      <c r="A171" s="3" t="s">
        <v>1613</v>
      </c>
      <c r="B171" s="3" t="s">
        <v>1614</v>
      </c>
      <c r="C171" s="1">
        <v>10</v>
      </c>
      <c r="D171" s="2">
        <v>43203</v>
      </c>
      <c r="E171" s="2">
        <v>42104</v>
      </c>
      <c r="F171" s="3" t="s">
        <v>2794</v>
      </c>
      <c r="G171" s="3" t="s">
        <v>18</v>
      </c>
      <c r="H171" s="3" t="s">
        <v>19</v>
      </c>
      <c r="I171" s="3" t="s">
        <v>20</v>
      </c>
      <c r="J171" s="3" t="s">
        <v>21</v>
      </c>
      <c r="K171" s="3" t="s">
        <v>22</v>
      </c>
      <c r="L171" s="3" t="s">
        <v>23</v>
      </c>
      <c r="M171" s="1">
        <v>39787692</v>
      </c>
      <c r="N171" s="3" t="s">
        <v>18</v>
      </c>
      <c r="O171" s="3" t="s">
        <v>947</v>
      </c>
      <c r="P171" s="3" t="s">
        <v>3139</v>
      </c>
      <c r="Q171" s="3" t="s">
        <v>3130</v>
      </c>
    </row>
    <row r="172" spans="1:17" x14ac:dyDescent="0.15">
      <c r="A172" s="3" t="s">
        <v>823</v>
      </c>
      <c r="B172" s="3" t="s">
        <v>824</v>
      </c>
      <c r="C172" s="1">
        <v>13.25</v>
      </c>
      <c r="D172" s="2">
        <v>43215</v>
      </c>
      <c r="E172" s="2">
        <v>42111</v>
      </c>
      <c r="F172" s="3" t="s">
        <v>2796</v>
      </c>
      <c r="G172" s="3" t="s">
        <v>2797</v>
      </c>
      <c r="H172" s="3" t="s">
        <v>19</v>
      </c>
      <c r="I172" s="3" t="s">
        <v>20</v>
      </c>
      <c r="J172" s="3" t="s">
        <v>21</v>
      </c>
      <c r="K172" s="3" t="s">
        <v>22</v>
      </c>
      <c r="L172" s="3" t="s">
        <v>23</v>
      </c>
      <c r="M172" s="1">
        <v>40240369</v>
      </c>
      <c r="N172" s="3" t="s">
        <v>18</v>
      </c>
      <c r="O172" s="3" t="s">
        <v>1011</v>
      </c>
      <c r="P172" s="3" t="s">
        <v>3139</v>
      </c>
      <c r="Q172" s="3" t="s">
        <v>3130</v>
      </c>
    </row>
    <row r="173" spans="1:17" x14ac:dyDescent="0.15">
      <c r="A173" s="3" t="s">
        <v>2369</v>
      </c>
      <c r="B173" s="3" t="s">
        <v>2370</v>
      </c>
      <c r="C173" s="1">
        <v>13.5</v>
      </c>
      <c r="D173" s="2">
        <v>43158</v>
      </c>
      <c r="E173" s="2">
        <v>42121</v>
      </c>
      <c r="F173" s="3" t="s">
        <v>2805</v>
      </c>
      <c r="G173" s="3" t="s">
        <v>2806</v>
      </c>
      <c r="H173" s="3" t="s">
        <v>19</v>
      </c>
      <c r="I173" s="3" t="s">
        <v>20</v>
      </c>
      <c r="J173" s="3" t="s">
        <v>21</v>
      </c>
      <c r="K173" s="3" t="s">
        <v>22</v>
      </c>
      <c r="L173" s="3" t="s">
        <v>28</v>
      </c>
      <c r="M173" s="1">
        <v>66033003</v>
      </c>
      <c r="N173" s="3" t="s">
        <v>45</v>
      </c>
      <c r="O173" s="3" t="s">
        <v>1011</v>
      </c>
      <c r="P173" s="3" t="s">
        <v>3142</v>
      </c>
      <c r="Q173" s="3" t="s">
        <v>3130</v>
      </c>
    </row>
    <row r="174" spans="1:17" x14ac:dyDescent="0.15">
      <c r="A174" s="3" t="s">
        <v>457</v>
      </c>
      <c r="B174" s="3" t="s">
        <v>458</v>
      </c>
      <c r="C174" s="1">
        <v>13.2</v>
      </c>
      <c r="D174" s="2">
        <v>45770</v>
      </c>
      <c r="E174" s="2">
        <v>42130</v>
      </c>
      <c r="F174" s="3" t="s">
        <v>2807</v>
      </c>
      <c r="G174" s="3" t="s">
        <v>18</v>
      </c>
      <c r="H174" s="3" t="s">
        <v>19</v>
      </c>
      <c r="I174" s="3" t="s">
        <v>20</v>
      </c>
      <c r="J174" s="3" t="s">
        <v>21</v>
      </c>
      <c r="K174" s="3" t="s">
        <v>22</v>
      </c>
      <c r="L174" s="3" t="s">
        <v>23</v>
      </c>
      <c r="M174" s="1">
        <v>95156273</v>
      </c>
      <c r="N174" s="3" t="s">
        <v>18</v>
      </c>
      <c r="O174" s="3" t="s">
        <v>951</v>
      </c>
      <c r="P174" s="3" t="s">
        <v>3139</v>
      </c>
      <c r="Q174" s="3" t="s">
        <v>3130</v>
      </c>
    </row>
    <row r="175" spans="1:17" x14ac:dyDescent="0.15">
      <c r="A175" s="3" t="s">
        <v>1589</v>
      </c>
      <c r="B175" s="3" t="s">
        <v>1590</v>
      </c>
      <c r="C175" s="1">
        <v>9.4499999999999993</v>
      </c>
      <c r="D175" s="2">
        <v>43972</v>
      </c>
      <c r="E175" s="2">
        <v>42152</v>
      </c>
      <c r="F175" s="3" t="s">
        <v>2827</v>
      </c>
      <c r="G175" s="3" t="s">
        <v>18</v>
      </c>
      <c r="H175" s="3" t="s">
        <v>19</v>
      </c>
      <c r="I175" s="3" t="s">
        <v>20</v>
      </c>
      <c r="J175" s="3" t="s">
        <v>21</v>
      </c>
      <c r="K175" s="3" t="s">
        <v>22</v>
      </c>
      <c r="L175" s="3" t="s">
        <v>23</v>
      </c>
      <c r="M175" s="1">
        <v>40655915</v>
      </c>
      <c r="N175" s="3" t="s">
        <v>18</v>
      </c>
      <c r="O175" s="3" t="s">
        <v>947</v>
      </c>
      <c r="P175" s="3" t="s">
        <v>3139</v>
      </c>
      <c r="Q175" s="3" t="s">
        <v>3130</v>
      </c>
    </row>
    <row r="176" spans="1:17" x14ac:dyDescent="0.15">
      <c r="A176" s="3" t="s">
        <v>1087</v>
      </c>
      <c r="B176" s="3" t="s">
        <v>1088</v>
      </c>
      <c r="C176" s="1">
        <v>12.1</v>
      </c>
      <c r="D176" s="2">
        <v>45799</v>
      </c>
      <c r="E176" s="2">
        <v>42159</v>
      </c>
      <c r="F176" s="3" t="s">
        <v>2830</v>
      </c>
      <c r="G176" s="3" t="s">
        <v>18</v>
      </c>
      <c r="H176" s="3" t="s">
        <v>19</v>
      </c>
      <c r="I176" s="3" t="s">
        <v>20</v>
      </c>
      <c r="J176" s="3" t="s">
        <v>21</v>
      </c>
      <c r="K176" s="3" t="s">
        <v>22</v>
      </c>
      <c r="L176" s="3" t="s">
        <v>23</v>
      </c>
      <c r="M176" s="1">
        <v>26402640</v>
      </c>
      <c r="N176" s="3" t="s">
        <v>18</v>
      </c>
      <c r="O176" s="3" t="s">
        <v>948</v>
      </c>
      <c r="P176" s="3" t="s">
        <v>3139</v>
      </c>
      <c r="Q176" s="3" t="s">
        <v>3130</v>
      </c>
    </row>
    <row r="177" spans="1:17" x14ac:dyDescent="0.15">
      <c r="A177" s="3" t="s">
        <v>1087</v>
      </c>
      <c r="B177" s="3" t="s">
        <v>1088</v>
      </c>
      <c r="C177" s="1">
        <v>12.1</v>
      </c>
      <c r="D177" s="2">
        <v>45799</v>
      </c>
      <c r="E177" s="2">
        <v>42159</v>
      </c>
      <c r="F177" s="3" t="s">
        <v>2831</v>
      </c>
      <c r="G177" s="3" t="s">
        <v>18</v>
      </c>
      <c r="H177" s="3" t="s">
        <v>19</v>
      </c>
      <c r="I177" s="3" t="s">
        <v>20</v>
      </c>
      <c r="J177" s="3" t="s">
        <v>21</v>
      </c>
      <c r="K177" s="3" t="s">
        <v>22</v>
      </c>
      <c r="L177" s="3" t="s">
        <v>23</v>
      </c>
      <c r="M177" s="1">
        <v>39603960</v>
      </c>
      <c r="N177" s="3" t="s">
        <v>18</v>
      </c>
      <c r="O177" s="3" t="s">
        <v>948</v>
      </c>
      <c r="P177" s="3" t="s">
        <v>3139</v>
      </c>
      <c r="Q177" s="3" t="s">
        <v>3130</v>
      </c>
    </row>
    <row r="178" spans="1:17" x14ac:dyDescent="0.15">
      <c r="A178" s="3" t="s">
        <v>1613</v>
      </c>
      <c r="B178" s="3" t="s">
        <v>1614</v>
      </c>
      <c r="C178" s="1">
        <v>11</v>
      </c>
      <c r="D178" s="2">
        <v>43256</v>
      </c>
      <c r="E178" s="2">
        <v>42157</v>
      </c>
      <c r="F178" s="3" t="s">
        <v>2833</v>
      </c>
      <c r="G178" s="3" t="s">
        <v>18</v>
      </c>
      <c r="H178" s="3" t="s">
        <v>19</v>
      </c>
      <c r="I178" s="3" t="s">
        <v>20</v>
      </c>
      <c r="J178" s="3" t="s">
        <v>21</v>
      </c>
      <c r="K178" s="3" t="s">
        <v>22</v>
      </c>
      <c r="L178" s="3" t="s">
        <v>23</v>
      </c>
      <c r="M178" s="1">
        <v>66312821</v>
      </c>
      <c r="N178" s="3" t="s">
        <v>18</v>
      </c>
      <c r="O178" s="3" t="s">
        <v>947</v>
      </c>
      <c r="P178" s="3" t="s">
        <v>3139</v>
      </c>
      <c r="Q178" s="3" t="s">
        <v>3130</v>
      </c>
    </row>
    <row r="179" spans="1:17" x14ac:dyDescent="0.15">
      <c r="A179" s="3" t="s">
        <v>1544</v>
      </c>
      <c r="B179" s="3" t="s">
        <v>1545</v>
      </c>
      <c r="C179" s="1">
        <v>10</v>
      </c>
      <c r="D179" s="2">
        <v>43270</v>
      </c>
      <c r="E179" s="2">
        <v>42174</v>
      </c>
      <c r="F179" s="3" t="s">
        <v>2853</v>
      </c>
      <c r="G179" s="3" t="s">
        <v>18</v>
      </c>
      <c r="H179" s="3" t="s">
        <v>19</v>
      </c>
      <c r="I179" s="3" t="s">
        <v>20</v>
      </c>
      <c r="J179" s="3" t="s">
        <v>21</v>
      </c>
      <c r="K179" s="3" t="s">
        <v>22</v>
      </c>
      <c r="L179" s="3" t="s">
        <v>23</v>
      </c>
      <c r="M179" s="1">
        <v>26826912</v>
      </c>
      <c r="N179" s="3" t="s">
        <v>18</v>
      </c>
      <c r="O179" s="3" t="s">
        <v>947</v>
      </c>
      <c r="P179" s="3" t="s">
        <v>3139</v>
      </c>
      <c r="Q179" s="3" t="s">
        <v>3130</v>
      </c>
    </row>
    <row r="180" spans="1:17" x14ac:dyDescent="0.15">
      <c r="A180" s="3" t="s">
        <v>1479</v>
      </c>
      <c r="B180" s="3" t="s">
        <v>1480</v>
      </c>
      <c r="C180" s="1">
        <v>8.0500000000000007</v>
      </c>
      <c r="D180" s="2">
        <v>44012</v>
      </c>
      <c r="E180" s="2">
        <v>42185</v>
      </c>
      <c r="F180" s="3" t="s">
        <v>2857</v>
      </c>
      <c r="G180" s="3" t="s">
        <v>18</v>
      </c>
      <c r="H180" s="3" t="s">
        <v>19</v>
      </c>
      <c r="I180" s="3" t="s">
        <v>20</v>
      </c>
      <c r="J180" s="3" t="s">
        <v>21</v>
      </c>
      <c r="K180" s="3" t="s">
        <v>22</v>
      </c>
      <c r="L180" s="3" t="s">
        <v>23</v>
      </c>
      <c r="M180" s="1">
        <v>53653825</v>
      </c>
      <c r="N180" s="3" t="s">
        <v>18</v>
      </c>
      <c r="O180" s="3" t="s">
        <v>948</v>
      </c>
      <c r="P180" s="3" t="s">
        <v>3139</v>
      </c>
      <c r="Q180" s="3" t="s">
        <v>3130</v>
      </c>
    </row>
    <row r="181" spans="1:17" x14ac:dyDescent="0.15">
      <c r="A181" s="3" t="s">
        <v>595</v>
      </c>
      <c r="B181" s="3" t="s">
        <v>596</v>
      </c>
      <c r="C181" s="1">
        <v>11.9</v>
      </c>
      <c r="D181" s="2">
        <v>45833</v>
      </c>
      <c r="E181" s="2">
        <v>42193</v>
      </c>
      <c r="F181" s="3" t="s">
        <v>2863</v>
      </c>
      <c r="G181" s="3" t="s">
        <v>18</v>
      </c>
      <c r="H181" s="3" t="s">
        <v>19</v>
      </c>
      <c r="I181" s="3" t="s">
        <v>20</v>
      </c>
      <c r="J181" s="3" t="s">
        <v>21</v>
      </c>
      <c r="K181" s="3" t="s">
        <v>22</v>
      </c>
      <c r="L181" s="3" t="s">
        <v>23</v>
      </c>
      <c r="M181" s="1">
        <v>0</v>
      </c>
      <c r="N181" s="3" t="s">
        <v>18</v>
      </c>
      <c r="O181" s="3" t="s">
        <v>948</v>
      </c>
      <c r="P181" s="3" t="s">
        <v>3139</v>
      </c>
      <c r="Q181" s="3" t="s">
        <v>3130</v>
      </c>
    </row>
    <row r="182" spans="1:17" x14ac:dyDescent="0.15">
      <c r="A182" s="3" t="s">
        <v>595</v>
      </c>
      <c r="B182" s="3" t="s">
        <v>596</v>
      </c>
      <c r="C182" s="1">
        <v>11.9</v>
      </c>
      <c r="D182" s="2">
        <v>45833</v>
      </c>
      <c r="E182" s="2">
        <v>42193</v>
      </c>
      <c r="F182" s="3" t="s">
        <v>2864</v>
      </c>
      <c r="G182" s="3" t="s">
        <v>18</v>
      </c>
      <c r="H182" s="3" t="s">
        <v>19</v>
      </c>
      <c r="I182" s="3" t="s">
        <v>20</v>
      </c>
      <c r="J182" s="3" t="s">
        <v>21</v>
      </c>
      <c r="K182" s="3" t="s">
        <v>22</v>
      </c>
      <c r="L182" s="3" t="s">
        <v>23</v>
      </c>
      <c r="M182" s="1">
        <v>67691058</v>
      </c>
      <c r="N182" s="3" t="s">
        <v>18</v>
      </c>
      <c r="O182" s="3" t="s">
        <v>948</v>
      </c>
      <c r="P182" s="3" t="s">
        <v>3139</v>
      </c>
      <c r="Q182" s="3" t="s">
        <v>3130</v>
      </c>
    </row>
    <row r="183" spans="1:17" x14ac:dyDescent="0.15">
      <c r="A183" s="3" t="s">
        <v>823</v>
      </c>
      <c r="B183" s="3" t="s">
        <v>824</v>
      </c>
      <c r="C183" s="1">
        <v>0.51</v>
      </c>
      <c r="D183" s="2">
        <v>49481</v>
      </c>
      <c r="E183" s="2">
        <v>42201</v>
      </c>
      <c r="F183" s="3" t="s">
        <v>2873</v>
      </c>
      <c r="G183" s="3" t="s">
        <v>2874</v>
      </c>
      <c r="H183" s="3" t="s">
        <v>19</v>
      </c>
      <c r="I183" s="3" t="s">
        <v>20</v>
      </c>
      <c r="J183" s="3" t="s">
        <v>21</v>
      </c>
      <c r="K183" s="3" t="s">
        <v>22</v>
      </c>
      <c r="L183" s="3" t="s">
        <v>23</v>
      </c>
      <c r="M183" s="1">
        <v>53653825</v>
      </c>
      <c r="N183" s="3" t="s">
        <v>18</v>
      </c>
      <c r="O183" s="3" t="s">
        <v>1011</v>
      </c>
      <c r="P183" s="3" t="s">
        <v>3139</v>
      </c>
      <c r="Q183" s="3" t="s">
        <v>3130</v>
      </c>
    </row>
    <row r="184" spans="1:17" x14ac:dyDescent="0.15">
      <c r="A184" s="3" t="s">
        <v>529</v>
      </c>
      <c r="B184" s="3" t="s">
        <v>530</v>
      </c>
      <c r="C184" s="1">
        <v>7.25</v>
      </c>
      <c r="D184" s="2">
        <v>45862</v>
      </c>
      <c r="E184" s="2">
        <v>42222</v>
      </c>
      <c r="F184" s="3" t="s">
        <v>2884</v>
      </c>
      <c r="G184" s="3" t="s">
        <v>18</v>
      </c>
      <c r="H184" s="3" t="s">
        <v>19</v>
      </c>
      <c r="I184" s="3" t="s">
        <v>20</v>
      </c>
      <c r="J184" s="3" t="s">
        <v>21</v>
      </c>
      <c r="K184" s="3" t="s">
        <v>22</v>
      </c>
      <c r="L184" s="3" t="s">
        <v>23</v>
      </c>
      <c r="M184" s="1">
        <v>66006600</v>
      </c>
      <c r="N184" s="3" t="s">
        <v>45</v>
      </c>
      <c r="O184" s="3" t="s">
        <v>951</v>
      </c>
      <c r="P184" s="3" t="s">
        <v>3141</v>
      </c>
      <c r="Q184" s="3" t="s">
        <v>3130</v>
      </c>
    </row>
    <row r="185" spans="1:17" x14ac:dyDescent="0.15">
      <c r="A185" s="3" t="s">
        <v>1613</v>
      </c>
      <c r="B185" s="3" t="s">
        <v>1614</v>
      </c>
      <c r="C185" s="1">
        <v>10</v>
      </c>
      <c r="D185" s="2">
        <v>43357</v>
      </c>
      <c r="E185" s="2">
        <v>42258</v>
      </c>
      <c r="F185" s="3" t="s">
        <v>2896</v>
      </c>
      <c r="G185" s="3" t="s">
        <v>18</v>
      </c>
      <c r="H185" s="3" t="s">
        <v>19</v>
      </c>
      <c r="I185" s="3" t="s">
        <v>20</v>
      </c>
      <c r="J185" s="3" t="s">
        <v>21</v>
      </c>
      <c r="K185" s="3" t="s">
        <v>22</v>
      </c>
      <c r="L185" s="3" t="s">
        <v>589</v>
      </c>
      <c r="M185" s="1">
        <v>66312821</v>
      </c>
      <c r="N185" s="3" t="s">
        <v>18</v>
      </c>
      <c r="O185" s="3" t="s">
        <v>947</v>
      </c>
      <c r="P185" s="3" t="s">
        <v>3139</v>
      </c>
      <c r="Q185" s="3" t="s">
        <v>3130</v>
      </c>
    </row>
    <row r="186" spans="1:17" x14ac:dyDescent="0.15">
      <c r="A186" s="3" t="s">
        <v>823</v>
      </c>
      <c r="B186" s="3" t="s">
        <v>824</v>
      </c>
      <c r="C186" s="1">
        <v>0.51</v>
      </c>
      <c r="D186" s="2">
        <v>49536</v>
      </c>
      <c r="E186" s="2">
        <v>42256</v>
      </c>
      <c r="F186" s="3" t="s">
        <v>2897</v>
      </c>
      <c r="G186" s="3" t="s">
        <v>2898</v>
      </c>
      <c r="H186" s="3" t="s">
        <v>19</v>
      </c>
      <c r="I186" s="3" t="s">
        <v>20</v>
      </c>
      <c r="J186" s="3" t="s">
        <v>21</v>
      </c>
      <c r="K186" s="3" t="s">
        <v>22</v>
      </c>
      <c r="L186" s="3" t="s">
        <v>189</v>
      </c>
      <c r="M186" s="1">
        <v>67067281</v>
      </c>
      <c r="N186" s="3" t="s">
        <v>18</v>
      </c>
      <c r="O186" s="3" t="s">
        <v>1011</v>
      </c>
      <c r="P186" s="3" t="s">
        <v>3139</v>
      </c>
      <c r="Q186" s="3" t="s">
        <v>3130</v>
      </c>
    </row>
    <row r="187" spans="1:17" x14ac:dyDescent="0.15">
      <c r="A187" s="3" t="s">
        <v>190</v>
      </c>
      <c r="B187" s="3" t="s">
        <v>191</v>
      </c>
      <c r="C187" s="1">
        <v>12.5</v>
      </c>
      <c r="D187" s="2">
        <v>45930</v>
      </c>
      <c r="E187" s="2">
        <v>42277</v>
      </c>
      <c r="F187" s="3" t="s">
        <v>2903</v>
      </c>
      <c r="G187" s="3" t="s">
        <v>18</v>
      </c>
      <c r="H187" s="3" t="s">
        <v>19</v>
      </c>
      <c r="I187" s="3" t="s">
        <v>20</v>
      </c>
      <c r="J187" s="3" t="s">
        <v>21</v>
      </c>
      <c r="K187" s="3" t="s">
        <v>22</v>
      </c>
      <c r="L187" s="3" t="s">
        <v>23</v>
      </c>
      <c r="M187" s="1">
        <v>66312821</v>
      </c>
      <c r="N187" s="3" t="s">
        <v>18</v>
      </c>
      <c r="O187" s="3" t="s">
        <v>951</v>
      </c>
      <c r="P187" s="3" t="s">
        <v>3139</v>
      </c>
      <c r="Q187" s="3" t="s">
        <v>3130</v>
      </c>
    </row>
    <row r="188" spans="1:17" x14ac:dyDescent="0.15">
      <c r="A188" s="3" t="s">
        <v>1479</v>
      </c>
      <c r="B188" s="3" t="s">
        <v>1480</v>
      </c>
      <c r="C188" s="1">
        <v>8.75</v>
      </c>
      <c r="D188" s="2">
        <v>44103</v>
      </c>
      <c r="E188" s="2">
        <v>42276</v>
      </c>
      <c r="F188" s="3" t="s">
        <v>2904</v>
      </c>
      <c r="G188" s="3" t="s">
        <v>18</v>
      </c>
      <c r="H188" s="3" t="s">
        <v>19</v>
      </c>
      <c r="I188" s="3" t="s">
        <v>20</v>
      </c>
      <c r="J188" s="3" t="s">
        <v>21</v>
      </c>
      <c r="K188" s="3" t="s">
        <v>22</v>
      </c>
      <c r="L188" s="3" t="s">
        <v>23</v>
      </c>
      <c r="M188" s="1">
        <v>53653825</v>
      </c>
      <c r="N188" s="3" t="s">
        <v>18</v>
      </c>
      <c r="O188" s="3" t="s">
        <v>948</v>
      </c>
      <c r="P188" s="3" t="s">
        <v>3139</v>
      </c>
      <c r="Q188" s="3" t="s">
        <v>3130</v>
      </c>
    </row>
    <row r="189" spans="1:17" x14ac:dyDescent="0.15">
      <c r="A189" s="3" t="s">
        <v>1613</v>
      </c>
      <c r="B189" s="3" t="s">
        <v>1614</v>
      </c>
      <c r="C189" s="1">
        <v>10</v>
      </c>
      <c r="D189" s="2">
        <v>43395</v>
      </c>
      <c r="E189" s="2">
        <v>42296</v>
      </c>
      <c r="F189" s="3" t="s">
        <v>2913</v>
      </c>
      <c r="G189" s="3" t="s">
        <v>18</v>
      </c>
      <c r="H189" s="3" t="s">
        <v>19</v>
      </c>
      <c r="I189" s="3" t="s">
        <v>20</v>
      </c>
      <c r="J189" s="3" t="s">
        <v>21</v>
      </c>
      <c r="K189" s="3" t="s">
        <v>22</v>
      </c>
      <c r="L189" s="3" t="s">
        <v>23</v>
      </c>
      <c r="M189" s="1">
        <v>53050257</v>
      </c>
      <c r="N189" s="3" t="s">
        <v>18</v>
      </c>
      <c r="O189" s="3" t="s">
        <v>947</v>
      </c>
      <c r="P189" s="3" t="s">
        <v>3139</v>
      </c>
      <c r="Q189" s="3" t="s">
        <v>3130</v>
      </c>
    </row>
    <row r="190" spans="1:17" x14ac:dyDescent="0.15">
      <c r="A190" s="3" t="s">
        <v>823</v>
      </c>
      <c r="B190" s="3" t="s">
        <v>824</v>
      </c>
      <c r="C190" s="1">
        <v>0.51</v>
      </c>
      <c r="D190" s="2">
        <v>49580</v>
      </c>
      <c r="E190" s="2">
        <v>42300</v>
      </c>
      <c r="F190" s="3" t="s">
        <v>2921</v>
      </c>
      <c r="G190" s="3" t="s">
        <v>2922</v>
      </c>
      <c r="H190" s="3" t="s">
        <v>19</v>
      </c>
      <c r="I190" s="3" t="s">
        <v>20</v>
      </c>
      <c r="J190" s="3" t="s">
        <v>21</v>
      </c>
      <c r="K190" s="3" t="s">
        <v>22</v>
      </c>
      <c r="L190" s="3" t="s">
        <v>23</v>
      </c>
      <c r="M190" s="1">
        <v>46947097</v>
      </c>
      <c r="N190" s="3" t="s">
        <v>18</v>
      </c>
      <c r="O190" s="3" t="s">
        <v>1011</v>
      </c>
      <c r="P190" s="3" t="s">
        <v>3139</v>
      </c>
      <c r="Q190" s="3" t="s">
        <v>3130</v>
      </c>
    </row>
    <row r="191" spans="1:17" x14ac:dyDescent="0.15">
      <c r="A191" s="3" t="s">
        <v>823</v>
      </c>
      <c r="B191" s="3" t="s">
        <v>824</v>
      </c>
      <c r="C191" s="1">
        <v>0.51</v>
      </c>
      <c r="D191" s="2">
        <v>49601</v>
      </c>
      <c r="E191" s="2">
        <v>42321</v>
      </c>
      <c r="F191" s="3" t="s">
        <v>2932</v>
      </c>
      <c r="G191" s="3" t="s">
        <v>2933</v>
      </c>
      <c r="H191" s="3" t="s">
        <v>19</v>
      </c>
      <c r="I191" s="3" t="s">
        <v>20</v>
      </c>
      <c r="J191" s="3" t="s">
        <v>21</v>
      </c>
      <c r="K191" s="3" t="s">
        <v>22</v>
      </c>
      <c r="L191" s="3" t="s">
        <v>23</v>
      </c>
      <c r="M191" s="1">
        <v>14754802</v>
      </c>
      <c r="N191" s="3" t="s">
        <v>18</v>
      </c>
      <c r="O191" s="3" t="s">
        <v>1011</v>
      </c>
      <c r="P191" s="3" t="s">
        <v>3139</v>
      </c>
      <c r="Q191" s="3" t="s">
        <v>3130</v>
      </c>
    </row>
    <row r="192" spans="1:17" x14ac:dyDescent="0.15">
      <c r="A192" s="3" t="s">
        <v>1534</v>
      </c>
      <c r="B192" s="3" t="s">
        <v>1535</v>
      </c>
      <c r="C192" s="1">
        <v>13.5</v>
      </c>
      <c r="D192" s="2">
        <v>44186</v>
      </c>
      <c r="E192" s="2">
        <v>42366</v>
      </c>
      <c r="F192" s="3" t="s">
        <v>2934</v>
      </c>
      <c r="G192" s="3" t="s">
        <v>18</v>
      </c>
      <c r="H192" s="3" t="s">
        <v>19</v>
      </c>
      <c r="I192" s="3" t="s">
        <v>20</v>
      </c>
      <c r="J192" s="3" t="s">
        <v>21</v>
      </c>
      <c r="K192" s="3" t="s">
        <v>22</v>
      </c>
      <c r="L192" s="3" t="s">
        <v>23</v>
      </c>
      <c r="M192" s="1">
        <v>39820753</v>
      </c>
      <c r="N192" s="3" t="s">
        <v>18</v>
      </c>
      <c r="O192" s="3" t="s">
        <v>948</v>
      </c>
      <c r="P192" s="3" t="s">
        <v>3139</v>
      </c>
      <c r="Q192" s="3" t="s">
        <v>3130</v>
      </c>
    </row>
    <row r="193" spans="1:17" x14ac:dyDescent="0.15">
      <c r="A193" s="3" t="s">
        <v>1479</v>
      </c>
      <c r="B193" s="3" t="s">
        <v>1480</v>
      </c>
      <c r="C193" s="1">
        <v>10.1</v>
      </c>
      <c r="D193" s="2">
        <v>44159</v>
      </c>
      <c r="E193" s="2">
        <v>42332</v>
      </c>
      <c r="F193" s="3" t="s">
        <v>2939</v>
      </c>
      <c r="G193" s="3" t="s">
        <v>18</v>
      </c>
      <c r="H193" s="3" t="s">
        <v>19</v>
      </c>
      <c r="I193" s="3" t="s">
        <v>20</v>
      </c>
      <c r="J193" s="3" t="s">
        <v>21</v>
      </c>
      <c r="K193" s="3" t="s">
        <v>22</v>
      </c>
      <c r="L193" s="3" t="s">
        <v>23</v>
      </c>
      <c r="M193" s="1">
        <v>40240369</v>
      </c>
      <c r="N193" s="3" t="s">
        <v>18</v>
      </c>
      <c r="O193" s="3" t="s">
        <v>948</v>
      </c>
      <c r="P193" s="3" t="s">
        <v>3139</v>
      </c>
      <c r="Q193" s="3" t="s">
        <v>3130</v>
      </c>
    </row>
    <row r="194" spans="1:17" x14ac:dyDescent="0.15">
      <c r="A194" s="3" t="s">
        <v>1061</v>
      </c>
      <c r="B194" s="3" t="s">
        <v>1062</v>
      </c>
      <c r="C194" s="1">
        <v>7.5</v>
      </c>
      <c r="D194" s="2">
        <v>45981</v>
      </c>
      <c r="E194" s="2">
        <v>42341</v>
      </c>
      <c r="F194" s="3" t="s">
        <v>2941</v>
      </c>
      <c r="G194" s="3" t="s">
        <v>18</v>
      </c>
      <c r="H194" s="3" t="s">
        <v>19</v>
      </c>
      <c r="I194" s="3" t="s">
        <v>20</v>
      </c>
      <c r="J194" s="3" t="s">
        <v>21</v>
      </c>
      <c r="K194" s="3" t="s">
        <v>22</v>
      </c>
      <c r="L194" s="3" t="s">
        <v>23</v>
      </c>
      <c r="M194" s="1">
        <v>8048073</v>
      </c>
      <c r="N194" s="3" t="s">
        <v>18</v>
      </c>
      <c r="O194" s="3" t="s">
        <v>948</v>
      </c>
      <c r="P194" s="3" t="s">
        <v>3139</v>
      </c>
      <c r="Q194" s="3" t="s">
        <v>3130</v>
      </c>
    </row>
    <row r="195" spans="1:17" x14ac:dyDescent="0.15">
      <c r="A195" s="3" t="s">
        <v>176</v>
      </c>
      <c r="B195" s="3" t="s">
        <v>177</v>
      </c>
      <c r="C195" s="1">
        <v>12</v>
      </c>
      <c r="D195" s="2">
        <v>43459</v>
      </c>
      <c r="E195" s="2">
        <v>42363</v>
      </c>
      <c r="F195" s="3" t="s">
        <v>2958</v>
      </c>
      <c r="G195" s="3" t="s">
        <v>18</v>
      </c>
      <c r="H195" s="3" t="s">
        <v>19</v>
      </c>
      <c r="I195" s="3" t="s">
        <v>20</v>
      </c>
      <c r="J195" s="3" t="s">
        <v>21</v>
      </c>
      <c r="K195" s="3" t="s">
        <v>22</v>
      </c>
      <c r="L195" s="3" t="s">
        <v>25</v>
      </c>
      <c r="M195" s="1">
        <v>26525128</v>
      </c>
      <c r="N195" s="3" t="s">
        <v>18</v>
      </c>
      <c r="O195" s="3" t="s">
        <v>947</v>
      </c>
      <c r="P195" s="3" t="s">
        <v>3139</v>
      </c>
      <c r="Q195" s="3" t="s">
        <v>3130</v>
      </c>
    </row>
    <row r="196" spans="1:17" x14ac:dyDescent="0.15">
      <c r="A196" s="3" t="s">
        <v>176</v>
      </c>
      <c r="B196" s="3" t="s">
        <v>177</v>
      </c>
      <c r="C196" s="1">
        <v>11</v>
      </c>
      <c r="D196" s="2">
        <v>43513</v>
      </c>
      <c r="E196" s="2">
        <v>42417</v>
      </c>
      <c r="F196" s="3" t="s">
        <v>2964</v>
      </c>
      <c r="G196" s="3" t="s">
        <v>18</v>
      </c>
      <c r="H196" s="3" t="s">
        <v>19</v>
      </c>
      <c r="I196" s="3" t="s">
        <v>20</v>
      </c>
      <c r="J196" s="3" t="s">
        <v>21</v>
      </c>
      <c r="K196" s="3" t="s">
        <v>22</v>
      </c>
      <c r="L196" s="3" t="s">
        <v>25</v>
      </c>
      <c r="M196" s="1">
        <v>19893846</v>
      </c>
      <c r="N196" s="3" t="s">
        <v>18</v>
      </c>
      <c r="O196" s="3" t="s">
        <v>947</v>
      </c>
      <c r="P196" s="3" t="s">
        <v>3139</v>
      </c>
      <c r="Q196" s="3" t="s">
        <v>3130</v>
      </c>
    </row>
    <row r="197" spans="1:17" x14ac:dyDescent="0.15">
      <c r="A197" s="3" t="s">
        <v>1479</v>
      </c>
      <c r="B197" s="3" t="s">
        <v>1480</v>
      </c>
      <c r="C197" s="1">
        <v>8</v>
      </c>
      <c r="D197" s="2">
        <v>44253</v>
      </c>
      <c r="E197" s="2">
        <v>42426</v>
      </c>
      <c r="F197" s="3" t="s">
        <v>2965</v>
      </c>
      <c r="G197" s="3" t="s">
        <v>18</v>
      </c>
      <c r="H197" s="3" t="s">
        <v>19</v>
      </c>
      <c r="I197" s="3" t="s">
        <v>20</v>
      </c>
      <c r="J197" s="3" t="s">
        <v>21</v>
      </c>
      <c r="K197" s="3" t="s">
        <v>22</v>
      </c>
      <c r="L197" s="3" t="s">
        <v>23</v>
      </c>
      <c r="M197" s="1">
        <v>67067281</v>
      </c>
      <c r="N197" s="3" t="s">
        <v>18</v>
      </c>
      <c r="O197" s="3" t="s">
        <v>948</v>
      </c>
      <c r="P197" s="3" t="s">
        <v>3139</v>
      </c>
      <c r="Q197" s="3" t="s">
        <v>3130</v>
      </c>
    </row>
    <row r="198" spans="1:17" x14ac:dyDescent="0.15">
      <c r="A198" s="3" t="s">
        <v>2055</v>
      </c>
      <c r="B198" s="3" t="s">
        <v>2056</v>
      </c>
      <c r="C198" s="1">
        <v>10.75</v>
      </c>
      <c r="D198" s="2">
        <v>43537</v>
      </c>
      <c r="E198" s="2">
        <v>42439</v>
      </c>
      <c r="F198" s="3" t="s">
        <v>2972</v>
      </c>
      <c r="G198" s="3" t="s">
        <v>18</v>
      </c>
      <c r="H198" s="3" t="s">
        <v>19</v>
      </c>
      <c r="I198" s="3" t="s">
        <v>20</v>
      </c>
      <c r="J198" s="3" t="s">
        <v>21</v>
      </c>
      <c r="K198" s="3" t="s">
        <v>22</v>
      </c>
      <c r="L198" s="3" t="s">
        <v>23</v>
      </c>
      <c r="M198" s="1">
        <v>40240369</v>
      </c>
      <c r="N198" s="3" t="s">
        <v>18</v>
      </c>
      <c r="O198" s="3" t="s">
        <v>948</v>
      </c>
      <c r="P198" s="3" t="s">
        <v>3139</v>
      </c>
      <c r="Q198" s="3" t="s">
        <v>3130</v>
      </c>
    </row>
    <row r="199" spans="1:17" x14ac:dyDescent="0.15">
      <c r="A199" s="3" t="s">
        <v>1061</v>
      </c>
      <c r="B199" s="3" t="s">
        <v>1062</v>
      </c>
      <c r="C199" s="1">
        <v>8</v>
      </c>
      <c r="D199" s="2">
        <v>46115</v>
      </c>
      <c r="E199" s="2">
        <v>42475</v>
      </c>
      <c r="F199" s="3" t="s">
        <v>2984</v>
      </c>
      <c r="G199" s="3" t="s">
        <v>18</v>
      </c>
      <c r="H199" s="3" t="s">
        <v>19</v>
      </c>
      <c r="I199" s="3" t="s">
        <v>20</v>
      </c>
      <c r="J199" s="3" t="s">
        <v>21</v>
      </c>
      <c r="K199" s="3" t="s">
        <v>22</v>
      </c>
      <c r="L199" s="3" t="s">
        <v>23</v>
      </c>
      <c r="M199" s="1">
        <v>67067281</v>
      </c>
      <c r="N199" s="3" t="s">
        <v>45</v>
      </c>
      <c r="O199" s="3" t="s">
        <v>948</v>
      </c>
      <c r="P199" s="3" t="s">
        <v>3139</v>
      </c>
      <c r="Q199" s="3" t="s">
        <v>3130</v>
      </c>
    </row>
    <row r="200" spans="1:17" x14ac:dyDescent="0.15">
      <c r="A200" s="3" t="s">
        <v>1409</v>
      </c>
      <c r="B200" s="3" t="s">
        <v>1410</v>
      </c>
      <c r="C200" s="1">
        <v>10.6</v>
      </c>
      <c r="D200" s="2">
        <v>43574</v>
      </c>
      <c r="E200" s="2">
        <v>42479</v>
      </c>
      <c r="F200" s="3" t="s">
        <v>2989</v>
      </c>
      <c r="G200" s="3" t="s">
        <v>18</v>
      </c>
      <c r="H200" s="3" t="s">
        <v>19</v>
      </c>
      <c r="I200" s="3" t="s">
        <v>20</v>
      </c>
      <c r="J200" s="3" t="s">
        <v>21</v>
      </c>
      <c r="K200" s="3" t="s">
        <v>22</v>
      </c>
      <c r="L200" s="3" t="s">
        <v>25</v>
      </c>
      <c r="M200" s="1">
        <v>203210729</v>
      </c>
      <c r="N200" s="3" t="s">
        <v>18</v>
      </c>
      <c r="O200" s="3" t="s">
        <v>947</v>
      </c>
      <c r="P200" s="3" t="s">
        <v>3139</v>
      </c>
      <c r="Q200" s="3" t="s">
        <v>3130</v>
      </c>
    </row>
    <row r="201" spans="1:17" x14ac:dyDescent="0.15">
      <c r="A201" s="3" t="s">
        <v>730</v>
      </c>
      <c r="B201" s="3" t="s">
        <v>731</v>
      </c>
      <c r="C201" s="1">
        <v>9.9499999999999993</v>
      </c>
      <c r="D201" s="2">
        <v>46177</v>
      </c>
      <c r="E201" s="2">
        <v>42537</v>
      </c>
      <c r="F201" s="3" t="s">
        <v>3003</v>
      </c>
      <c r="G201" s="3" t="s">
        <v>18</v>
      </c>
      <c r="H201" s="3" t="s">
        <v>19</v>
      </c>
      <c r="I201" s="3" t="s">
        <v>20</v>
      </c>
      <c r="J201" s="3" t="s">
        <v>21</v>
      </c>
      <c r="K201" s="3" t="s">
        <v>22</v>
      </c>
      <c r="L201" s="3" t="s">
        <v>23</v>
      </c>
      <c r="M201" s="1">
        <v>67736909</v>
      </c>
      <c r="N201" s="3" t="s">
        <v>18</v>
      </c>
      <c r="O201" s="3" t="s">
        <v>948</v>
      </c>
      <c r="P201" s="3" t="s">
        <v>3139</v>
      </c>
      <c r="Q201" s="3" t="s">
        <v>3130</v>
      </c>
    </row>
    <row r="202" spans="1:17" x14ac:dyDescent="0.15">
      <c r="A202" s="3" t="s">
        <v>823</v>
      </c>
      <c r="B202" s="3" t="s">
        <v>824</v>
      </c>
      <c r="C202" s="1">
        <v>0.51</v>
      </c>
      <c r="D202" s="2">
        <v>49830</v>
      </c>
      <c r="E202" s="2">
        <v>42550</v>
      </c>
      <c r="F202" s="3" t="s">
        <v>3016</v>
      </c>
      <c r="G202" s="3" t="s">
        <v>3017</v>
      </c>
      <c r="H202" s="3" t="s">
        <v>19</v>
      </c>
      <c r="I202" s="3" t="s">
        <v>20</v>
      </c>
      <c r="J202" s="3" t="s">
        <v>21</v>
      </c>
      <c r="K202" s="3" t="s">
        <v>22</v>
      </c>
      <c r="L202" s="3" t="s">
        <v>23</v>
      </c>
      <c r="M202" s="1">
        <v>67067281</v>
      </c>
      <c r="N202" s="3" t="s">
        <v>18</v>
      </c>
      <c r="O202" s="3" t="s">
        <v>1011</v>
      </c>
      <c r="P202" s="3" t="s">
        <v>3139</v>
      </c>
      <c r="Q202" s="3" t="s">
        <v>3130</v>
      </c>
    </row>
    <row r="203" spans="1:17" x14ac:dyDescent="0.15">
      <c r="A203" s="3" t="s">
        <v>2633</v>
      </c>
      <c r="B203" s="3" t="s">
        <v>2634</v>
      </c>
      <c r="C203" s="1">
        <v>9.9499999999999993</v>
      </c>
      <c r="D203" s="2">
        <v>44393</v>
      </c>
      <c r="E203" s="2">
        <v>42563</v>
      </c>
      <c r="F203" s="3" t="s">
        <v>3018</v>
      </c>
      <c r="G203" s="3" t="s">
        <v>18</v>
      </c>
      <c r="H203" s="3" t="s">
        <v>19</v>
      </c>
      <c r="I203" s="3" t="s">
        <v>20</v>
      </c>
      <c r="J203" s="3" t="s">
        <v>21</v>
      </c>
      <c r="K203" s="3" t="s">
        <v>22</v>
      </c>
      <c r="L203" s="3" t="s">
        <v>23</v>
      </c>
      <c r="M203" s="1">
        <v>67067281</v>
      </c>
      <c r="N203" s="3" t="s">
        <v>18</v>
      </c>
      <c r="O203" s="3" t="s">
        <v>951</v>
      </c>
      <c r="P203" s="3" t="s">
        <v>3139</v>
      </c>
      <c r="Q203" s="3" t="s">
        <v>3130</v>
      </c>
    </row>
    <row r="204" spans="1:17" x14ac:dyDescent="0.15">
      <c r="A204" s="3" t="s">
        <v>651</v>
      </c>
      <c r="B204" s="3" t="s">
        <v>652</v>
      </c>
      <c r="C204" s="1">
        <v>9.65</v>
      </c>
      <c r="D204" s="2">
        <v>46225</v>
      </c>
      <c r="E204" s="2">
        <v>42585</v>
      </c>
      <c r="F204" s="3" t="s">
        <v>3021</v>
      </c>
      <c r="G204" s="3" t="s">
        <v>18</v>
      </c>
      <c r="H204" s="3" t="s">
        <v>19</v>
      </c>
      <c r="I204" s="3" t="s">
        <v>20</v>
      </c>
      <c r="J204" s="3" t="s">
        <v>21</v>
      </c>
      <c r="K204" s="3" t="s">
        <v>22</v>
      </c>
      <c r="L204" s="3" t="s">
        <v>23</v>
      </c>
      <c r="M204" s="1">
        <v>135473819</v>
      </c>
      <c r="N204" s="3" t="s">
        <v>18</v>
      </c>
      <c r="O204" s="3" t="s">
        <v>948</v>
      </c>
      <c r="P204" s="3" t="s">
        <v>3139</v>
      </c>
      <c r="Q204" s="3" t="s">
        <v>3130</v>
      </c>
    </row>
    <row r="205" spans="1:17" x14ac:dyDescent="0.15">
      <c r="A205" s="3" t="s">
        <v>1479</v>
      </c>
      <c r="B205" s="3" t="s">
        <v>1480</v>
      </c>
      <c r="C205" s="1">
        <v>1</v>
      </c>
      <c r="D205" s="2">
        <v>46246</v>
      </c>
      <c r="E205" s="2">
        <v>42594</v>
      </c>
      <c r="F205" s="3" t="s">
        <v>3022</v>
      </c>
      <c r="G205" s="3" t="s">
        <v>18</v>
      </c>
      <c r="H205" s="3" t="s">
        <v>19</v>
      </c>
      <c r="I205" s="3" t="s">
        <v>20</v>
      </c>
      <c r="J205" s="3" t="s">
        <v>21</v>
      </c>
      <c r="K205" s="3" t="s">
        <v>22</v>
      </c>
      <c r="L205" s="3" t="s">
        <v>23</v>
      </c>
      <c r="M205" s="1">
        <v>53653825</v>
      </c>
      <c r="N205" s="3" t="s">
        <v>18</v>
      </c>
      <c r="O205" s="3" t="s">
        <v>948</v>
      </c>
      <c r="P205" s="3" t="s">
        <v>3139</v>
      </c>
      <c r="Q205" s="3" t="s">
        <v>3130</v>
      </c>
    </row>
    <row r="206" spans="1:17" x14ac:dyDescent="0.15">
      <c r="A206" s="3" t="s">
        <v>1061</v>
      </c>
      <c r="B206" s="3" t="s">
        <v>1062</v>
      </c>
      <c r="C206" s="1">
        <v>7.75</v>
      </c>
      <c r="D206" s="2">
        <v>44450</v>
      </c>
      <c r="E206" s="2">
        <v>42676</v>
      </c>
      <c r="F206" s="3" t="s">
        <v>3052</v>
      </c>
      <c r="G206" s="3" t="s">
        <v>18</v>
      </c>
      <c r="H206" s="3" t="s">
        <v>19</v>
      </c>
      <c r="I206" s="3" t="s">
        <v>20</v>
      </c>
      <c r="J206" s="3" t="s">
        <v>21</v>
      </c>
      <c r="K206" s="3" t="s">
        <v>22</v>
      </c>
      <c r="L206" s="3" t="s">
        <v>28</v>
      </c>
      <c r="M206" s="1">
        <v>7377401</v>
      </c>
      <c r="N206" s="3" t="s">
        <v>45</v>
      </c>
      <c r="O206" s="3" t="s">
        <v>948</v>
      </c>
      <c r="P206" s="3" t="s">
        <v>3139</v>
      </c>
      <c r="Q206" s="3" t="s">
        <v>3130</v>
      </c>
    </row>
    <row r="207" spans="1:17" x14ac:dyDescent="0.15">
      <c r="A207" s="3" t="s">
        <v>1479</v>
      </c>
      <c r="B207" s="3" t="s">
        <v>1480</v>
      </c>
      <c r="C207" s="1">
        <v>9.5500000000000007</v>
      </c>
      <c r="D207" s="2">
        <v>43913</v>
      </c>
      <c r="E207" s="2">
        <v>42815</v>
      </c>
      <c r="F207" s="3" t="s">
        <v>3091</v>
      </c>
      <c r="G207" s="3" t="s">
        <v>18</v>
      </c>
      <c r="H207" s="3" t="s">
        <v>19</v>
      </c>
      <c r="I207" s="3" t="s">
        <v>20</v>
      </c>
      <c r="J207" s="3" t="s">
        <v>21</v>
      </c>
      <c r="K207" s="3" t="s">
        <v>22</v>
      </c>
      <c r="L207" s="3" t="s">
        <v>25</v>
      </c>
      <c r="M207" s="1">
        <v>53653825</v>
      </c>
      <c r="N207" s="3" t="s">
        <v>18</v>
      </c>
      <c r="O207" s="3" t="s">
        <v>947</v>
      </c>
      <c r="P207" s="3" t="s">
        <v>3139</v>
      </c>
      <c r="Q207" s="3" t="s">
        <v>3130</v>
      </c>
    </row>
    <row r="208" spans="1:17" x14ac:dyDescent="0.15">
      <c r="A208" s="3" t="s">
        <v>332</v>
      </c>
      <c r="B208" s="3" t="s">
        <v>333</v>
      </c>
      <c r="C208" s="1">
        <v>5</v>
      </c>
      <c r="D208" s="2">
        <v>48327</v>
      </c>
      <c r="E208" s="2">
        <v>42867</v>
      </c>
      <c r="F208" s="3" t="s">
        <v>3113</v>
      </c>
      <c r="G208" s="3" t="s">
        <v>18</v>
      </c>
      <c r="H208" s="3" t="s">
        <v>19</v>
      </c>
      <c r="I208" s="3" t="s">
        <v>20</v>
      </c>
      <c r="J208" s="3" t="s">
        <v>21</v>
      </c>
      <c r="K208" s="3" t="s">
        <v>22</v>
      </c>
      <c r="L208" s="3" t="s">
        <v>23</v>
      </c>
      <c r="M208" s="1">
        <v>28798690</v>
      </c>
      <c r="N208" s="3" t="s">
        <v>45</v>
      </c>
      <c r="O208" s="3" t="s">
        <v>951</v>
      </c>
      <c r="P208" s="3" t="s">
        <v>3140</v>
      </c>
      <c r="Q208" s="3" t="s">
        <v>3130</v>
      </c>
    </row>
    <row r="209" spans="1:17" x14ac:dyDescent="0.15">
      <c r="A209" s="3" t="s">
        <v>1409</v>
      </c>
      <c r="B209" s="3" t="s">
        <v>1410</v>
      </c>
      <c r="C209" s="1">
        <v>8.75</v>
      </c>
      <c r="D209" s="2">
        <v>43977</v>
      </c>
      <c r="E209" s="2">
        <v>42881</v>
      </c>
      <c r="F209" s="3" t="s">
        <v>3114</v>
      </c>
      <c r="G209" s="3" t="s">
        <v>18</v>
      </c>
      <c r="H209" s="3" t="s">
        <v>19</v>
      </c>
      <c r="I209" s="3" t="s">
        <v>20</v>
      </c>
      <c r="J209" s="3" t="s">
        <v>21</v>
      </c>
      <c r="K209" s="3" t="s">
        <v>22</v>
      </c>
      <c r="L209" s="3" t="s">
        <v>25</v>
      </c>
      <c r="M209" s="1">
        <v>203210729</v>
      </c>
      <c r="N209" s="3" t="s">
        <v>18</v>
      </c>
      <c r="O209" s="3" t="s">
        <v>947</v>
      </c>
      <c r="P209" s="3" t="s">
        <v>3139</v>
      </c>
      <c r="Q209" s="3" t="s">
        <v>3130</v>
      </c>
    </row>
  </sheetData>
  <mergeCells count="16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P1:Q1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7"/>
  <sheetViews>
    <sheetView topLeftCell="A17" workbookViewId="0">
      <selection activeCell="P2" sqref="P2"/>
    </sheetView>
  </sheetViews>
  <sheetFormatPr baseColWidth="10" defaultColWidth="10.75" defaultRowHeight="11" x14ac:dyDescent="0.15"/>
  <cols>
    <col min="1" max="1" width="42.75" style="3" customWidth="1"/>
    <col min="2" max="2" width="14.25" style="3" customWidth="1"/>
    <col min="3" max="3" width="12.75" style="3" customWidth="1"/>
    <col min="4" max="5" width="16.5" style="3" customWidth="1"/>
    <col min="6" max="6" width="17.25" style="3" customWidth="1"/>
    <col min="7" max="7" width="20" style="3" customWidth="1"/>
    <col min="8" max="8" width="21.5" style="3" customWidth="1"/>
    <col min="9" max="9" width="18.5" style="3" customWidth="1"/>
    <col min="10" max="10" width="21.5" style="3" customWidth="1"/>
    <col min="11" max="11" width="30" style="3" customWidth="1"/>
    <col min="12" max="12" width="28.5" style="3" customWidth="1"/>
    <col min="13" max="13" width="20" style="3" customWidth="1"/>
    <col min="14" max="14" width="17.75" style="3" customWidth="1"/>
    <col min="15" max="15" width="14.25" style="3" customWidth="1"/>
    <col min="16" max="16" width="12.25" style="3" customWidth="1"/>
    <col min="17" max="17" width="10.75" style="3" customWidth="1"/>
    <col min="18" max="16384" width="10.75" style="3"/>
  </cols>
  <sheetData>
    <row r="1" spans="1:17" ht="66.75" customHeight="1" x14ac:dyDescent="0.15">
      <c r="A1" s="241" t="s">
        <v>0</v>
      </c>
      <c r="B1" s="241" t="s">
        <v>1</v>
      </c>
      <c r="C1" s="241" t="s">
        <v>2</v>
      </c>
      <c r="D1" s="241" t="s">
        <v>3</v>
      </c>
      <c r="E1" s="241" t="s">
        <v>4</v>
      </c>
      <c r="F1" s="241" t="s">
        <v>5</v>
      </c>
      <c r="G1" s="241" t="s">
        <v>6</v>
      </c>
      <c r="H1" s="241" t="s">
        <v>7</v>
      </c>
      <c r="I1" s="241" t="s">
        <v>8</v>
      </c>
      <c r="J1" s="241" t="s">
        <v>9</v>
      </c>
      <c r="K1" s="241" t="s">
        <v>10</v>
      </c>
      <c r="L1" s="241" t="s">
        <v>11</v>
      </c>
      <c r="M1" s="241" t="s">
        <v>12</v>
      </c>
      <c r="N1" s="241" t="s">
        <v>13</v>
      </c>
      <c r="O1" s="241" t="s">
        <v>15</v>
      </c>
      <c r="P1" s="241" t="s">
        <v>3149</v>
      </c>
      <c r="Q1" s="241" t="s">
        <v>18</v>
      </c>
    </row>
    <row r="2" spans="1:17" ht="66.75" customHeight="1" x14ac:dyDescent="0.15">
      <c r="A2" s="241" t="s">
        <v>0</v>
      </c>
      <c r="B2" s="241" t="s">
        <v>1</v>
      </c>
      <c r="C2" s="241" t="s">
        <v>2</v>
      </c>
      <c r="D2" s="241" t="s">
        <v>3</v>
      </c>
      <c r="E2" s="241" t="s">
        <v>4</v>
      </c>
      <c r="F2" s="241" t="s">
        <v>5</v>
      </c>
      <c r="G2" s="241" t="s">
        <v>6</v>
      </c>
      <c r="H2" s="241" t="s">
        <v>7</v>
      </c>
      <c r="I2" s="241" t="s">
        <v>8</v>
      </c>
      <c r="J2" s="241" t="s">
        <v>9</v>
      </c>
      <c r="K2" s="241" t="s">
        <v>10</v>
      </c>
      <c r="L2" s="241" t="s">
        <v>11</v>
      </c>
      <c r="M2" s="241" t="s">
        <v>12</v>
      </c>
      <c r="N2" s="241" t="s">
        <v>13</v>
      </c>
      <c r="O2" s="241" t="s">
        <v>15</v>
      </c>
      <c r="P2" s="3" t="s">
        <v>3137</v>
      </c>
      <c r="Q2" s="3" t="s">
        <v>3130</v>
      </c>
    </row>
    <row r="3" spans="1:17" x14ac:dyDescent="0.15">
      <c r="A3" s="3" t="s">
        <v>56</v>
      </c>
      <c r="B3" s="3" t="s">
        <v>57</v>
      </c>
      <c r="C3" s="1">
        <v>0.01</v>
      </c>
      <c r="D3" s="2">
        <v>44291</v>
      </c>
      <c r="E3" s="2">
        <v>40651</v>
      </c>
      <c r="F3" s="3" t="s">
        <v>58</v>
      </c>
      <c r="G3" s="3" t="s">
        <v>59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1">
        <v>198938464</v>
      </c>
      <c r="N3" s="3" t="s">
        <v>18</v>
      </c>
      <c r="O3" s="3" t="s">
        <v>24</v>
      </c>
      <c r="P3" s="3" t="s">
        <v>3147</v>
      </c>
      <c r="Q3" s="3" t="s">
        <v>3130</v>
      </c>
    </row>
    <row r="4" spans="1:17" x14ac:dyDescent="0.15">
      <c r="A4" s="3" t="s">
        <v>84</v>
      </c>
      <c r="B4" s="3" t="s">
        <v>85</v>
      </c>
      <c r="C4" s="1">
        <v>0.5</v>
      </c>
      <c r="D4" s="2">
        <v>44320</v>
      </c>
      <c r="E4" s="2">
        <v>41408</v>
      </c>
      <c r="F4" s="3" t="s">
        <v>86</v>
      </c>
      <c r="G4" s="3" t="s">
        <v>87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1">
        <v>47470858</v>
      </c>
      <c r="N4" s="3" t="s">
        <v>18</v>
      </c>
      <c r="O4" s="3" t="s">
        <v>24</v>
      </c>
      <c r="P4" s="3" t="s">
        <v>3147</v>
      </c>
      <c r="Q4" s="3" t="s">
        <v>3130</v>
      </c>
    </row>
    <row r="5" spans="1:17" x14ac:dyDescent="0.15">
      <c r="A5" s="3" t="s">
        <v>96</v>
      </c>
      <c r="B5" s="3" t="s">
        <v>97</v>
      </c>
      <c r="C5" s="1">
        <v>8.75</v>
      </c>
      <c r="D5" s="2">
        <v>44343</v>
      </c>
      <c r="E5" s="2">
        <v>40703</v>
      </c>
      <c r="F5" s="3" t="s">
        <v>98</v>
      </c>
      <c r="G5" s="3" t="s">
        <v>99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1">
        <v>67339069</v>
      </c>
      <c r="N5" s="3" t="s">
        <v>18</v>
      </c>
      <c r="O5" s="3" t="s">
        <v>24</v>
      </c>
      <c r="P5" s="3" t="s">
        <v>3148</v>
      </c>
      <c r="Q5" s="3" t="s">
        <v>3130</v>
      </c>
    </row>
    <row r="6" spans="1:17" x14ac:dyDescent="0.15">
      <c r="A6" s="3" t="s">
        <v>96</v>
      </c>
      <c r="B6" s="3" t="s">
        <v>97</v>
      </c>
      <c r="C6" s="1">
        <v>8.75</v>
      </c>
      <c r="D6" s="2">
        <v>44343</v>
      </c>
      <c r="E6" s="2">
        <v>40703</v>
      </c>
      <c r="F6" s="3" t="s">
        <v>100</v>
      </c>
      <c r="G6" s="3" t="s">
        <v>101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1">
        <v>67339069</v>
      </c>
      <c r="N6" s="3" t="s">
        <v>18</v>
      </c>
      <c r="O6" s="3" t="s">
        <v>24</v>
      </c>
      <c r="P6" s="3" t="s">
        <v>3148</v>
      </c>
      <c r="Q6" s="3" t="s">
        <v>3130</v>
      </c>
    </row>
    <row r="7" spans="1:17" x14ac:dyDescent="0.15">
      <c r="A7" s="3" t="s">
        <v>96</v>
      </c>
      <c r="B7" s="3" t="s">
        <v>97</v>
      </c>
      <c r="C7" s="1">
        <v>8.75</v>
      </c>
      <c r="D7" s="2">
        <v>44348</v>
      </c>
      <c r="E7" s="2">
        <v>40708</v>
      </c>
      <c r="F7" s="3" t="s">
        <v>106</v>
      </c>
      <c r="G7" s="3" t="s">
        <v>107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1">
        <v>67339069</v>
      </c>
      <c r="N7" s="3" t="s">
        <v>18</v>
      </c>
      <c r="O7" s="3" t="s">
        <v>24</v>
      </c>
      <c r="P7" s="3" t="s">
        <v>3148</v>
      </c>
      <c r="Q7" s="3" t="s">
        <v>3130</v>
      </c>
    </row>
    <row r="8" spans="1:17" x14ac:dyDescent="0.15">
      <c r="A8" s="3" t="s">
        <v>96</v>
      </c>
      <c r="B8" s="3" t="s">
        <v>97</v>
      </c>
      <c r="C8" s="1">
        <v>7.875</v>
      </c>
      <c r="D8" s="2">
        <v>44392</v>
      </c>
      <c r="E8" s="2">
        <v>40024</v>
      </c>
      <c r="F8" s="3" t="s">
        <v>148</v>
      </c>
      <c r="G8" s="3" t="s">
        <v>149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68</v>
      </c>
      <c r="M8" s="1">
        <v>67339069</v>
      </c>
      <c r="N8" s="3" t="s">
        <v>18</v>
      </c>
      <c r="O8" s="3" t="s">
        <v>24</v>
      </c>
      <c r="P8" s="3" t="s">
        <v>3148</v>
      </c>
      <c r="Q8" s="3" t="s">
        <v>3130</v>
      </c>
    </row>
    <row r="9" spans="1:17" x14ac:dyDescent="0.15">
      <c r="A9" s="3" t="s">
        <v>283</v>
      </c>
      <c r="B9" s="3" t="s">
        <v>284</v>
      </c>
      <c r="C9" s="1">
        <v>7</v>
      </c>
      <c r="D9" s="2">
        <v>44771</v>
      </c>
      <c r="E9" s="2">
        <v>41851</v>
      </c>
      <c r="F9" s="3" t="s">
        <v>285</v>
      </c>
      <c r="G9" s="3" t="s">
        <v>286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25</v>
      </c>
      <c r="M9" s="1">
        <v>4092409</v>
      </c>
      <c r="N9" s="3" t="s">
        <v>18</v>
      </c>
      <c r="O9" s="3" t="s">
        <v>24</v>
      </c>
      <c r="P9" s="3" t="s">
        <v>3147</v>
      </c>
      <c r="Q9" s="3" t="s">
        <v>3130</v>
      </c>
    </row>
    <row r="10" spans="1:17" x14ac:dyDescent="0.15">
      <c r="A10" s="3" t="s">
        <v>53</v>
      </c>
      <c r="B10" s="3" t="s">
        <v>54</v>
      </c>
      <c r="C10" s="1">
        <v>1</v>
      </c>
      <c r="D10" s="2">
        <v>41886</v>
      </c>
      <c r="E10" s="2">
        <v>40066</v>
      </c>
      <c r="F10" s="3" t="s">
        <v>1135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1">
        <v>9205075</v>
      </c>
      <c r="N10" s="3" t="s">
        <v>18</v>
      </c>
      <c r="O10" s="3" t="s">
        <v>947</v>
      </c>
      <c r="P10" s="3" t="s">
        <v>3148</v>
      </c>
      <c r="Q10" s="3" t="s">
        <v>3130</v>
      </c>
    </row>
    <row r="11" spans="1:17" x14ac:dyDescent="0.15">
      <c r="A11" s="3" t="s">
        <v>1173</v>
      </c>
      <c r="B11" s="3" t="s">
        <v>1174</v>
      </c>
      <c r="C11" s="1">
        <v>13.5</v>
      </c>
      <c r="D11" s="2">
        <v>43748</v>
      </c>
      <c r="E11" s="2">
        <v>40108</v>
      </c>
      <c r="F11" s="3" t="s">
        <v>1175</v>
      </c>
      <c r="G11" s="3" t="s">
        <v>18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1">
        <v>131840372</v>
      </c>
      <c r="N11" s="3" t="s">
        <v>18</v>
      </c>
      <c r="O11" s="3" t="s">
        <v>951</v>
      </c>
      <c r="P11" s="3" t="s">
        <v>3147</v>
      </c>
      <c r="Q11" s="3" t="s">
        <v>3130</v>
      </c>
    </row>
    <row r="12" spans="1:17" x14ac:dyDescent="0.15">
      <c r="A12" s="3" t="s">
        <v>1173</v>
      </c>
      <c r="B12" s="3" t="s">
        <v>1174</v>
      </c>
      <c r="C12" s="1">
        <v>13.5</v>
      </c>
      <c r="D12" s="2">
        <v>43748</v>
      </c>
      <c r="E12" s="2">
        <v>40108</v>
      </c>
      <c r="F12" s="3" t="s">
        <v>1176</v>
      </c>
      <c r="G12" s="3" t="s">
        <v>18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1">
        <v>132625642</v>
      </c>
      <c r="N12" s="3" t="s">
        <v>18</v>
      </c>
      <c r="O12" s="3" t="s">
        <v>951</v>
      </c>
      <c r="P12" s="3" t="s">
        <v>3147</v>
      </c>
      <c r="Q12" s="3" t="s">
        <v>3130</v>
      </c>
    </row>
    <row r="13" spans="1:17" x14ac:dyDescent="0.15">
      <c r="A13" s="3" t="s">
        <v>1234</v>
      </c>
      <c r="B13" s="3" t="s">
        <v>1235</v>
      </c>
      <c r="C13" s="1">
        <v>8.25</v>
      </c>
      <c r="D13" s="2">
        <v>41978</v>
      </c>
      <c r="E13" s="2">
        <v>40158</v>
      </c>
      <c r="F13" s="3" t="s">
        <v>1236</v>
      </c>
      <c r="G13" s="3" t="s">
        <v>18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1">
        <v>39552111</v>
      </c>
      <c r="N13" s="3" t="s">
        <v>18</v>
      </c>
      <c r="O13" s="3" t="s">
        <v>947</v>
      </c>
      <c r="P13" s="3" t="s">
        <v>3147</v>
      </c>
      <c r="Q13" s="3" t="s">
        <v>3130</v>
      </c>
    </row>
    <row r="14" spans="1:17" x14ac:dyDescent="0.15">
      <c r="A14" s="3" t="s">
        <v>1263</v>
      </c>
      <c r="B14" s="3" t="s">
        <v>1264</v>
      </c>
      <c r="C14" s="1">
        <v>10</v>
      </c>
      <c r="D14" s="2">
        <v>42356</v>
      </c>
      <c r="E14" s="2">
        <v>40172</v>
      </c>
      <c r="F14" s="3" t="s">
        <v>1265</v>
      </c>
      <c r="G14" s="3" t="s">
        <v>18</v>
      </c>
      <c r="H14" s="3" t="s">
        <v>19</v>
      </c>
      <c r="I14" s="3" t="s">
        <v>20</v>
      </c>
      <c r="J14" s="3" t="s">
        <v>21</v>
      </c>
      <c r="K14" s="3" t="s">
        <v>22</v>
      </c>
      <c r="L14" s="3" t="s">
        <v>23</v>
      </c>
      <c r="M14" s="1">
        <v>6631282</v>
      </c>
      <c r="N14" s="3" t="s">
        <v>18</v>
      </c>
      <c r="O14" s="3" t="s">
        <v>947</v>
      </c>
      <c r="P14" s="3" t="s">
        <v>3148</v>
      </c>
      <c r="Q14" s="3" t="s">
        <v>3130</v>
      </c>
    </row>
    <row r="15" spans="1:17" x14ac:dyDescent="0.15">
      <c r="A15" s="3" t="s">
        <v>96</v>
      </c>
      <c r="B15" s="3" t="s">
        <v>97</v>
      </c>
      <c r="C15" s="1">
        <v>11.875</v>
      </c>
      <c r="D15" s="2">
        <v>43886</v>
      </c>
      <c r="E15" s="2">
        <v>40428</v>
      </c>
      <c r="F15" s="3" t="s">
        <v>1460</v>
      </c>
      <c r="G15" s="3" t="s">
        <v>18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68</v>
      </c>
      <c r="M15" s="1">
        <v>67339069</v>
      </c>
      <c r="N15" s="3" t="s">
        <v>18</v>
      </c>
      <c r="O15" s="3" t="s">
        <v>947</v>
      </c>
      <c r="P15" s="3" t="s">
        <v>3148</v>
      </c>
      <c r="Q15" s="3" t="s">
        <v>3130</v>
      </c>
    </row>
    <row r="16" spans="1:17" x14ac:dyDescent="0.15">
      <c r="A16" s="3" t="s">
        <v>96</v>
      </c>
      <c r="B16" s="3" t="s">
        <v>97</v>
      </c>
      <c r="C16" s="1">
        <v>11.875</v>
      </c>
      <c r="D16" s="2">
        <v>43886</v>
      </c>
      <c r="E16" s="2">
        <v>40428</v>
      </c>
      <c r="F16" s="3" t="s">
        <v>1461</v>
      </c>
      <c r="G16" s="3" t="s">
        <v>18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68</v>
      </c>
      <c r="M16" s="1">
        <v>67339069</v>
      </c>
      <c r="N16" s="3" t="s">
        <v>18</v>
      </c>
      <c r="O16" s="3" t="s">
        <v>947</v>
      </c>
      <c r="P16" s="3" t="s">
        <v>3148</v>
      </c>
      <c r="Q16" s="3" t="s">
        <v>3130</v>
      </c>
    </row>
    <row r="17" spans="1:17" x14ac:dyDescent="0.15">
      <c r="A17" s="3" t="s">
        <v>1506</v>
      </c>
      <c r="B17" s="3" t="s">
        <v>1507</v>
      </c>
      <c r="C17" s="1">
        <v>8.5</v>
      </c>
      <c r="D17" s="2">
        <v>42641</v>
      </c>
      <c r="E17" s="2">
        <v>40457</v>
      </c>
      <c r="F17" s="3" t="s">
        <v>1508</v>
      </c>
      <c r="G17" s="3" t="s">
        <v>18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25</v>
      </c>
      <c r="M17" s="1">
        <v>15820844</v>
      </c>
      <c r="N17" s="3" t="s">
        <v>18</v>
      </c>
      <c r="O17" s="3" t="s">
        <v>947</v>
      </c>
      <c r="P17" s="3" t="s">
        <v>3147</v>
      </c>
      <c r="Q17" s="3" t="s">
        <v>3130</v>
      </c>
    </row>
    <row r="18" spans="1:17" x14ac:dyDescent="0.15">
      <c r="A18" s="3" t="s">
        <v>1578</v>
      </c>
      <c r="B18" s="3" t="s">
        <v>1579</v>
      </c>
      <c r="C18" s="1">
        <v>0.1</v>
      </c>
      <c r="D18" s="2">
        <v>42353</v>
      </c>
      <c r="E18" s="2">
        <v>40533</v>
      </c>
      <c r="F18" s="3" t="s">
        <v>1580</v>
      </c>
      <c r="G18" s="3" t="s">
        <v>18</v>
      </c>
      <c r="H18" s="3" t="s">
        <v>19</v>
      </c>
      <c r="I18" s="3" t="s">
        <v>20</v>
      </c>
      <c r="J18" s="3" t="s">
        <v>21</v>
      </c>
      <c r="K18" s="3" t="s">
        <v>22</v>
      </c>
      <c r="L18" s="3" t="s">
        <v>23</v>
      </c>
      <c r="M18" s="1">
        <v>39552111</v>
      </c>
      <c r="N18" s="3" t="s">
        <v>18</v>
      </c>
      <c r="O18" s="3" t="s">
        <v>947</v>
      </c>
      <c r="P18" s="3" t="s">
        <v>3147</v>
      </c>
      <c r="Q18" s="3" t="s">
        <v>3130</v>
      </c>
    </row>
    <row r="19" spans="1:17" x14ac:dyDescent="0.15">
      <c r="A19" s="3" t="s">
        <v>96</v>
      </c>
      <c r="B19" s="3" t="s">
        <v>97</v>
      </c>
      <c r="C19" s="1">
        <v>8</v>
      </c>
      <c r="D19" s="2">
        <v>44236</v>
      </c>
      <c r="E19" s="2">
        <v>40596</v>
      </c>
      <c r="F19" s="3" t="s">
        <v>1612</v>
      </c>
      <c r="G19" s="3" t="s">
        <v>18</v>
      </c>
      <c r="H19" s="3" t="s">
        <v>19</v>
      </c>
      <c r="I19" s="3" t="s">
        <v>20</v>
      </c>
      <c r="J19" s="3" t="s">
        <v>21</v>
      </c>
      <c r="K19" s="3" t="s">
        <v>22</v>
      </c>
      <c r="L19" s="3" t="s">
        <v>23</v>
      </c>
      <c r="M19" s="1">
        <v>67968766</v>
      </c>
      <c r="N19" s="3" t="s">
        <v>18</v>
      </c>
      <c r="O19" s="3" t="s">
        <v>947</v>
      </c>
      <c r="P19" s="3" t="s">
        <v>3148</v>
      </c>
      <c r="Q19" s="3" t="s">
        <v>3130</v>
      </c>
    </row>
    <row r="20" spans="1:17" x14ac:dyDescent="0.15">
      <c r="A20" s="3" t="s">
        <v>96</v>
      </c>
      <c r="B20" s="3" t="s">
        <v>97</v>
      </c>
      <c r="C20" s="1">
        <v>8</v>
      </c>
      <c r="D20" s="2">
        <v>44236</v>
      </c>
      <c r="E20" s="2">
        <v>40596</v>
      </c>
      <c r="F20" s="3" t="s">
        <v>1619</v>
      </c>
      <c r="G20" s="3" t="s">
        <v>18</v>
      </c>
      <c r="H20" s="3" t="s">
        <v>19</v>
      </c>
      <c r="I20" s="3" t="s">
        <v>20</v>
      </c>
      <c r="J20" s="3" t="s">
        <v>21</v>
      </c>
      <c r="K20" s="3" t="s">
        <v>22</v>
      </c>
      <c r="L20" s="3" t="s">
        <v>23</v>
      </c>
      <c r="M20" s="1">
        <v>67968766</v>
      </c>
      <c r="N20" s="3" t="s">
        <v>18</v>
      </c>
      <c r="O20" s="3" t="s">
        <v>947</v>
      </c>
      <c r="P20" s="3" t="s">
        <v>3148</v>
      </c>
      <c r="Q20" s="3" t="s">
        <v>3130</v>
      </c>
    </row>
    <row r="21" spans="1:17" x14ac:dyDescent="0.15">
      <c r="A21" s="3" t="s">
        <v>56</v>
      </c>
      <c r="B21" s="3" t="s">
        <v>57</v>
      </c>
      <c r="C21" s="1">
        <v>12</v>
      </c>
      <c r="D21" s="2">
        <v>43153</v>
      </c>
      <c r="E21" s="2">
        <v>40605</v>
      </c>
      <c r="F21" s="3" t="s">
        <v>1629</v>
      </c>
      <c r="G21" s="3" t="s">
        <v>18</v>
      </c>
      <c r="H21" s="3" t="s">
        <v>19</v>
      </c>
      <c r="I21" s="3" t="s">
        <v>20</v>
      </c>
      <c r="J21" s="3" t="s">
        <v>21</v>
      </c>
      <c r="K21" s="3" t="s">
        <v>22</v>
      </c>
      <c r="L21" s="3" t="s">
        <v>23</v>
      </c>
      <c r="M21" s="1">
        <v>197760559</v>
      </c>
      <c r="N21" s="3" t="s">
        <v>18</v>
      </c>
      <c r="O21" s="3" t="s">
        <v>947</v>
      </c>
      <c r="P21" s="3" t="s">
        <v>3147</v>
      </c>
      <c r="Q21" s="3" t="s">
        <v>3130</v>
      </c>
    </row>
    <row r="22" spans="1:17" x14ac:dyDescent="0.15">
      <c r="A22" s="3" t="s">
        <v>1578</v>
      </c>
      <c r="B22" s="3" t="s">
        <v>1579</v>
      </c>
      <c r="C22" s="1">
        <v>14.5</v>
      </c>
      <c r="D22" s="2">
        <v>42523</v>
      </c>
      <c r="E22" s="2">
        <v>40703</v>
      </c>
      <c r="F22" s="3" t="s">
        <v>1736</v>
      </c>
      <c r="G22" s="3" t="s">
        <v>18</v>
      </c>
      <c r="H22" s="3" t="s">
        <v>19</v>
      </c>
      <c r="I22" s="3" t="s">
        <v>20</v>
      </c>
      <c r="J22" s="3" t="s">
        <v>21</v>
      </c>
      <c r="K22" s="3" t="s">
        <v>22</v>
      </c>
      <c r="L22" s="3" t="s">
        <v>23</v>
      </c>
      <c r="M22" s="1">
        <v>65920186</v>
      </c>
      <c r="N22" s="3" t="s">
        <v>18</v>
      </c>
      <c r="O22" s="3" t="s">
        <v>947</v>
      </c>
      <c r="P22" s="3" t="s">
        <v>3147</v>
      </c>
      <c r="Q22" s="3" t="s">
        <v>3130</v>
      </c>
    </row>
    <row r="23" spans="1:17" x14ac:dyDescent="0.15">
      <c r="A23" s="3" t="s">
        <v>1312</v>
      </c>
      <c r="B23" s="3" t="s">
        <v>1313</v>
      </c>
      <c r="C23" s="1">
        <v>9.5</v>
      </c>
      <c r="D23" s="2">
        <v>42572</v>
      </c>
      <c r="E23" s="2">
        <v>40752</v>
      </c>
      <c r="F23" s="3" t="s">
        <v>1781</v>
      </c>
      <c r="G23" s="3" t="s">
        <v>18</v>
      </c>
      <c r="H23" s="3" t="s">
        <v>19</v>
      </c>
      <c r="I23" s="3" t="s">
        <v>20</v>
      </c>
      <c r="J23" s="3" t="s">
        <v>21</v>
      </c>
      <c r="K23" s="3" t="s">
        <v>22</v>
      </c>
      <c r="L23" s="3" t="s">
        <v>25</v>
      </c>
      <c r="M23" s="1">
        <v>19893846</v>
      </c>
      <c r="N23" s="3" t="s">
        <v>18</v>
      </c>
      <c r="O23" s="3" t="s">
        <v>948</v>
      </c>
      <c r="P23" s="3" t="s">
        <v>3148</v>
      </c>
      <c r="Q23" s="3" t="s">
        <v>3130</v>
      </c>
    </row>
    <row r="24" spans="1:17" x14ac:dyDescent="0.15">
      <c r="A24" s="3" t="s">
        <v>1450</v>
      </c>
      <c r="B24" s="3" t="s">
        <v>1451</v>
      </c>
      <c r="C24" s="1">
        <v>15</v>
      </c>
      <c r="D24" s="2">
        <v>42604</v>
      </c>
      <c r="E24" s="2">
        <v>40784</v>
      </c>
      <c r="F24" s="3" t="s">
        <v>1792</v>
      </c>
      <c r="G24" s="3" t="s">
        <v>1793</v>
      </c>
      <c r="H24" s="3" t="s">
        <v>19</v>
      </c>
      <c r="I24" s="3" t="s">
        <v>20</v>
      </c>
      <c r="J24" s="3" t="s">
        <v>21</v>
      </c>
      <c r="K24" s="3" t="s">
        <v>22</v>
      </c>
      <c r="L24" s="3" t="s">
        <v>23</v>
      </c>
      <c r="M24" s="1">
        <v>13201320</v>
      </c>
      <c r="N24" s="3" t="s">
        <v>18</v>
      </c>
      <c r="O24" s="3" t="s">
        <v>1011</v>
      </c>
      <c r="P24" s="3" t="s">
        <v>3147</v>
      </c>
      <c r="Q24" s="3" t="s">
        <v>3130</v>
      </c>
    </row>
    <row r="25" spans="1:17" x14ac:dyDescent="0.15">
      <c r="A25" s="3" t="s">
        <v>283</v>
      </c>
      <c r="B25" s="3" t="s">
        <v>284</v>
      </c>
      <c r="C25" s="1">
        <v>7</v>
      </c>
      <c r="D25" s="2">
        <v>41959</v>
      </c>
      <c r="E25" s="2">
        <v>40864</v>
      </c>
      <c r="F25" s="3" t="s">
        <v>1829</v>
      </c>
      <c r="G25" s="3" t="s">
        <v>18</v>
      </c>
      <c r="H25" s="3" t="s">
        <v>19</v>
      </c>
      <c r="I25" s="3" t="s">
        <v>20</v>
      </c>
      <c r="J25" s="3" t="s">
        <v>21</v>
      </c>
      <c r="K25" s="3" t="s">
        <v>22</v>
      </c>
      <c r="L25" s="3" t="s">
        <v>25</v>
      </c>
      <c r="M25" s="1">
        <v>1753476</v>
      </c>
      <c r="N25" s="3" t="s">
        <v>18</v>
      </c>
      <c r="O25" s="3" t="s">
        <v>947</v>
      </c>
      <c r="P25" s="3" t="s">
        <v>3147</v>
      </c>
      <c r="Q25" s="3" t="s">
        <v>3130</v>
      </c>
    </row>
    <row r="26" spans="1:17" x14ac:dyDescent="0.15">
      <c r="A26" s="3" t="s">
        <v>287</v>
      </c>
      <c r="B26" s="3" t="s">
        <v>288</v>
      </c>
      <c r="C26" s="1">
        <v>7</v>
      </c>
      <c r="D26" s="2">
        <v>41994</v>
      </c>
      <c r="E26" s="2">
        <v>40899</v>
      </c>
      <c r="F26" s="3" t="s">
        <v>1846</v>
      </c>
      <c r="G26" s="3" t="s">
        <v>18</v>
      </c>
      <c r="H26" s="3" t="s">
        <v>19</v>
      </c>
      <c r="I26" s="3" t="s">
        <v>20</v>
      </c>
      <c r="J26" s="3" t="s">
        <v>21</v>
      </c>
      <c r="K26" s="3" t="s">
        <v>22</v>
      </c>
      <c r="L26" s="3" t="s">
        <v>25</v>
      </c>
      <c r="M26" s="1">
        <v>1806213</v>
      </c>
      <c r="N26" s="3" t="s">
        <v>18</v>
      </c>
      <c r="O26" s="3" t="s">
        <v>947</v>
      </c>
      <c r="P26" s="3" t="s">
        <v>3147</v>
      </c>
      <c r="Q26" s="3" t="s">
        <v>3130</v>
      </c>
    </row>
    <row r="27" spans="1:17" x14ac:dyDescent="0.15">
      <c r="A27" s="3" t="s">
        <v>280</v>
      </c>
      <c r="B27" s="3" t="s">
        <v>281</v>
      </c>
      <c r="C27" s="1">
        <v>7</v>
      </c>
      <c r="D27" s="2">
        <v>41994</v>
      </c>
      <c r="E27" s="2">
        <v>40899</v>
      </c>
      <c r="F27" s="3" t="s">
        <v>1847</v>
      </c>
      <c r="G27" s="3" t="s">
        <v>18</v>
      </c>
      <c r="H27" s="3" t="s">
        <v>19</v>
      </c>
      <c r="I27" s="3" t="s">
        <v>20</v>
      </c>
      <c r="J27" s="3" t="s">
        <v>21</v>
      </c>
      <c r="K27" s="3" t="s">
        <v>22</v>
      </c>
      <c r="L27" s="3" t="s">
        <v>25</v>
      </c>
      <c r="M27" s="1">
        <v>1713924</v>
      </c>
      <c r="N27" s="3" t="s">
        <v>18</v>
      </c>
      <c r="O27" s="3" t="s">
        <v>947</v>
      </c>
      <c r="P27" s="3" t="s">
        <v>3147</v>
      </c>
      <c r="Q27" s="3" t="s">
        <v>3130</v>
      </c>
    </row>
    <row r="28" spans="1:17" x14ac:dyDescent="0.15">
      <c r="A28" s="3" t="s">
        <v>1815</v>
      </c>
      <c r="B28" s="3" t="s">
        <v>1816</v>
      </c>
      <c r="C28" s="1">
        <v>11</v>
      </c>
      <c r="D28" s="2">
        <v>46391</v>
      </c>
      <c r="E28" s="2">
        <v>40931</v>
      </c>
      <c r="F28" s="3" t="s">
        <v>1868</v>
      </c>
      <c r="G28" s="3" t="s">
        <v>1869</v>
      </c>
      <c r="H28" s="3" t="s">
        <v>19</v>
      </c>
      <c r="I28" s="3" t="s">
        <v>20</v>
      </c>
      <c r="J28" s="3" t="s">
        <v>21</v>
      </c>
      <c r="K28" s="3" t="s">
        <v>22</v>
      </c>
      <c r="L28" s="3" t="s">
        <v>23</v>
      </c>
      <c r="M28" s="1">
        <v>66006600</v>
      </c>
      <c r="N28" s="3" t="s">
        <v>18</v>
      </c>
      <c r="O28" s="3" t="s">
        <v>1011</v>
      </c>
      <c r="P28" s="3" t="s">
        <v>3147</v>
      </c>
      <c r="Q28" s="3" t="s">
        <v>3130</v>
      </c>
    </row>
    <row r="29" spans="1:17" x14ac:dyDescent="0.15">
      <c r="A29" s="3" t="s">
        <v>96</v>
      </c>
      <c r="B29" s="3" t="s">
        <v>97</v>
      </c>
      <c r="C29" s="1">
        <v>13</v>
      </c>
      <c r="D29" s="2">
        <v>42045</v>
      </c>
      <c r="E29" s="2">
        <v>40953</v>
      </c>
      <c r="F29" s="3" t="s">
        <v>1877</v>
      </c>
      <c r="G29" s="3" t="s">
        <v>18</v>
      </c>
      <c r="H29" s="3" t="s">
        <v>19</v>
      </c>
      <c r="I29" s="3" t="s">
        <v>20</v>
      </c>
      <c r="J29" s="3" t="s">
        <v>21</v>
      </c>
      <c r="K29" s="3" t="s">
        <v>22</v>
      </c>
      <c r="L29" s="3" t="s">
        <v>23</v>
      </c>
      <c r="M29" s="1">
        <v>67339069</v>
      </c>
      <c r="N29" s="3" t="s">
        <v>18</v>
      </c>
      <c r="O29" s="3" t="s">
        <v>947</v>
      </c>
      <c r="P29" s="3" t="s">
        <v>3148</v>
      </c>
      <c r="Q29" s="3" t="s">
        <v>3130</v>
      </c>
    </row>
    <row r="30" spans="1:17" x14ac:dyDescent="0.15">
      <c r="A30" s="3" t="s">
        <v>1180</v>
      </c>
      <c r="B30" s="3" t="s">
        <v>1181</v>
      </c>
      <c r="C30" s="1">
        <v>12.5</v>
      </c>
      <c r="D30" s="2">
        <v>42066</v>
      </c>
      <c r="E30" s="2">
        <v>40974</v>
      </c>
      <c r="F30" s="3" t="s">
        <v>1896</v>
      </c>
      <c r="G30" s="3" t="s">
        <v>18</v>
      </c>
      <c r="H30" s="3" t="s">
        <v>19</v>
      </c>
      <c r="I30" s="3" t="s">
        <v>20</v>
      </c>
      <c r="J30" s="3" t="s">
        <v>21</v>
      </c>
      <c r="K30" s="3" t="s">
        <v>22</v>
      </c>
      <c r="L30" s="3" t="s">
        <v>25</v>
      </c>
      <c r="M30" s="1">
        <v>32960093</v>
      </c>
      <c r="N30" s="3" t="s">
        <v>18</v>
      </c>
      <c r="O30" s="3" t="s">
        <v>947</v>
      </c>
      <c r="P30" s="3" t="s">
        <v>3148</v>
      </c>
      <c r="Q30" s="3" t="s">
        <v>3130</v>
      </c>
    </row>
    <row r="31" spans="1:17" x14ac:dyDescent="0.15">
      <c r="A31" s="3" t="s">
        <v>1905</v>
      </c>
      <c r="B31" s="3" t="s">
        <v>1906</v>
      </c>
      <c r="C31" s="1">
        <v>9.9</v>
      </c>
      <c r="D31" s="2">
        <v>43641</v>
      </c>
      <c r="E31" s="2">
        <v>40989</v>
      </c>
      <c r="F31" s="3" t="s">
        <v>1907</v>
      </c>
      <c r="G31" s="3" t="s">
        <v>1908</v>
      </c>
      <c r="H31" s="3" t="s">
        <v>19</v>
      </c>
      <c r="I31" s="3" t="s">
        <v>20</v>
      </c>
      <c r="J31" s="3" t="s">
        <v>21</v>
      </c>
      <c r="K31" s="3" t="s">
        <v>22</v>
      </c>
      <c r="L31" s="3" t="s">
        <v>23</v>
      </c>
      <c r="M31" s="1">
        <v>13593753</v>
      </c>
      <c r="N31" s="3" t="s">
        <v>18</v>
      </c>
      <c r="O31" s="3" t="s">
        <v>1011</v>
      </c>
      <c r="P31" s="3" t="s">
        <v>3148</v>
      </c>
      <c r="Q31" s="3" t="s">
        <v>3130</v>
      </c>
    </row>
    <row r="32" spans="1:17" x14ac:dyDescent="0.15">
      <c r="A32" s="3" t="s">
        <v>1925</v>
      </c>
      <c r="B32" s="3" t="s">
        <v>1926</v>
      </c>
      <c r="C32" s="1">
        <v>12.5</v>
      </c>
      <c r="D32" s="2">
        <v>42115</v>
      </c>
      <c r="E32" s="2">
        <v>41017</v>
      </c>
      <c r="F32" s="3" t="s">
        <v>1927</v>
      </c>
      <c r="G32" s="3" t="s">
        <v>18</v>
      </c>
      <c r="H32" s="3" t="s">
        <v>19</v>
      </c>
      <c r="I32" s="3" t="s">
        <v>20</v>
      </c>
      <c r="J32" s="3" t="s">
        <v>21</v>
      </c>
      <c r="K32" s="3" t="s">
        <v>22</v>
      </c>
      <c r="L32" s="3" t="s">
        <v>25</v>
      </c>
      <c r="M32" s="1">
        <v>6706728</v>
      </c>
      <c r="N32" s="3" t="s">
        <v>18</v>
      </c>
      <c r="O32" s="3" t="s">
        <v>947</v>
      </c>
      <c r="P32" s="3" t="s">
        <v>3148</v>
      </c>
      <c r="Q32" s="3" t="s">
        <v>3130</v>
      </c>
    </row>
    <row r="33" spans="1:17" x14ac:dyDescent="0.15">
      <c r="A33" s="3" t="s">
        <v>1312</v>
      </c>
      <c r="B33" s="3" t="s">
        <v>1313</v>
      </c>
      <c r="C33" s="1">
        <v>12</v>
      </c>
      <c r="D33" s="2">
        <v>42116</v>
      </c>
      <c r="E33" s="2">
        <v>41024</v>
      </c>
      <c r="F33" s="3" t="s">
        <v>1937</v>
      </c>
      <c r="G33" s="3" t="s">
        <v>18</v>
      </c>
      <c r="H33" s="3" t="s">
        <v>19</v>
      </c>
      <c r="I33" s="3" t="s">
        <v>20</v>
      </c>
      <c r="J33" s="3" t="s">
        <v>21</v>
      </c>
      <c r="K33" s="3" t="s">
        <v>22</v>
      </c>
      <c r="L33" s="3" t="s">
        <v>23</v>
      </c>
      <c r="M33" s="1">
        <v>19893846</v>
      </c>
      <c r="N33" s="3" t="s">
        <v>18</v>
      </c>
      <c r="O33" s="3" t="s">
        <v>1938</v>
      </c>
      <c r="P33" s="3" t="s">
        <v>3148</v>
      </c>
      <c r="Q33" s="3" t="s">
        <v>3130</v>
      </c>
    </row>
    <row r="34" spans="1:17" x14ac:dyDescent="0.15">
      <c r="A34" s="3" t="s">
        <v>1312</v>
      </c>
      <c r="B34" s="3" t="s">
        <v>1313</v>
      </c>
      <c r="C34" s="1">
        <v>12</v>
      </c>
      <c r="D34" s="2">
        <v>42116</v>
      </c>
      <c r="E34" s="2">
        <v>41024</v>
      </c>
      <c r="F34" s="3" t="s">
        <v>1939</v>
      </c>
      <c r="G34" s="3" t="s">
        <v>18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1">
        <v>19893846</v>
      </c>
      <c r="N34" s="3" t="s">
        <v>18</v>
      </c>
      <c r="O34" s="3" t="s">
        <v>1938</v>
      </c>
      <c r="P34" s="3" t="s">
        <v>3148</v>
      </c>
      <c r="Q34" s="3" t="s">
        <v>3130</v>
      </c>
    </row>
    <row r="35" spans="1:17" x14ac:dyDescent="0.15">
      <c r="A35" s="3" t="s">
        <v>1953</v>
      </c>
      <c r="B35" s="3" t="s">
        <v>1954</v>
      </c>
      <c r="C35" s="1">
        <v>21</v>
      </c>
      <c r="D35" s="2">
        <v>42852</v>
      </c>
      <c r="E35" s="2">
        <v>41032</v>
      </c>
      <c r="F35" s="3" t="s">
        <v>1955</v>
      </c>
      <c r="G35" s="3" t="s">
        <v>18</v>
      </c>
      <c r="H35" s="3" t="s">
        <v>19</v>
      </c>
      <c r="I35" s="3" t="s">
        <v>20</v>
      </c>
      <c r="J35" s="3" t="s">
        <v>21</v>
      </c>
      <c r="K35" s="3" t="s">
        <v>22</v>
      </c>
      <c r="L35" s="3" t="s">
        <v>23</v>
      </c>
      <c r="M35" s="1">
        <v>13150108</v>
      </c>
      <c r="N35" s="3" t="s">
        <v>18</v>
      </c>
      <c r="O35" s="3" t="s">
        <v>947</v>
      </c>
      <c r="P35" s="3" t="s">
        <v>3147</v>
      </c>
      <c r="Q35" s="3" t="s">
        <v>3130</v>
      </c>
    </row>
    <row r="36" spans="1:17" x14ac:dyDescent="0.15">
      <c r="A36" s="3" t="s">
        <v>1956</v>
      </c>
      <c r="B36" s="3" t="s">
        <v>1957</v>
      </c>
      <c r="C36" s="1">
        <v>15.5</v>
      </c>
      <c r="D36" s="2">
        <v>42142</v>
      </c>
      <c r="E36" s="2">
        <v>41050</v>
      </c>
      <c r="F36" s="3" t="s">
        <v>1958</v>
      </c>
      <c r="G36" s="3" t="s">
        <v>1959</v>
      </c>
      <c r="H36" s="3" t="s">
        <v>19</v>
      </c>
      <c r="I36" s="3" t="s">
        <v>20</v>
      </c>
      <c r="J36" s="3" t="s">
        <v>21</v>
      </c>
      <c r="K36" s="3" t="s">
        <v>22</v>
      </c>
      <c r="L36" s="3" t="s">
        <v>23</v>
      </c>
      <c r="M36" s="1">
        <v>13201320</v>
      </c>
      <c r="N36" s="3" t="s">
        <v>18</v>
      </c>
      <c r="O36" s="3" t="s">
        <v>1011</v>
      </c>
      <c r="P36" s="3" t="s">
        <v>3148</v>
      </c>
      <c r="Q36" s="3" t="s">
        <v>3130</v>
      </c>
    </row>
    <row r="37" spans="1:17" x14ac:dyDescent="0.15">
      <c r="A37" s="3" t="s">
        <v>1312</v>
      </c>
      <c r="B37" s="3" t="s">
        <v>1313</v>
      </c>
      <c r="C37" s="1">
        <v>12</v>
      </c>
      <c r="D37" s="2">
        <v>42150</v>
      </c>
      <c r="E37" s="2">
        <v>41058</v>
      </c>
      <c r="F37" s="3" t="s">
        <v>1963</v>
      </c>
      <c r="G37" s="3" t="s">
        <v>18</v>
      </c>
      <c r="H37" s="3" t="s">
        <v>19</v>
      </c>
      <c r="I37" s="3" t="s">
        <v>20</v>
      </c>
      <c r="J37" s="3" t="s">
        <v>21</v>
      </c>
      <c r="K37" s="3" t="s">
        <v>22</v>
      </c>
      <c r="L37" s="3" t="s">
        <v>23</v>
      </c>
      <c r="M37" s="1">
        <v>19893846</v>
      </c>
      <c r="N37" s="3" t="s">
        <v>18</v>
      </c>
      <c r="O37" s="3" t="s">
        <v>1938</v>
      </c>
      <c r="P37" s="3" t="s">
        <v>3148</v>
      </c>
      <c r="Q37" s="3" t="s">
        <v>3130</v>
      </c>
    </row>
    <row r="38" spans="1:17" x14ac:dyDescent="0.15">
      <c r="A38" s="3" t="s">
        <v>1312</v>
      </c>
      <c r="B38" s="3" t="s">
        <v>1313</v>
      </c>
      <c r="C38" s="1">
        <v>11.75</v>
      </c>
      <c r="D38" s="2">
        <v>42150</v>
      </c>
      <c r="E38" s="2">
        <v>41058</v>
      </c>
      <c r="F38" s="3" t="s">
        <v>1964</v>
      </c>
      <c r="G38" s="3" t="s">
        <v>18</v>
      </c>
      <c r="H38" s="3" t="s">
        <v>19</v>
      </c>
      <c r="I38" s="3" t="s">
        <v>20</v>
      </c>
      <c r="J38" s="3" t="s">
        <v>21</v>
      </c>
      <c r="K38" s="3" t="s">
        <v>22</v>
      </c>
      <c r="L38" s="3" t="s">
        <v>23</v>
      </c>
      <c r="M38" s="1">
        <v>13262564</v>
      </c>
      <c r="N38" s="3" t="s">
        <v>18</v>
      </c>
      <c r="O38" s="3" t="s">
        <v>1938</v>
      </c>
      <c r="P38" s="3" t="s">
        <v>3148</v>
      </c>
      <c r="Q38" s="3" t="s">
        <v>3130</v>
      </c>
    </row>
    <row r="39" spans="1:17" x14ac:dyDescent="0.15">
      <c r="A39" s="3" t="s">
        <v>380</v>
      </c>
      <c r="B39" s="3" t="s">
        <v>381</v>
      </c>
      <c r="C39" s="1">
        <v>13</v>
      </c>
      <c r="D39" s="2">
        <v>42907</v>
      </c>
      <c r="E39" s="2">
        <v>41082</v>
      </c>
      <c r="F39" s="3" t="s">
        <v>1972</v>
      </c>
      <c r="G39" s="3" t="s">
        <v>18</v>
      </c>
      <c r="H39" s="3" t="s">
        <v>19</v>
      </c>
      <c r="I39" s="3" t="s">
        <v>20</v>
      </c>
      <c r="J39" s="3" t="s">
        <v>21</v>
      </c>
      <c r="K39" s="3" t="s">
        <v>22</v>
      </c>
      <c r="L39" s="3" t="s">
        <v>23</v>
      </c>
      <c r="M39" s="1">
        <v>1512262</v>
      </c>
      <c r="N39" s="3" t="s">
        <v>18</v>
      </c>
      <c r="O39" s="3" t="s">
        <v>947</v>
      </c>
      <c r="P39" s="3" t="s">
        <v>3147</v>
      </c>
      <c r="Q39" s="3" t="s">
        <v>3130</v>
      </c>
    </row>
    <row r="40" spans="1:17" x14ac:dyDescent="0.15">
      <c r="A40" s="3" t="s">
        <v>1982</v>
      </c>
      <c r="B40" s="3" t="s">
        <v>1983</v>
      </c>
      <c r="C40" s="1">
        <v>12</v>
      </c>
      <c r="D40" s="2">
        <v>42186</v>
      </c>
      <c r="E40" s="2">
        <v>41094</v>
      </c>
      <c r="F40" s="3" t="s">
        <v>1984</v>
      </c>
      <c r="G40" s="3" t="s">
        <v>18</v>
      </c>
      <c r="H40" s="3" t="s">
        <v>19</v>
      </c>
      <c r="I40" s="3" t="s">
        <v>20</v>
      </c>
      <c r="J40" s="3" t="s">
        <v>21</v>
      </c>
      <c r="K40" s="3" t="s">
        <v>22</v>
      </c>
      <c r="L40" s="3" t="s">
        <v>25</v>
      </c>
      <c r="M40" s="1">
        <v>6631282</v>
      </c>
      <c r="N40" s="3" t="s">
        <v>18</v>
      </c>
      <c r="O40" s="3" t="s">
        <v>947</v>
      </c>
      <c r="P40" s="3" t="s">
        <v>3147</v>
      </c>
      <c r="Q40" s="3" t="s">
        <v>3130</v>
      </c>
    </row>
    <row r="41" spans="1:17" x14ac:dyDescent="0.15">
      <c r="A41" s="3" t="s">
        <v>988</v>
      </c>
      <c r="B41" s="3" t="s">
        <v>989</v>
      </c>
      <c r="C41" s="1">
        <v>14</v>
      </c>
      <c r="D41" s="2">
        <v>42199</v>
      </c>
      <c r="E41" s="2">
        <v>41107</v>
      </c>
      <c r="F41" s="3" t="s">
        <v>1990</v>
      </c>
      <c r="G41" s="3" t="s">
        <v>18</v>
      </c>
      <c r="H41" s="3" t="s">
        <v>19</v>
      </c>
      <c r="I41" s="3" t="s">
        <v>20</v>
      </c>
      <c r="J41" s="3" t="s">
        <v>21</v>
      </c>
      <c r="K41" s="3" t="s">
        <v>22</v>
      </c>
      <c r="L41" s="3" t="s">
        <v>25</v>
      </c>
      <c r="M41" s="1">
        <v>6631282</v>
      </c>
      <c r="N41" s="3" t="s">
        <v>18</v>
      </c>
      <c r="O41" s="3" t="s">
        <v>947</v>
      </c>
      <c r="P41" s="3" t="s">
        <v>3147</v>
      </c>
      <c r="Q41" s="3" t="s">
        <v>3130</v>
      </c>
    </row>
    <row r="42" spans="1:17" x14ac:dyDescent="0.15">
      <c r="A42" s="3" t="s">
        <v>1996</v>
      </c>
      <c r="B42" s="3" t="s">
        <v>1997</v>
      </c>
      <c r="C42" s="1">
        <v>0.1</v>
      </c>
      <c r="D42" s="2">
        <v>43675</v>
      </c>
      <c r="E42" s="2">
        <v>41120</v>
      </c>
      <c r="F42" s="3" t="s">
        <v>1998</v>
      </c>
      <c r="G42" s="3" t="s">
        <v>1999</v>
      </c>
      <c r="H42" s="3" t="s">
        <v>19</v>
      </c>
      <c r="I42" s="3" t="s">
        <v>20</v>
      </c>
      <c r="J42" s="3" t="s">
        <v>21</v>
      </c>
      <c r="K42" s="3" t="s">
        <v>22</v>
      </c>
      <c r="L42" s="3" t="s">
        <v>23</v>
      </c>
      <c r="M42" s="1">
        <v>3960396</v>
      </c>
      <c r="N42" s="3" t="s">
        <v>18</v>
      </c>
      <c r="O42" s="3" t="s">
        <v>1011</v>
      </c>
      <c r="P42" s="3" t="s">
        <v>3147</v>
      </c>
      <c r="Q42" s="3" t="s">
        <v>3130</v>
      </c>
    </row>
    <row r="43" spans="1:17" x14ac:dyDescent="0.15">
      <c r="A43" s="3" t="s">
        <v>1789</v>
      </c>
      <c r="B43" s="3" t="s">
        <v>1790</v>
      </c>
      <c r="C43" s="1">
        <v>11.5</v>
      </c>
      <c r="D43" s="2">
        <v>42225</v>
      </c>
      <c r="E43" s="2">
        <v>41130</v>
      </c>
      <c r="F43" s="3" t="s">
        <v>2083</v>
      </c>
      <c r="G43" s="3" t="s">
        <v>18</v>
      </c>
      <c r="H43" s="3" t="s">
        <v>19</v>
      </c>
      <c r="I43" s="3" t="s">
        <v>20</v>
      </c>
      <c r="J43" s="3" t="s">
        <v>21</v>
      </c>
      <c r="K43" s="3" t="s">
        <v>22</v>
      </c>
      <c r="L43" s="3" t="s">
        <v>23</v>
      </c>
      <c r="M43" s="1">
        <v>26525128</v>
      </c>
      <c r="N43" s="3" t="s">
        <v>18</v>
      </c>
      <c r="O43" s="3" t="s">
        <v>947</v>
      </c>
      <c r="P43" s="3" t="s">
        <v>3147</v>
      </c>
      <c r="Q43" s="3" t="s">
        <v>3130</v>
      </c>
    </row>
    <row r="44" spans="1:17" x14ac:dyDescent="0.15">
      <c r="A44" s="3" t="s">
        <v>2090</v>
      </c>
      <c r="B44" s="3" t="s">
        <v>2091</v>
      </c>
      <c r="C44" s="1">
        <v>12</v>
      </c>
      <c r="D44" s="2">
        <v>42222</v>
      </c>
      <c r="E44" s="2">
        <v>41130</v>
      </c>
      <c r="F44" s="3" t="s">
        <v>2092</v>
      </c>
      <c r="G44" s="3" t="s">
        <v>18</v>
      </c>
      <c r="H44" s="3" t="s">
        <v>19</v>
      </c>
      <c r="I44" s="3" t="s">
        <v>20</v>
      </c>
      <c r="J44" s="3" t="s">
        <v>21</v>
      </c>
      <c r="K44" s="3" t="s">
        <v>22</v>
      </c>
      <c r="L44" s="3" t="s">
        <v>23</v>
      </c>
      <c r="M44" s="1">
        <v>26525128</v>
      </c>
      <c r="N44" s="3" t="s">
        <v>18</v>
      </c>
      <c r="O44" s="3" t="s">
        <v>947</v>
      </c>
      <c r="P44" s="3" t="s">
        <v>3148</v>
      </c>
      <c r="Q44" s="3" t="s">
        <v>3130</v>
      </c>
    </row>
    <row r="45" spans="1:17" x14ac:dyDescent="0.15">
      <c r="A45" s="3" t="s">
        <v>1312</v>
      </c>
      <c r="B45" s="3" t="s">
        <v>1313</v>
      </c>
      <c r="C45" s="1">
        <v>13</v>
      </c>
      <c r="D45" s="2">
        <v>42321</v>
      </c>
      <c r="E45" s="2">
        <v>41229</v>
      </c>
      <c r="F45" s="3" t="s">
        <v>2094</v>
      </c>
      <c r="G45" s="3" t="s">
        <v>18</v>
      </c>
      <c r="H45" s="3" t="s">
        <v>19</v>
      </c>
      <c r="I45" s="3" t="s">
        <v>20</v>
      </c>
      <c r="J45" s="3" t="s">
        <v>21</v>
      </c>
      <c r="K45" s="3" t="s">
        <v>22</v>
      </c>
      <c r="L45" s="3" t="s">
        <v>23</v>
      </c>
      <c r="M45" s="1">
        <v>19893846</v>
      </c>
      <c r="N45" s="3" t="s">
        <v>18</v>
      </c>
      <c r="O45" s="3" t="s">
        <v>1938</v>
      </c>
      <c r="P45" s="3" t="s">
        <v>3148</v>
      </c>
      <c r="Q45" s="3" t="s">
        <v>3130</v>
      </c>
    </row>
    <row r="46" spans="1:17" x14ac:dyDescent="0.15">
      <c r="A46" s="3" t="s">
        <v>1296</v>
      </c>
      <c r="B46" s="3" t="s">
        <v>1297</v>
      </c>
      <c r="C46" s="1">
        <v>10.25</v>
      </c>
      <c r="D46" s="2">
        <v>42230</v>
      </c>
      <c r="E46" s="2">
        <v>41138</v>
      </c>
      <c r="F46" s="3" t="s">
        <v>2095</v>
      </c>
      <c r="G46" s="3" t="s">
        <v>18</v>
      </c>
      <c r="H46" s="3" t="s">
        <v>19</v>
      </c>
      <c r="I46" s="3" t="s">
        <v>20</v>
      </c>
      <c r="J46" s="3" t="s">
        <v>21</v>
      </c>
      <c r="K46" s="3" t="s">
        <v>22</v>
      </c>
      <c r="L46" s="3" t="s">
        <v>23</v>
      </c>
      <c r="M46" s="1">
        <v>40240369</v>
      </c>
      <c r="N46" s="3" t="s">
        <v>18</v>
      </c>
      <c r="O46" s="3" t="s">
        <v>947</v>
      </c>
      <c r="P46" s="3" t="s">
        <v>3147</v>
      </c>
      <c r="Q46" s="3" t="s">
        <v>3130</v>
      </c>
    </row>
    <row r="47" spans="1:17" x14ac:dyDescent="0.15">
      <c r="A47" s="3" t="s">
        <v>1815</v>
      </c>
      <c r="B47" s="3" t="s">
        <v>1816</v>
      </c>
      <c r="C47" s="1">
        <v>12</v>
      </c>
      <c r="D47" s="2">
        <v>46617</v>
      </c>
      <c r="E47" s="2">
        <v>41157</v>
      </c>
      <c r="F47" s="3" t="s">
        <v>2114</v>
      </c>
      <c r="G47" s="3" t="s">
        <v>2115</v>
      </c>
      <c r="H47" s="3" t="s">
        <v>19</v>
      </c>
      <c r="I47" s="3" t="s">
        <v>20</v>
      </c>
      <c r="J47" s="3" t="s">
        <v>21</v>
      </c>
      <c r="K47" s="3" t="s">
        <v>22</v>
      </c>
      <c r="L47" s="3" t="s">
        <v>23</v>
      </c>
      <c r="M47" s="1">
        <v>132013201</v>
      </c>
      <c r="N47" s="3" t="s">
        <v>18</v>
      </c>
      <c r="O47" s="3" t="s">
        <v>1011</v>
      </c>
      <c r="P47" s="3" t="s">
        <v>3147</v>
      </c>
      <c r="Q47" s="3" t="s">
        <v>3130</v>
      </c>
    </row>
    <row r="48" spans="1:17" x14ac:dyDescent="0.15">
      <c r="A48" s="3" t="s">
        <v>53</v>
      </c>
      <c r="B48" s="3" t="s">
        <v>54</v>
      </c>
      <c r="C48" s="1">
        <v>14.75</v>
      </c>
      <c r="D48" s="2">
        <v>42250</v>
      </c>
      <c r="E48" s="2">
        <v>41158</v>
      </c>
      <c r="F48" s="3" t="s">
        <v>2128</v>
      </c>
      <c r="G48" s="3" t="s">
        <v>18</v>
      </c>
      <c r="H48" s="3" t="s">
        <v>19</v>
      </c>
      <c r="I48" s="3" t="s">
        <v>20</v>
      </c>
      <c r="J48" s="3" t="s">
        <v>21</v>
      </c>
      <c r="K48" s="3" t="s">
        <v>22</v>
      </c>
      <c r="L48" s="3" t="s">
        <v>23</v>
      </c>
      <c r="M48" s="1">
        <v>13262564</v>
      </c>
      <c r="N48" s="3" t="s">
        <v>18</v>
      </c>
      <c r="O48" s="3" t="s">
        <v>947</v>
      </c>
      <c r="P48" s="3" t="s">
        <v>3147</v>
      </c>
      <c r="Q48" s="3" t="s">
        <v>3130</v>
      </c>
    </row>
    <row r="49" spans="1:17" x14ac:dyDescent="0.15">
      <c r="A49" s="3" t="s">
        <v>1203</v>
      </c>
      <c r="B49" s="3" t="s">
        <v>1204</v>
      </c>
      <c r="C49" s="1">
        <v>12.6</v>
      </c>
      <c r="D49" s="2">
        <v>42303</v>
      </c>
      <c r="E49" s="2">
        <v>41208</v>
      </c>
      <c r="F49" s="3" t="s">
        <v>2167</v>
      </c>
      <c r="G49" s="3" t="s">
        <v>18</v>
      </c>
      <c r="H49" s="3" t="s">
        <v>19</v>
      </c>
      <c r="I49" s="3" t="s">
        <v>20</v>
      </c>
      <c r="J49" s="3" t="s">
        <v>21</v>
      </c>
      <c r="K49" s="3" t="s">
        <v>22</v>
      </c>
      <c r="L49" s="3" t="s">
        <v>23</v>
      </c>
      <c r="M49" s="1">
        <v>79575385</v>
      </c>
      <c r="N49" s="3" t="s">
        <v>18</v>
      </c>
      <c r="O49" s="3" t="s">
        <v>947</v>
      </c>
      <c r="P49" s="3" t="s">
        <v>3147</v>
      </c>
      <c r="Q49" s="3" t="s">
        <v>3130</v>
      </c>
    </row>
    <row r="50" spans="1:17" x14ac:dyDescent="0.15">
      <c r="A50" s="3" t="s">
        <v>1312</v>
      </c>
      <c r="B50" s="3" t="s">
        <v>1313</v>
      </c>
      <c r="C50" s="1">
        <v>13</v>
      </c>
      <c r="D50" s="2">
        <v>42321</v>
      </c>
      <c r="E50" s="2">
        <v>41229</v>
      </c>
      <c r="F50" s="3" t="s">
        <v>2186</v>
      </c>
      <c r="G50" s="3" t="s">
        <v>18</v>
      </c>
      <c r="H50" s="3" t="s">
        <v>19</v>
      </c>
      <c r="I50" s="3" t="s">
        <v>20</v>
      </c>
      <c r="J50" s="3" t="s">
        <v>21</v>
      </c>
      <c r="K50" s="3" t="s">
        <v>22</v>
      </c>
      <c r="L50" s="3" t="s">
        <v>23</v>
      </c>
      <c r="M50" s="1">
        <v>19893846</v>
      </c>
      <c r="N50" s="3" t="s">
        <v>18</v>
      </c>
      <c r="O50" s="3" t="s">
        <v>1938</v>
      </c>
      <c r="P50" s="3" t="s">
        <v>3148</v>
      </c>
      <c r="Q50" s="3" t="s">
        <v>3130</v>
      </c>
    </row>
    <row r="51" spans="1:17" x14ac:dyDescent="0.15">
      <c r="A51" s="3" t="s">
        <v>1996</v>
      </c>
      <c r="B51" s="3" t="s">
        <v>1997</v>
      </c>
      <c r="C51" s="1">
        <v>0.1</v>
      </c>
      <c r="D51" s="2">
        <v>44903</v>
      </c>
      <c r="E51" s="2">
        <v>41253</v>
      </c>
      <c r="F51" s="3" t="s">
        <v>2197</v>
      </c>
      <c r="G51" s="3" t="s">
        <v>2198</v>
      </c>
      <c r="H51" s="3" t="s">
        <v>19</v>
      </c>
      <c r="I51" s="3" t="s">
        <v>20</v>
      </c>
      <c r="J51" s="3" t="s">
        <v>21</v>
      </c>
      <c r="K51" s="3" t="s">
        <v>22</v>
      </c>
      <c r="L51" s="3" t="s">
        <v>23</v>
      </c>
      <c r="M51" s="1">
        <v>13201320</v>
      </c>
      <c r="N51" s="3" t="s">
        <v>18</v>
      </c>
      <c r="O51" s="3" t="s">
        <v>1011</v>
      </c>
      <c r="P51" s="3" t="s">
        <v>3147</v>
      </c>
      <c r="Q51" s="3" t="s">
        <v>3130</v>
      </c>
    </row>
    <row r="52" spans="1:17" x14ac:dyDescent="0.15">
      <c r="A52" s="3" t="s">
        <v>214</v>
      </c>
      <c r="B52" s="3" t="s">
        <v>215</v>
      </c>
      <c r="C52" s="1">
        <v>13</v>
      </c>
      <c r="D52" s="2">
        <v>43257</v>
      </c>
      <c r="E52" s="2">
        <v>41255</v>
      </c>
      <c r="F52" s="3" t="s">
        <v>2201</v>
      </c>
      <c r="G52" s="3" t="s">
        <v>18</v>
      </c>
      <c r="H52" s="3" t="s">
        <v>19</v>
      </c>
      <c r="I52" s="3" t="s">
        <v>20</v>
      </c>
      <c r="J52" s="3" t="s">
        <v>21</v>
      </c>
      <c r="K52" s="3" t="s">
        <v>22</v>
      </c>
      <c r="L52" s="3" t="s">
        <v>25</v>
      </c>
      <c r="M52" s="1">
        <v>13262564</v>
      </c>
      <c r="N52" s="3" t="s">
        <v>18</v>
      </c>
      <c r="O52" s="3" t="s">
        <v>948</v>
      </c>
      <c r="P52" s="3" t="s">
        <v>3147</v>
      </c>
      <c r="Q52" s="3" t="s">
        <v>3130</v>
      </c>
    </row>
    <row r="53" spans="1:17" x14ac:dyDescent="0.15">
      <c r="A53" s="3" t="s">
        <v>1203</v>
      </c>
      <c r="B53" s="3" t="s">
        <v>1204</v>
      </c>
      <c r="C53" s="1">
        <v>13.5</v>
      </c>
      <c r="D53" s="2">
        <v>43082</v>
      </c>
      <c r="E53" s="2">
        <v>41262</v>
      </c>
      <c r="F53" s="3" t="s">
        <v>2204</v>
      </c>
      <c r="G53" s="3" t="s">
        <v>2205</v>
      </c>
      <c r="H53" s="3" t="s">
        <v>19</v>
      </c>
      <c r="I53" s="3" t="s">
        <v>20</v>
      </c>
      <c r="J53" s="3" t="s">
        <v>21</v>
      </c>
      <c r="K53" s="3" t="s">
        <v>22</v>
      </c>
      <c r="L53" s="3" t="s">
        <v>23</v>
      </c>
      <c r="M53" s="1">
        <v>19893846</v>
      </c>
      <c r="N53" s="3" t="s">
        <v>18</v>
      </c>
      <c r="O53" s="3" t="s">
        <v>1011</v>
      </c>
      <c r="P53" s="3" t="s">
        <v>3147</v>
      </c>
      <c r="Q53" s="3" t="s">
        <v>3130</v>
      </c>
    </row>
    <row r="54" spans="1:17" x14ac:dyDescent="0.15">
      <c r="A54" s="3" t="s">
        <v>2172</v>
      </c>
      <c r="B54" s="3" t="s">
        <v>2173</v>
      </c>
      <c r="C54" s="1">
        <v>0.5</v>
      </c>
      <c r="D54" s="2">
        <v>42356</v>
      </c>
      <c r="E54" s="2">
        <v>41264</v>
      </c>
      <c r="F54" s="3" t="s">
        <v>2206</v>
      </c>
      <c r="G54" s="3" t="s">
        <v>18</v>
      </c>
      <c r="H54" s="3" t="s">
        <v>19</v>
      </c>
      <c r="I54" s="3" t="s">
        <v>20</v>
      </c>
      <c r="J54" s="3" t="s">
        <v>21</v>
      </c>
      <c r="K54" s="3" t="s">
        <v>22</v>
      </c>
      <c r="L54" s="3" t="s">
        <v>23</v>
      </c>
      <c r="M54" s="1">
        <v>40240369</v>
      </c>
      <c r="N54" s="3" t="s">
        <v>18</v>
      </c>
      <c r="O54" s="3" t="s">
        <v>947</v>
      </c>
      <c r="P54" s="3" t="s">
        <v>3147</v>
      </c>
      <c r="Q54" s="3" t="s">
        <v>3130</v>
      </c>
    </row>
    <row r="55" spans="1:17" x14ac:dyDescent="0.15">
      <c r="A55" s="3" t="s">
        <v>1252</v>
      </c>
      <c r="B55" s="3" t="s">
        <v>1253</v>
      </c>
      <c r="C55" s="1">
        <v>15</v>
      </c>
      <c r="D55" s="2">
        <v>42349</v>
      </c>
      <c r="E55" s="2">
        <v>41257</v>
      </c>
      <c r="F55" s="3" t="s">
        <v>2208</v>
      </c>
      <c r="G55" s="3" t="s">
        <v>18</v>
      </c>
      <c r="H55" s="3" t="s">
        <v>19</v>
      </c>
      <c r="I55" s="3" t="s">
        <v>20</v>
      </c>
      <c r="J55" s="3" t="s">
        <v>21</v>
      </c>
      <c r="K55" s="3" t="s">
        <v>22</v>
      </c>
      <c r="L55" s="3" t="s">
        <v>23</v>
      </c>
      <c r="M55" s="1">
        <v>7957538</v>
      </c>
      <c r="N55" s="3" t="s">
        <v>18</v>
      </c>
      <c r="O55" s="3" t="s">
        <v>947</v>
      </c>
      <c r="P55" s="3" t="s">
        <v>3147</v>
      </c>
      <c r="Q55" s="3" t="s">
        <v>3130</v>
      </c>
    </row>
    <row r="56" spans="1:17" x14ac:dyDescent="0.15">
      <c r="A56" s="3" t="s">
        <v>1269</v>
      </c>
      <c r="B56" s="3" t="s">
        <v>1270</v>
      </c>
      <c r="C56" s="1">
        <v>15</v>
      </c>
      <c r="D56" s="2">
        <v>42353</v>
      </c>
      <c r="E56" s="2">
        <v>41261</v>
      </c>
      <c r="F56" s="3" t="s">
        <v>2216</v>
      </c>
      <c r="G56" s="3" t="s">
        <v>18</v>
      </c>
      <c r="H56" s="3" t="s">
        <v>19</v>
      </c>
      <c r="I56" s="3" t="s">
        <v>20</v>
      </c>
      <c r="J56" s="3" t="s">
        <v>21</v>
      </c>
      <c r="K56" s="3" t="s">
        <v>22</v>
      </c>
      <c r="L56" s="3" t="s">
        <v>23</v>
      </c>
      <c r="M56" s="1">
        <v>7957538</v>
      </c>
      <c r="N56" s="3" t="s">
        <v>18</v>
      </c>
      <c r="O56" s="3" t="s">
        <v>947</v>
      </c>
      <c r="P56" s="3" t="s">
        <v>3147</v>
      </c>
      <c r="Q56" s="3" t="s">
        <v>3130</v>
      </c>
    </row>
    <row r="57" spans="1:17" x14ac:dyDescent="0.15">
      <c r="A57" s="3" t="s">
        <v>1883</v>
      </c>
      <c r="B57" s="3" t="s">
        <v>1884</v>
      </c>
      <c r="C57" s="1">
        <v>10.1</v>
      </c>
      <c r="D57" s="2">
        <v>43130</v>
      </c>
      <c r="E57" s="2">
        <v>41310</v>
      </c>
      <c r="F57" s="3" t="s">
        <v>2248</v>
      </c>
      <c r="G57" s="3" t="s">
        <v>18</v>
      </c>
      <c r="H57" s="3" t="s">
        <v>19</v>
      </c>
      <c r="I57" s="3" t="s">
        <v>20</v>
      </c>
      <c r="J57" s="3" t="s">
        <v>21</v>
      </c>
      <c r="K57" s="3" t="s">
        <v>22</v>
      </c>
      <c r="L57" s="3" t="s">
        <v>23</v>
      </c>
      <c r="M57" s="1">
        <v>39787692</v>
      </c>
      <c r="N57" s="3" t="s">
        <v>18</v>
      </c>
      <c r="O57" s="3" t="s">
        <v>951</v>
      </c>
      <c r="P57" s="3" t="s">
        <v>3147</v>
      </c>
      <c r="Q57" s="3" t="s">
        <v>3130</v>
      </c>
    </row>
    <row r="58" spans="1:17" x14ac:dyDescent="0.15">
      <c r="A58" s="3" t="s">
        <v>1296</v>
      </c>
      <c r="B58" s="3" t="s">
        <v>1297</v>
      </c>
      <c r="C58" s="1">
        <v>13.6</v>
      </c>
      <c r="D58" s="2">
        <v>43321</v>
      </c>
      <c r="E58" s="2">
        <v>41319</v>
      </c>
      <c r="F58" s="3" t="s">
        <v>2253</v>
      </c>
      <c r="G58" s="3" t="s">
        <v>18</v>
      </c>
      <c r="H58" s="3" t="s">
        <v>19</v>
      </c>
      <c r="I58" s="3" t="s">
        <v>20</v>
      </c>
      <c r="J58" s="3" t="s">
        <v>21</v>
      </c>
      <c r="K58" s="3" t="s">
        <v>22</v>
      </c>
      <c r="L58" s="3" t="s">
        <v>25</v>
      </c>
      <c r="M58" s="1">
        <v>60360553</v>
      </c>
      <c r="N58" s="3" t="s">
        <v>18</v>
      </c>
      <c r="O58" s="3" t="s">
        <v>947</v>
      </c>
      <c r="P58" s="3" t="s">
        <v>3147</v>
      </c>
      <c r="Q58" s="3" t="s">
        <v>3130</v>
      </c>
    </row>
    <row r="59" spans="1:17" x14ac:dyDescent="0.15">
      <c r="A59" s="3" t="s">
        <v>1956</v>
      </c>
      <c r="B59" s="3" t="s">
        <v>1957</v>
      </c>
      <c r="C59" s="1">
        <v>17</v>
      </c>
      <c r="D59" s="2">
        <v>42423</v>
      </c>
      <c r="E59" s="2">
        <v>41331</v>
      </c>
      <c r="F59" s="3" t="s">
        <v>2269</v>
      </c>
      <c r="G59" s="3" t="s">
        <v>2270</v>
      </c>
      <c r="H59" s="3" t="s">
        <v>19</v>
      </c>
      <c r="I59" s="3" t="s">
        <v>20</v>
      </c>
      <c r="J59" s="3" t="s">
        <v>21</v>
      </c>
      <c r="K59" s="3" t="s">
        <v>22</v>
      </c>
      <c r="L59" s="3" t="s">
        <v>23</v>
      </c>
      <c r="M59" s="1">
        <v>13201320</v>
      </c>
      <c r="N59" s="3" t="s">
        <v>18</v>
      </c>
      <c r="O59" s="3" t="s">
        <v>1011</v>
      </c>
      <c r="P59" s="3" t="s">
        <v>3148</v>
      </c>
      <c r="Q59" s="3" t="s">
        <v>3130</v>
      </c>
    </row>
    <row r="60" spans="1:17" x14ac:dyDescent="0.15">
      <c r="A60" s="3" t="s">
        <v>1956</v>
      </c>
      <c r="B60" s="3" t="s">
        <v>1957</v>
      </c>
      <c r="C60" s="1">
        <v>17</v>
      </c>
      <c r="D60" s="2">
        <v>42423</v>
      </c>
      <c r="E60" s="2">
        <v>41331</v>
      </c>
      <c r="F60" s="3" t="s">
        <v>2271</v>
      </c>
      <c r="G60" s="3" t="s">
        <v>2272</v>
      </c>
      <c r="H60" s="3" t="s">
        <v>19</v>
      </c>
      <c r="I60" s="3" t="s">
        <v>20</v>
      </c>
      <c r="J60" s="3" t="s">
        <v>21</v>
      </c>
      <c r="K60" s="3" t="s">
        <v>22</v>
      </c>
      <c r="L60" s="3" t="s">
        <v>23</v>
      </c>
      <c r="M60" s="1">
        <v>13201320</v>
      </c>
      <c r="N60" s="3" t="s">
        <v>18</v>
      </c>
      <c r="O60" s="3" t="s">
        <v>1011</v>
      </c>
      <c r="P60" s="3" t="s">
        <v>3148</v>
      </c>
      <c r="Q60" s="3" t="s">
        <v>3130</v>
      </c>
    </row>
    <row r="61" spans="1:17" x14ac:dyDescent="0.15">
      <c r="A61" s="3" t="s">
        <v>1956</v>
      </c>
      <c r="B61" s="3" t="s">
        <v>1957</v>
      </c>
      <c r="C61" s="1">
        <v>17</v>
      </c>
      <c r="D61" s="2">
        <v>42423</v>
      </c>
      <c r="E61" s="2">
        <v>41331</v>
      </c>
      <c r="F61" s="3" t="s">
        <v>2273</v>
      </c>
      <c r="G61" s="3" t="s">
        <v>2274</v>
      </c>
      <c r="H61" s="3" t="s">
        <v>19</v>
      </c>
      <c r="I61" s="3" t="s">
        <v>20</v>
      </c>
      <c r="J61" s="3" t="s">
        <v>21</v>
      </c>
      <c r="K61" s="3" t="s">
        <v>22</v>
      </c>
      <c r="L61" s="3" t="s">
        <v>23</v>
      </c>
      <c r="M61" s="1">
        <v>13201320</v>
      </c>
      <c r="N61" s="3" t="s">
        <v>18</v>
      </c>
      <c r="O61" s="3" t="s">
        <v>1011</v>
      </c>
      <c r="P61" s="3" t="s">
        <v>3148</v>
      </c>
      <c r="Q61" s="3" t="s">
        <v>3130</v>
      </c>
    </row>
    <row r="62" spans="1:17" x14ac:dyDescent="0.15">
      <c r="A62" s="3" t="s">
        <v>2277</v>
      </c>
      <c r="B62" s="3" t="s">
        <v>2278</v>
      </c>
      <c r="C62" s="1">
        <v>10</v>
      </c>
      <c r="D62" s="2">
        <v>42423</v>
      </c>
      <c r="E62" s="2">
        <v>41331</v>
      </c>
      <c r="F62" s="3" t="s">
        <v>2279</v>
      </c>
      <c r="G62" s="3" t="s">
        <v>18</v>
      </c>
      <c r="H62" s="3" t="s">
        <v>19</v>
      </c>
      <c r="I62" s="3" t="s">
        <v>20</v>
      </c>
      <c r="J62" s="3" t="s">
        <v>21</v>
      </c>
      <c r="K62" s="3" t="s">
        <v>22</v>
      </c>
      <c r="L62" s="3" t="s">
        <v>25</v>
      </c>
      <c r="M62" s="1">
        <v>33156410</v>
      </c>
      <c r="N62" s="3" t="s">
        <v>18</v>
      </c>
      <c r="O62" s="3" t="s">
        <v>947</v>
      </c>
      <c r="P62" s="3" t="s">
        <v>3147</v>
      </c>
      <c r="Q62" s="3" t="s">
        <v>3130</v>
      </c>
    </row>
    <row r="63" spans="1:17" x14ac:dyDescent="0.15">
      <c r="A63" s="3" t="s">
        <v>1518</v>
      </c>
      <c r="B63" s="3" t="s">
        <v>1519</v>
      </c>
      <c r="C63" s="1">
        <v>12</v>
      </c>
      <c r="D63" s="2">
        <v>42424</v>
      </c>
      <c r="E63" s="2">
        <v>41332</v>
      </c>
      <c r="F63" s="3" t="s">
        <v>2291</v>
      </c>
      <c r="G63" s="3" t="s">
        <v>18</v>
      </c>
      <c r="H63" s="3" t="s">
        <v>19</v>
      </c>
      <c r="I63" s="3" t="s">
        <v>20</v>
      </c>
      <c r="J63" s="3" t="s">
        <v>21</v>
      </c>
      <c r="K63" s="3" t="s">
        <v>22</v>
      </c>
      <c r="L63" s="3" t="s">
        <v>25</v>
      </c>
      <c r="M63" s="1">
        <v>29177641</v>
      </c>
      <c r="N63" s="3" t="s">
        <v>18</v>
      </c>
      <c r="O63" s="3" t="s">
        <v>947</v>
      </c>
      <c r="P63" s="3" t="s">
        <v>3147</v>
      </c>
      <c r="Q63" s="3" t="s">
        <v>3130</v>
      </c>
    </row>
    <row r="64" spans="1:17" x14ac:dyDescent="0.15">
      <c r="A64" s="3" t="s">
        <v>2293</v>
      </c>
      <c r="B64" s="3" t="s">
        <v>2294</v>
      </c>
      <c r="C64" s="1">
        <v>14</v>
      </c>
      <c r="D64" s="2">
        <v>42430</v>
      </c>
      <c r="E64" s="2">
        <v>41334</v>
      </c>
      <c r="F64" s="3" t="s">
        <v>2295</v>
      </c>
      <c r="G64" s="3" t="s">
        <v>18</v>
      </c>
      <c r="H64" s="3" t="s">
        <v>19</v>
      </c>
      <c r="I64" s="3" t="s">
        <v>20</v>
      </c>
      <c r="J64" s="3" t="s">
        <v>21</v>
      </c>
      <c r="K64" s="3" t="s">
        <v>22</v>
      </c>
      <c r="L64" s="3" t="s">
        <v>23</v>
      </c>
      <c r="M64" s="1">
        <v>20120184</v>
      </c>
      <c r="N64" s="3" t="s">
        <v>18</v>
      </c>
      <c r="O64" s="3" t="s">
        <v>947</v>
      </c>
      <c r="P64" s="3" t="s">
        <v>3147</v>
      </c>
      <c r="Q64" s="3" t="s">
        <v>3130</v>
      </c>
    </row>
    <row r="65" spans="1:17" x14ac:dyDescent="0.15">
      <c r="A65" s="3" t="s">
        <v>1702</v>
      </c>
      <c r="B65" s="3" t="s">
        <v>1703</v>
      </c>
      <c r="C65" s="1">
        <v>14</v>
      </c>
      <c r="D65" s="2">
        <v>42486</v>
      </c>
      <c r="E65" s="2">
        <v>41390</v>
      </c>
      <c r="F65" s="3" t="s">
        <v>2349</v>
      </c>
      <c r="G65" s="3" t="s">
        <v>18</v>
      </c>
      <c r="H65" s="3" t="s">
        <v>19</v>
      </c>
      <c r="I65" s="3" t="s">
        <v>20</v>
      </c>
      <c r="J65" s="3" t="s">
        <v>21</v>
      </c>
      <c r="K65" s="3" t="s">
        <v>22</v>
      </c>
      <c r="L65" s="3" t="s">
        <v>23</v>
      </c>
      <c r="M65" s="1">
        <v>19893846</v>
      </c>
      <c r="N65" s="3" t="s">
        <v>18</v>
      </c>
      <c r="O65" s="3" t="s">
        <v>947</v>
      </c>
      <c r="P65" s="3" t="s">
        <v>3147</v>
      </c>
      <c r="Q65" s="3" t="s">
        <v>3130</v>
      </c>
    </row>
    <row r="66" spans="1:17" x14ac:dyDescent="0.15">
      <c r="A66" s="3" t="s">
        <v>1843</v>
      </c>
      <c r="B66" s="3" t="s">
        <v>1844</v>
      </c>
      <c r="C66" s="1">
        <v>12.5</v>
      </c>
      <c r="D66" s="2">
        <v>42485</v>
      </c>
      <c r="E66" s="2">
        <v>41393</v>
      </c>
      <c r="F66" s="3" t="s">
        <v>2354</v>
      </c>
      <c r="G66" s="3" t="s">
        <v>18</v>
      </c>
      <c r="H66" s="3" t="s">
        <v>19</v>
      </c>
      <c r="I66" s="3" t="s">
        <v>20</v>
      </c>
      <c r="J66" s="3" t="s">
        <v>21</v>
      </c>
      <c r="K66" s="3" t="s">
        <v>22</v>
      </c>
      <c r="L66" s="3" t="s">
        <v>25</v>
      </c>
      <c r="M66" s="1">
        <v>69628462</v>
      </c>
      <c r="N66" s="3" t="s">
        <v>18</v>
      </c>
      <c r="O66" s="3" t="s">
        <v>947</v>
      </c>
      <c r="P66" s="3" t="s">
        <v>3147</v>
      </c>
      <c r="Q66" s="3" t="s">
        <v>3130</v>
      </c>
    </row>
    <row r="67" spans="1:17" x14ac:dyDescent="0.15">
      <c r="A67" s="3" t="s">
        <v>2361</v>
      </c>
      <c r="B67" s="3" t="s">
        <v>2362</v>
      </c>
      <c r="C67" s="1">
        <v>13.5</v>
      </c>
      <c r="D67" s="2">
        <v>43230</v>
      </c>
      <c r="E67" s="2">
        <v>41410</v>
      </c>
      <c r="F67" s="3" t="s">
        <v>2363</v>
      </c>
      <c r="G67" s="3" t="s">
        <v>18</v>
      </c>
      <c r="H67" s="3" t="s">
        <v>19</v>
      </c>
      <c r="I67" s="3" t="s">
        <v>20</v>
      </c>
      <c r="J67" s="3" t="s">
        <v>21</v>
      </c>
      <c r="K67" s="3" t="s">
        <v>22</v>
      </c>
      <c r="L67" s="3" t="s">
        <v>23</v>
      </c>
      <c r="M67" s="1">
        <v>5332977</v>
      </c>
      <c r="N67" s="3" t="s">
        <v>18</v>
      </c>
      <c r="O67" s="3" t="s">
        <v>947</v>
      </c>
      <c r="P67" s="3" t="s">
        <v>3147</v>
      </c>
      <c r="Q67" s="3" t="s">
        <v>3130</v>
      </c>
    </row>
    <row r="68" spans="1:17" x14ac:dyDescent="0.15">
      <c r="A68" s="3" t="s">
        <v>2366</v>
      </c>
      <c r="B68" s="3" t="s">
        <v>2367</v>
      </c>
      <c r="C68" s="1">
        <v>14</v>
      </c>
      <c r="D68" s="2">
        <v>42520</v>
      </c>
      <c r="E68" s="2">
        <v>41428</v>
      </c>
      <c r="F68" s="3" t="s">
        <v>2368</v>
      </c>
      <c r="G68" s="3" t="s">
        <v>18</v>
      </c>
      <c r="H68" s="3" t="s">
        <v>19</v>
      </c>
      <c r="I68" s="3" t="s">
        <v>20</v>
      </c>
      <c r="J68" s="3" t="s">
        <v>21</v>
      </c>
      <c r="K68" s="3" t="s">
        <v>22</v>
      </c>
      <c r="L68" s="3" t="s">
        <v>25</v>
      </c>
      <c r="M68" s="1">
        <v>19893846</v>
      </c>
      <c r="N68" s="3" t="s">
        <v>18</v>
      </c>
      <c r="O68" s="3" t="s">
        <v>947</v>
      </c>
      <c r="P68" s="3" t="s">
        <v>3147</v>
      </c>
      <c r="Q68" s="3" t="s">
        <v>3130</v>
      </c>
    </row>
    <row r="69" spans="1:17" x14ac:dyDescent="0.15">
      <c r="A69" s="3" t="s">
        <v>2369</v>
      </c>
      <c r="B69" s="3" t="s">
        <v>2370</v>
      </c>
      <c r="C69" s="1">
        <v>13</v>
      </c>
      <c r="D69" s="2">
        <v>43067</v>
      </c>
      <c r="E69" s="2">
        <v>41429</v>
      </c>
      <c r="F69" s="3" t="s">
        <v>2371</v>
      </c>
      <c r="G69" s="3" t="s">
        <v>2372</v>
      </c>
      <c r="H69" s="3" t="s">
        <v>19</v>
      </c>
      <c r="I69" s="3" t="s">
        <v>20</v>
      </c>
      <c r="J69" s="3" t="s">
        <v>21</v>
      </c>
      <c r="K69" s="3" t="s">
        <v>22</v>
      </c>
      <c r="L69" s="3" t="s">
        <v>189</v>
      </c>
      <c r="M69" s="1">
        <v>66006600</v>
      </c>
      <c r="N69" s="3" t="s">
        <v>18</v>
      </c>
      <c r="O69" s="3" t="s">
        <v>1011</v>
      </c>
      <c r="P69" s="3" t="s">
        <v>3147</v>
      </c>
      <c r="Q69" s="3" t="s">
        <v>3130</v>
      </c>
    </row>
    <row r="70" spans="1:17" x14ac:dyDescent="0.15">
      <c r="A70" s="3" t="s">
        <v>1432</v>
      </c>
      <c r="B70" s="3" t="s">
        <v>1433</v>
      </c>
      <c r="C70" s="1">
        <v>13.5</v>
      </c>
      <c r="D70" s="2">
        <v>43252</v>
      </c>
      <c r="E70" s="2">
        <v>41432</v>
      </c>
      <c r="F70" s="3" t="s">
        <v>2375</v>
      </c>
      <c r="G70" s="3" t="s">
        <v>18</v>
      </c>
      <c r="H70" s="3" t="s">
        <v>19</v>
      </c>
      <c r="I70" s="3" t="s">
        <v>20</v>
      </c>
      <c r="J70" s="3" t="s">
        <v>21</v>
      </c>
      <c r="K70" s="3" t="s">
        <v>22</v>
      </c>
      <c r="L70" s="3" t="s">
        <v>23</v>
      </c>
      <c r="M70" s="1">
        <v>26525128</v>
      </c>
      <c r="N70" s="3" t="s">
        <v>18</v>
      </c>
      <c r="O70" s="3" t="s">
        <v>1118</v>
      </c>
      <c r="P70" s="3" t="s">
        <v>3148</v>
      </c>
      <c r="Q70" s="3" t="s">
        <v>3130</v>
      </c>
    </row>
    <row r="71" spans="1:17" x14ac:dyDescent="0.15">
      <c r="A71" s="3" t="s">
        <v>2381</v>
      </c>
      <c r="B71" s="3" t="s">
        <v>2382</v>
      </c>
      <c r="C71" s="1">
        <v>16</v>
      </c>
      <c r="D71" s="2">
        <v>42530</v>
      </c>
      <c r="E71" s="2">
        <v>41438</v>
      </c>
      <c r="F71" s="3" t="s">
        <v>2383</v>
      </c>
      <c r="G71" s="3" t="s">
        <v>18</v>
      </c>
      <c r="H71" s="3" t="s">
        <v>19</v>
      </c>
      <c r="I71" s="3" t="s">
        <v>20</v>
      </c>
      <c r="J71" s="3" t="s">
        <v>21</v>
      </c>
      <c r="K71" s="3" t="s">
        <v>22</v>
      </c>
      <c r="L71" s="3" t="s">
        <v>23</v>
      </c>
      <c r="M71" s="1">
        <v>39552111</v>
      </c>
      <c r="N71" s="3" t="s">
        <v>18</v>
      </c>
      <c r="O71" s="3" t="s">
        <v>947</v>
      </c>
      <c r="P71" s="3" t="s">
        <v>3147</v>
      </c>
      <c r="Q71" s="3" t="s">
        <v>3130</v>
      </c>
    </row>
    <row r="72" spans="1:17" x14ac:dyDescent="0.15">
      <c r="A72" s="3" t="s">
        <v>2090</v>
      </c>
      <c r="B72" s="3" t="s">
        <v>2091</v>
      </c>
      <c r="C72" s="1">
        <v>15</v>
      </c>
      <c r="D72" s="2">
        <v>43259</v>
      </c>
      <c r="E72" s="2">
        <v>41439</v>
      </c>
      <c r="F72" s="3" t="s">
        <v>2384</v>
      </c>
      <c r="G72" s="3" t="s">
        <v>2385</v>
      </c>
      <c r="H72" s="3" t="s">
        <v>19</v>
      </c>
      <c r="I72" s="3" t="s">
        <v>20</v>
      </c>
      <c r="J72" s="3" t="s">
        <v>21</v>
      </c>
      <c r="K72" s="3" t="s">
        <v>22</v>
      </c>
      <c r="L72" s="3" t="s">
        <v>23</v>
      </c>
      <c r="M72" s="1">
        <v>26525128</v>
      </c>
      <c r="N72" s="3" t="s">
        <v>18</v>
      </c>
      <c r="O72" s="3" t="s">
        <v>1011</v>
      </c>
      <c r="P72" s="3" t="s">
        <v>3148</v>
      </c>
      <c r="Q72" s="3" t="s">
        <v>3130</v>
      </c>
    </row>
    <row r="73" spans="1:17" x14ac:dyDescent="0.15">
      <c r="A73" s="3" t="s">
        <v>2386</v>
      </c>
      <c r="B73" s="3" t="s">
        <v>2387</v>
      </c>
      <c r="C73" s="1">
        <v>13.25</v>
      </c>
      <c r="D73" s="2">
        <v>42535</v>
      </c>
      <c r="E73" s="2">
        <v>41443</v>
      </c>
      <c r="F73" s="3" t="s">
        <v>2388</v>
      </c>
      <c r="G73" s="3" t="s">
        <v>2389</v>
      </c>
      <c r="H73" s="3" t="s">
        <v>19</v>
      </c>
      <c r="I73" s="3" t="s">
        <v>20</v>
      </c>
      <c r="J73" s="3" t="s">
        <v>21</v>
      </c>
      <c r="K73" s="3" t="s">
        <v>22</v>
      </c>
      <c r="L73" s="3" t="s">
        <v>25</v>
      </c>
      <c r="M73" s="1">
        <v>2757623</v>
      </c>
      <c r="N73" s="3" t="s">
        <v>18</v>
      </c>
      <c r="O73" s="3" t="s">
        <v>1011</v>
      </c>
      <c r="P73" s="3" t="s">
        <v>3147</v>
      </c>
      <c r="Q73" s="3" t="s">
        <v>3130</v>
      </c>
    </row>
    <row r="74" spans="1:17" x14ac:dyDescent="0.15">
      <c r="A74" s="3" t="s">
        <v>1312</v>
      </c>
      <c r="B74" s="3" t="s">
        <v>1313</v>
      </c>
      <c r="C74" s="1">
        <v>12</v>
      </c>
      <c r="D74" s="2">
        <v>42538</v>
      </c>
      <c r="E74" s="2">
        <v>41446</v>
      </c>
      <c r="F74" s="3" t="s">
        <v>2396</v>
      </c>
      <c r="G74" s="3" t="s">
        <v>18</v>
      </c>
      <c r="H74" s="3" t="s">
        <v>19</v>
      </c>
      <c r="I74" s="3" t="s">
        <v>20</v>
      </c>
      <c r="J74" s="3" t="s">
        <v>21</v>
      </c>
      <c r="K74" s="3" t="s">
        <v>22</v>
      </c>
      <c r="L74" s="3" t="s">
        <v>23</v>
      </c>
      <c r="M74" s="1">
        <v>19893846</v>
      </c>
      <c r="N74" s="3" t="s">
        <v>18</v>
      </c>
      <c r="O74" s="3" t="s">
        <v>948</v>
      </c>
      <c r="P74" s="3" t="s">
        <v>3148</v>
      </c>
      <c r="Q74" s="3" t="s">
        <v>3130</v>
      </c>
    </row>
    <row r="75" spans="1:17" x14ac:dyDescent="0.15">
      <c r="A75" s="3" t="s">
        <v>1312</v>
      </c>
      <c r="B75" s="3" t="s">
        <v>1313</v>
      </c>
      <c r="C75" s="1">
        <v>12</v>
      </c>
      <c r="D75" s="2">
        <v>42538</v>
      </c>
      <c r="E75" s="2">
        <v>41446</v>
      </c>
      <c r="F75" s="3" t="s">
        <v>2397</v>
      </c>
      <c r="G75" s="3" t="s">
        <v>18</v>
      </c>
      <c r="H75" s="3" t="s">
        <v>19</v>
      </c>
      <c r="I75" s="3" t="s">
        <v>20</v>
      </c>
      <c r="J75" s="3" t="s">
        <v>21</v>
      </c>
      <c r="K75" s="3" t="s">
        <v>22</v>
      </c>
      <c r="L75" s="3" t="s">
        <v>23</v>
      </c>
      <c r="M75" s="1">
        <v>198938464</v>
      </c>
      <c r="N75" s="3" t="s">
        <v>18</v>
      </c>
      <c r="O75" s="3" t="s">
        <v>948</v>
      </c>
      <c r="P75" s="3" t="s">
        <v>3148</v>
      </c>
      <c r="Q75" s="3" t="s">
        <v>3130</v>
      </c>
    </row>
    <row r="76" spans="1:17" x14ac:dyDescent="0.15">
      <c r="A76" s="3" t="s">
        <v>1312</v>
      </c>
      <c r="B76" s="3" t="s">
        <v>1313</v>
      </c>
      <c r="C76" s="1">
        <v>12</v>
      </c>
      <c r="D76" s="2">
        <v>42538</v>
      </c>
      <c r="E76" s="2">
        <v>41446</v>
      </c>
      <c r="F76" s="3" t="s">
        <v>2398</v>
      </c>
      <c r="G76" s="3" t="s">
        <v>18</v>
      </c>
      <c r="H76" s="3" t="s">
        <v>19</v>
      </c>
      <c r="I76" s="3" t="s">
        <v>20</v>
      </c>
      <c r="J76" s="3" t="s">
        <v>21</v>
      </c>
      <c r="K76" s="3" t="s">
        <v>22</v>
      </c>
      <c r="L76" s="3" t="s">
        <v>23</v>
      </c>
      <c r="M76" s="1">
        <v>198938464</v>
      </c>
      <c r="N76" s="3" t="s">
        <v>18</v>
      </c>
      <c r="O76" s="3" t="s">
        <v>948</v>
      </c>
      <c r="P76" s="3" t="s">
        <v>3148</v>
      </c>
      <c r="Q76" s="3" t="s">
        <v>3130</v>
      </c>
    </row>
    <row r="77" spans="1:17" x14ac:dyDescent="0.15">
      <c r="A77" s="3" t="s">
        <v>1026</v>
      </c>
      <c r="B77" s="3" t="s">
        <v>1027</v>
      </c>
      <c r="C77" s="1">
        <v>15</v>
      </c>
      <c r="D77" s="2">
        <v>42542</v>
      </c>
      <c r="E77" s="2">
        <v>41450</v>
      </c>
      <c r="F77" s="3" t="s">
        <v>2399</v>
      </c>
      <c r="G77" s="3" t="s">
        <v>18</v>
      </c>
      <c r="H77" s="3" t="s">
        <v>19</v>
      </c>
      <c r="I77" s="3" t="s">
        <v>20</v>
      </c>
      <c r="J77" s="3" t="s">
        <v>21</v>
      </c>
      <c r="K77" s="3" t="s">
        <v>22</v>
      </c>
      <c r="L77" s="3" t="s">
        <v>23</v>
      </c>
      <c r="M77" s="1">
        <v>13262564</v>
      </c>
      <c r="N77" s="3" t="s">
        <v>18</v>
      </c>
      <c r="O77" s="3" t="s">
        <v>947</v>
      </c>
      <c r="P77" s="3" t="s">
        <v>3147</v>
      </c>
      <c r="Q77" s="3" t="s">
        <v>3130</v>
      </c>
    </row>
    <row r="78" spans="1:17" x14ac:dyDescent="0.15">
      <c r="A78" s="3" t="s">
        <v>1789</v>
      </c>
      <c r="B78" s="3" t="s">
        <v>1790</v>
      </c>
      <c r="C78" s="1">
        <v>10.85</v>
      </c>
      <c r="D78" s="2">
        <v>43311</v>
      </c>
      <c r="E78" s="2">
        <v>41485</v>
      </c>
      <c r="F78" s="3" t="s">
        <v>2427</v>
      </c>
      <c r="G78" s="3" t="s">
        <v>18</v>
      </c>
      <c r="H78" s="3" t="s">
        <v>19</v>
      </c>
      <c r="I78" s="3" t="s">
        <v>20</v>
      </c>
      <c r="J78" s="3" t="s">
        <v>21</v>
      </c>
      <c r="K78" s="3" t="s">
        <v>22</v>
      </c>
      <c r="L78" s="3" t="s">
        <v>23</v>
      </c>
      <c r="M78" s="1">
        <v>39787692</v>
      </c>
      <c r="N78" s="3" t="s">
        <v>18</v>
      </c>
      <c r="O78" s="3" t="s">
        <v>947</v>
      </c>
      <c r="P78" s="3" t="s">
        <v>3147</v>
      </c>
      <c r="Q78" s="3" t="s">
        <v>3130</v>
      </c>
    </row>
    <row r="79" spans="1:17" x14ac:dyDescent="0.15">
      <c r="A79" s="3" t="s">
        <v>1335</v>
      </c>
      <c r="B79" s="3" t="s">
        <v>1336</v>
      </c>
      <c r="C79" s="1">
        <v>0.1</v>
      </c>
      <c r="D79" s="2">
        <v>46952</v>
      </c>
      <c r="E79" s="2">
        <v>41492</v>
      </c>
      <c r="F79" s="3" t="s">
        <v>2435</v>
      </c>
      <c r="G79" s="3" t="s">
        <v>2436</v>
      </c>
      <c r="H79" s="3" t="s">
        <v>19</v>
      </c>
      <c r="I79" s="3" t="s">
        <v>20</v>
      </c>
      <c r="J79" s="3" t="s">
        <v>21</v>
      </c>
      <c r="K79" s="3" t="s">
        <v>22</v>
      </c>
      <c r="L79" s="3" t="s">
        <v>23</v>
      </c>
      <c r="M79" s="1">
        <v>264026402</v>
      </c>
      <c r="N79" s="3" t="s">
        <v>18</v>
      </c>
      <c r="O79" s="3" t="s">
        <v>1011</v>
      </c>
      <c r="P79" s="3" t="s">
        <v>3147</v>
      </c>
      <c r="Q79" s="3" t="s">
        <v>3130</v>
      </c>
    </row>
    <row r="80" spans="1:17" x14ac:dyDescent="0.15">
      <c r="A80" s="3" t="s">
        <v>2422</v>
      </c>
      <c r="B80" s="3" t="s">
        <v>2423</v>
      </c>
      <c r="C80" s="1">
        <v>12.75</v>
      </c>
      <c r="D80" s="2">
        <v>43349</v>
      </c>
      <c r="E80" s="2">
        <v>41529</v>
      </c>
      <c r="F80" s="3" t="s">
        <v>2463</v>
      </c>
      <c r="G80" s="3" t="s">
        <v>2464</v>
      </c>
      <c r="H80" s="3" t="s">
        <v>19</v>
      </c>
      <c r="I80" s="3" t="s">
        <v>20</v>
      </c>
      <c r="J80" s="3" t="s">
        <v>21</v>
      </c>
      <c r="K80" s="3" t="s">
        <v>22</v>
      </c>
      <c r="L80" s="3" t="s">
        <v>25</v>
      </c>
      <c r="M80" s="1">
        <v>66006600</v>
      </c>
      <c r="N80" s="3" t="s">
        <v>18</v>
      </c>
      <c r="O80" s="3" t="s">
        <v>1011</v>
      </c>
      <c r="P80" s="3" t="s">
        <v>3147</v>
      </c>
      <c r="Q80" s="3" t="s">
        <v>3130</v>
      </c>
    </row>
    <row r="81" spans="1:17" x14ac:dyDescent="0.15">
      <c r="A81" s="3" t="s">
        <v>2469</v>
      </c>
      <c r="B81" s="3" t="s">
        <v>2470</v>
      </c>
      <c r="C81" s="1">
        <v>12.75</v>
      </c>
      <c r="D81" s="2">
        <v>43356</v>
      </c>
      <c r="E81" s="2">
        <v>41536</v>
      </c>
      <c r="F81" s="3" t="s">
        <v>2471</v>
      </c>
      <c r="G81" s="3" t="s">
        <v>2472</v>
      </c>
      <c r="H81" s="3" t="s">
        <v>19</v>
      </c>
      <c r="I81" s="3" t="s">
        <v>20</v>
      </c>
      <c r="J81" s="3" t="s">
        <v>21</v>
      </c>
      <c r="K81" s="3" t="s">
        <v>22</v>
      </c>
      <c r="L81" s="3" t="s">
        <v>25</v>
      </c>
      <c r="M81" s="1">
        <v>66006600</v>
      </c>
      <c r="N81" s="3" t="s">
        <v>18</v>
      </c>
      <c r="O81" s="3" t="s">
        <v>1011</v>
      </c>
      <c r="P81" s="3" t="s">
        <v>3147</v>
      </c>
      <c r="Q81" s="3" t="s">
        <v>3130</v>
      </c>
    </row>
    <row r="82" spans="1:17" x14ac:dyDescent="0.15">
      <c r="A82" s="3" t="s">
        <v>2483</v>
      </c>
      <c r="B82" s="3" t="s">
        <v>2484</v>
      </c>
      <c r="C82" s="1">
        <v>14</v>
      </c>
      <c r="D82" s="2">
        <v>43375</v>
      </c>
      <c r="E82" s="2">
        <v>41555</v>
      </c>
      <c r="F82" s="3" t="s">
        <v>2485</v>
      </c>
      <c r="G82" s="3" t="s">
        <v>2486</v>
      </c>
      <c r="H82" s="3" t="s">
        <v>19</v>
      </c>
      <c r="I82" s="3" t="s">
        <v>20</v>
      </c>
      <c r="J82" s="3" t="s">
        <v>21</v>
      </c>
      <c r="K82" s="3" t="s">
        <v>22</v>
      </c>
      <c r="L82" s="3" t="s">
        <v>23</v>
      </c>
      <c r="M82" s="1">
        <v>19893846</v>
      </c>
      <c r="N82" s="3" t="s">
        <v>18</v>
      </c>
      <c r="O82" s="3" t="s">
        <v>1011</v>
      </c>
      <c r="P82" s="3" t="s">
        <v>3147</v>
      </c>
      <c r="Q82" s="3" t="s">
        <v>3130</v>
      </c>
    </row>
    <row r="83" spans="1:17" x14ac:dyDescent="0.15">
      <c r="A83" s="3" t="s">
        <v>1136</v>
      </c>
      <c r="B83" s="3" t="s">
        <v>1137</v>
      </c>
      <c r="C83" s="1">
        <v>13.5</v>
      </c>
      <c r="D83" s="2">
        <v>42658</v>
      </c>
      <c r="E83" s="2">
        <v>41562</v>
      </c>
      <c r="F83" s="3" t="s">
        <v>2494</v>
      </c>
      <c r="G83" s="3" t="s">
        <v>2495</v>
      </c>
      <c r="H83" s="3" t="s">
        <v>19</v>
      </c>
      <c r="I83" s="3" t="s">
        <v>20</v>
      </c>
      <c r="J83" s="3" t="s">
        <v>21</v>
      </c>
      <c r="K83" s="3" t="s">
        <v>22</v>
      </c>
      <c r="L83" s="3" t="s">
        <v>23</v>
      </c>
      <c r="M83" s="1">
        <v>26826912</v>
      </c>
      <c r="N83" s="3" t="s">
        <v>18</v>
      </c>
      <c r="O83" s="3" t="s">
        <v>1011</v>
      </c>
      <c r="P83" s="3" t="s">
        <v>3147</v>
      </c>
      <c r="Q83" s="3" t="s">
        <v>3130</v>
      </c>
    </row>
    <row r="84" spans="1:17" x14ac:dyDescent="0.15">
      <c r="A84" s="3" t="s">
        <v>1486</v>
      </c>
      <c r="B84" s="3" t="s">
        <v>1487</v>
      </c>
      <c r="C84" s="1">
        <v>12</v>
      </c>
      <c r="D84" s="2">
        <v>43581</v>
      </c>
      <c r="E84" s="2">
        <v>41563</v>
      </c>
      <c r="F84" s="3" t="s">
        <v>2496</v>
      </c>
      <c r="G84" s="3" t="s">
        <v>18</v>
      </c>
      <c r="H84" s="3" t="s">
        <v>19</v>
      </c>
      <c r="I84" s="3" t="s">
        <v>20</v>
      </c>
      <c r="J84" s="3" t="s">
        <v>21</v>
      </c>
      <c r="K84" s="3" t="s">
        <v>22</v>
      </c>
      <c r="L84" s="3" t="s">
        <v>929</v>
      </c>
      <c r="M84" s="1">
        <v>51711971</v>
      </c>
      <c r="N84" s="3" t="s">
        <v>18</v>
      </c>
      <c r="O84" s="3" t="s">
        <v>947</v>
      </c>
      <c r="P84" s="3" t="s">
        <v>3148</v>
      </c>
      <c r="Q84" s="3" t="s">
        <v>3130</v>
      </c>
    </row>
    <row r="85" spans="1:17" x14ac:dyDescent="0.15">
      <c r="A85" s="3" t="s">
        <v>2509</v>
      </c>
      <c r="B85" s="3" t="s">
        <v>2510</v>
      </c>
      <c r="C85" s="1">
        <v>12.5</v>
      </c>
      <c r="D85" s="2">
        <v>42664</v>
      </c>
      <c r="E85" s="2">
        <v>41572</v>
      </c>
      <c r="F85" s="3" t="s">
        <v>2511</v>
      </c>
      <c r="G85" s="3" t="s">
        <v>2512</v>
      </c>
      <c r="H85" s="3" t="s">
        <v>19</v>
      </c>
      <c r="I85" s="3" t="s">
        <v>20</v>
      </c>
      <c r="J85" s="3" t="s">
        <v>21</v>
      </c>
      <c r="K85" s="3" t="s">
        <v>22</v>
      </c>
      <c r="L85" s="3" t="s">
        <v>25</v>
      </c>
      <c r="M85" s="1">
        <v>3300330</v>
      </c>
      <c r="N85" s="3" t="s">
        <v>18</v>
      </c>
      <c r="O85" s="3" t="s">
        <v>1011</v>
      </c>
      <c r="P85" s="3" t="s">
        <v>3148</v>
      </c>
      <c r="Q85" s="3" t="s">
        <v>3130</v>
      </c>
    </row>
    <row r="86" spans="1:17" x14ac:dyDescent="0.15">
      <c r="A86" s="3" t="s">
        <v>111</v>
      </c>
      <c r="B86" s="3" t="s">
        <v>112</v>
      </c>
      <c r="C86" s="1">
        <v>18</v>
      </c>
      <c r="D86" s="2">
        <v>42669</v>
      </c>
      <c r="E86" s="2">
        <v>41577</v>
      </c>
      <c r="F86" s="3" t="s">
        <v>2517</v>
      </c>
      <c r="G86" s="3" t="s">
        <v>18</v>
      </c>
      <c r="H86" s="3" t="s">
        <v>19</v>
      </c>
      <c r="I86" s="3" t="s">
        <v>20</v>
      </c>
      <c r="J86" s="3" t="s">
        <v>21</v>
      </c>
      <c r="K86" s="3" t="s">
        <v>22</v>
      </c>
      <c r="L86" s="3" t="s">
        <v>23</v>
      </c>
      <c r="M86" s="1">
        <v>26383483</v>
      </c>
      <c r="N86" s="3" t="s">
        <v>18</v>
      </c>
      <c r="O86" s="3" t="s">
        <v>947</v>
      </c>
      <c r="P86" s="3" t="s">
        <v>3147</v>
      </c>
      <c r="Q86" s="3" t="s">
        <v>3130</v>
      </c>
    </row>
    <row r="87" spans="1:17" x14ac:dyDescent="0.15">
      <c r="A87" s="3" t="s">
        <v>1180</v>
      </c>
      <c r="B87" s="3" t="s">
        <v>1181</v>
      </c>
      <c r="C87" s="1">
        <v>16</v>
      </c>
      <c r="D87" s="2">
        <v>43398</v>
      </c>
      <c r="E87" s="2">
        <v>41578</v>
      </c>
      <c r="F87" s="3" t="s">
        <v>2519</v>
      </c>
      <c r="G87" s="3" t="s">
        <v>2520</v>
      </c>
      <c r="H87" s="3" t="s">
        <v>19</v>
      </c>
      <c r="I87" s="3" t="s">
        <v>20</v>
      </c>
      <c r="J87" s="3" t="s">
        <v>21</v>
      </c>
      <c r="K87" s="3" t="s">
        <v>22</v>
      </c>
      <c r="L87" s="3" t="s">
        <v>23</v>
      </c>
      <c r="M87" s="1">
        <v>39603960</v>
      </c>
      <c r="N87" s="3" t="s">
        <v>18</v>
      </c>
      <c r="O87" s="3" t="s">
        <v>1011</v>
      </c>
      <c r="P87" s="3" t="s">
        <v>3148</v>
      </c>
      <c r="Q87" s="3" t="s">
        <v>3130</v>
      </c>
    </row>
    <row r="88" spans="1:17" x14ac:dyDescent="0.15">
      <c r="A88" s="3" t="s">
        <v>2540</v>
      </c>
      <c r="B88" s="3" t="s">
        <v>2541</v>
      </c>
      <c r="C88" s="1">
        <v>8.25</v>
      </c>
      <c r="D88" s="2">
        <v>44526</v>
      </c>
      <c r="E88" s="2">
        <v>41606</v>
      </c>
      <c r="F88" s="3" t="s">
        <v>2542</v>
      </c>
      <c r="G88" s="3" t="s">
        <v>18</v>
      </c>
      <c r="H88" s="3" t="s">
        <v>19</v>
      </c>
      <c r="I88" s="3" t="s">
        <v>20</v>
      </c>
      <c r="J88" s="3" t="s">
        <v>21</v>
      </c>
      <c r="K88" s="3" t="s">
        <v>22</v>
      </c>
      <c r="L88" s="3" t="s">
        <v>189</v>
      </c>
      <c r="M88" s="1">
        <v>65920186</v>
      </c>
      <c r="N88" s="3" t="s">
        <v>18</v>
      </c>
      <c r="O88" s="3" t="s">
        <v>951</v>
      </c>
      <c r="P88" s="3" t="s">
        <v>3147</v>
      </c>
      <c r="Q88" s="3" t="s">
        <v>3130</v>
      </c>
    </row>
    <row r="89" spans="1:17" x14ac:dyDescent="0.15">
      <c r="A89" s="3" t="s">
        <v>1180</v>
      </c>
      <c r="B89" s="3" t="s">
        <v>1181</v>
      </c>
      <c r="C89" s="1">
        <v>12.5</v>
      </c>
      <c r="D89" s="2">
        <v>42724</v>
      </c>
      <c r="E89" s="2">
        <v>41632</v>
      </c>
      <c r="F89" s="3" t="s">
        <v>2551</v>
      </c>
      <c r="G89" s="3" t="s">
        <v>2552</v>
      </c>
      <c r="H89" s="3" t="s">
        <v>19</v>
      </c>
      <c r="I89" s="3" t="s">
        <v>20</v>
      </c>
      <c r="J89" s="3" t="s">
        <v>21</v>
      </c>
      <c r="K89" s="3" t="s">
        <v>22</v>
      </c>
      <c r="L89" s="3" t="s">
        <v>23</v>
      </c>
      <c r="M89" s="1">
        <v>33003300</v>
      </c>
      <c r="N89" s="3" t="s">
        <v>18</v>
      </c>
      <c r="O89" s="3" t="s">
        <v>1011</v>
      </c>
      <c r="P89" s="3" t="s">
        <v>3148</v>
      </c>
      <c r="Q89" s="3" t="s">
        <v>3130</v>
      </c>
    </row>
    <row r="90" spans="1:17" x14ac:dyDescent="0.15">
      <c r="A90" s="3" t="s">
        <v>1263</v>
      </c>
      <c r="B90" s="3" t="s">
        <v>1264</v>
      </c>
      <c r="C90" s="1">
        <v>10</v>
      </c>
      <c r="D90" s="2">
        <v>44182</v>
      </c>
      <c r="E90" s="2">
        <v>41634</v>
      </c>
      <c r="F90" s="3" t="s">
        <v>2559</v>
      </c>
      <c r="G90" s="3" t="s">
        <v>2560</v>
      </c>
      <c r="H90" s="3" t="s">
        <v>19</v>
      </c>
      <c r="I90" s="3" t="s">
        <v>20</v>
      </c>
      <c r="J90" s="3" t="s">
        <v>21</v>
      </c>
      <c r="K90" s="3" t="s">
        <v>22</v>
      </c>
      <c r="L90" s="3" t="s">
        <v>25</v>
      </c>
      <c r="M90" s="1">
        <v>66006600</v>
      </c>
      <c r="N90" s="3" t="s">
        <v>18</v>
      </c>
      <c r="O90" s="3" t="s">
        <v>1011</v>
      </c>
      <c r="P90" s="3" t="s">
        <v>3148</v>
      </c>
      <c r="Q90" s="3" t="s">
        <v>3130</v>
      </c>
    </row>
    <row r="91" spans="1:17" x14ac:dyDescent="0.15">
      <c r="A91" s="3" t="s">
        <v>2563</v>
      </c>
      <c r="B91" s="3" t="s">
        <v>2564</v>
      </c>
      <c r="C91" s="1">
        <v>10</v>
      </c>
      <c r="D91" s="2">
        <v>43454</v>
      </c>
      <c r="E91" s="2">
        <v>41634</v>
      </c>
      <c r="F91" s="3" t="s">
        <v>2565</v>
      </c>
      <c r="G91" s="3" t="s">
        <v>2566</v>
      </c>
      <c r="H91" s="3" t="s">
        <v>19</v>
      </c>
      <c r="I91" s="3" t="s">
        <v>20</v>
      </c>
      <c r="J91" s="3" t="s">
        <v>21</v>
      </c>
      <c r="K91" s="3" t="s">
        <v>22</v>
      </c>
      <c r="L91" s="3" t="s">
        <v>25</v>
      </c>
      <c r="M91" s="1">
        <v>52805280</v>
      </c>
      <c r="N91" s="3" t="s">
        <v>18</v>
      </c>
      <c r="O91" s="3" t="s">
        <v>1011</v>
      </c>
      <c r="P91" s="3" t="s">
        <v>3148</v>
      </c>
      <c r="Q91" s="3" t="s">
        <v>3130</v>
      </c>
    </row>
    <row r="92" spans="1:17" x14ac:dyDescent="0.15">
      <c r="A92" s="3" t="s">
        <v>1263</v>
      </c>
      <c r="B92" s="3" t="s">
        <v>1264</v>
      </c>
      <c r="C92" s="1">
        <v>10</v>
      </c>
      <c r="D92" s="2">
        <v>44215</v>
      </c>
      <c r="E92" s="2">
        <v>41667</v>
      </c>
      <c r="F92" s="3" t="s">
        <v>2577</v>
      </c>
      <c r="G92" s="3" t="s">
        <v>2578</v>
      </c>
      <c r="H92" s="3" t="s">
        <v>19</v>
      </c>
      <c r="I92" s="3" t="s">
        <v>20</v>
      </c>
      <c r="J92" s="3" t="s">
        <v>21</v>
      </c>
      <c r="K92" s="3" t="s">
        <v>22</v>
      </c>
      <c r="L92" s="3" t="s">
        <v>23</v>
      </c>
      <c r="M92" s="1">
        <v>66006600</v>
      </c>
      <c r="N92" s="3" t="s">
        <v>18</v>
      </c>
      <c r="O92" s="3" t="s">
        <v>1011</v>
      </c>
      <c r="P92" s="3" t="s">
        <v>3148</v>
      </c>
      <c r="Q92" s="3" t="s">
        <v>3130</v>
      </c>
    </row>
    <row r="93" spans="1:17" x14ac:dyDescent="0.15">
      <c r="A93" s="3" t="s">
        <v>2596</v>
      </c>
      <c r="B93" s="3" t="s">
        <v>2597</v>
      </c>
      <c r="C93" s="1">
        <v>12</v>
      </c>
      <c r="D93" s="2">
        <v>43530</v>
      </c>
      <c r="E93" s="2">
        <v>41710</v>
      </c>
      <c r="F93" s="3" t="s">
        <v>2598</v>
      </c>
      <c r="G93" s="3" t="s">
        <v>18</v>
      </c>
      <c r="H93" s="3" t="s">
        <v>19</v>
      </c>
      <c r="I93" s="3" t="s">
        <v>20</v>
      </c>
      <c r="J93" s="3" t="s">
        <v>21</v>
      </c>
      <c r="K93" s="3" t="s">
        <v>22</v>
      </c>
      <c r="L93" s="3" t="s">
        <v>25</v>
      </c>
      <c r="M93" s="1">
        <v>26383483</v>
      </c>
      <c r="N93" s="3" t="s">
        <v>18</v>
      </c>
      <c r="O93" s="3" t="s">
        <v>951</v>
      </c>
      <c r="P93" s="3" t="s">
        <v>3147</v>
      </c>
      <c r="Q93" s="3" t="s">
        <v>3130</v>
      </c>
    </row>
    <row r="94" spans="1:17" x14ac:dyDescent="0.15">
      <c r="A94" s="3" t="s">
        <v>1727</v>
      </c>
      <c r="B94" s="3" t="s">
        <v>1728</v>
      </c>
      <c r="C94" s="1">
        <v>14</v>
      </c>
      <c r="D94" s="2">
        <v>42857</v>
      </c>
      <c r="E94" s="2">
        <v>41765</v>
      </c>
      <c r="F94" s="3" t="s">
        <v>2610</v>
      </c>
      <c r="G94" s="3" t="s">
        <v>2611</v>
      </c>
      <c r="H94" s="3" t="s">
        <v>19</v>
      </c>
      <c r="I94" s="3" t="s">
        <v>20</v>
      </c>
      <c r="J94" s="3" t="s">
        <v>21</v>
      </c>
      <c r="K94" s="3" t="s">
        <v>22</v>
      </c>
      <c r="L94" s="3" t="s">
        <v>25</v>
      </c>
      <c r="M94" s="1">
        <v>19801980</v>
      </c>
      <c r="N94" s="3" t="s">
        <v>18</v>
      </c>
      <c r="O94" s="3" t="s">
        <v>1011</v>
      </c>
      <c r="P94" s="3" t="s">
        <v>3147</v>
      </c>
      <c r="Q94" s="3" t="s">
        <v>3130</v>
      </c>
    </row>
    <row r="95" spans="1:17" x14ac:dyDescent="0.15">
      <c r="A95" s="3" t="s">
        <v>53</v>
      </c>
      <c r="B95" s="3" t="s">
        <v>54</v>
      </c>
      <c r="C95" s="1">
        <v>0.01</v>
      </c>
      <c r="D95" s="2">
        <v>43613</v>
      </c>
      <c r="E95" s="2">
        <v>41793</v>
      </c>
      <c r="F95" s="3" t="s">
        <v>2616</v>
      </c>
      <c r="G95" s="3" t="s">
        <v>18</v>
      </c>
      <c r="H95" s="3" t="s">
        <v>19</v>
      </c>
      <c r="I95" s="3" t="s">
        <v>20</v>
      </c>
      <c r="J95" s="3" t="s">
        <v>21</v>
      </c>
      <c r="K95" s="3" t="s">
        <v>22</v>
      </c>
      <c r="L95" s="3" t="s">
        <v>23</v>
      </c>
      <c r="M95" s="1">
        <v>27134280</v>
      </c>
      <c r="N95" s="3" t="s">
        <v>18</v>
      </c>
      <c r="O95" s="3" t="s">
        <v>947</v>
      </c>
      <c r="P95" s="3" t="s">
        <v>3147</v>
      </c>
      <c r="Q95" s="3" t="s">
        <v>3130</v>
      </c>
    </row>
    <row r="96" spans="1:17" x14ac:dyDescent="0.15">
      <c r="A96" s="3" t="s">
        <v>1753</v>
      </c>
      <c r="B96" s="3" t="s">
        <v>1754</v>
      </c>
      <c r="C96" s="1">
        <v>14.85</v>
      </c>
      <c r="D96" s="2">
        <v>43811</v>
      </c>
      <c r="E96" s="2">
        <v>41809</v>
      </c>
      <c r="F96" s="3" t="s">
        <v>2649</v>
      </c>
      <c r="G96" s="3" t="s">
        <v>18</v>
      </c>
      <c r="H96" s="3" t="s">
        <v>19</v>
      </c>
      <c r="I96" s="3" t="s">
        <v>20</v>
      </c>
      <c r="J96" s="3" t="s">
        <v>21</v>
      </c>
      <c r="K96" s="3" t="s">
        <v>22</v>
      </c>
      <c r="L96" s="3" t="s">
        <v>25</v>
      </c>
      <c r="M96" s="1">
        <v>6345465</v>
      </c>
      <c r="N96" s="3" t="s">
        <v>18</v>
      </c>
      <c r="O96" s="3" t="s">
        <v>947</v>
      </c>
      <c r="P96" s="3" t="s">
        <v>3147</v>
      </c>
      <c r="Q96" s="3" t="s">
        <v>3130</v>
      </c>
    </row>
    <row r="97" spans="1:17" x14ac:dyDescent="0.15">
      <c r="A97" s="3" t="s">
        <v>1289</v>
      </c>
      <c r="B97" s="3" t="s">
        <v>1290</v>
      </c>
      <c r="C97" s="1">
        <v>10.5</v>
      </c>
      <c r="D97" s="2">
        <v>43777</v>
      </c>
      <c r="E97" s="2">
        <v>41957</v>
      </c>
      <c r="F97" s="3" t="s">
        <v>2701</v>
      </c>
      <c r="G97" s="3" t="s">
        <v>2702</v>
      </c>
      <c r="H97" s="3" t="s">
        <v>19</v>
      </c>
      <c r="I97" s="3" t="s">
        <v>20</v>
      </c>
      <c r="J97" s="3" t="s">
        <v>21</v>
      </c>
      <c r="K97" s="3" t="s">
        <v>22</v>
      </c>
      <c r="L97" s="3" t="s">
        <v>23</v>
      </c>
      <c r="M97" s="1">
        <v>66006600</v>
      </c>
      <c r="N97" s="3" t="s">
        <v>18</v>
      </c>
      <c r="O97" s="3" t="s">
        <v>1011</v>
      </c>
      <c r="P97" s="3" t="s">
        <v>3147</v>
      </c>
      <c r="Q97" s="3" t="s">
        <v>3130</v>
      </c>
    </row>
  </sheetData>
  <mergeCells count="16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P1:Q1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7"/>
  <sheetViews>
    <sheetView workbookViewId="0">
      <selection activeCell="P2" sqref="P2"/>
    </sheetView>
  </sheetViews>
  <sheetFormatPr baseColWidth="10" defaultColWidth="10.75" defaultRowHeight="11" x14ac:dyDescent="0.15"/>
  <cols>
    <col min="1" max="1" width="42.75" style="3" customWidth="1"/>
    <col min="2" max="2" width="14.25" style="3" customWidth="1"/>
    <col min="3" max="3" width="12.75" style="3" customWidth="1"/>
    <col min="4" max="5" width="16.5" style="3" customWidth="1"/>
    <col min="6" max="6" width="17.25" style="3" customWidth="1"/>
    <col min="7" max="7" width="20" style="3" customWidth="1"/>
    <col min="8" max="8" width="21.5" style="3" customWidth="1"/>
    <col min="9" max="9" width="18.5" style="3" customWidth="1"/>
    <col min="10" max="10" width="21.5" style="3" customWidth="1"/>
    <col min="11" max="11" width="30" style="3" customWidth="1"/>
    <col min="12" max="12" width="28.5" style="3" customWidth="1"/>
    <col min="13" max="13" width="20" style="3" customWidth="1"/>
    <col min="14" max="14" width="17.75" style="3" customWidth="1"/>
    <col min="15" max="15" width="14.25" style="3" customWidth="1"/>
    <col min="16" max="16" width="12.25" style="3" customWidth="1"/>
    <col min="17" max="17" width="10.75" style="3" customWidth="1"/>
    <col min="18" max="16384" width="10.75" style="3"/>
  </cols>
  <sheetData>
    <row r="1" spans="1:17" ht="66.75" customHeight="1" x14ac:dyDescent="0.15">
      <c r="A1" s="241" t="s">
        <v>0</v>
      </c>
      <c r="B1" s="241" t="s">
        <v>1</v>
      </c>
      <c r="C1" s="241" t="s">
        <v>2</v>
      </c>
      <c r="D1" s="241" t="s">
        <v>3</v>
      </c>
      <c r="E1" s="241" t="s">
        <v>4</v>
      </c>
      <c r="F1" s="241" t="s">
        <v>5</v>
      </c>
      <c r="G1" s="241" t="s">
        <v>6</v>
      </c>
      <c r="H1" s="241" t="s">
        <v>7</v>
      </c>
      <c r="I1" s="241" t="s">
        <v>8</v>
      </c>
      <c r="J1" s="241" t="s">
        <v>9</v>
      </c>
      <c r="K1" s="241" t="s">
        <v>10</v>
      </c>
      <c r="L1" s="241" t="s">
        <v>11</v>
      </c>
      <c r="M1" s="241" t="s">
        <v>12</v>
      </c>
      <c r="N1" s="241" t="s">
        <v>13</v>
      </c>
      <c r="O1" s="241" t="s">
        <v>15</v>
      </c>
      <c r="P1" s="241" t="s">
        <v>3153</v>
      </c>
      <c r="Q1" s="241" t="s">
        <v>18</v>
      </c>
    </row>
    <row r="2" spans="1:17" ht="66.75" customHeight="1" x14ac:dyDescent="0.15">
      <c r="A2" s="241" t="s">
        <v>0</v>
      </c>
      <c r="B2" s="241" t="s">
        <v>1</v>
      </c>
      <c r="C2" s="241" t="s">
        <v>2</v>
      </c>
      <c r="D2" s="241" t="s">
        <v>3</v>
      </c>
      <c r="E2" s="241" t="s">
        <v>4</v>
      </c>
      <c r="F2" s="241" t="s">
        <v>5</v>
      </c>
      <c r="G2" s="241" t="s">
        <v>6</v>
      </c>
      <c r="H2" s="241" t="s">
        <v>7</v>
      </c>
      <c r="I2" s="241" t="s">
        <v>8</v>
      </c>
      <c r="J2" s="241" t="s">
        <v>9</v>
      </c>
      <c r="K2" s="241" t="s">
        <v>10</v>
      </c>
      <c r="L2" s="241" t="s">
        <v>11</v>
      </c>
      <c r="M2" s="241" t="s">
        <v>12</v>
      </c>
      <c r="N2" s="241" t="s">
        <v>13</v>
      </c>
      <c r="O2" s="241" t="s">
        <v>15</v>
      </c>
      <c r="P2" s="3" t="s">
        <v>3137</v>
      </c>
      <c r="Q2" s="3" t="s">
        <v>3130</v>
      </c>
    </row>
    <row r="3" spans="1:17" x14ac:dyDescent="0.15">
      <c r="A3" s="3" t="s">
        <v>1296</v>
      </c>
      <c r="B3" s="3" t="s">
        <v>1297</v>
      </c>
      <c r="C3" s="1">
        <v>7.5</v>
      </c>
      <c r="D3" s="2">
        <v>41340</v>
      </c>
      <c r="E3" s="2">
        <v>40248</v>
      </c>
      <c r="F3" s="3" t="s">
        <v>1298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1">
        <v>13413456</v>
      </c>
      <c r="N3" s="3" t="s">
        <v>18</v>
      </c>
      <c r="O3" s="3" t="s">
        <v>947</v>
      </c>
      <c r="P3" s="3" t="s">
        <v>3151</v>
      </c>
      <c r="Q3" s="3" t="s">
        <v>3130</v>
      </c>
    </row>
    <row r="4" spans="1:17" x14ac:dyDescent="0.15">
      <c r="A4" s="3" t="s">
        <v>1353</v>
      </c>
      <c r="B4" s="3" t="s">
        <v>1354</v>
      </c>
      <c r="C4" s="1">
        <v>9.25</v>
      </c>
      <c r="D4" s="2">
        <v>41404</v>
      </c>
      <c r="E4" s="2">
        <v>40312</v>
      </c>
      <c r="F4" s="3" t="s">
        <v>1355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1">
        <v>19893846</v>
      </c>
      <c r="N4" s="3" t="s">
        <v>18</v>
      </c>
      <c r="O4" s="3" t="s">
        <v>947</v>
      </c>
      <c r="P4" s="3" t="s">
        <v>3150</v>
      </c>
      <c r="Q4" s="3" t="s">
        <v>3130</v>
      </c>
    </row>
    <row r="5" spans="1:17" x14ac:dyDescent="0.15">
      <c r="A5" s="3" t="s">
        <v>1296</v>
      </c>
      <c r="B5" s="3" t="s">
        <v>1297</v>
      </c>
      <c r="C5" s="1">
        <v>10</v>
      </c>
      <c r="D5" s="2">
        <v>41564</v>
      </c>
      <c r="E5" s="2">
        <v>40472</v>
      </c>
      <c r="F5" s="3" t="s">
        <v>1517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1">
        <v>26826912</v>
      </c>
      <c r="N5" s="3" t="s">
        <v>18</v>
      </c>
      <c r="O5" s="3" t="s">
        <v>947</v>
      </c>
      <c r="P5" s="3" t="s">
        <v>3151</v>
      </c>
      <c r="Q5" s="3" t="s">
        <v>3130</v>
      </c>
    </row>
    <row r="6" spans="1:17" x14ac:dyDescent="0.15">
      <c r="A6" s="3" t="s">
        <v>1296</v>
      </c>
      <c r="B6" s="3" t="s">
        <v>1297</v>
      </c>
      <c r="C6" s="1">
        <v>10.6</v>
      </c>
      <c r="D6" s="2">
        <v>41907</v>
      </c>
      <c r="E6" s="2">
        <v>40815</v>
      </c>
      <c r="F6" s="3" t="s">
        <v>1799</v>
      </c>
      <c r="G6" s="3" t="s">
        <v>18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1">
        <v>26826912</v>
      </c>
      <c r="N6" s="3" t="s">
        <v>18</v>
      </c>
      <c r="O6" s="3" t="s">
        <v>947</v>
      </c>
      <c r="P6" s="3" t="s">
        <v>3151</v>
      </c>
      <c r="Q6" s="3" t="s">
        <v>3130</v>
      </c>
    </row>
    <row r="7" spans="1:17" x14ac:dyDescent="0.15">
      <c r="A7" s="3" t="s">
        <v>1942</v>
      </c>
      <c r="B7" s="3" t="s">
        <v>1943</v>
      </c>
      <c r="C7" s="1">
        <v>10.4</v>
      </c>
      <c r="D7" s="2">
        <v>42124</v>
      </c>
      <c r="E7" s="2">
        <v>41026</v>
      </c>
      <c r="F7" s="3" t="s">
        <v>1944</v>
      </c>
      <c r="G7" s="3" t="s">
        <v>18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1">
        <v>20120184</v>
      </c>
      <c r="N7" s="3" t="s">
        <v>18</v>
      </c>
      <c r="O7" s="3" t="s">
        <v>947</v>
      </c>
      <c r="P7" s="3" t="s">
        <v>3150</v>
      </c>
      <c r="Q7" s="3" t="s">
        <v>3130</v>
      </c>
    </row>
    <row r="8" spans="1:17" x14ac:dyDescent="0.15">
      <c r="A8" s="3" t="s">
        <v>1296</v>
      </c>
      <c r="B8" s="3" t="s">
        <v>1297</v>
      </c>
      <c r="C8" s="1">
        <v>10.25</v>
      </c>
      <c r="D8" s="2">
        <v>42230</v>
      </c>
      <c r="E8" s="2">
        <v>41138</v>
      </c>
      <c r="F8" s="3" t="s">
        <v>2095</v>
      </c>
      <c r="G8" s="3" t="s">
        <v>18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1">
        <v>40240369</v>
      </c>
      <c r="N8" s="3" t="s">
        <v>18</v>
      </c>
      <c r="O8" s="3" t="s">
        <v>947</v>
      </c>
      <c r="P8" s="3" t="s">
        <v>3151</v>
      </c>
      <c r="Q8" s="3" t="s">
        <v>3130</v>
      </c>
    </row>
    <row r="9" spans="1:17" x14ac:dyDescent="0.15">
      <c r="A9" s="3" t="s">
        <v>1296</v>
      </c>
      <c r="B9" s="3" t="s">
        <v>1297</v>
      </c>
      <c r="C9" s="1">
        <v>14.5</v>
      </c>
      <c r="D9" s="2">
        <v>42360</v>
      </c>
      <c r="E9" s="2">
        <v>41268</v>
      </c>
      <c r="F9" s="3" t="s">
        <v>2207</v>
      </c>
      <c r="G9" s="3" t="s">
        <v>18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1">
        <v>40240369</v>
      </c>
      <c r="N9" s="3" t="s">
        <v>18</v>
      </c>
      <c r="O9" s="3" t="s">
        <v>947</v>
      </c>
      <c r="P9" s="3" t="s">
        <v>3151</v>
      </c>
      <c r="Q9" s="3" t="s">
        <v>3130</v>
      </c>
    </row>
    <row r="10" spans="1:17" x14ac:dyDescent="0.15">
      <c r="A10" s="3" t="s">
        <v>1353</v>
      </c>
      <c r="B10" s="3" t="s">
        <v>1354</v>
      </c>
      <c r="C10" s="1">
        <v>12</v>
      </c>
      <c r="D10" s="2">
        <v>42401</v>
      </c>
      <c r="E10" s="2">
        <v>41309</v>
      </c>
      <c r="F10" s="3" t="s">
        <v>2247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1">
        <v>19893846</v>
      </c>
      <c r="N10" s="3" t="s">
        <v>18</v>
      </c>
      <c r="O10" s="3" t="s">
        <v>947</v>
      </c>
      <c r="P10" s="3" t="s">
        <v>3150</v>
      </c>
      <c r="Q10" s="3" t="s">
        <v>3130</v>
      </c>
    </row>
    <row r="11" spans="1:17" x14ac:dyDescent="0.15">
      <c r="A11" s="3" t="s">
        <v>1296</v>
      </c>
      <c r="B11" s="3" t="s">
        <v>1297</v>
      </c>
      <c r="C11" s="1">
        <v>13.6</v>
      </c>
      <c r="D11" s="2">
        <v>43321</v>
      </c>
      <c r="E11" s="2">
        <v>41319</v>
      </c>
      <c r="F11" s="3" t="s">
        <v>2253</v>
      </c>
      <c r="G11" s="3" t="s">
        <v>18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25</v>
      </c>
      <c r="M11" s="1">
        <v>60360553</v>
      </c>
      <c r="N11" s="3" t="s">
        <v>18</v>
      </c>
      <c r="O11" s="3" t="s">
        <v>947</v>
      </c>
      <c r="P11" s="3" t="s">
        <v>3151</v>
      </c>
      <c r="Q11" s="3" t="s">
        <v>3130</v>
      </c>
    </row>
    <row r="12" spans="1:17" x14ac:dyDescent="0.15">
      <c r="A12" s="3" t="s">
        <v>1942</v>
      </c>
      <c r="B12" s="3" t="s">
        <v>1943</v>
      </c>
      <c r="C12" s="1">
        <v>12</v>
      </c>
      <c r="D12" s="2">
        <v>42419</v>
      </c>
      <c r="E12" s="2">
        <v>41324</v>
      </c>
      <c r="F12" s="3" t="s">
        <v>2259</v>
      </c>
      <c r="G12" s="3" t="s">
        <v>18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1">
        <v>40240369</v>
      </c>
      <c r="N12" s="3" t="s">
        <v>18</v>
      </c>
      <c r="O12" s="3" t="s">
        <v>947</v>
      </c>
      <c r="P12" s="3" t="s">
        <v>3150</v>
      </c>
      <c r="Q12" s="3" t="s">
        <v>3130</v>
      </c>
    </row>
    <row r="13" spans="1:17" x14ac:dyDescent="0.15">
      <c r="A13" s="3" t="s">
        <v>2298</v>
      </c>
      <c r="B13" s="3" t="s">
        <v>2299</v>
      </c>
      <c r="C13" s="1">
        <v>12</v>
      </c>
      <c r="D13" s="2">
        <v>42438</v>
      </c>
      <c r="E13" s="2">
        <v>41339</v>
      </c>
      <c r="F13" s="3" t="s">
        <v>2300</v>
      </c>
      <c r="G13" s="3" t="s">
        <v>18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1">
        <v>20120184</v>
      </c>
      <c r="N13" s="3" t="s">
        <v>18</v>
      </c>
      <c r="O13" s="3" t="s">
        <v>947</v>
      </c>
      <c r="P13" s="3" t="s">
        <v>3152</v>
      </c>
      <c r="Q13" s="3" t="s">
        <v>3130</v>
      </c>
    </row>
    <row r="14" spans="1:17" x14ac:dyDescent="0.15">
      <c r="A14" s="3" t="s">
        <v>2400</v>
      </c>
      <c r="B14" s="3" t="s">
        <v>2401</v>
      </c>
      <c r="C14" s="1">
        <v>8</v>
      </c>
      <c r="D14" s="2">
        <v>43658</v>
      </c>
      <c r="E14" s="2">
        <v>41450</v>
      </c>
      <c r="F14" s="3" t="s">
        <v>2402</v>
      </c>
      <c r="G14" s="3" t="s">
        <v>18</v>
      </c>
      <c r="H14" s="3" t="s">
        <v>19</v>
      </c>
      <c r="I14" s="3" t="s">
        <v>20</v>
      </c>
      <c r="J14" s="3" t="s">
        <v>21</v>
      </c>
      <c r="K14" s="3" t="s">
        <v>22</v>
      </c>
      <c r="L14" s="3" t="s">
        <v>23</v>
      </c>
      <c r="M14" s="1">
        <v>20120184</v>
      </c>
      <c r="N14" s="3" t="s">
        <v>18</v>
      </c>
      <c r="O14" s="3" t="s">
        <v>947</v>
      </c>
      <c r="P14" s="3" t="s">
        <v>3139</v>
      </c>
      <c r="Q14" s="3" t="s">
        <v>3130</v>
      </c>
    </row>
    <row r="15" spans="1:17" x14ac:dyDescent="0.15">
      <c r="A15" s="3" t="s">
        <v>1296</v>
      </c>
      <c r="B15" s="3" t="s">
        <v>1297</v>
      </c>
      <c r="C15" s="1">
        <v>11.7</v>
      </c>
      <c r="D15" s="2">
        <v>43298</v>
      </c>
      <c r="E15" s="2">
        <v>41478</v>
      </c>
      <c r="F15" s="3" t="s">
        <v>2417</v>
      </c>
      <c r="G15" s="3" t="s">
        <v>18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23</v>
      </c>
      <c r="M15" s="1">
        <v>67067281</v>
      </c>
      <c r="N15" s="3" t="s">
        <v>18</v>
      </c>
      <c r="O15" s="3" t="s">
        <v>947</v>
      </c>
      <c r="P15" s="3" t="s">
        <v>3151</v>
      </c>
      <c r="Q15" s="3" t="s">
        <v>3130</v>
      </c>
    </row>
    <row r="16" spans="1:17" x14ac:dyDescent="0.15">
      <c r="A16" s="3" t="s">
        <v>1296</v>
      </c>
      <c r="B16" s="3" t="s">
        <v>1297</v>
      </c>
      <c r="C16" s="1">
        <v>18</v>
      </c>
      <c r="D16" s="2">
        <v>43979</v>
      </c>
      <c r="E16" s="2">
        <v>41989</v>
      </c>
      <c r="F16" s="3" t="s">
        <v>2715</v>
      </c>
      <c r="G16" s="3" t="s">
        <v>18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25</v>
      </c>
      <c r="M16" s="1">
        <v>9844390</v>
      </c>
      <c r="N16" s="3" t="s">
        <v>18</v>
      </c>
      <c r="O16" s="3" t="s">
        <v>947</v>
      </c>
      <c r="P16" s="3" t="s">
        <v>3151</v>
      </c>
      <c r="Q16" s="3" t="s">
        <v>3130</v>
      </c>
    </row>
    <row r="17" spans="1:17" x14ac:dyDescent="0.15">
      <c r="A17" s="3" t="s">
        <v>1353</v>
      </c>
      <c r="B17" s="3" t="s">
        <v>1354</v>
      </c>
      <c r="C17" s="1">
        <v>7.5</v>
      </c>
      <c r="D17" s="2">
        <v>46073</v>
      </c>
      <c r="E17" s="2">
        <v>42433</v>
      </c>
      <c r="F17" s="3" t="s">
        <v>2968</v>
      </c>
      <c r="G17" s="3" t="s">
        <v>18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23</v>
      </c>
      <c r="M17" s="1">
        <v>7957538</v>
      </c>
      <c r="N17" s="3" t="s">
        <v>18</v>
      </c>
      <c r="O17" s="3" t="s">
        <v>951</v>
      </c>
      <c r="P17" s="3" t="s">
        <v>3150</v>
      </c>
      <c r="Q17" s="3" t="s">
        <v>3130</v>
      </c>
    </row>
  </sheetData>
  <mergeCells count="16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P1:Q1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7"/>
  <sheetViews>
    <sheetView workbookViewId="0">
      <selection activeCell="P2" sqref="P2"/>
    </sheetView>
  </sheetViews>
  <sheetFormatPr baseColWidth="10" defaultColWidth="10.75" defaultRowHeight="11" x14ac:dyDescent="0.15"/>
  <cols>
    <col min="1" max="1" width="42.75" style="3" customWidth="1"/>
    <col min="2" max="2" width="14.25" style="3" customWidth="1"/>
    <col min="3" max="3" width="12.75" style="3" customWidth="1"/>
    <col min="4" max="5" width="16.5" style="3" customWidth="1"/>
    <col min="6" max="6" width="17.25" style="3" customWidth="1"/>
    <col min="7" max="7" width="20" style="3" customWidth="1"/>
    <col min="8" max="8" width="21.5" style="3" customWidth="1"/>
    <col min="9" max="9" width="18.5" style="3" customWidth="1"/>
    <col min="10" max="10" width="21.5" style="3" customWidth="1"/>
    <col min="11" max="11" width="30" style="3" customWidth="1"/>
    <col min="12" max="12" width="28.5" style="3" customWidth="1"/>
    <col min="13" max="13" width="20" style="3" customWidth="1"/>
    <col min="14" max="14" width="17.75" style="3" customWidth="1"/>
    <col min="15" max="15" width="14.25" style="3" customWidth="1"/>
    <col min="16" max="16" width="12.25" style="3" customWidth="1"/>
    <col min="17" max="17" width="10.75" style="3" customWidth="1"/>
    <col min="18" max="16384" width="10.75" style="3"/>
  </cols>
  <sheetData>
    <row r="1" spans="1:17" ht="66.75" customHeight="1" x14ac:dyDescent="0.15">
      <c r="A1" s="241" t="s">
        <v>0</v>
      </c>
      <c r="B1" s="241" t="s">
        <v>1</v>
      </c>
      <c r="C1" s="241" t="s">
        <v>2</v>
      </c>
      <c r="D1" s="241" t="s">
        <v>3</v>
      </c>
      <c r="E1" s="241" t="s">
        <v>4</v>
      </c>
      <c r="F1" s="241" t="s">
        <v>5</v>
      </c>
      <c r="G1" s="241" t="s">
        <v>6</v>
      </c>
      <c r="H1" s="241" t="s">
        <v>7</v>
      </c>
      <c r="I1" s="241" t="s">
        <v>8</v>
      </c>
      <c r="J1" s="241" t="s">
        <v>9</v>
      </c>
      <c r="K1" s="241" t="s">
        <v>10</v>
      </c>
      <c r="L1" s="241" t="s">
        <v>11</v>
      </c>
      <c r="M1" s="241" t="s">
        <v>12</v>
      </c>
      <c r="N1" s="241" t="s">
        <v>13</v>
      </c>
      <c r="O1" s="241" t="s">
        <v>15</v>
      </c>
      <c r="P1" s="241" t="s">
        <v>3153</v>
      </c>
      <c r="Q1" s="241" t="s">
        <v>18</v>
      </c>
    </row>
    <row r="2" spans="1:17" ht="66.75" customHeight="1" x14ac:dyDescent="0.15">
      <c r="A2" s="241" t="s">
        <v>0</v>
      </c>
      <c r="B2" s="241" t="s">
        <v>1</v>
      </c>
      <c r="C2" s="241" t="s">
        <v>2</v>
      </c>
      <c r="D2" s="241" t="s">
        <v>3</v>
      </c>
      <c r="E2" s="241" t="s">
        <v>4</v>
      </c>
      <c r="F2" s="241" t="s">
        <v>5</v>
      </c>
      <c r="G2" s="241" t="s">
        <v>6</v>
      </c>
      <c r="H2" s="241" t="s">
        <v>7</v>
      </c>
      <c r="I2" s="241" t="s">
        <v>8</v>
      </c>
      <c r="J2" s="241" t="s">
        <v>9</v>
      </c>
      <c r="K2" s="241" t="s">
        <v>10</v>
      </c>
      <c r="L2" s="241" t="s">
        <v>11</v>
      </c>
      <c r="M2" s="241" t="s">
        <v>12</v>
      </c>
      <c r="N2" s="241" t="s">
        <v>13</v>
      </c>
      <c r="O2" s="241" t="s">
        <v>15</v>
      </c>
      <c r="P2" s="3" t="s">
        <v>3137</v>
      </c>
      <c r="Q2" s="3" t="s">
        <v>3130</v>
      </c>
    </row>
    <row r="3" spans="1:17" x14ac:dyDescent="0.15">
      <c r="A3" s="3" t="s">
        <v>1296</v>
      </c>
      <c r="B3" s="3" t="s">
        <v>1297</v>
      </c>
      <c r="C3" s="1">
        <v>7.5</v>
      </c>
      <c r="D3" s="2">
        <v>41340</v>
      </c>
      <c r="E3" s="2">
        <v>40248</v>
      </c>
      <c r="F3" s="3" t="s">
        <v>1298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1">
        <v>13413456</v>
      </c>
      <c r="N3" s="3" t="s">
        <v>18</v>
      </c>
      <c r="O3" s="3" t="s">
        <v>947</v>
      </c>
      <c r="P3" s="3" t="s">
        <v>3151</v>
      </c>
      <c r="Q3" s="3" t="s">
        <v>3130</v>
      </c>
    </row>
    <row r="4" spans="1:17" x14ac:dyDescent="0.15">
      <c r="A4" s="3" t="s">
        <v>1353</v>
      </c>
      <c r="B4" s="3" t="s">
        <v>1354</v>
      </c>
      <c r="C4" s="1">
        <v>9.25</v>
      </c>
      <c r="D4" s="2">
        <v>41404</v>
      </c>
      <c r="E4" s="2">
        <v>40312</v>
      </c>
      <c r="F4" s="3" t="s">
        <v>1355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1">
        <v>19893846</v>
      </c>
      <c r="N4" s="3" t="s">
        <v>18</v>
      </c>
      <c r="O4" s="3" t="s">
        <v>947</v>
      </c>
      <c r="P4" s="3" t="s">
        <v>3150</v>
      </c>
      <c r="Q4" s="3" t="s">
        <v>3130</v>
      </c>
    </row>
    <row r="5" spans="1:17" x14ac:dyDescent="0.15">
      <c r="A5" s="3" t="s">
        <v>1296</v>
      </c>
      <c r="B5" s="3" t="s">
        <v>1297</v>
      </c>
      <c r="C5" s="1">
        <v>10</v>
      </c>
      <c r="D5" s="2">
        <v>41564</v>
      </c>
      <c r="E5" s="2">
        <v>40472</v>
      </c>
      <c r="F5" s="3" t="s">
        <v>1517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1">
        <v>26826912</v>
      </c>
      <c r="N5" s="3" t="s">
        <v>18</v>
      </c>
      <c r="O5" s="3" t="s">
        <v>947</v>
      </c>
      <c r="P5" s="3" t="s">
        <v>3151</v>
      </c>
      <c r="Q5" s="3" t="s">
        <v>3130</v>
      </c>
    </row>
    <row r="6" spans="1:17" x14ac:dyDescent="0.15">
      <c r="A6" s="3" t="s">
        <v>1296</v>
      </c>
      <c r="B6" s="3" t="s">
        <v>1297</v>
      </c>
      <c r="C6" s="1">
        <v>10.6</v>
      </c>
      <c r="D6" s="2">
        <v>41907</v>
      </c>
      <c r="E6" s="2">
        <v>40815</v>
      </c>
      <c r="F6" s="3" t="s">
        <v>1799</v>
      </c>
      <c r="G6" s="3" t="s">
        <v>18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1">
        <v>26826912</v>
      </c>
      <c r="N6" s="3" t="s">
        <v>18</v>
      </c>
      <c r="O6" s="3" t="s">
        <v>947</v>
      </c>
      <c r="P6" s="3" t="s">
        <v>3151</v>
      </c>
      <c r="Q6" s="3" t="s">
        <v>3130</v>
      </c>
    </row>
    <row r="7" spans="1:17" x14ac:dyDescent="0.15">
      <c r="A7" s="3" t="s">
        <v>1942</v>
      </c>
      <c r="B7" s="3" t="s">
        <v>1943</v>
      </c>
      <c r="C7" s="1">
        <v>10.4</v>
      </c>
      <c r="D7" s="2">
        <v>42124</v>
      </c>
      <c r="E7" s="2">
        <v>41026</v>
      </c>
      <c r="F7" s="3" t="s">
        <v>1944</v>
      </c>
      <c r="G7" s="3" t="s">
        <v>18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1">
        <v>20120184</v>
      </c>
      <c r="N7" s="3" t="s">
        <v>18</v>
      </c>
      <c r="O7" s="3" t="s">
        <v>947</v>
      </c>
      <c r="P7" s="3" t="s">
        <v>3150</v>
      </c>
      <c r="Q7" s="3" t="s">
        <v>3130</v>
      </c>
    </row>
    <row r="8" spans="1:17" x14ac:dyDescent="0.15">
      <c r="A8" s="3" t="s">
        <v>1296</v>
      </c>
      <c r="B8" s="3" t="s">
        <v>1297</v>
      </c>
      <c r="C8" s="1">
        <v>10.25</v>
      </c>
      <c r="D8" s="2">
        <v>42230</v>
      </c>
      <c r="E8" s="2">
        <v>41138</v>
      </c>
      <c r="F8" s="3" t="s">
        <v>2095</v>
      </c>
      <c r="G8" s="3" t="s">
        <v>18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1">
        <v>40240369</v>
      </c>
      <c r="N8" s="3" t="s">
        <v>18</v>
      </c>
      <c r="O8" s="3" t="s">
        <v>947</v>
      </c>
      <c r="P8" s="3" t="s">
        <v>3151</v>
      </c>
      <c r="Q8" s="3" t="s">
        <v>3130</v>
      </c>
    </row>
    <row r="9" spans="1:17" x14ac:dyDescent="0.15">
      <c r="A9" s="3" t="s">
        <v>1296</v>
      </c>
      <c r="B9" s="3" t="s">
        <v>1297</v>
      </c>
      <c r="C9" s="1">
        <v>14.5</v>
      </c>
      <c r="D9" s="2">
        <v>42360</v>
      </c>
      <c r="E9" s="2">
        <v>41268</v>
      </c>
      <c r="F9" s="3" t="s">
        <v>2207</v>
      </c>
      <c r="G9" s="3" t="s">
        <v>18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1">
        <v>40240369</v>
      </c>
      <c r="N9" s="3" t="s">
        <v>18</v>
      </c>
      <c r="O9" s="3" t="s">
        <v>947</v>
      </c>
      <c r="P9" s="3" t="s">
        <v>3151</v>
      </c>
      <c r="Q9" s="3" t="s">
        <v>3130</v>
      </c>
    </row>
    <row r="10" spans="1:17" x14ac:dyDescent="0.15">
      <c r="A10" s="3" t="s">
        <v>1353</v>
      </c>
      <c r="B10" s="3" t="s">
        <v>1354</v>
      </c>
      <c r="C10" s="1">
        <v>12</v>
      </c>
      <c r="D10" s="2">
        <v>42401</v>
      </c>
      <c r="E10" s="2">
        <v>41309</v>
      </c>
      <c r="F10" s="3" t="s">
        <v>2247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1">
        <v>19893846</v>
      </c>
      <c r="N10" s="3" t="s">
        <v>18</v>
      </c>
      <c r="O10" s="3" t="s">
        <v>947</v>
      </c>
      <c r="P10" s="3" t="s">
        <v>3150</v>
      </c>
      <c r="Q10" s="3" t="s">
        <v>3130</v>
      </c>
    </row>
    <row r="11" spans="1:17" x14ac:dyDescent="0.15">
      <c r="A11" s="3" t="s">
        <v>1296</v>
      </c>
      <c r="B11" s="3" t="s">
        <v>1297</v>
      </c>
      <c r="C11" s="1">
        <v>13.6</v>
      </c>
      <c r="D11" s="2">
        <v>43321</v>
      </c>
      <c r="E11" s="2">
        <v>41319</v>
      </c>
      <c r="F11" s="3" t="s">
        <v>2253</v>
      </c>
      <c r="G11" s="3" t="s">
        <v>18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25</v>
      </c>
      <c r="M11" s="1">
        <v>60360553</v>
      </c>
      <c r="N11" s="3" t="s">
        <v>18</v>
      </c>
      <c r="O11" s="3" t="s">
        <v>947</v>
      </c>
      <c r="P11" s="3" t="s">
        <v>3151</v>
      </c>
      <c r="Q11" s="3" t="s">
        <v>3130</v>
      </c>
    </row>
    <row r="12" spans="1:17" x14ac:dyDescent="0.15">
      <c r="A12" s="3" t="s">
        <v>1942</v>
      </c>
      <c r="B12" s="3" t="s">
        <v>1943</v>
      </c>
      <c r="C12" s="1">
        <v>12</v>
      </c>
      <c r="D12" s="2">
        <v>42419</v>
      </c>
      <c r="E12" s="2">
        <v>41324</v>
      </c>
      <c r="F12" s="3" t="s">
        <v>2259</v>
      </c>
      <c r="G12" s="3" t="s">
        <v>18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1">
        <v>40240369</v>
      </c>
      <c r="N12" s="3" t="s">
        <v>18</v>
      </c>
      <c r="O12" s="3" t="s">
        <v>947</v>
      </c>
      <c r="P12" s="3" t="s">
        <v>3150</v>
      </c>
      <c r="Q12" s="3" t="s">
        <v>3130</v>
      </c>
    </row>
    <row r="13" spans="1:17" x14ac:dyDescent="0.15">
      <c r="A13" s="3" t="s">
        <v>2298</v>
      </c>
      <c r="B13" s="3" t="s">
        <v>2299</v>
      </c>
      <c r="C13" s="1">
        <v>12</v>
      </c>
      <c r="D13" s="2">
        <v>42438</v>
      </c>
      <c r="E13" s="2">
        <v>41339</v>
      </c>
      <c r="F13" s="3" t="s">
        <v>2300</v>
      </c>
      <c r="G13" s="3" t="s">
        <v>18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1">
        <v>20120184</v>
      </c>
      <c r="N13" s="3" t="s">
        <v>18</v>
      </c>
      <c r="O13" s="3" t="s">
        <v>947</v>
      </c>
      <c r="P13" s="3" t="s">
        <v>3152</v>
      </c>
      <c r="Q13" s="3" t="s">
        <v>3130</v>
      </c>
    </row>
    <row r="14" spans="1:17" x14ac:dyDescent="0.15">
      <c r="A14" s="3" t="s">
        <v>2400</v>
      </c>
      <c r="B14" s="3" t="s">
        <v>2401</v>
      </c>
      <c r="C14" s="1">
        <v>8</v>
      </c>
      <c r="D14" s="2">
        <v>43658</v>
      </c>
      <c r="E14" s="2">
        <v>41450</v>
      </c>
      <c r="F14" s="3" t="s">
        <v>2402</v>
      </c>
      <c r="G14" s="3" t="s">
        <v>18</v>
      </c>
      <c r="H14" s="3" t="s">
        <v>19</v>
      </c>
      <c r="I14" s="3" t="s">
        <v>20</v>
      </c>
      <c r="J14" s="3" t="s">
        <v>21</v>
      </c>
      <c r="K14" s="3" t="s">
        <v>22</v>
      </c>
      <c r="L14" s="3" t="s">
        <v>23</v>
      </c>
      <c r="M14" s="1">
        <v>20120184</v>
      </c>
      <c r="N14" s="3" t="s">
        <v>18</v>
      </c>
      <c r="O14" s="3" t="s">
        <v>947</v>
      </c>
      <c r="P14" s="3" t="s">
        <v>3139</v>
      </c>
      <c r="Q14" s="3" t="s">
        <v>3130</v>
      </c>
    </row>
    <row r="15" spans="1:17" x14ac:dyDescent="0.15">
      <c r="A15" s="3" t="s">
        <v>1296</v>
      </c>
      <c r="B15" s="3" t="s">
        <v>1297</v>
      </c>
      <c r="C15" s="1">
        <v>11.7</v>
      </c>
      <c r="D15" s="2">
        <v>43298</v>
      </c>
      <c r="E15" s="2">
        <v>41478</v>
      </c>
      <c r="F15" s="3" t="s">
        <v>2417</v>
      </c>
      <c r="G15" s="3" t="s">
        <v>18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23</v>
      </c>
      <c r="M15" s="1">
        <v>67067281</v>
      </c>
      <c r="N15" s="3" t="s">
        <v>18</v>
      </c>
      <c r="O15" s="3" t="s">
        <v>947</v>
      </c>
      <c r="P15" s="3" t="s">
        <v>3151</v>
      </c>
      <c r="Q15" s="3" t="s">
        <v>3130</v>
      </c>
    </row>
    <row r="16" spans="1:17" x14ac:dyDescent="0.15">
      <c r="A16" s="3" t="s">
        <v>1296</v>
      </c>
      <c r="B16" s="3" t="s">
        <v>1297</v>
      </c>
      <c r="C16" s="1">
        <v>18</v>
      </c>
      <c r="D16" s="2">
        <v>43979</v>
      </c>
      <c r="E16" s="2">
        <v>41989</v>
      </c>
      <c r="F16" s="3" t="s">
        <v>2715</v>
      </c>
      <c r="G16" s="3" t="s">
        <v>18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25</v>
      </c>
      <c r="M16" s="1">
        <v>9844390</v>
      </c>
      <c r="N16" s="3" t="s">
        <v>18</v>
      </c>
      <c r="O16" s="3" t="s">
        <v>947</v>
      </c>
      <c r="P16" s="3" t="s">
        <v>3151</v>
      </c>
      <c r="Q16" s="3" t="s">
        <v>3130</v>
      </c>
    </row>
    <row r="17" spans="1:17" x14ac:dyDescent="0.15">
      <c r="A17" s="3" t="s">
        <v>1353</v>
      </c>
      <c r="B17" s="3" t="s">
        <v>1354</v>
      </c>
      <c r="C17" s="1">
        <v>7.5</v>
      </c>
      <c r="D17" s="2">
        <v>46073</v>
      </c>
      <c r="E17" s="2">
        <v>42433</v>
      </c>
      <c r="F17" s="3" t="s">
        <v>2968</v>
      </c>
      <c r="G17" s="3" t="s">
        <v>18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23</v>
      </c>
      <c r="M17" s="1">
        <v>7957538</v>
      </c>
      <c r="N17" s="3" t="s">
        <v>18</v>
      </c>
      <c r="O17" s="3" t="s">
        <v>951</v>
      </c>
      <c r="P17" s="3" t="s">
        <v>3150</v>
      </c>
      <c r="Q17" s="3" t="s">
        <v>3130</v>
      </c>
    </row>
  </sheetData>
  <mergeCells count="16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P1:Q1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list_R (2)</vt:lpstr>
      <vt:lpstr>list_R</vt:lpstr>
      <vt:lpstr>Summary</vt:lpstr>
      <vt:lpstr>Total</vt:lpstr>
      <vt:lpstr>Moody's</vt:lpstr>
      <vt:lpstr>Fitch</vt:lpstr>
      <vt:lpstr>NRA_remote</vt:lpstr>
      <vt:lpstr>ACRA</vt:lpstr>
      <vt:lpstr>RA_Expert</vt:lpstr>
      <vt:lpstr>MOEX_annualized</vt:lpstr>
      <vt:lpstr>MOEX_by2quarters</vt:lpstr>
      <vt:lpstr>OFZ Yield</vt:lpstr>
      <vt:lpstr>Business_index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2021-04-18T18:15:06Z</dcterms:modified>
</cp:coreProperties>
</file>