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cwill\Downloads\"/>
    </mc:Choice>
  </mc:AlternateContent>
  <xr:revisionPtr revIDLastSave="0" documentId="8_{B4991830-B39F-48D0-BB9E-E999149DE279}" xr6:coauthVersionLast="47" xr6:coauthVersionMax="47" xr10:uidLastSave="{00000000-0000-0000-0000-000000000000}"/>
  <bookViews>
    <workbookView xWindow="-120" yWindow="-120" windowWidth="20730" windowHeight="11160" activeTab="3" xr2:uid="{00000000-000D-0000-FFFF-FFFF00000000}"/>
  </bookViews>
  <sheets>
    <sheet name="TotalSales" sheetId="18" r:id="rId1"/>
    <sheet name="county bar 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9" i="17"/>
  <c r="M56" i="17"/>
  <c r="M177" i="17"/>
  <c r="M178" i="17"/>
  <c r="M239" i="17"/>
  <c r="M271" i="17"/>
  <c r="M302" i="17"/>
  <c r="M303" i="17"/>
  <c r="M335" i="17"/>
  <c r="M367" i="17"/>
  <c r="M399" i="17"/>
  <c r="M430" i="17"/>
  <c r="M431" i="17"/>
  <c r="M463" i="17"/>
  <c r="M495" i="17"/>
  <c r="M527" i="17"/>
  <c r="M558" i="17"/>
  <c r="M559" i="17"/>
  <c r="M591" i="17"/>
  <c r="M623" i="17"/>
  <c r="M655" i="17"/>
  <c r="M686" i="17"/>
  <c r="M687" i="17"/>
  <c r="M719" i="17"/>
  <c r="M739" i="17"/>
  <c r="M755" i="17"/>
  <c r="M771" i="17"/>
  <c r="M774" i="17"/>
  <c r="M787" i="17"/>
  <c r="M803" i="17"/>
  <c r="M819" i="17"/>
  <c r="M835" i="17"/>
  <c r="M838" i="17"/>
  <c r="M849" i="17"/>
  <c r="M850" i="17"/>
  <c r="M859" i="17"/>
  <c r="M860" i="17"/>
  <c r="M868" i="17"/>
  <c r="M876" i="17"/>
  <c r="M877" i="17"/>
  <c r="M884" i="17"/>
  <c r="M892" i="17"/>
  <c r="M900" i="17"/>
  <c r="M908" i="17"/>
  <c r="M909" i="17"/>
  <c r="M916" i="17"/>
  <c r="M924" i="17"/>
  <c r="M940" i="17"/>
  <c r="M941" i="17"/>
  <c r="M972" i="17"/>
  <c r="M973"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L50" i="17"/>
  <c r="M50" i="17" s="1"/>
  <c r="L51" i="17"/>
  <c r="M51" i="17" s="1"/>
  <c r="L52" i="17"/>
  <c r="M52" i="17" s="1"/>
  <c r="L53" i="17"/>
  <c r="M53" i="17" s="1"/>
  <c r="L54" i="17"/>
  <c r="M54" i="17" s="1"/>
  <c r="L55" i="17"/>
  <c r="M55" i="17" s="1"/>
  <c r="L56" i="17"/>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L178" i="17"/>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L303" i="17"/>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L431" i="17"/>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L559" i="17"/>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L687" i="17"/>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L772" i="17"/>
  <c r="M772" i="17" s="1"/>
  <c r="L773" i="17"/>
  <c r="M773" i="17" s="1"/>
  <c r="L774" i="17"/>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L836" i="17"/>
  <c r="M836" i="17" s="1"/>
  <c r="L837" i="17"/>
  <c r="M837" i="17" s="1"/>
  <c r="L838" i="17"/>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L850" i="17"/>
  <c r="L851" i="17"/>
  <c r="M851" i="17" s="1"/>
  <c r="L852" i="17"/>
  <c r="M852" i="17" s="1"/>
  <c r="L853" i="17"/>
  <c r="M853" i="17" s="1"/>
  <c r="L854" i="17"/>
  <c r="M854" i="17" s="1"/>
  <c r="L855" i="17"/>
  <c r="M855" i="17" s="1"/>
  <c r="L856" i="17"/>
  <c r="M856" i="17" s="1"/>
  <c r="L857" i="17"/>
  <c r="M857" i="17" s="1"/>
  <c r="L858" i="17"/>
  <c r="M858" i="17" s="1"/>
  <c r="L859" i="17"/>
  <c r="L860" i="17"/>
  <c r="L861" i="17"/>
  <c r="M861" i="17" s="1"/>
  <c r="L862" i="17"/>
  <c r="M862" i="17" s="1"/>
  <c r="L863" i="17"/>
  <c r="M863" i="17" s="1"/>
  <c r="L864" i="17"/>
  <c r="M864" i="17" s="1"/>
  <c r="L865" i="17"/>
  <c r="M865" i="17" s="1"/>
  <c r="L866" i="17"/>
  <c r="M866" i="17" s="1"/>
  <c r="L867" i="17"/>
  <c r="M867" i="17" s="1"/>
  <c r="L868" i="17"/>
  <c r="L869" i="17"/>
  <c r="M869" i="17" s="1"/>
  <c r="L870" i="17"/>
  <c r="M870" i="17" s="1"/>
  <c r="L871" i="17"/>
  <c r="M871" i="17" s="1"/>
  <c r="L872" i="17"/>
  <c r="M872" i="17" s="1"/>
  <c r="L873" i="17"/>
  <c r="M873" i="17" s="1"/>
  <c r="L874" i="17"/>
  <c r="M874" i="17" s="1"/>
  <c r="L875" i="17"/>
  <c r="M875" i="17" s="1"/>
  <c r="L876" i="17"/>
  <c r="L877" i="17"/>
  <c r="L878" i="17"/>
  <c r="M878" i="17" s="1"/>
  <c r="L879" i="17"/>
  <c r="M879" i="17" s="1"/>
  <c r="L880" i="17"/>
  <c r="M880" i="17" s="1"/>
  <c r="L881" i="17"/>
  <c r="M881" i="17" s="1"/>
  <c r="L882" i="17"/>
  <c r="M882" i="17" s="1"/>
  <c r="L883" i="17"/>
  <c r="M883" i="17" s="1"/>
  <c r="L884" i="17"/>
  <c r="L885" i="17"/>
  <c r="M885" i="17" s="1"/>
  <c r="L886" i="17"/>
  <c r="M886" i="17" s="1"/>
  <c r="L887" i="17"/>
  <c r="M887" i="17" s="1"/>
  <c r="L888" i="17"/>
  <c r="M888" i="17" s="1"/>
  <c r="L889" i="17"/>
  <c r="M889" i="17" s="1"/>
  <c r="L890" i="17"/>
  <c r="M890" i="17" s="1"/>
  <c r="L891" i="17"/>
  <c r="M891" i="17" s="1"/>
  <c r="L892" i="17"/>
  <c r="L893" i="17"/>
  <c r="M893" i="17" s="1"/>
  <c r="L894" i="17"/>
  <c r="M894" i="17" s="1"/>
  <c r="L895" i="17"/>
  <c r="M895" i="17" s="1"/>
  <c r="L896" i="17"/>
  <c r="M896" i="17" s="1"/>
  <c r="L897" i="17"/>
  <c r="M897" i="17" s="1"/>
  <c r="L898" i="17"/>
  <c r="M898" i="17" s="1"/>
  <c r="L899" i="17"/>
  <c r="M899" i="17" s="1"/>
  <c r="L900" i="17"/>
  <c r="L901" i="17"/>
  <c r="M901" i="17" s="1"/>
  <c r="L902" i="17"/>
  <c r="M902" i="17" s="1"/>
  <c r="L903" i="17"/>
  <c r="M903" i="17" s="1"/>
  <c r="L904" i="17"/>
  <c r="M904" i="17" s="1"/>
  <c r="L905" i="17"/>
  <c r="M905" i="17" s="1"/>
  <c r="L906" i="17"/>
  <c r="M906" i="17" s="1"/>
  <c r="L907" i="17"/>
  <c r="M907" i="17" s="1"/>
  <c r="L908" i="17"/>
  <c r="L909" i="17"/>
  <c r="L910" i="17"/>
  <c r="M910" i="17" s="1"/>
  <c r="L911" i="17"/>
  <c r="M911" i="17" s="1"/>
  <c r="L912" i="17"/>
  <c r="M912" i="17" s="1"/>
  <c r="L913" i="17"/>
  <c r="M913" i="17" s="1"/>
  <c r="L914" i="17"/>
  <c r="M914" i="17" s="1"/>
  <c r="L915" i="17"/>
  <c r="M915" i="17" s="1"/>
  <c r="L916" i="17"/>
  <c r="L917" i="17"/>
  <c r="M917" i="17" s="1"/>
  <c r="L918" i="17"/>
  <c r="M918" i="17" s="1"/>
  <c r="L919" i="17"/>
  <c r="M919" i="17" s="1"/>
  <c r="L920" i="17"/>
  <c r="M920" i="17" s="1"/>
  <c r="L921" i="17"/>
  <c r="M921" i="17" s="1"/>
  <c r="L922" i="17"/>
  <c r="M922" i="17" s="1"/>
  <c r="L923" i="17"/>
  <c r="M923" i="17" s="1"/>
  <c r="L924" i="17"/>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L941" i="17"/>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L973" i="17"/>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N3" i="17"/>
  <c r="N5" i="17"/>
  <c r="N6" i="17"/>
  <c r="N13" i="17"/>
  <c r="N14" i="17"/>
  <c r="N16" i="17"/>
  <c r="N22" i="17"/>
  <c r="N23" i="17"/>
  <c r="N24" i="17"/>
  <c r="N31" i="17"/>
  <c r="N32" i="17"/>
  <c r="N35" i="17"/>
  <c r="N40" i="17"/>
  <c r="N43" i="17"/>
  <c r="N51" i="17"/>
  <c r="N53" i="17"/>
  <c r="N59" i="17"/>
  <c r="N61" i="17"/>
  <c r="N62" i="17"/>
  <c r="N68" i="17"/>
  <c r="N69" i="17"/>
  <c r="N70" i="17"/>
  <c r="N77" i="17"/>
  <c r="N78" i="17"/>
  <c r="N80" i="17"/>
  <c r="N86" i="17"/>
  <c r="N87" i="17"/>
  <c r="N88" i="17"/>
  <c r="N95" i="17"/>
  <c r="N96" i="17"/>
  <c r="N99" i="17"/>
  <c r="N104" i="17"/>
  <c r="N107" i="17"/>
  <c r="N115" i="17"/>
  <c r="N117" i="17"/>
  <c r="N123" i="17"/>
  <c r="N125" i="17"/>
  <c r="N126" i="17"/>
  <c r="N132" i="17"/>
  <c r="N133" i="17"/>
  <c r="N134" i="17"/>
  <c r="N141" i="17"/>
  <c r="N142" i="17"/>
  <c r="N144" i="17"/>
  <c r="N150" i="17"/>
  <c r="N151" i="17"/>
  <c r="N152" i="17"/>
  <c r="N159" i="17"/>
  <c r="N160" i="17"/>
  <c r="N163" i="17"/>
  <c r="N168" i="17"/>
  <c r="N171" i="17"/>
  <c r="N179" i="17"/>
  <c r="N181" i="17"/>
  <c r="N187" i="17"/>
  <c r="N189" i="17"/>
  <c r="N190" i="17"/>
  <c r="N196" i="17"/>
  <c r="N197" i="17"/>
  <c r="N198" i="17"/>
  <c r="N205" i="17"/>
  <c r="N206" i="17"/>
  <c r="N208" i="17"/>
  <c r="N214" i="17"/>
  <c r="N215" i="17"/>
  <c r="N223" i="17"/>
  <c r="N224" i="17"/>
  <c r="N227" i="17"/>
  <c r="N232" i="17"/>
  <c r="N235" i="17"/>
  <c r="N243" i="17"/>
  <c r="N245" i="17"/>
  <c r="N251" i="17"/>
  <c r="N253" i="17"/>
  <c r="N260" i="17"/>
  <c r="N261" i="17"/>
  <c r="N262" i="17"/>
  <c r="N269" i="17"/>
  <c r="N270" i="17"/>
  <c r="N278" i="17"/>
  <c r="N279" i="17"/>
  <c r="N287" i="17"/>
  <c r="N288" i="17"/>
  <c r="N296" i="17"/>
  <c r="N307" i="17"/>
  <c r="N315" i="17"/>
  <c r="N324" i="17"/>
  <c r="N325" i="17"/>
  <c r="N333" i="17"/>
  <c r="N334" i="17"/>
  <c r="N342" i="17"/>
  <c r="N343" i="17"/>
  <c r="N351" i="17"/>
  <c r="N352" i="17"/>
  <c r="N360" i="17"/>
  <c r="N371" i="17"/>
  <c r="N379" i="17"/>
  <c r="N388" i="17"/>
  <c r="N389" i="17"/>
  <c r="N397" i="17"/>
  <c r="N398" i="17"/>
  <c r="N406" i="17"/>
  <c r="N407" i="17"/>
  <c r="N415" i="17"/>
  <c r="N416" i="17"/>
  <c r="N424" i="17"/>
  <c r="N435" i="17"/>
  <c r="N443" i="17"/>
  <c r="N453" i="17"/>
  <c r="N461" i="17"/>
  <c r="N462" i="17"/>
  <c r="N470" i="17"/>
  <c r="N471" i="17"/>
  <c r="N479" i="17"/>
  <c r="N480" i="17"/>
  <c r="N488" i="17"/>
  <c r="N499" i="17"/>
  <c r="N507" i="17"/>
  <c r="N517" i="17"/>
  <c r="N525" i="17"/>
  <c r="N526" i="17"/>
  <c r="N534" i="17"/>
  <c r="N535" i="17"/>
  <c r="N543" i="17"/>
  <c r="N544" i="17"/>
  <c r="N552" i="17"/>
  <c r="N563" i="17"/>
  <c r="N571" i="17"/>
  <c r="N581" i="17"/>
  <c r="N589" i="17"/>
  <c r="N590" i="17"/>
  <c r="N598" i="17"/>
  <c r="N599" i="17"/>
  <c r="N607" i="17"/>
  <c r="N608" i="17"/>
  <c r="N616" i="17"/>
  <c r="N627" i="17"/>
  <c r="N635" i="17"/>
  <c r="N645" i="17"/>
  <c r="N653" i="17"/>
  <c r="N654" i="17"/>
  <c r="N662" i="17"/>
  <c r="N663" i="17"/>
  <c r="N671" i="17"/>
  <c r="N672" i="17"/>
  <c r="N680" i="17"/>
  <c r="N691" i="17"/>
  <c r="N699" i="17"/>
  <c r="N709" i="17"/>
  <c r="N717" i="17"/>
  <c r="N718" i="17"/>
  <c r="N726" i="17"/>
  <c r="N727" i="17"/>
  <c r="N735" i="17"/>
  <c r="N736" i="17"/>
  <c r="N744" i="17"/>
  <c r="N755" i="17"/>
  <c r="N763" i="17"/>
  <c r="N773" i="17"/>
  <c r="N781" i="17"/>
  <c r="N782" i="17"/>
  <c r="N790" i="17"/>
  <c r="N791" i="17"/>
  <c r="N799" i="17"/>
  <c r="N800" i="17"/>
  <c r="N808" i="17"/>
  <c r="N819" i="17"/>
  <c r="N827" i="17"/>
  <c r="N837" i="17"/>
  <c r="N845" i="17"/>
  <c r="N846" i="17"/>
  <c r="N854" i="17"/>
  <c r="N855" i="17"/>
  <c r="N863" i="17"/>
  <c r="N864" i="17"/>
  <c r="N872" i="17"/>
  <c r="N883" i="17"/>
  <c r="N891" i="17"/>
  <c r="N901" i="17"/>
  <c r="N909" i="17"/>
  <c r="N910" i="17"/>
  <c r="N918" i="17"/>
  <c r="N919" i="17"/>
  <c r="N927" i="17"/>
  <c r="N928" i="17"/>
  <c r="N936" i="17"/>
  <c r="N947" i="17"/>
  <c r="N955" i="17"/>
  <c r="N965" i="17"/>
  <c r="N973" i="17"/>
  <c r="N974" i="17"/>
  <c r="N982" i="17"/>
  <c r="N983" i="17"/>
  <c r="N990" i="17"/>
  <c r="N991" i="17"/>
  <c r="N998" i="17"/>
  <c r="N999" i="17"/>
  <c r="M2" i="17"/>
  <c r="I3" i="17"/>
  <c r="J3" i="17"/>
  <c r="O3" i="17" s="1"/>
  <c r="K3" i="17"/>
  <c r="I4" i="17"/>
  <c r="N4" i="17" s="1"/>
  <c r="J4" i="17"/>
  <c r="O4" i="17" s="1"/>
  <c r="K4" i="17"/>
  <c r="I5" i="17"/>
  <c r="J5" i="17"/>
  <c r="O5" i="17" s="1"/>
  <c r="K5" i="17"/>
  <c r="I6" i="17"/>
  <c r="J6" i="17"/>
  <c r="O6" i="17" s="1"/>
  <c r="K6" i="17"/>
  <c r="I7" i="17"/>
  <c r="N7" i="17" s="1"/>
  <c r="J7" i="17"/>
  <c r="O7" i="17" s="1"/>
  <c r="K7" i="17"/>
  <c r="I8" i="17"/>
  <c r="N8" i="17" s="1"/>
  <c r="J8" i="17"/>
  <c r="O8" i="17" s="1"/>
  <c r="K8" i="17"/>
  <c r="I9" i="17"/>
  <c r="N9" i="17" s="1"/>
  <c r="J9" i="17"/>
  <c r="O9" i="17" s="1"/>
  <c r="K9" i="17"/>
  <c r="I10" i="17"/>
  <c r="N10" i="17" s="1"/>
  <c r="J10" i="17"/>
  <c r="O10" i="17" s="1"/>
  <c r="K10" i="17"/>
  <c r="I11" i="17"/>
  <c r="N11" i="17" s="1"/>
  <c r="J11" i="17"/>
  <c r="O11" i="17" s="1"/>
  <c r="K11" i="17"/>
  <c r="I12" i="17"/>
  <c r="N12" i="17" s="1"/>
  <c r="J12" i="17"/>
  <c r="O12" i="17" s="1"/>
  <c r="K12" i="17"/>
  <c r="I13" i="17"/>
  <c r="J13" i="17"/>
  <c r="O13" i="17" s="1"/>
  <c r="K13" i="17"/>
  <c r="I14" i="17"/>
  <c r="J14" i="17"/>
  <c r="O14" i="17" s="1"/>
  <c r="K14" i="17"/>
  <c r="I15" i="17"/>
  <c r="N15" i="17" s="1"/>
  <c r="J15" i="17"/>
  <c r="O15" i="17" s="1"/>
  <c r="K15" i="17"/>
  <c r="I16" i="17"/>
  <c r="J16" i="17"/>
  <c r="O16" i="17" s="1"/>
  <c r="K16" i="17"/>
  <c r="I17" i="17"/>
  <c r="N17" i="17" s="1"/>
  <c r="J17" i="17"/>
  <c r="O17" i="17" s="1"/>
  <c r="K17" i="17"/>
  <c r="I18" i="17"/>
  <c r="N18" i="17" s="1"/>
  <c r="J18" i="17"/>
  <c r="O18" i="17" s="1"/>
  <c r="K18" i="17"/>
  <c r="I19" i="17"/>
  <c r="N19" i="17" s="1"/>
  <c r="J19" i="17"/>
  <c r="O19" i="17" s="1"/>
  <c r="K19" i="17"/>
  <c r="I20" i="17"/>
  <c r="N20" i="17" s="1"/>
  <c r="J20" i="17"/>
  <c r="O20" i="17" s="1"/>
  <c r="K20" i="17"/>
  <c r="I21" i="17"/>
  <c r="N21" i="17" s="1"/>
  <c r="J21" i="17"/>
  <c r="O21" i="17" s="1"/>
  <c r="K21" i="17"/>
  <c r="I22" i="17"/>
  <c r="J22" i="17"/>
  <c r="O22" i="17" s="1"/>
  <c r="K22" i="17"/>
  <c r="I23" i="17"/>
  <c r="J23" i="17"/>
  <c r="O23" i="17" s="1"/>
  <c r="K23" i="17"/>
  <c r="I24" i="17"/>
  <c r="J24" i="17"/>
  <c r="O24" i="17" s="1"/>
  <c r="K24" i="17"/>
  <c r="I25" i="17"/>
  <c r="N25" i="17" s="1"/>
  <c r="J25" i="17"/>
  <c r="O25" i="17" s="1"/>
  <c r="K25" i="17"/>
  <c r="I26" i="17"/>
  <c r="N26" i="17" s="1"/>
  <c r="J26" i="17"/>
  <c r="O26" i="17" s="1"/>
  <c r="K26" i="17"/>
  <c r="I27" i="17"/>
  <c r="N27" i="17" s="1"/>
  <c r="J27" i="17"/>
  <c r="O27" i="17" s="1"/>
  <c r="K27" i="17"/>
  <c r="I28" i="17"/>
  <c r="N28" i="17" s="1"/>
  <c r="J28" i="17"/>
  <c r="O28" i="17" s="1"/>
  <c r="K28" i="17"/>
  <c r="I29" i="17"/>
  <c r="N29" i="17" s="1"/>
  <c r="J29" i="17"/>
  <c r="O29" i="17" s="1"/>
  <c r="K29" i="17"/>
  <c r="I30" i="17"/>
  <c r="N30" i="17" s="1"/>
  <c r="J30" i="17"/>
  <c r="O30" i="17" s="1"/>
  <c r="K30" i="17"/>
  <c r="I31" i="17"/>
  <c r="J31" i="17"/>
  <c r="O31" i="17" s="1"/>
  <c r="K31" i="17"/>
  <c r="I32" i="17"/>
  <c r="J32" i="17"/>
  <c r="O32" i="17" s="1"/>
  <c r="K32" i="17"/>
  <c r="I33" i="17"/>
  <c r="N33" i="17" s="1"/>
  <c r="J33" i="17"/>
  <c r="O33" i="17" s="1"/>
  <c r="K33" i="17"/>
  <c r="I34" i="17"/>
  <c r="N34" i="17" s="1"/>
  <c r="J34" i="17"/>
  <c r="O34" i="17" s="1"/>
  <c r="K34" i="17"/>
  <c r="I35" i="17"/>
  <c r="J35" i="17"/>
  <c r="O35" i="17" s="1"/>
  <c r="K35" i="17"/>
  <c r="I36" i="17"/>
  <c r="N36" i="17" s="1"/>
  <c r="J36" i="17"/>
  <c r="O36" i="17" s="1"/>
  <c r="K36" i="17"/>
  <c r="I37" i="17"/>
  <c r="N37" i="17" s="1"/>
  <c r="J37" i="17"/>
  <c r="O37" i="17" s="1"/>
  <c r="K37" i="17"/>
  <c r="I38" i="17"/>
  <c r="N38" i="17" s="1"/>
  <c r="J38" i="17"/>
  <c r="O38" i="17" s="1"/>
  <c r="K38" i="17"/>
  <c r="I39" i="17"/>
  <c r="N39" i="17" s="1"/>
  <c r="J39" i="17"/>
  <c r="O39" i="17" s="1"/>
  <c r="K39" i="17"/>
  <c r="I40" i="17"/>
  <c r="J40" i="17"/>
  <c r="O40" i="17" s="1"/>
  <c r="K40" i="17"/>
  <c r="I41" i="17"/>
  <c r="N41" i="17" s="1"/>
  <c r="J41" i="17"/>
  <c r="O41" i="17" s="1"/>
  <c r="K41" i="17"/>
  <c r="I42" i="17"/>
  <c r="N42" i="17" s="1"/>
  <c r="J42" i="17"/>
  <c r="O42" i="17" s="1"/>
  <c r="K42" i="17"/>
  <c r="I43" i="17"/>
  <c r="J43" i="17"/>
  <c r="O43" i="17" s="1"/>
  <c r="K43" i="17"/>
  <c r="I44" i="17"/>
  <c r="N44" i="17" s="1"/>
  <c r="J44" i="17"/>
  <c r="O44" i="17" s="1"/>
  <c r="K44" i="17"/>
  <c r="I45" i="17"/>
  <c r="N45" i="17" s="1"/>
  <c r="J45" i="17"/>
  <c r="O45" i="17" s="1"/>
  <c r="K45" i="17"/>
  <c r="I46" i="17"/>
  <c r="N46" i="17" s="1"/>
  <c r="J46" i="17"/>
  <c r="O46" i="17" s="1"/>
  <c r="K46" i="17"/>
  <c r="I47" i="17"/>
  <c r="N47" i="17" s="1"/>
  <c r="J47" i="17"/>
  <c r="O47" i="17" s="1"/>
  <c r="K47" i="17"/>
  <c r="I48" i="17"/>
  <c r="N48" i="17" s="1"/>
  <c r="J48" i="17"/>
  <c r="O48" i="17" s="1"/>
  <c r="K48" i="17"/>
  <c r="I49" i="17"/>
  <c r="N49" i="17" s="1"/>
  <c r="J49" i="17"/>
  <c r="O49" i="17" s="1"/>
  <c r="K49" i="17"/>
  <c r="I50" i="17"/>
  <c r="N50" i="17" s="1"/>
  <c r="J50" i="17"/>
  <c r="O50" i="17" s="1"/>
  <c r="K50" i="17"/>
  <c r="I51" i="17"/>
  <c r="J51" i="17"/>
  <c r="O51" i="17" s="1"/>
  <c r="K51" i="17"/>
  <c r="I52" i="17"/>
  <c r="N52" i="17" s="1"/>
  <c r="J52" i="17"/>
  <c r="O52" i="17" s="1"/>
  <c r="K52" i="17"/>
  <c r="I53" i="17"/>
  <c r="J53" i="17"/>
  <c r="O53" i="17" s="1"/>
  <c r="K53" i="17"/>
  <c r="I54" i="17"/>
  <c r="N54" i="17" s="1"/>
  <c r="J54" i="17"/>
  <c r="O54" i="17" s="1"/>
  <c r="K54" i="17"/>
  <c r="I55" i="17"/>
  <c r="N55" i="17" s="1"/>
  <c r="J55" i="17"/>
  <c r="O55" i="17" s="1"/>
  <c r="K55" i="17"/>
  <c r="I56" i="17"/>
  <c r="N56" i="17" s="1"/>
  <c r="J56" i="17"/>
  <c r="O56" i="17" s="1"/>
  <c r="K56" i="17"/>
  <c r="I57" i="17"/>
  <c r="N57" i="17" s="1"/>
  <c r="J57" i="17"/>
  <c r="O57" i="17" s="1"/>
  <c r="K57" i="17"/>
  <c r="I58" i="17"/>
  <c r="N58" i="17" s="1"/>
  <c r="J58" i="17"/>
  <c r="O58" i="17" s="1"/>
  <c r="K58" i="17"/>
  <c r="I59" i="17"/>
  <c r="J59" i="17"/>
  <c r="O59" i="17" s="1"/>
  <c r="K59" i="17"/>
  <c r="I60" i="17"/>
  <c r="N60" i="17" s="1"/>
  <c r="J60" i="17"/>
  <c r="O60" i="17" s="1"/>
  <c r="K60" i="17"/>
  <c r="I61" i="17"/>
  <c r="J61" i="17"/>
  <c r="O61" i="17" s="1"/>
  <c r="K61" i="17"/>
  <c r="I62" i="17"/>
  <c r="J62" i="17"/>
  <c r="O62" i="17" s="1"/>
  <c r="K62" i="17"/>
  <c r="I63" i="17"/>
  <c r="N63" i="17" s="1"/>
  <c r="J63" i="17"/>
  <c r="O63" i="17" s="1"/>
  <c r="K63" i="17"/>
  <c r="I64" i="17"/>
  <c r="N64" i="17" s="1"/>
  <c r="J64" i="17"/>
  <c r="O64" i="17" s="1"/>
  <c r="K64" i="17"/>
  <c r="I65" i="17"/>
  <c r="N65" i="17" s="1"/>
  <c r="J65" i="17"/>
  <c r="O65" i="17" s="1"/>
  <c r="K65" i="17"/>
  <c r="I66" i="17"/>
  <c r="N66" i="17" s="1"/>
  <c r="J66" i="17"/>
  <c r="O66" i="17" s="1"/>
  <c r="K66" i="17"/>
  <c r="I67" i="17"/>
  <c r="N67" i="17" s="1"/>
  <c r="J67" i="17"/>
  <c r="O67" i="17" s="1"/>
  <c r="K67" i="17"/>
  <c r="I68" i="17"/>
  <c r="J68" i="17"/>
  <c r="O68" i="17" s="1"/>
  <c r="K68" i="17"/>
  <c r="I69" i="17"/>
  <c r="J69" i="17"/>
  <c r="O69" i="17" s="1"/>
  <c r="K69" i="17"/>
  <c r="I70" i="17"/>
  <c r="J70" i="17"/>
  <c r="O70" i="17" s="1"/>
  <c r="K70" i="17"/>
  <c r="I71" i="17"/>
  <c r="N71" i="17" s="1"/>
  <c r="J71" i="17"/>
  <c r="O71" i="17" s="1"/>
  <c r="K71" i="17"/>
  <c r="I72" i="17"/>
  <c r="N72" i="17" s="1"/>
  <c r="J72" i="17"/>
  <c r="O72" i="17" s="1"/>
  <c r="K72" i="17"/>
  <c r="I73" i="17"/>
  <c r="N73" i="17" s="1"/>
  <c r="J73" i="17"/>
  <c r="O73" i="17" s="1"/>
  <c r="K73" i="17"/>
  <c r="I74" i="17"/>
  <c r="N74" i="17" s="1"/>
  <c r="J74" i="17"/>
  <c r="O74" i="17" s="1"/>
  <c r="K74" i="17"/>
  <c r="I75" i="17"/>
  <c r="N75" i="17" s="1"/>
  <c r="J75" i="17"/>
  <c r="O75" i="17" s="1"/>
  <c r="K75" i="17"/>
  <c r="I76" i="17"/>
  <c r="N76" i="17" s="1"/>
  <c r="J76" i="17"/>
  <c r="O76" i="17" s="1"/>
  <c r="K76" i="17"/>
  <c r="I77" i="17"/>
  <c r="J77" i="17"/>
  <c r="O77" i="17" s="1"/>
  <c r="K77" i="17"/>
  <c r="I78" i="17"/>
  <c r="J78" i="17"/>
  <c r="O78" i="17" s="1"/>
  <c r="K78" i="17"/>
  <c r="I79" i="17"/>
  <c r="N79" i="17" s="1"/>
  <c r="J79" i="17"/>
  <c r="O79" i="17" s="1"/>
  <c r="K79" i="17"/>
  <c r="I80" i="17"/>
  <c r="J80" i="17"/>
  <c r="O80" i="17" s="1"/>
  <c r="K80" i="17"/>
  <c r="I81" i="17"/>
  <c r="N81" i="17" s="1"/>
  <c r="J81" i="17"/>
  <c r="O81" i="17" s="1"/>
  <c r="K81" i="17"/>
  <c r="I82" i="17"/>
  <c r="N82" i="17" s="1"/>
  <c r="J82" i="17"/>
  <c r="O82" i="17" s="1"/>
  <c r="K82" i="17"/>
  <c r="I83" i="17"/>
  <c r="N83" i="17" s="1"/>
  <c r="J83" i="17"/>
  <c r="O83" i="17" s="1"/>
  <c r="K83" i="17"/>
  <c r="I84" i="17"/>
  <c r="N84" i="17" s="1"/>
  <c r="J84" i="17"/>
  <c r="O84" i="17" s="1"/>
  <c r="K84" i="17"/>
  <c r="I85" i="17"/>
  <c r="N85" i="17" s="1"/>
  <c r="J85" i="17"/>
  <c r="O85" i="17" s="1"/>
  <c r="K85" i="17"/>
  <c r="I86" i="17"/>
  <c r="J86" i="17"/>
  <c r="O86" i="17" s="1"/>
  <c r="K86" i="17"/>
  <c r="I87" i="17"/>
  <c r="J87" i="17"/>
  <c r="O87" i="17" s="1"/>
  <c r="K87" i="17"/>
  <c r="I88" i="17"/>
  <c r="J88" i="17"/>
  <c r="O88" i="17" s="1"/>
  <c r="K88" i="17"/>
  <c r="I89" i="17"/>
  <c r="N89" i="17" s="1"/>
  <c r="J89" i="17"/>
  <c r="O89" i="17" s="1"/>
  <c r="K89" i="17"/>
  <c r="I90" i="17"/>
  <c r="N90" i="17" s="1"/>
  <c r="J90" i="17"/>
  <c r="O90" i="17" s="1"/>
  <c r="K90" i="17"/>
  <c r="I91" i="17"/>
  <c r="N91" i="17" s="1"/>
  <c r="J91" i="17"/>
  <c r="O91" i="17" s="1"/>
  <c r="K91" i="17"/>
  <c r="I92" i="17"/>
  <c r="N92" i="17" s="1"/>
  <c r="J92" i="17"/>
  <c r="O92" i="17" s="1"/>
  <c r="K92" i="17"/>
  <c r="I93" i="17"/>
  <c r="N93" i="17" s="1"/>
  <c r="J93" i="17"/>
  <c r="O93" i="17" s="1"/>
  <c r="K93" i="17"/>
  <c r="I94" i="17"/>
  <c r="N94" i="17" s="1"/>
  <c r="J94" i="17"/>
  <c r="O94" i="17" s="1"/>
  <c r="K94" i="17"/>
  <c r="I95" i="17"/>
  <c r="J95" i="17"/>
  <c r="O95" i="17" s="1"/>
  <c r="K95" i="17"/>
  <c r="I96" i="17"/>
  <c r="J96" i="17"/>
  <c r="O96" i="17" s="1"/>
  <c r="K96" i="17"/>
  <c r="I97" i="17"/>
  <c r="N97" i="17" s="1"/>
  <c r="J97" i="17"/>
  <c r="O97" i="17" s="1"/>
  <c r="K97" i="17"/>
  <c r="I98" i="17"/>
  <c r="N98" i="17" s="1"/>
  <c r="J98" i="17"/>
  <c r="O98" i="17" s="1"/>
  <c r="K98" i="17"/>
  <c r="I99" i="17"/>
  <c r="J99" i="17"/>
  <c r="O99" i="17" s="1"/>
  <c r="K99" i="17"/>
  <c r="I100" i="17"/>
  <c r="N100" i="17" s="1"/>
  <c r="J100" i="17"/>
  <c r="O100" i="17" s="1"/>
  <c r="K100" i="17"/>
  <c r="I101" i="17"/>
  <c r="N101" i="17" s="1"/>
  <c r="J101" i="17"/>
  <c r="O101" i="17" s="1"/>
  <c r="K101" i="17"/>
  <c r="I102" i="17"/>
  <c r="N102" i="17" s="1"/>
  <c r="J102" i="17"/>
  <c r="O102" i="17" s="1"/>
  <c r="K102" i="17"/>
  <c r="I103" i="17"/>
  <c r="N103" i="17" s="1"/>
  <c r="J103" i="17"/>
  <c r="O103" i="17" s="1"/>
  <c r="K103" i="17"/>
  <c r="I104" i="17"/>
  <c r="J104" i="17"/>
  <c r="O104" i="17" s="1"/>
  <c r="K104" i="17"/>
  <c r="I105" i="17"/>
  <c r="N105" i="17" s="1"/>
  <c r="J105" i="17"/>
  <c r="O105" i="17" s="1"/>
  <c r="K105" i="17"/>
  <c r="I106" i="17"/>
  <c r="N106" i="17" s="1"/>
  <c r="J106" i="17"/>
  <c r="O106" i="17" s="1"/>
  <c r="K106" i="17"/>
  <c r="I107" i="17"/>
  <c r="J107" i="17"/>
  <c r="O107" i="17" s="1"/>
  <c r="K107" i="17"/>
  <c r="I108" i="17"/>
  <c r="N108" i="17" s="1"/>
  <c r="J108" i="17"/>
  <c r="O108" i="17" s="1"/>
  <c r="K108" i="17"/>
  <c r="I109" i="17"/>
  <c r="N109" i="17" s="1"/>
  <c r="J109" i="17"/>
  <c r="O109" i="17" s="1"/>
  <c r="K109" i="17"/>
  <c r="I110" i="17"/>
  <c r="N110" i="17" s="1"/>
  <c r="J110" i="17"/>
  <c r="O110" i="17" s="1"/>
  <c r="K110" i="17"/>
  <c r="I111" i="17"/>
  <c r="N111" i="17" s="1"/>
  <c r="J111" i="17"/>
  <c r="O111" i="17" s="1"/>
  <c r="K111" i="17"/>
  <c r="I112" i="17"/>
  <c r="N112" i="17" s="1"/>
  <c r="J112" i="17"/>
  <c r="O112" i="17" s="1"/>
  <c r="K112" i="17"/>
  <c r="I113" i="17"/>
  <c r="N113" i="17" s="1"/>
  <c r="J113" i="17"/>
  <c r="O113" i="17" s="1"/>
  <c r="K113" i="17"/>
  <c r="I114" i="17"/>
  <c r="N114" i="17" s="1"/>
  <c r="J114" i="17"/>
  <c r="O114" i="17" s="1"/>
  <c r="K114" i="17"/>
  <c r="I115" i="17"/>
  <c r="J115" i="17"/>
  <c r="O115" i="17" s="1"/>
  <c r="K115" i="17"/>
  <c r="I116" i="17"/>
  <c r="N116" i="17" s="1"/>
  <c r="J116" i="17"/>
  <c r="O116" i="17" s="1"/>
  <c r="K116" i="17"/>
  <c r="I117" i="17"/>
  <c r="J117" i="17"/>
  <c r="O117" i="17" s="1"/>
  <c r="K117" i="17"/>
  <c r="I118" i="17"/>
  <c r="N118" i="17" s="1"/>
  <c r="J118" i="17"/>
  <c r="O118" i="17" s="1"/>
  <c r="K118" i="17"/>
  <c r="I119" i="17"/>
  <c r="N119" i="17" s="1"/>
  <c r="J119" i="17"/>
  <c r="O119" i="17" s="1"/>
  <c r="K119" i="17"/>
  <c r="I120" i="17"/>
  <c r="N120" i="17" s="1"/>
  <c r="J120" i="17"/>
  <c r="O120" i="17" s="1"/>
  <c r="K120" i="17"/>
  <c r="I121" i="17"/>
  <c r="N121" i="17" s="1"/>
  <c r="J121" i="17"/>
  <c r="O121" i="17" s="1"/>
  <c r="K121" i="17"/>
  <c r="I122" i="17"/>
  <c r="N122" i="17" s="1"/>
  <c r="J122" i="17"/>
  <c r="O122" i="17" s="1"/>
  <c r="K122" i="17"/>
  <c r="I123" i="17"/>
  <c r="J123" i="17"/>
  <c r="O123" i="17" s="1"/>
  <c r="K123" i="17"/>
  <c r="I124" i="17"/>
  <c r="N124" i="17" s="1"/>
  <c r="J124" i="17"/>
  <c r="O124" i="17" s="1"/>
  <c r="K124" i="17"/>
  <c r="I125" i="17"/>
  <c r="J125" i="17"/>
  <c r="O125" i="17" s="1"/>
  <c r="K125" i="17"/>
  <c r="I126" i="17"/>
  <c r="J126" i="17"/>
  <c r="O126" i="17" s="1"/>
  <c r="K126" i="17"/>
  <c r="I127" i="17"/>
  <c r="N127" i="17" s="1"/>
  <c r="J127" i="17"/>
  <c r="O127" i="17" s="1"/>
  <c r="K127" i="17"/>
  <c r="I128" i="17"/>
  <c r="N128" i="17" s="1"/>
  <c r="J128" i="17"/>
  <c r="O128" i="17" s="1"/>
  <c r="K128" i="17"/>
  <c r="I129" i="17"/>
  <c r="N129" i="17" s="1"/>
  <c r="J129" i="17"/>
  <c r="O129" i="17" s="1"/>
  <c r="K129" i="17"/>
  <c r="I130" i="17"/>
  <c r="N130" i="17" s="1"/>
  <c r="J130" i="17"/>
  <c r="O130" i="17" s="1"/>
  <c r="K130" i="17"/>
  <c r="I131" i="17"/>
  <c r="N131" i="17" s="1"/>
  <c r="J131" i="17"/>
  <c r="O131" i="17" s="1"/>
  <c r="K131" i="17"/>
  <c r="I132" i="17"/>
  <c r="J132" i="17"/>
  <c r="O132" i="17" s="1"/>
  <c r="K132" i="17"/>
  <c r="I133" i="17"/>
  <c r="J133" i="17"/>
  <c r="O133" i="17" s="1"/>
  <c r="K133" i="17"/>
  <c r="I134" i="17"/>
  <c r="J134" i="17"/>
  <c r="O134" i="17" s="1"/>
  <c r="K134" i="17"/>
  <c r="I135" i="17"/>
  <c r="N135" i="17" s="1"/>
  <c r="J135" i="17"/>
  <c r="O135" i="17" s="1"/>
  <c r="K135" i="17"/>
  <c r="I136" i="17"/>
  <c r="N136" i="17" s="1"/>
  <c r="J136" i="17"/>
  <c r="O136" i="17" s="1"/>
  <c r="K136" i="17"/>
  <c r="I137" i="17"/>
  <c r="N137" i="17" s="1"/>
  <c r="J137" i="17"/>
  <c r="O137" i="17" s="1"/>
  <c r="K137" i="17"/>
  <c r="I138" i="17"/>
  <c r="N138" i="17" s="1"/>
  <c r="J138" i="17"/>
  <c r="O138" i="17" s="1"/>
  <c r="K138" i="17"/>
  <c r="I139" i="17"/>
  <c r="N139" i="17" s="1"/>
  <c r="J139" i="17"/>
  <c r="O139" i="17" s="1"/>
  <c r="K139" i="17"/>
  <c r="I140" i="17"/>
  <c r="N140" i="17" s="1"/>
  <c r="J140" i="17"/>
  <c r="O140" i="17" s="1"/>
  <c r="K140" i="17"/>
  <c r="I141" i="17"/>
  <c r="J141" i="17"/>
  <c r="O141" i="17" s="1"/>
  <c r="K141" i="17"/>
  <c r="I142" i="17"/>
  <c r="J142" i="17"/>
  <c r="O142" i="17" s="1"/>
  <c r="K142" i="17"/>
  <c r="I143" i="17"/>
  <c r="N143" i="17" s="1"/>
  <c r="J143" i="17"/>
  <c r="O143" i="17" s="1"/>
  <c r="K143" i="17"/>
  <c r="I144" i="17"/>
  <c r="J144" i="17"/>
  <c r="O144" i="17" s="1"/>
  <c r="K144" i="17"/>
  <c r="I145" i="17"/>
  <c r="N145" i="17" s="1"/>
  <c r="J145" i="17"/>
  <c r="O145" i="17" s="1"/>
  <c r="K145" i="17"/>
  <c r="I146" i="17"/>
  <c r="N146" i="17" s="1"/>
  <c r="J146" i="17"/>
  <c r="O146" i="17" s="1"/>
  <c r="K146" i="17"/>
  <c r="I147" i="17"/>
  <c r="N147" i="17" s="1"/>
  <c r="J147" i="17"/>
  <c r="O147" i="17" s="1"/>
  <c r="K147" i="17"/>
  <c r="I148" i="17"/>
  <c r="N148" i="17" s="1"/>
  <c r="J148" i="17"/>
  <c r="O148" i="17" s="1"/>
  <c r="K148" i="17"/>
  <c r="I149" i="17"/>
  <c r="N149" i="17" s="1"/>
  <c r="J149" i="17"/>
  <c r="O149" i="17" s="1"/>
  <c r="K149" i="17"/>
  <c r="I150" i="17"/>
  <c r="J150" i="17"/>
  <c r="O150" i="17" s="1"/>
  <c r="K150" i="17"/>
  <c r="I151" i="17"/>
  <c r="J151" i="17"/>
  <c r="O151" i="17" s="1"/>
  <c r="K151" i="17"/>
  <c r="I152" i="17"/>
  <c r="J152" i="17"/>
  <c r="O152" i="17" s="1"/>
  <c r="K152" i="17"/>
  <c r="I153" i="17"/>
  <c r="N153" i="17" s="1"/>
  <c r="J153" i="17"/>
  <c r="O153" i="17" s="1"/>
  <c r="K153" i="17"/>
  <c r="I154" i="17"/>
  <c r="N154" i="17" s="1"/>
  <c r="J154" i="17"/>
  <c r="O154" i="17" s="1"/>
  <c r="K154" i="17"/>
  <c r="I155" i="17"/>
  <c r="N155" i="17" s="1"/>
  <c r="J155" i="17"/>
  <c r="O155" i="17" s="1"/>
  <c r="K155" i="17"/>
  <c r="I156" i="17"/>
  <c r="N156" i="17" s="1"/>
  <c r="J156" i="17"/>
  <c r="O156" i="17" s="1"/>
  <c r="K156" i="17"/>
  <c r="I157" i="17"/>
  <c r="N157" i="17" s="1"/>
  <c r="J157" i="17"/>
  <c r="O157" i="17" s="1"/>
  <c r="K157" i="17"/>
  <c r="I158" i="17"/>
  <c r="N158" i="17" s="1"/>
  <c r="J158" i="17"/>
  <c r="O158" i="17" s="1"/>
  <c r="K158" i="17"/>
  <c r="I159" i="17"/>
  <c r="J159" i="17"/>
  <c r="O159" i="17" s="1"/>
  <c r="K159" i="17"/>
  <c r="I160" i="17"/>
  <c r="J160" i="17"/>
  <c r="O160" i="17" s="1"/>
  <c r="K160" i="17"/>
  <c r="I161" i="17"/>
  <c r="N161" i="17" s="1"/>
  <c r="J161" i="17"/>
  <c r="O161" i="17" s="1"/>
  <c r="K161" i="17"/>
  <c r="I162" i="17"/>
  <c r="N162" i="17" s="1"/>
  <c r="J162" i="17"/>
  <c r="O162" i="17" s="1"/>
  <c r="K162" i="17"/>
  <c r="I163" i="17"/>
  <c r="J163" i="17"/>
  <c r="O163" i="17" s="1"/>
  <c r="K163" i="17"/>
  <c r="I164" i="17"/>
  <c r="N164" i="17" s="1"/>
  <c r="J164" i="17"/>
  <c r="O164" i="17" s="1"/>
  <c r="K164" i="17"/>
  <c r="I165" i="17"/>
  <c r="N165" i="17" s="1"/>
  <c r="J165" i="17"/>
  <c r="O165" i="17" s="1"/>
  <c r="K165" i="17"/>
  <c r="I166" i="17"/>
  <c r="N166" i="17" s="1"/>
  <c r="J166" i="17"/>
  <c r="O166" i="17" s="1"/>
  <c r="K166" i="17"/>
  <c r="I167" i="17"/>
  <c r="N167" i="17" s="1"/>
  <c r="J167" i="17"/>
  <c r="O167" i="17" s="1"/>
  <c r="K167" i="17"/>
  <c r="I168" i="17"/>
  <c r="J168" i="17"/>
  <c r="O168" i="17" s="1"/>
  <c r="K168" i="17"/>
  <c r="I169" i="17"/>
  <c r="N169" i="17" s="1"/>
  <c r="J169" i="17"/>
  <c r="O169" i="17" s="1"/>
  <c r="K169" i="17"/>
  <c r="I170" i="17"/>
  <c r="N170" i="17" s="1"/>
  <c r="J170" i="17"/>
  <c r="O170" i="17" s="1"/>
  <c r="K170" i="17"/>
  <c r="I171" i="17"/>
  <c r="J171" i="17"/>
  <c r="O171" i="17" s="1"/>
  <c r="K171" i="17"/>
  <c r="I172" i="17"/>
  <c r="N172" i="17" s="1"/>
  <c r="J172" i="17"/>
  <c r="O172" i="17" s="1"/>
  <c r="K172" i="17"/>
  <c r="I173" i="17"/>
  <c r="N173" i="17" s="1"/>
  <c r="J173" i="17"/>
  <c r="O173" i="17" s="1"/>
  <c r="K173" i="17"/>
  <c r="I174" i="17"/>
  <c r="N174" i="17" s="1"/>
  <c r="J174" i="17"/>
  <c r="O174" i="17" s="1"/>
  <c r="K174" i="17"/>
  <c r="I175" i="17"/>
  <c r="N175" i="17" s="1"/>
  <c r="J175" i="17"/>
  <c r="O175" i="17" s="1"/>
  <c r="K175" i="17"/>
  <c r="I176" i="17"/>
  <c r="N176" i="17" s="1"/>
  <c r="J176" i="17"/>
  <c r="O176" i="17" s="1"/>
  <c r="K176" i="17"/>
  <c r="I177" i="17"/>
  <c r="N177" i="17" s="1"/>
  <c r="J177" i="17"/>
  <c r="O177" i="17" s="1"/>
  <c r="K177" i="17"/>
  <c r="I178" i="17"/>
  <c r="N178" i="17" s="1"/>
  <c r="J178" i="17"/>
  <c r="O178" i="17" s="1"/>
  <c r="K178" i="17"/>
  <c r="I179" i="17"/>
  <c r="J179" i="17"/>
  <c r="O179" i="17" s="1"/>
  <c r="K179" i="17"/>
  <c r="I180" i="17"/>
  <c r="N180" i="17" s="1"/>
  <c r="J180" i="17"/>
  <c r="O180" i="17" s="1"/>
  <c r="K180" i="17"/>
  <c r="I181" i="17"/>
  <c r="J181" i="17"/>
  <c r="O181" i="17" s="1"/>
  <c r="K181" i="17"/>
  <c r="I182" i="17"/>
  <c r="N182" i="17" s="1"/>
  <c r="J182" i="17"/>
  <c r="O182" i="17" s="1"/>
  <c r="K182" i="17"/>
  <c r="I183" i="17"/>
  <c r="N183" i="17" s="1"/>
  <c r="J183" i="17"/>
  <c r="O183" i="17" s="1"/>
  <c r="K183" i="17"/>
  <c r="I184" i="17"/>
  <c r="N184" i="17" s="1"/>
  <c r="J184" i="17"/>
  <c r="O184" i="17" s="1"/>
  <c r="K184" i="17"/>
  <c r="I185" i="17"/>
  <c r="N185" i="17" s="1"/>
  <c r="J185" i="17"/>
  <c r="O185" i="17" s="1"/>
  <c r="K185" i="17"/>
  <c r="I186" i="17"/>
  <c r="N186" i="17" s="1"/>
  <c r="J186" i="17"/>
  <c r="O186" i="17" s="1"/>
  <c r="K186" i="17"/>
  <c r="I187" i="17"/>
  <c r="J187" i="17"/>
  <c r="O187" i="17" s="1"/>
  <c r="K187" i="17"/>
  <c r="I188" i="17"/>
  <c r="N188" i="17" s="1"/>
  <c r="J188" i="17"/>
  <c r="O188" i="17" s="1"/>
  <c r="K188" i="17"/>
  <c r="I189" i="17"/>
  <c r="J189" i="17"/>
  <c r="O189" i="17" s="1"/>
  <c r="K189" i="17"/>
  <c r="I190" i="17"/>
  <c r="J190" i="17"/>
  <c r="O190" i="17" s="1"/>
  <c r="K190" i="17"/>
  <c r="I191" i="17"/>
  <c r="N191" i="17" s="1"/>
  <c r="J191" i="17"/>
  <c r="O191" i="17" s="1"/>
  <c r="K191" i="17"/>
  <c r="I192" i="17"/>
  <c r="N192" i="17" s="1"/>
  <c r="J192" i="17"/>
  <c r="O192" i="17" s="1"/>
  <c r="K192" i="17"/>
  <c r="I193" i="17"/>
  <c r="N193" i="17" s="1"/>
  <c r="J193" i="17"/>
  <c r="O193" i="17" s="1"/>
  <c r="K193" i="17"/>
  <c r="I194" i="17"/>
  <c r="N194" i="17" s="1"/>
  <c r="J194" i="17"/>
  <c r="O194" i="17" s="1"/>
  <c r="K194" i="17"/>
  <c r="I195" i="17"/>
  <c r="N195" i="17" s="1"/>
  <c r="J195" i="17"/>
  <c r="O195" i="17" s="1"/>
  <c r="K195" i="17"/>
  <c r="I196" i="17"/>
  <c r="J196" i="17"/>
  <c r="O196" i="17" s="1"/>
  <c r="K196" i="17"/>
  <c r="I197" i="17"/>
  <c r="J197" i="17"/>
  <c r="O197" i="17" s="1"/>
  <c r="K197" i="17"/>
  <c r="I198" i="17"/>
  <c r="J198" i="17"/>
  <c r="O198" i="17" s="1"/>
  <c r="K198" i="17"/>
  <c r="I199" i="17"/>
  <c r="N199" i="17" s="1"/>
  <c r="J199" i="17"/>
  <c r="O199" i="17" s="1"/>
  <c r="K199" i="17"/>
  <c r="I200" i="17"/>
  <c r="N200" i="17" s="1"/>
  <c r="J200" i="17"/>
  <c r="O200" i="17" s="1"/>
  <c r="K200" i="17"/>
  <c r="I201" i="17"/>
  <c r="N201" i="17" s="1"/>
  <c r="J201" i="17"/>
  <c r="O201" i="17" s="1"/>
  <c r="K201" i="17"/>
  <c r="I202" i="17"/>
  <c r="N202" i="17" s="1"/>
  <c r="J202" i="17"/>
  <c r="O202" i="17" s="1"/>
  <c r="K202" i="17"/>
  <c r="I203" i="17"/>
  <c r="N203" i="17" s="1"/>
  <c r="J203" i="17"/>
  <c r="O203" i="17" s="1"/>
  <c r="K203" i="17"/>
  <c r="I204" i="17"/>
  <c r="N204" i="17" s="1"/>
  <c r="J204" i="17"/>
  <c r="O204" i="17" s="1"/>
  <c r="K204" i="17"/>
  <c r="I205" i="17"/>
  <c r="J205" i="17"/>
  <c r="O205" i="17" s="1"/>
  <c r="K205" i="17"/>
  <c r="I206" i="17"/>
  <c r="J206" i="17"/>
  <c r="O206" i="17" s="1"/>
  <c r="K206" i="17"/>
  <c r="I207" i="17"/>
  <c r="N207" i="17" s="1"/>
  <c r="J207" i="17"/>
  <c r="O207" i="17" s="1"/>
  <c r="K207" i="17"/>
  <c r="I208" i="17"/>
  <c r="J208" i="17"/>
  <c r="O208" i="17" s="1"/>
  <c r="K208" i="17"/>
  <c r="I209" i="17"/>
  <c r="N209" i="17" s="1"/>
  <c r="J209" i="17"/>
  <c r="O209" i="17" s="1"/>
  <c r="K209" i="17"/>
  <c r="I210" i="17"/>
  <c r="N210" i="17" s="1"/>
  <c r="J210" i="17"/>
  <c r="O210" i="17" s="1"/>
  <c r="K210" i="17"/>
  <c r="I211" i="17"/>
  <c r="N211" i="17" s="1"/>
  <c r="J211" i="17"/>
  <c r="O211" i="17" s="1"/>
  <c r="K211" i="17"/>
  <c r="I212" i="17"/>
  <c r="N212" i="17" s="1"/>
  <c r="J212" i="17"/>
  <c r="O212" i="17" s="1"/>
  <c r="K212" i="17"/>
  <c r="I213" i="17"/>
  <c r="N213" i="17" s="1"/>
  <c r="J213" i="17"/>
  <c r="O213" i="17" s="1"/>
  <c r="K213" i="17"/>
  <c r="I214" i="17"/>
  <c r="J214" i="17"/>
  <c r="O214" i="17" s="1"/>
  <c r="K214" i="17"/>
  <c r="I215" i="17"/>
  <c r="J215" i="17"/>
  <c r="O215" i="17" s="1"/>
  <c r="K215" i="17"/>
  <c r="I216" i="17"/>
  <c r="N216" i="17" s="1"/>
  <c r="J216" i="17"/>
  <c r="O216" i="17" s="1"/>
  <c r="K216" i="17"/>
  <c r="I217" i="17"/>
  <c r="N217" i="17" s="1"/>
  <c r="J217" i="17"/>
  <c r="O217" i="17" s="1"/>
  <c r="K217" i="17"/>
  <c r="I218" i="17"/>
  <c r="N218" i="17" s="1"/>
  <c r="J218" i="17"/>
  <c r="O218" i="17" s="1"/>
  <c r="K218" i="17"/>
  <c r="I219" i="17"/>
  <c r="N219" i="17" s="1"/>
  <c r="J219" i="17"/>
  <c r="O219" i="17" s="1"/>
  <c r="K219" i="17"/>
  <c r="I220" i="17"/>
  <c r="N220" i="17" s="1"/>
  <c r="J220" i="17"/>
  <c r="O220" i="17" s="1"/>
  <c r="K220" i="17"/>
  <c r="I221" i="17"/>
  <c r="N221" i="17" s="1"/>
  <c r="J221" i="17"/>
  <c r="O221" i="17" s="1"/>
  <c r="K221" i="17"/>
  <c r="I222" i="17"/>
  <c r="N222" i="17" s="1"/>
  <c r="J222" i="17"/>
  <c r="O222" i="17" s="1"/>
  <c r="K222" i="17"/>
  <c r="I223" i="17"/>
  <c r="J223" i="17"/>
  <c r="O223" i="17" s="1"/>
  <c r="K223" i="17"/>
  <c r="I224" i="17"/>
  <c r="J224" i="17"/>
  <c r="O224" i="17" s="1"/>
  <c r="K224" i="17"/>
  <c r="I225" i="17"/>
  <c r="N225" i="17" s="1"/>
  <c r="J225" i="17"/>
  <c r="O225" i="17" s="1"/>
  <c r="K225" i="17"/>
  <c r="I226" i="17"/>
  <c r="N226" i="17" s="1"/>
  <c r="J226" i="17"/>
  <c r="O226" i="17" s="1"/>
  <c r="K226" i="17"/>
  <c r="I227" i="17"/>
  <c r="J227" i="17"/>
  <c r="O227" i="17" s="1"/>
  <c r="K227" i="17"/>
  <c r="I228" i="17"/>
  <c r="N228" i="17" s="1"/>
  <c r="J228" i="17"/>
  <c r="O228" i="17" s="1"/>
  <c r="K228" i="17"/>
  <c r="I229" i="17"/>
  <c r="N229" i="17" s="1"/>
  <c r="J229" i="17"/>
  <c r="O229" i="17" s="1"/>
  <c r="K229" i="17"/>
  <c r="I230" i="17"/>
  <c r="N230" i="17" s="1"/>
  <c r="J230" i="17"/>
  <c r="O230" i="17" s="1"/>
  <c r="K230" i="17"/>
  <c r="I231" i="17"/>
  <c r="N231" i="17" s="1"/>
  <c r="J231" i="17"/>
  <c r="O231" i="17" s="1"/>
  <c r="K231" i="17"/>
  <c r="I232" i="17"/>
  <c r="J232" i="17"/>
  <c r="O232" i="17" s="1"/>
  <c r="K232" i="17"/>
  <c r="I233" i="17"/>
  <c r="N233" i="17" s="1"/>
  <c r="J233" i="17"/>
  <c r="O233" i="17" s="1"/>
  <c r="K233" i="17"/>
  <c r="I234" i="17"/>
  <c r="N234" i="17" s="1"/>
  <c r="J234" i="17"/>
  <c r="O234" i="17" s="1"/>
  <c r="K234" i="17"/>
  <c r="I235" i="17"/>
  <c r="J235" i="17"/>
  <c r="O235" i="17" s="1"/>
  <c r="K235" i="17"/>
  <c r="I236" i="17"/>
  <c r="N236" i="17" s="1"/>
  <c r="J236" i="17"/>
  <c r="O236" i="17" s="1"/>
  <c r="K236" i="17"/>
  <c r="I237" i="17"/>
  <c r="N237" i="17" s="1"/>
  <c r="J237" i="17"/>
  <c r="O237" i="17" s="1"/>
  <c r="K237" i="17"/>
  <c r="I238" i="17"/>
  <c r="N238" i="17" s="1"/>
  <c r="J238" i="17"/>
  <c r="O238" i="17" s="1"/>
  <c r="K238" i="17"/>
  <c r="I239" i="17"/>
  <c r="N239" i="17" s="1"/>
  <c r="J239" i="17"/>
  <c r="O239" i="17" s="1"/>
  <c r="K239" i="17"/>
  <c r="I240" i="17"/>
  <c r="N240" i="17" s="1"/>
  <c r="J240" i="17"/>
  <c r="O240" i="17" s="1"/>
  <c r="K240" i="17"/>
  <c r="I241" i="17"/>
  <c r="N241" i="17" s="1"/>
  <c r="J241" i="17"/>
  <c r="O241" i="17" s="1"/>
  <c r="K241" i="17"/>
  <c r="I242" i="17"/>
  <c r="N242" i="17" s="1"/>
  <c r="J242" i="17"/>
  <c r="O242" i="17" s="1"/>
  <c r="K242" i="17"/>
  <c r="I243" i="17"/>
  <c r="J243" i="17"/>
  <c r="O243" i="17" s="1"/>
  <c r="K243" i="17"/>
  <c r="I244" i="17"/>
  <c r="N244" i="17" s="1"/>
  <c r="J244" i="17"/>
  <c r="O244" i="17" s="1"/>
  <c r="K244" i="17"/>
  <c r="I245" i="17"/>
  <c r="J245" i="17"/>
  <c r="O245" i="17" s="1"/>
  <c r="K245" i="17"/>
  <c r="I246" i="17"/>
  <c r="N246" i="17" s="1"/>
  <c r="J246" i="17"/>
  <c r="O246" i="17" s="1"/>
  <c r="K246" i="17"/>
  <c r="I247" i="17"/>
  <c r="N247" i="17" s="1"/>
  <c r="J247" i="17"/>
  <c r="O247" i="17" s="1"/>
  <c r="K247" i="17"/>
  <c r="I248" i="17"/>
  <c r="N248" i="17" s="1"/>
  <c r="J248" i="17"/>
  <c r="O248" i="17" s="1"/>
  <c r="K248" i="17"/>
  <c r="I249" i="17"/>
  <c r="N249" i="17" s="1"/>
  <c r="J249" i="17"/>
  <c r="O249" i="17" s="1"/>
  <c r="K249" i="17"/>
  <c r="I250" i="17"/>
  <c r="N250" i="17" s="1"/>
  <c r="J250" i="17"/>
  <c r="O250" i="17" s="1"/>
  <c r="K250" i="17"/>
  <c r="I251" i="17"/>
  <c r="J251" i="17"/>
  <c r="O251" i="17" s="1"/>
  <c r="K251" i="17"/>
  <c r="I252" i="17"/>
  <c r="N252" i="17" s="1"/>
  <c r="J252" i="17"/>
  <c r="O252" i="17" s="1"/>
  <c r="K252" i="17"/>
  <c r="I253" i="17"/>
  <c r="J253" i="17"/>
  <c r="O253" i="17" s="1"/>
  <c r="K253" i="17"/>
  <c r="I254" i="17"/>
  <c r="N254" i="17" s="1"/>
  <c r="J254" i="17"/>
  <c r="O254" i="17" s="1"/>
  <c r="K254" i="17"/>
  <c r="I255" i="17"/>
  <c r="N255" i="17" s="1"/>
  <c r="J255" i="17"/>
  <c r="O255" i="17" s="1"/>
  <c r="K255" i="17"/>
  <c r="I256" i="17"/>
  <c r="N256" i="17" s="1"/>
  <c r="J256" i="17"/>
  <c r="O256" i="17" s="1"/>
  <c r="K256" i="17"/>
  <c r="I257" i="17"/>
  <c r="N257" i="17" s="1"/>
  <c r="J257" i="17"/>
  <c r="O257" i="17" s="1"/>
  <c r="K257" i="17"/>
  <c r="I258" i="17"/>
  <c r="N258" i="17" s="1"/>
  <c r="J258" i="17"/>
  <c r="O258" i="17" s="1"/>
  <c r="K258" i="17"/>
  <c r="I259" i="17"/>
  <c r="N259" i="17" s="1"/>
  <c r="J259" i="17"/>
  <c r="O259" i="17" s="1"/>
  <c r="K259" i="17"/>
  <c r="I260" i="17"/>
  <c r="J260" i="17"/>
  <c r="O260" i="17" s="1"/>
  <c r="K260" i="17"/>
  <c r="I261" i="17"/>
  <c r="J261" i="17"/>
  <c r="O261" i="17" s="1"/>
  <c r="K261" i="17"/>
  <c r="I262" i="17"/>
  <c r="J262" i="17"/>
  <c r="O262" i="17" s="1"/>
  <c r="K262" i="17"/>
  <c r="I263" i="17"/>
  <c r="N263" i="17" s="1"/>
  <c r="J263" i="17"/>
  <c r="O263" i="17" s="1"/>
  <c r="K263" i="17"/>
  <c r="I264" i="17"/>
  <c r="N264" i="17" s="1"/>
  <c r="J264" i="17"/>
  <c r="O264" i="17" s="1"/>
  <c r="K264" i="17"/>
  <c r="I265" i="17"/>
  <c r="N265" i="17" s="1"/>
  <c r="J265" i="17"/>
  <c r="O265" i="17" s="1"/>
  <c r="K265" i="17"/>
  <c r="I266" i="17"/>
  <c r="N266" i="17" s="1"/>
  <c r="J266" i="17"/>
  <c r="O266" i="17" s="1"/>
  <c r="K266" i="17"/>
  <c r="I267" i="17"/>
  <c r="N267" i="17" s="1"/>
  <c r="J267" i="17"/>
  <c r="O267" i="17" s="1"/>
  <c r="K267" i="17"/>
  <c r="I268" i="17"/>
  <c r="N268" i="17" s="1"/>
  <c r="J268" i="17"/>
  <c r="O268" i="17" s="1"/>
  <c r="K268" i="17"/>
  <c r="I269" i="17"/>
  <c r="J269" i="17"/>
  <c r="O269" i="17" s="1"/>
  <c r="K269" i="17"/>
  <c r="I270" i="17"/>
  <c r="J270" i="17"/>
  <c r="O270" i="17" s="1"/>
  <c r="K270" i="17"/>
  <c r="I271" i="17"/>
  <c r="N271" i="17" s="1"/>
  <c r="J271" i="17"/>
  <c r="O271" i="17" s="1"/>
  <c r="K271" i="17"/>
  <c r="I272" i="17"/>
  <c r="N272" i="17" s="1"/>
  <c r="J272" i="17"/>
  <c r="O272" i="17" s="1"/>
  <c r="K272" i="17"/>
  <c r="I273" i="17"/>
  <c r="N273" i="17" s="1"/>
  <c r="J273" i="17"/>
  <c r="O273" i="17" s="1"/>
  <c r="K273" i="17"/>
  <c r="I274" i="17"/>
  <c r="N274" i="17" s="1"/>
  <c r="J274" i="17"/>
  <c r="O274" i="17" s="1"/>
  <c r="K274" i="17"/>
  <c r="I275" i="17"/>
  <c r="N275" i="17" s="1"/>
  <c r="J275" i="17"/>
  <c r="O275" i="17" s="1"/>
  <c r="K275" i="17"/>
  <c r="I276" i="17"/>
  <c r="N276" i="17" s="1"/>
  <c r="J276" i="17"/>
  <c r="O276" i="17" s="1"/>
  <c r="K276" i="17"/>
  <c r="I277" i="17"/>
  <c r="N277" i="17" s="1"/>
  <c r="J277" i="17"/>
  <c r="O277" i="17" s="1"/>
  <c r="K277" i="17"/>
  <c r="I278" i="17"/>
  <c r="J278" i="17"/>
  <c r="O278" i="17" s="1"/>
  <c r="K278" i="17"/>
  <c r="I279" i="17"/>
  <c r="J279" i="17"/>
  <c r="O279" i="17" s="1"/>
  <c r="K279" i="17"/>
  <c r="I280" i="17"/>
  <c r="N280" i="17" s="1"/>
  <c r="J280" i="17"/>
  <c r="O280" i="17" s="1"/>
  <c r="K280" i="17"/>
  <c r="I281" i="17"/>
  <c r="N281" i="17" s="1"/>
  <c r="J281" i="17"/>
  <c r="O281" i="17" s="1"/>
  <c r="K281" i="17"/>
  <c r="I282" i="17"/>
  <c r="N282" i="17" s="1"/>
  <c r="J282" i="17"/>
  <c r="O282" i="17" s="1"/>
  <c r="K282" i="17"/>
  <c r="I283" i="17"/>
  <c r="N283" i="17" s="1"/>
  <c r="J283" i="17"/>
  <c r="O283" i="17" s="1"/>
  <c r="K283" i="17"/>
  <c r="I284" i="17"/>
  <c r="N284" i="17" s="1"/>
  <c r="J284" i="17"/>
  <c r="O284" i="17" s="1"/>
  <c r="K284" i="17"/>
  <c r="I285" i="17"/>
  <c r="N285" i="17" s="1"/>
  <c r="J285" i="17"/>
  <c r="O285" i="17" s="1"/>
  <c r="K285" i="17"/>
  <c r="I286" i="17"/>
  <c r="N286" i="17" s="1"/>
  <c r="J286" i="17"/>
  <c r="O286" i="17" s="1"/>
  <c r="K286" i="17"/>
  <c r="I287" i="17"/>
  <c r="J287" i="17"/>
  <c r="O287" i="17" s="1"/>
  <c r="K287" i="17"/>
  <c r="I288" i="17"/>
  <c r="J288" i="17"/>
  <c r="O288" i="17" s="1"/>
  <c r="K288" i="17"/>
  <c r="I289" i="17"/>
  <c r="N289" i="17" s="1"/>
  <c r="J289" i="17"/>
  <c r="O289" i="17" s="1"/>
  <c r="K289" i="17"/>
  <c r="I290" i="17"/>
  <c r="N290" i="17" s="1"/>
  <c r="J290" i="17"/>
  <c r="O290" i="17" s="1"/>
  <c r="K290" i="17"/>
  <c r="I291" i="17"/>
  <c r="N291" i="17" s="1"/>
  <c r="J291" i="17"/>
  <c r="O291" i="17" s="1"/>
  <c r="K291" i="17"/>
  <c r="I292" i="17"/>
  <c r="N292" i="17" s="1"/>
  <c r="J292" i="17"/>
  <c r="O292" i="17" s="1"/>
  <c r="K292" i="17"/>
  <c r="I293" i="17"/>
  <c r="N293" i="17" s="1"/>
  <c r="J293" i="17"/>
  <c r="O293" i="17" s="1"/>
  <c r="K293" i="17"/>
  <c r="I294" i="17"/>
  <c r="N294" i="17" s="1"/>
  <c r="J294" i="17"/>
  <c r="O294" i="17" s="1"/>
  <c r="K294" i="17"/>
  <c r="I295" i="17"/>
  <c r="N295" i="17" s="1"/>
  <c r="J295" i="17"/>
  <c r="O295" i="17" s="1"/>
  <c r="K295" i="17"/>
  <c r="I296" i="17"/>
  <c r="J296" i="17"/>
  <c r="O296" i="17" s="1"/>
  <c r="K296" i="17"/>
  <c r="I297" i="17"/>
  <c r="N297" i="17" s="1"/>
  <c r="J297" i="17"/>
  <c r="O297" i="17" s="1"/>
  <c r="K297" i="17"/>
  <c r="I298" i="17"/>
  <c r="N298" i="17" s="1"/>
  <c r="J298" i="17"/>
  <c r="O298" i="17" s="1"/>
  <c r="K298" i="17"/>
  <c r="I299" i="17"/>
  <c r="N299" i="17" s="1"/>
  <c r="J299" i="17"/>
  <c r="O299" i="17" s="1"/>
  <c r="K299" i="17"/>
  <c r="I300" i="17"/>
  <c r="N300" i="17" s="1"/>
  <c r="J300" i="17"/>
  <c r="O300" i="17" s="1"/>
  <c r="K300" i="17"/>
  <c r="I301" i="17"/>
  <c r="N301" i="17" s="1"/>
  <c r="J301" i="17"/>
  <c r="O301" i="17" s="1"/>
  <c r="K301" i="17"/>
  <c r="I302" i="17"/>
  <c r="N302" i="17" s="1"/>
  <c r="J302" i="17"/>
  <c r="O302" i="17" s="1"/>
  <c r="K302" i="17"/>
  <c r="I303" i="17"/>
  <c r="N303" i="17" s="1"/>
  <c r="J303" i="17"/>
  <c r="O303" i="17" s="1"/>
  <c r="K303" i="17"/>
  <c r="I304" i="17"/>
  <c r="N304" i="17" s="1"/>
  <c r="J304" i="17"/>
  <c r="O304" i="17" s="1"/>
  <c r="K304" i="17"/>
  <c r="I305" i="17"/>
  <c r="N305" i="17" s="1"/>
  <c r="J305" i="17"/>
  <c r="O305" i="17" s="1"/>
  <c r="K305" i="17"/>
  <c r="I306" i="17"/>
  <c r="N306" i="17" s="1"/>
  <c r="J306" i="17"/>
  <c r="O306" i="17" s="1"/>
  <c r="K306" i="17"/>
  <c r="I307" i="17"/>
  <c r="J307" i="17"/>
  <c r="O307" i="17" s="1"/>
  <c r="K307" i="17"/>
  <c r="I308" i="17"/>
  <c r="N308" i="17" s="1"/>
  <c r="J308" i="17"/>
  <c r="O308" i="17" s="1"/>
  <c r="K308" i="17"/>
  <c r="I309" i="17"/>
  <c r="N309" i="17" s="1"/>
  <c r="J309" i="17"/>
  <c r="O309" i="17" s="1"/>
  <c r="K309" i="17"/>
  <c r="I310" i="17"/>
  <c r="N310" i="17" s="1"/>
  <c r="J310" i="17"/>
  <c r="O310" i="17" s="1"/>
  <c r="K310" i="17"/>
  <c r="I311" i="17"/>
  <c r="N311" i="17" s="1"/>
  <c r="J311" i="17"/>
  <c r="O311" i="17" s="1"/>
  <c r="K311" i="17"/>
  <c r="I312" i="17"/>
  <c r="N312" i="17" s="1"/>
  <c r="J312" i="17"/>
  <c r="O312" i="17" s="1"/>
  <c r="K312" i="17"/>
  <c r="I313" i="17"/>
  <c r="N313" i="17" s="1"/>
  <c r="J313" i="17"/>
  <c r="O313" i="17" s="1"/>
  <c r="K313" i="17"/>
  <c r="I314" i="17"/>
  <c r="N314" i="17" s="1"/>
  <c r="J314" i="17"/>
  <c r="O314" i="17" s="1"/>
  <c r="K314" i="17"/>
  <c r="I315" i="17"/>
  <c r="J315" i="17"/>
  <c r="O315" i="17" s="1"/>
  <c r="K315" i="17"/>
  <c r="I316" i="17"/>
  <c r="N316" i="17" s="1"/>
  <c r="J316" i="17"/>
  <c r="O316" i="17" s="1"/>
  <c r="K316" i="17"/>
  <c r="I317" i="17"/>
  <c r="N317" i="17" s="1"/>
  <c r="J317" i="17"/>
  <c r="O317" i="17" s="1"/>
  <c r="K317" i="17"/>
  <c r="I318" i="17"/>
  <c r="N318" i="17" s="1"/>
  <c r="J318" i="17"/>
  <c r="O318" i="17" s="1"/>
  <c r="K318" i="17"/>
  <c r="I319" i="17"/>
  <c r="N319" i="17" s="1"/>
  <c r="J319" i="17"/>
  <c r="O319" i="17" s="1"/>
  <c r="K319" i="17"/>
  <c r="I320" i="17"/>
  <c r="N320" i="17" s="1"/>
  <c r="J320" i="17"/>
  <c r="O320" i="17" s="1"/>
  <c r="K320" i="17"/>
  <c r="I321" i="17"/>
  <c r="N321" i="17" s="1"/>
  <c r="J321" i="17"/>
  <c r="O321" i="17" s="1"/>
  <c r="K321" i="17"/>
  <c r="I322" i="17"/>
  <c r="N322" i="17" s="1"/>
  <c r="J322" i="17"/>
  <c r="O322" i="17" s="1"/>
  <c r="K322" i="17"/>
  <c r="I323" i="17"/>
  <c r="N323" i="17" s="1"/>
  <c r="J323" i="17"/>
  <c r="O323" i="17" s="1"/>
  <c r="K323" i="17"/>
  <c r="I324" i="17"/>
  <c r="J324" i="17"/>
  <c r="O324" i="17" s="1"/>
  <c r="K324" i="17"/>
  <c r="I325" i="17"/>
  <c r="J325" i="17"/>
  <c r="O325" i="17" s="1"/>
  <c r="K325" i="17"/>
  <c r="I326" i="17"/>
  <c r="N326" i="17" s="1"/>
  <c r="J326" i="17"/>
  <c r="O326" i="17" s="1"/>
  <c r="K326" i="17"/>
  <c r="I327" i="17"/>
  <c r="N327" i="17" s="1"/>
  <c r="J327" i="17"/>
  <c r="O327" i="17" s="1"/>
  <c r="K327" i="17"/>
  <c r="I328" i="17"/>
  <c r="N328" i="17" s="1"/>
  <c r="J328" i="17"/>
  <c r="O328" i="17" s="1"/>
  <c r="K328" i="17"/>
  <c r="I329" i="17"/>
  <c r="N329" i="17" s="1"/>
  <c r="J329" i="17"/>
  <c r="O329" i="17" s="1"/>
  <c r="K329" i="17"/>
  <c r="I330" i="17"/>
  <c r="N330" i="17" s="1"/>
  <c r="J330" i="17"/>
  <c r="O330" i="17" s="1"/>
  <c r="K330" i="17"/>
  <c r="I331" i="17"/>
  <c r="N331" i="17" s="1"/>
  <c r="J331" i="17"/>
  <c r="O331" i="17" s="1"/>
  <c r="K331" i="17"/>
  <c r="I332" i="17"/>
  <c r="N332" i="17" s="1"/>
  <c r="J332" i="17"/>
  <c r="O332" i="17" s="1"/>
  <c r="K332" i="17"/>
  <c r="I333" i="17"/>
  <c r="J333" i="17"/>
  <c r="O333" i="17" s="1"/>
  <c r="K333" i="17"/>
  <c r="I334" i="17"/>
  <c r="J334" i="17"/>
  <c r="O334" i="17" s="1"/>
  <c r="K334" i="17"/>
  <c r="I335" i="17"/>
  <c r="N335" i="17" s="1"/>
  <c r="J335" i="17"/>
  <c r="O335" i="17" s="1"/>
  <c r="K335" i="17"/>
  <c r="I336" i="17"/>
  <c r="N336" i="17" s="1"/>
  <c r="J336" i="17"/>
  <c r="O336" i="17" s="1"/>
  <c r="K336" i="17"/>
  <c r="I337" i="17"/>
  <c r="N337" i="17" s="1"/>
  <c r="J337" i="17"/>
  <c r="O337" i="17" s="1"/>
  <c r="K337" i="17"/>
  <c r="I338" i="17"/>
  <c r="N338" i="17" s="1"/>
  <c r="J338" i="17"/>
  <c r="O338" i="17" s="1"/>
  <c r="K338" i="17"/>
  <c r="I339" i="17"/>
  <c r="N339" i="17" s="1"/>
  <c r="J339" i="17"/>
  <c r="O339" i="17" s="1"/>
  <c r="K339" i="17"/>
  <c r="I340" i="17"/>
  <c r="N340" i="17" s="1"/>
  <c r="J340" i="17"/>
  <c r="O340" i="17" s="1"/>
  <c r="K340" i="17"/>
  <c r="I341" i="17"/>
  <c r="N341" i="17" s="1"/>
  <c r="J341" i="17"/>
  <c r="O341" i="17" s="1"/>
  <c r="K341" i="17"/>
  <c r="I342" i="17"/>
  <c r="J342" i="17"/>
  <c r="O342" i="17" s="1"/>
  <c r="K342" i="17"/>
  <c r="I343" i="17"/>
  <c r="J343" i="17"/>
  <c r="O343" i="17" s="1"/>
  <c r="K343" i="17"/>
  <c r="I344" i="17"/>
  <c r="N344" i="17" s="1"/>
  <c r="J344" i="17"/>
  <c r="O344" i="17" s="1"/>
  <c r="K344" i="17"/>
  <c r="I345" i="17"/>
  <c r="N345" i="17" s="1"/>
  <c r="J345" i="17"/>
  <c r="O345" i="17" s="1"/>
  <c r="K345" i="17"/>
  <c r="I346" i="17"/>
  <c r="N346" i="17" s="1"/>
  <c r="J346" i="17"/>
  <c r="O346" i="17" s="1"/>
  <c r="K346" i="17"/>
  <c r="I347" i="17"/>
  <c r="N347" i="17" s="1"/>
  <c r="J347" i="17"/>
  <c r="O347" i="17" s="1"/>
  <c r="K347" i="17"/>
  <c r="I348" i="17"/>
  <c r="N348" i="17" s="1"/>
  <c r="J348" i="17"/>
  <c r="O348" i="17" s="1"/>
  <c r="K348" i="17"/>
  <c r="I349" i="17"/>
  <c r="N349" i="17" s="1"/>
  <c r="J349" i="17"/>
  <c r="O349" i="17" s="1"/>
  <c r="K349" i="17"/>
  <c r="I350" i="17"/>
  <c r="N350" i="17" s="1"/>
  <c r="J350" i="17"/>
  <c r="O350" i="17" s="1"/>
  <c r="K350" i="17"/>
  <c r="I351" i="17"/>
  <c r="J351" i="17"/>
  <c r="O351" i="17" s="1"/>
  <c r="K351" i="17"/>
  <c r="I352" i="17"/>
  <c r="J352" i="17"/>
  <c r="O352" i="17" s="1"/>
  <c r="K352" i="17"/>
  <c r="I353" i="17"/>
  <c r="N353" i="17" s="1"/>
  <c r="J353" i="17"/>
  <c r="O353" i="17" s="1"/>
  <c r="K353" i="17"/>
  <c r="I354" i="17"/>
  <c r="N354" i="17" s="1"/>
  <c r="J354" i="17"/>
  <c r="O354" i="17" s="1"/>
  <c r="K354" i="17"/>
  <c r="I355" i="17"/>
  <c r="N355" i="17" s="1"/>
  <c r="J355" i="17"/>
  <c r="O355" i="17" s="1"/>
  <c r="K355" i="17"/>
  <c r="I356" i="17"/>
  <c r="N356" i="17" s="1"/>
  <c r="J356" i="17"/>
  <c r="O356" i="17" s="1"/>
  <c r="K356" i="17"/>
  <c r="I357" i="17"/>
  <c r="N357" i="17" s="1"/>
  <c r="J357" i="17"/>
  <c r="O357" i="17" s="1"/>
  <c r="K357" i="17"/>
  <c r="I358" i="17"/>
  <c r="N358" i="17" s="1"/>
  <c r="J358" i="17"/>
  <c r="O358" i="17" s="1"/>
  <c r="K358" i="17"/>
  <c r="I359" i="17"/>
  <c r="N359" i="17" s="1"/>
  <c r="J359" i="17"/>
  <c r="O359" i="17" s="1"/>
  <c r="K359" i="17"/>
  <c r="I360" i="17"/>
  <c r="J360" i="17"/>
  <c r="O360" i="17" s="1"/>
  <c r="K360" i="17"/>
  <c r="I361" i="17"/>
  <c r="N361" i="17" s="1"/>
  <c r="J361" i="17"/>
  <c r="O361" i="17" s="1"/>
  <c r="K361" i="17"/>
  <c r="I362" i="17"/>
  <c r="N362" i="17" s="1"/>
  <c r="J362" i="17"/>
  <c r="O362" i="17" s="1"/>
  <c r="K362" i="17"/>
  <c r="I363" i="17"/>
  <c r="N363" i="17" s="1"/>
  <c r="J363" i="17"/>
  <c r="O363" i="17" s="1"/>
  <c r="K363" i="17"/>
  <c r="I364" i="17"/>
  <c r="N364" i="17" s="1"/>
  <c r="J364" i="17"/>
  <c r="O364" i="17" s="1"/>
  <c r="K364" i="17"/>
  <c r="I365" i="17"/>
  <c r="N365" i="17" s="1"/>
  <c r="J365" i="17"/>
  <c r="O365" i="17" s="1"/>
  <c r="K365" i="17"/>
  <c r="I366" i="17"/>
  <c r="N366" i="17" s="1"/>
  <c r="J366" i="17"/>
  <c r="O366" i="17" s="1"/>
  <c r="K366" i="17"/>
  <c r="I367" i="17"/>
  <c r="N367" i="17" s="1"/>
  <c r="J367" i="17"/>
  <c r="O367" i="17" s="1"/>
  <c r="K367" i="17"/>
  <c r="I368" i="17"/>
  <c r="N368" i="17" s="1"/>
  <c r="J368" i="17"/>
  <c r="O368" i="17" s="1"/>
  <c r="K368" i="17"/>
  <c r="I369" i="17"/>
  <c r="N369" i="17" s="1"/>
  <c r="J369" i="17"/>
  <c r="O369" i="17" s="1"/>
  <c r="K369" i="17"/>
  <c r="I370" i="17"/>
  <c r="N370" i="17" s="1"/>
  <c r="J370" i="17"/>
  <c r="O370" i="17" s="1"/>
  <c r="K370" i="17"/>
  <c r="I371" i="17"/>
  <c r="J371" i="17"/>
  <c r="O371" i="17" s="1"/>
  <c r="K371" i="17"/>
  <c r="I372" i="17"/>
  <c r="N372" i="17" s="1"/>
  <c r="J372" i="17"/>
  <c r="O372" i="17" s="1"/>
  <c r="K372" i="17"/>
  <c r="I373" i="17"/>
  <c r="N373" i="17" s="1"/>
  <c r="J373" i="17"/>
  <c r="O373" i="17" s="1"/>
  <c r="K373" i="17"/>
  <c r="I374" i="17"/>
  <c r="N374" i="17" s="1"/>
  <c r="J374" i="17"/>
  <c r="O374" i="17" s="1"/>
  <c r="K374" i="17"/>
  <c r="I375" i="17"/>
  <c r="N375" i="17" s="1"/>
  <c r="J375" i="17"/>
  <c r="O375" i="17" s="1"/>
  <c r="K375" i="17"/>
  <c r="I376" i="17"/>
  <c r="N376" i="17" s="1"/>
  <c r="J376" i="17"/>
  <c r="O376" i="17" s="1"/>
  <c r="K376" i="17"/>
  <c r="I377" i="17"/>
  <c r="N377" i="17" s="1"/>
  <c r="J377" i="17"/>
  <c r="O377" i="17" s="1"/>
  <c r="K377" i="17"/>
  <c r="I378" i="17"/>
  <c r="N378" i="17" s="1"/>
  <c r="J378" i="17"/>
  <c r="O378" i="17" s="1"/>
  <c r="K378" i="17"/>
  <c r="I379" i="17"/>
  <c r="J379" i="17"/>
  <c r="O379" i="17" s="1"/>
  <c r="K379" i="17"/>
  <c r="I380" i="17"/>
  <c r="N380" i="17" s="1"/>
  <c r="J380" i="17"/>
  <c r="O380" i="17" s="1"/>
  <c r="K380" i="17"/>
  <c r="I381" i="17"/>
  <c r="N381" i="17" s="1"/>
  <c r="J381" i="17"/>
  <c r="O381" i="17" s="1"/>
  <c r="K381" i="17"/>
  <c r="I382" i="17"/>
  <c r="N382" i="17" s="1"/>
  <c r="J382" i="17"/>
  <c r="O382" i="17" s="1"/>
  <c r="K382" i="17"/>
  <c r="I383" i="17"/>
  <c r="N383" i="17" s="1"/>
  <c r="J383" i="17"/>
  <c r="O383" i="17" s="1"/>
  <c r="K383" i="17"/>
  <c r="I384" i="17"/>
  <c r="N384" i="17" s="1"/>
  <c r="J384" i="17"/>
  <c r="O384" i="17" s="1"/>
  <c r="K384" i="17"/>
  <c r="I385" i="17"/>
  <c r="N385" i="17" s="1"/>
  <c r="J385" i="17"/>
  <c r="O385" i="17" s="1"/>
  <c r="K385" i="17"/>
  <c r="I386" i="17"/>
  <c r="N386" i="17" s="1"/>
  <c r="J386" i="17"/>
  <c r="O386" i="17" s="1"/>
  <c r="K386" i="17"/>
  <c r="I387" i="17"/>
  <c r="N387" i="17" s="1"/>
  <c r="J387" i="17"/>
  <c r="O387" i="17" s="1"/>
  <c r="K387" i="17"/>
  <c r="I388" i="17"/>
  <c r="J388" i="17"/>
  <c r="O388" i="17" s="1"/>
  <c r="K388" i="17"/>
  <c r="I389" i="17"/>
  <c r="J389" i="17"/>
  <c r="O389" i="17" s="1"/>
  <c r="K389" i="17"/>
  <c r="I390" i="17"/>
  <c r="N390" i="17" s="1"/>
  <c r="J390" i="17"/>
  <c r="O390" i="17" s="1"/>
  <c r="K390" i="17"/>
  <c r="I391" i="17"/>
  <c r="N391" i="17" s="1"/>
  <c r="J391" i="17"/>
  <c r="O391" i="17" s="1"/>
  <c r="K391" i="17"/>
  <c r="I392" i="17"/>
  <c r="N392" i="17" s="1"/>
  <c r="J392" i="17"/>
  <c r="O392" i="17" s="1"/>
  <c r="K392" i="17"/>
  <c r="I393" i="17"/>
  <c r="N393" i="17" s="1"/>
  <c r="J393" i="17"/>
  <c r="O393" i="17" s="1"/>
  <c r="K393" i="17"/>
  <c r="I394" i="17"/>
  <c r="N394" i="17" s="1"/>
  <c r="J394" i="17"/>
  <c r="O394" i="17" s="1"/>
  <c r="K394" i="17"/>
  <c r="I395" i="17"/>
  <c r="N395" i="17" s="1"/>
  <c r="J395" i="17"/>
  <c r="O395" i="17" s="1"/>
  <c r="K395" i="17"/>
  <c r="I396" i="17"/>
  <c r="N396" i="17" s="1"/>
  <c r="J396" i="17"/>
  <c r="O396" i="17" s="1"/>
  <c r="K396" i="17"/>
  <c r="I397" i="17"/>
  <c r="J397" i="17"/>
  <c r="O397" i="17" s="1"/>
  <c r="K397" i="17"/>
  <c r="I398" i="17"/>
  <c r="J398" i="17"/>
  <c r="O398" i="17" s="1"/>
  <c r="K398" i="17"/>
  <c r="I399" i="17"/>
  <c r="N399" i="17" s="1"/>
  <c r="J399" i="17"/>
  <c r="O399" i="17" s="1"/>
  <c r="K399" i="17"/>
  <c r="I400" i="17"/>
  <c r="N400" i="17" s="1"/>
  <c r="J400" i="17"/>
  <c r="O400" i="17" s="1"/>
  <c r="K400" i="17"/>
  <c r="I401" i="17"/>
  <c r="N401" i="17" s="1"/>
  <c r="J401" i="17"/>
  <c r="O401" i="17" s="1"/>
  <c r="K401" i="17"/>
  <c r="I402" i="17"/>
  <c r="N402" i="17" s="1"/>
  <c r="J402" i="17"/>
  <c r="O402" i="17" s="1"/>
  <c r="K402" i="17"/>
  <c r="I403" i="17"/>
  <c r="N403" i="17" s="1"/>
  <c r="J403" i="17"/>
  <c r="O403" i="17" s="1"/>
  <c r="K403" i="17"/>
  <c r="I404" i="17"/>
  <c r="N404" i="17" s="1"/>
  <c r="J404" i="17"/>
  <c r="O404" i="17" s="1"/>
  <c r="K404" i="17"/>
  <c r="I405" i="17"/>
  <c r="N405" i="17" s="1"/>
  <c r="J405" i="17"/>
  <c r="O405" i="17" s="1"/>
  <c r="K405" i="17"/>
  <c r="I406" i="17"/>
  <c r="J406" i="17"/>
  <c r="O406" i="17" s="1"/>
  <c r="K406" i="17"/>
  <c r="I407" i="17"/>
  <c r="J407" i="17"/>
  <c r="O407" i="17" s="1"/>
  <c r="K407" i="17"/>
  <c r="I408" i="17"/>
  <c r="N408" i="17" s="1"/>
  <c r="J408" i="17"/>
  <c r="O408" i="17" s="1"/>
  <c r="K408" i="17"/>
  <c r="I409" i="17"/>
  <c r="N409" i="17" s="1"/>
  <c r="J409" i="17"/>
  <c r="O409" i="17" s="1"/>
  <c r="K409" i="17"/>
  <c r="I410" i="17"/>
  <c r="N410" i="17" s="1"/>
  <c r="J410" i="17"/>
  <c r="O410" i="17" s="1"/>
  <c r="K410" i="17"/>
  <c r="I411" i="17"/>
  <c r="N411" i="17" s="1"/>
  <c r="J411" i="17"/>
  <c r="O411" i="17" s="1"/>
  <c r="K411" i="17"/>
  <c r="I412" i="17"/>
  <c r="N412" i="17" s="1"/>
  <c r="J412" i="17"/>
  <c r="O412" i="17" s="1"/>
  <c r="K412" i="17"/>
  <c r="I413" i="17"/>
  <c r="N413" i="17" s="1"/>
  <c r="J413" i="17"/>
  <c r="O413" i="17" s="1"/>
  <c r="K413" i="17"/>
  <c r="I414" i="17"/>
  <c r="N414" i="17" s="1"/>
  <c r="J414" i="17"/>
  <c r="O414" i="17" s="1"/>
  <c r="K414" i="17"/>
  <c r="I415" i="17"/>
  <c r="J415" i="17"/>
  <c r="O415" i="17" s="1"/>
  <c r="K415" i="17"/>
  <c r="I416" i="17"/>
  <c r="J416" i="17"/>
  <c r="O416" i="17" s="1"/>
  <c r="K416" i="17"/>
  <c r="I417" i="17"/>
  <c r="N417" i="17" s="1"/>
  <c r="J417" i="17"/>
  <c r="O417" i="17" s="1"/>
  <c r="K417" i="17"/>
  <c r="I418" i="17"/>
  <c r="N418" i="17" s="1"/>
  <c r="J418" i="17"/>
  <c r="O418" i="17" s="1"/>
  <c r="K418" i="17"/>
  <c r="I419" i="17"/>
  <c r="N419" i="17" s="1"/>
  <c r="J419" i="17"/>
  <c r="O419" i="17" s="1"/>
  <c r="K419" i="17"/>
  <c r="I420" i="17"/>
  <c r="N420" i="17" s="1"/>
  <c r="J420" i="17"/>
  <c r="O420" i="17" s="1"/>
  <c r="K420" i="17"/>
  <c r="I421" i="17"/>
  <c r="N421" i="17" s="1"/>
  <c r="J421" i="17"/>
  <c r="O421" i="17" s="1"/>
  <c r="K421" i="17"/>
  <c r="I422" i="17"/>
  <c r="N422" i="17" s="1"/>
  <c r="J422" i="17"/>
  <c r="O422" i="17" s="1"/>
  <c r="K422" i="17"/>
  <c r="I423" i="17"/>
  <c r="N423" i="17" s="1"/>
  <c r="J423" i="17"/>
  <c r="O423" i="17" s="1"/>
  <c r="K423" i="17"/>
  <c r="I424" i="17"/>
  <c r="J424" i="17"/>
  <c r="O424" i="17" s="1"/>
  <c r="K424" i="17"/>
  <c r="I425" i="17"/>
  <c r="N425" i="17" s="1"/>
  <c r="J425" i="17"/>
  <c r="O425" i="17" s="1"/>
  <c r="K425" i="17"/>
  <c r="I426" i="17"/>
  <c r="N426" i="17" s="1"/>
  <c r="J426" i="17"/>
  <c r="O426" i="17" s="1"/>
  <c r="K426" i="17"/>
  <c r="I427" i="17"/>
  <c r="N427" i="17" s="1"/>
  <c r="J427" i="17"/>
  <c r="O427" i="17" s="1"/>
  <c r="K427" i="17"/>
  <c r="I428" i="17"/>
  <c r="N428" i="17" s="1"/>
  <c r="J428" i="17"/>
  <c r="O428" i="17" s="1"/>
  <c r="K428" i="17"/>
  <c r="I429" i="17"/>
  <c r="N429" i="17" s="1"/>
  <c r="J429" i="17"/>
  <c r="O429" i="17" s="1"/>
  <c r="K429" i="17"/>
  <c r="I430" i="17"/>
  <c r="N430" i="17" s="1"/>
  <c r="J430" i="17"/>
  <c r="O430" i="17" s="1"/>
  <c r="K430" i="17"/>
  <c r="I431" i="17"/>
  <c r="N431" i="17" s="1"/>
  <c r="J431" i="17"/>
  <c r="O431" i="17" s="1"/>
  <c r="K431" i="17"/>
  <c r="I432" i="17"/>
  <c r="N432" i="17" s="1"/>
  <c r="J432" i="17"/>
  <c r="O432" i="17" s="1"/>
  <c r="K432" i="17"/>
  <c r="I433" i="17"/>
  <c r="N433" i="17" s="1"/>
  <c r="J433" i="17"/>
  <c r="O433" i="17" s="1"/>
  <c r="K433" i="17"/>
  <c r="I434" i="17"/>
  <c r="N434" i="17" s="1"/>
  <c r="J434" i="17"/>
  <c r="O434" i="17" s="1"/>
  <c r="K434" i="17"/>
  <c r="I435" i="17"/>
  <c r="J435" i="17"/>
  <c r="O435" i="17" s="1"/>
  <c r="K435" i="17"/>
  <c r="I436" i="17"/>
  <c r="N436" i="17" s="1"/>
  <c r="J436" i="17"/>
  <c r="O436" i="17" s="1"/>
  <c r="K436" i="17"/>
  <c r="I437" i="17"/>
  <c r="N437" i="17" s="1"/>
  <c r="J437" i="17"/>
  <c r="O437" i="17" s="1"/>
  <c r="K437" i="17"/>
  <c r="I438" i="17"/>
  <c r="N438" i="17" s="1"/>
  <c r="J438" i="17"/>
  <c r="O438" i="17" s="1"/>
  <c r="K438" i="17"/>
  <c r="I439" i="17"/>
  <c r="N439" i="17" s="1"/>
  <c r="J439" i="17"/>
  <c r="O439" i="17" s="1"/>
  <c r="K439" i="17"/>
  <c r="I440" i="17"/>
  <c r="N440" i="17" s="1"/>
  <c r="J440" i="17"/>
  <c r="O440" i="17" s="1"/>
  <c r="K440" i="17"/>
  <c r="I441" i="17"/>
  <c r="N441" i="17" s="1"/>
  <c r="J441" i="17"/>
  <c r="O441" i="17" s="1"/>
  <c r="K441" i="17"/>
  <c r="I442" i="17"/>
  <c r="N442" i="17" s="1"/>
  <c r="J442" i="17"/>
  <c r="O442" i="17" s="1"/>
  <c r="K442" i="17"/>
  <c r="I443" i="17"/>
  <c r="J443" i="17"/>
  <c r="O443" i="17" s="1"/>
  <c r="K443" i="17"/>
  <c r="I444" i="17"/>
  <c r="N444" i="17" s="1"/>
  <c r="J444" i="17"/>
  <c r="O444" i="17" s="1"/>
  <c r="K444" i="17"/>
  <c r="I445" i="17"/>
  <c r="N445" i="17" s="1"/>
  <c r="J445" i="17"/>
  <c r="O445" i="17" s="1"/>
  <c r="K445" i="17"/>
  <c r="I446" i="17"/>
  <c r="N446" i="17" s="1"/>
  <c r="J446" i="17"/>
  <c r="O446" i="17" s="1"/>
  <c r="K446" i="17"/>
  <c r="I447" i="17"/>
  <c r="N447" i="17" s="1"/>
  <c r="J447" i="17"/>
  <c r="O447" i="17" s="1"/>
  <c r="K447" i="17"/>
  <c r="I448" i="17"/>
  <c r="N448" i="17" s="1"/>
  <c r="J448" i="17"/>
  <c r="O448" i="17" s="1"/>
  <c r="K448" i="17"/>
  <c r="I449" i="17"/>
  <c r="N449" i="17" s="1"/>
  <c r="J449" i="17"/>
  <c r="O449" i="17" s="1"/>
  <c r="K449" i="17"/>
  <c r="I450" i="17"/>
  <c r="N450" i="17" s="1"/>
  <c r="J450" i="17"/>
  <c r="O450" i="17" s="1"/>
  <c r="K450" i="17"/>
  <c r="I451" i="17"/>
  <c r="N451" i="17" s="1"/>
  <c r="J451" i="17"/>
  <c r="O451" i="17" s="1"/>
  <c r="K451" i="17"/>
  <c r="I452" i="17"/>
  <c r="N452" i="17" s="1"/>
  <c r="J452" i="17"/>
  <c r="O452" i="17" s="1"/>
  <c r="K452" i="17"/>
  <c r="I453" i="17"/>
  <c r="J453" i="17"/>
  <c r="O453" i="17" s="1"/>
  <c r="K453" i="17"/>
  <c r="I454" i="17"/>
  <c r="N454" i="17" s="1"/>
  <c r="J454" i="17"/>
  <c r="O454" i="17" s="1"/>
  <c r="K454" i="17"/>
  <c r="I455" i="17"/>
  <c r="N455" i="17" s="1"/>
  <c r="J455" i="17"/>
  <c r="O455" i="17" s="1"/>
  <c r="K455" i="17"/>
  <c r="I456" i="17"/>
  <c r="N456" i="17" s="1"/>
  <c r="J456" i="17"/>
  <c r="O456" i="17" s="1"/>
  <c r="K456" i="17"/>
  <c r="I457" i="17"/>
  <c r="N457" i="17" s="1"/>
  <c r="J457" i="17"/>
  <c r="O457" i="17" s="1"/>
  <c r="K457" i="17"/>
  <c r="I458" i="17"/>
  <c r="N458" i="17" s="1"/>
  <c r="J458" i="17"/>
  <c r="O458" i="17" s="1"/>
  <c r="K458" i="17"/>
  <c r="I459" i="17"/>
  <c r="N459" i="17" s="1"/>
  <c r="J459" i="17"/>
  <c r="O459" i="17" s="1"/>
  <c r="K459" i="17"/>
  <c r="I460" i="17"/>
  <c r="N460" i="17" s="1"/>
  <c r="J460" i="17"/>
  <c r="O460" i="17" s="1"/>
  <c r="K460" i="17"/>
  <c r="I461" i="17"/>
  <c r="J461" i="17"/>
  <c r="O461" i="17" s="1"/>
  <c r="K461" i="17"/>
  <c r="I462" i="17"/>
  <c r="J462" i="17"/>
  <c r="O462" i="17" s="1"/>
  <c r="K462" i="17"/>
  <c r="I463" i="17"/>
  <c r="N463" i="17" s="1"/>
  <c r="J463" i="17"/>
  <c r="O463" i="17" s="1"/>
  <c r="K463" i="17"/>
  <c r="I464" i="17"/>
  <c r="N464" i="17" s="1"/>
  <c r="J464" i="17"/>
  <c r="O464" i="17" s="1"/>
  <c r="K464" i="17"/>
  <c r="I465" i="17"/>
  <c r="N465" i="17" s="1"/>
  <c r="J465" i="17"/>
  <c r="O465" i="17" s="1"/>
  <c r="K465" i="17"/>
  <c r="I466" i="17"/>
  <c r="N466" i="17" s="1"/>
  <c r="J466" i="17"/>
  <c r="O466" i="17" s="1"/>
  <c r="K466" i="17"/>
  <c r="I467" i="17"/>
  <c r="N467" i="17" s="1"/>
  <c r="J467" i="17"/>
  <c r="O467" i="17" s="1"/>
  <c r="K467" i="17"/>
  <c r="I468" i="17"/>
  <c r="N468" i="17" s="1"/>
  <c r="J468" i="17"/>
  <c r="O468" i="17" s="1"/>
  <c r="K468" i="17"/>
  <c r="I469" i="17"/>
  <c r="N469" i="17" s="1"/>
  <c r="J469" i="17"/>
  <c r="O469" i="17" s="1"/>
  <c r="K469" i="17"/>
  <c r="I470" i="17"/>
  <c r="J470" i="17"/>
  <c r="O470" i="17" s="1"/>
  <c r="K470" i="17"/>
  <c r="I471" i="17"/>
  <c r="J471" i="17"/>
  <c r="O471" i="17" s="1"/>
  <c r="K471" i="17"/>
  <c r="I472" i="17"/>
  <c r="N472" i="17" s="1"/>
  <c r="J472" i="17"/>
  <c r="O472" i="17" s="1"/>
  <c r="K472" i="17"/>
  <c r="I473" i="17"/>
  <c r="N473" i="17" s="1"/>
  <c r="J473" i="17"/>
  <c r="O473" i="17" s="1"/>
  <c r="K473" i="17"/>
  <c r="I474" i="17"/>
  <c r="N474" i="17" s="1"/>
  <c r="J474" i="17"/>
  <c r="O474" i="17" s="1"/>
  <c r="K474" i="17"/>
  <c r="I475" i="17"/>
  <c r="N475" i="17" s="1"/>
  <c r="J475" i="17"/>
  <c r="O475" i="17" s="1"/>
  <c r="K475" i="17"/>
  <c r="I476" i="17"/>
  <c r="N476" i="17" s="1"/>
  <c r="J476" i="17"/>
  <c r="O476" i="17" s="1"/>
  <c r="K476" i="17"/>
  <c r="I477" i="17"/>
  <c r="N477" i="17" s="1"/>
  <c r="J477" i="17"/>
  <c r="O477" i="17" s="1"/>
  <c r="K477" i="17"/>
  <c r="I478" i="17"/>
  <c r="N478" i="17" s="1"/>
  <c r="J478" i="17"/>
  <c r="O478" i="17" s="1"/>
  <c r="K478" i="17"/>
  <c r="I479" i="17"/>
  <c r="J479" i="17"/>
  <c r="O479" i="17" s="1"/>
  <c r="K479" i="17"/>
  <c r="I480" i="17"/>
  <c r="J480" i="17"/>
  <c r="O480" i="17" s="1"/>
  <c r="K480" i="17"/>
  <c r="I481" i="17"/>
  <c r="N481" i="17" s="1"/>
  <c r="J481" i="17"/>
  <c r="O481" i="17" s="1"/>
  <c r="K481" i="17"/>
  <c r="I482" i="17"/>
  <c r="N482" i="17" s="1"/>
  <c r="J482" i="17"/>
  <c r="O482" i="17" s="1"/>
  <c r="K482" i="17"/>
  <c r="I483" i="17"/>
  <c r="N483" i="17" s="1"/>
  <c r="J483" i="17"/>
  <c r="O483" i="17" s="1"/>
  <c r="K483" i="17"/>
  <c r="I484" i="17"/>
  <c r="N484" i="17" s="1"/>
  <c r="J484" i="17"/>
  <c r="O484" i="17" s="1"/>
  <c r="K484" i="17"/>
  <c r="I485" i="17"/>
  <c r="N485" i="17" s="1"/>
  <c r="J485" i="17"/>
  <c r="O485" i="17" s="1"/>
  <c r="K485" i="17"/>
  <c r="I486" i="17"/>
  <c r="N486" i="17" s="1"/>
  <c r="J486" i="17"/>
  <c r="O486" i="17" s="1"/>
  <c r="K486" i="17"/>
  <c r="I487" i="17"/>
  <c r="N487" i="17" s="1"/>
  <c r="J487" i="17"/>
  <c r="O487" i="17" s="1"/>
  <c r="K487" i="17"/>
  <c r="I488" i="17"/>
  <c r="J488" i="17"/>
  <c r="O488" i="17" s="1"/>
  <c r="K488" i="17"/>
  <c r="I489" i="17"/>
  <c r="N489" i="17" s="1"/>
  <c r="J489" i="17"/>
  <c r="O489" i="17" s="1"/>
  <c r="K489" i="17"/>
  <c r="I490" i="17"/>
  <c r="N490" i="17" s="1"/>
  <c r="J490" i="17"/>
  <c r="O490" i="17" s="1"/>
  <c r="K490" i="17"/>
  <c r="I491" i="17"/>
  <c r="N491" i="17" s="1"/>
  <c r="J491" i="17"/>
  <c r="O491" i="17" s="1"/>
  <c r="K491" i="17"/>
  <c r="I492" i="17"/>
  <c r="N492" i="17" s="1"/>
  <c r="J492" i="17"/>
  <c r="O492" i="17" s="1"/>
  <c r="K492" i="17"/>
  <c r="I493" i="17"/>
  <c r="N493" i="17" s="1"/>
  <c r="J493" i="17"/>
  <c r="O493" i="17" s="1"/>
  <c r="K493" i="17"/>
  <c r="I494" i="17"/>
  <c r="N494" i="17" s="1"/>
  <c r="J494" i="17"/>
  <c r="O494" i="17" s="1"/>
  <c r="K494" i="17"/>
  <c r="I495" i="17"/>
  <c r="N495" i="17" s="1"/>
  <c r="J495" i="17"/>
  <c r="O495" i="17" s="1"/>
  <c r="K495" i="17"/>
  <c r="I496" i="17"/>
  <c r="N496" i="17" s="1"/>
  <c r="J496" i="17"/>
  <c r="O496" i="17" s="1"/>
  <c r="K496" i="17"/>
  <c r="I497" i="17"/>
  <c r="N497" i="17" s="1"/>
  <c r="J497" i="17"/>
  <c r="O497" i="17" s="1"/>
  <c r="K497" i="17"/>
  <c r="I498" i="17"/>
  <c r="N498" i="17" s="1"/>
  <c r="J498" i="17"/>
  <c r="O498" i="17" s="1"/>
  <c r="K498" i="17"/>
  <c r="I499" i="17"/>
  <c r="J499" i="17"/>
  <c r="O499" i="17" s="1"/>
  <c r="K499" i="17"/>
  <c r="I500" i="17"/>
  <c r="N500" i="17" s="1"/>
  <c r="J500" i="17"/>
  <c r="O500" i="17" s="1"/>
  <c r="K500" i="17"/>
  <c r="I501" i="17"/>
  <c r="N501" i="17" s="1"/>
  <c r="J501" i="17"/>
  <c r="O501" i="17" s="1"/>
  <c r="K501" i="17"/>
  <c r="I502" i="17"/>
  <c r="N502" i="17" s="1"/>
  <c r="J502" i="17"/>
  <c r="O502" i="17" s="1"/>
  <c r="K502" i="17"/>
  <c r="I503" i="17"/>
  <c r="N503" i="17" s="1"/>
  <c r="J503" i="17"/>
  <c r="O503" i="17" s="1"/>
  <c r="K503" i="17"/>
  <c r="I504" i="17"/>
  <c r="N504" i="17" s="1"/>
  <c r="J504" i="17"/>
  <c r="O504" i="17" s="1"/>
  <c r="K504" i="17"/>
  <c r="I505" i="17"/>
  <c r="N505" i="17" s="1"/>
  <c r="J505" i="17"/>
  <c r="O505" i="17" s="1"/>
  <c r="K505" i="17"/>
  <c r="I506" i="17"/>
  <c r="N506" i="17" s="1"/>
  <c r="J506" i="17"/>
  <c r="O506" i="17" s="1"/>
  <c r="K506" i="17"/>
  <c r="I507" i="17"/>
  <c r="J507" i="17"/>
  <c r="O507" i="17" s="1"/>
  <c r="K507" i="17"/>
  <c r="I508" i="17"/>
  <c r="N508" i="17" s="1"/>
  <c r="J508" i="17"/>
  <c r="O508" i="17" s="1"/>
  <c r="K508" i="17"/>
  <c r="I509" i="17"/>
  <c r="N509" i="17" s="1"/>
  <c r="J509" i="17"/>
  <c r="O509" i="17" s="1"/>
  <c r="K509" i="17"/>
  <c r="I510" i="17"/>
  <c r="N510" i="17" s="1"/>
  <c r="J510" i="17"/>
  <c r="O510" i="17" s="1"/>
  <c r="K510" i="17"/>
  <c r="I511" i="17"/>
  <c r="N511" i="17" s="1"/>
  <c r="J511" i="17"/>
  <c r="O511" i="17" s="1"/>
  <c r="K511" i="17"/>
  <c r="I512" i="17"/>
  <c r="N512" i="17" s="1"/>
  <c r="J512" i="17"/>
  <c r="O512" i="17" s="1"/>
  <c r="K512" i="17"/>
  <c r="I513" i="17"/>
  <c r="N513" i="17" s="1"/>
  <c r="J513" i="17"/>
  <c r="O513" i="17" s="1"/>
  <c r="K513" i="17"/>
  <c r="I514" i="17"/>
  <c r="N514" i="17" s="1"/>
  <c r="J514" i="17"/>
  <c r="O514" i="17" s="1"/>
  <c r="K514" i="17"/>
  <c r="I515" i="17"/>
  <c r="N515" i="17" s="1"/>
  <c r="J515" i="17"/>
  <c r="O515" i="17" s="1"/>
  <c r="K515" i="17"/>
  <c r="I516" i="17"/>
  <c r="N516" i="17" s="1"/>
  <c r="J516" i="17"/>
  <c r="O516" i="17" s="1"/>
  <c r="K516" i="17"/>
  <c r="I517" i="17"/>
  <c r="J517" i="17"/>
  <c r="O517" i="17" s="1"/>
  <c r="K517" i="17"/>
  <c r="I518" i="17"/>
  <c r="N518" i="17" s="1"/>
  <c r="J518" i="17"/>
  <c r="O518" i="17" s="1"/>
  <c r="K518" i="17"/>
  <c r="I519" i="17"/>
  <c r="N519" i="17" s="1"/>
  <c r="J519" i="17"/>
  <c r="O519" i="17" s="1"/>
  <c r="K519" i="17"/>
  <c r="I520" i="17"/>
  <c r="N520" i="17" s="1"/>
  <c r="J520" i="17"/>
  <c r="O520" i="17" s="1"/>
  <c r="K520" i="17"/>
  <c r="I521" i="17"/>
  <c r="N521" i="17" s="1"/>
  <c r="J521" i="17"/>
  <c r="O521" i="17" s="1"/>
  <c r="K521" i="17"/>
  <c r="I522" i="17"/>
  <c r="N522" i="17" s="1"/>
  <c r="J522" i="17"/>
  <c r="O522" i="17" s="1"/>
  <c r="K522" i="17"/>
  <c r="I523" i="17"/>
  <c r="N523" i="17" s="1"/>
  <c r="J523" i="17"/>
  <c r="O523" i="17" s="1"/>
  <c r="K523" i="17"/>
  <c r="I524" i="17"/>
  <c r="N524" i="17" s="1"/>
  <c r="J524" i="17"/>
  <c r="O524" i="17" s="1"/>
  <c r="K524" i="17"/>
  <c r="I525" i="17"/>
  <c r="J525" i="17"/>
  <c r="O525" i="17" s="1"/>
  <c r="K525" i="17"/>
  <c r="I526" i="17"/>
  <c r="J526" i="17"/>
  <c r="O526" i="17" s="1"/>
  <c r="K526" i="17"/>
  <c r="I527" i="17"/>
  <c r="N527" i="17" s="1"/>
  <c r="J527" i="17"/>
  <c r="O527" i="17" s="1"/>
  <c r="K527" i="17"/>
  <c r="I528" i="17"/>
  <c r="N528" i="17" s="1"/>
  <c r="J528" i="17"/>
  <c r="O528" i="17" s="1"/>
  <c r="K528" i="17"/>
  <c r="I529" i="17"/>
  <c r="N529" i="17" s="1"/>
  <c r="J529" i="17"/>
  <c r="O529" i="17" s="1"/>
  <c r="K529" i="17"/>
  <c r="I530" i="17"/>
  <c r="N530" i="17" s="1"/>
  <c r="J530" i="17"/>
  <c r="O530" i="17" s="1"/>
  <c r="K530" i="17"/>
  <c r="I531" i="17"/>
  <c r="N531" i="17" s="1"/>
  <c r="J531" i="17"/>
  <c r="O531" i="17" s="1"/>
  <c r="K531" i="17"/>
  <c r="I532" i="17"/>
  <c r="N532" i="17" s="1"/>
  <c r="J532" i="17"/>
  <c r="O532" i="17" s="1"/>
  <c r="K532" i="17"/>
  <c r="I533" i="17"/>
  <c r="N533" i="17" s="1"/>
  <c r="J533" i="17"/>
  <c r="O533" i="17" s="1"/>
  <c r="K533" i="17"/>
  <c r="I534" i="17"/>
  <c r="J534" i="17"/>
  <c r="O534" i="17" s="1"/>
  <c r="K534" i="17"/>
  <c r="I535" i="17"/>
  <c r="J535" i="17"/>
  <c r="O535" i="17" s="1"/>
  <c r="K535" i="17"/>
  <c r="I536" i="17"/>
  <c r="N536" i="17" s="1"/>
  <c r="J536" i="17"/>
  <c r="O536" i="17" s="1"/>
  <c r="K536" i="17"/>
  <c r="I537" i="17"/>
  <c r="N537" i="17" s="1"/>
  <c r="J537" i="17"/>
  <c r="O537" i="17" s="1"/>
  <c r="K537" i="17"/>
  <c r="I538" i="17"/>
  <c r="N538" i="17" s="1"/>
  <c r="J538" i="17"/>
  <c r="O538" i="17" s="1"/>
  <c r="K538" i="17"/>
  <c r="I539" i="17"/>
  <c r="N539" i="17" s="1"/>
  <c r="J539" i="17"/>
  <c r="O539" i="17" s="1"/>
  <c r="K539" i="17"/>
  <c r="I540" i="17"/>
  <c r="N540" i="17" s="1"/>
  <c r="J540" i="17"/>
  <c r="O540" i="17" s="1"/>
  <c r="K540" i="17"/>
  <c r="I541" i="17"/>
  <c r="N541" i="17" s="1"/>
  <c r="J541" i="17"/>
  <c r="O541" i="17" s="1"/>
  <c r="K541" i="17"/>
  <c r="I542" i="17"/>
  <c r="N542" i="17" s="1"/>
  <c r="J542" i="17"/>
  <c r="O542" i="17" s="1"/>
  <c r="K542" i="17"/>
  <c r="I543" i="17"/>
  <c r="J543" i="17"/>
  <c r="O543" i="17" s="1"/>
  <c r="K543" i="17"/>
  <c r="I544" i="17"/>
  <c r="J544" i="17"/>
  <c r="O544" i="17" s="1"/>
  <c r="K544" i="17"/>
  <c r="I545" i="17"/>
  <c r="N545" i="17" s="1"/>
  <c r="J545" i="17"/>
  <c r="O545" i="17" s="1"/>
  <c r="K545" i="17"/>
  <c r="I546" i="17"/>
  <c r="N546" i="17" s="1"/>
  <c r="J546" i="17"/>
  <c r="O546" i="17" s="1"/>
  <c r="K546" i="17"/>
  <c r="I547" i="17"/>
  <c r="N547" i="17" s="1"/>
  <c r="J547" i="17"/>
  <c r="O547" i="17" s="1"/>
  <c r="K547" i="17"/>
  <c r="I548" i="17"/>
  <c r="N548" i="17" s="1"/>
  <c r="J548" i="17"/>
  <c r="O548" i="17" s="1"/>
  <c r="K548" i="17"/>
  <c r="I549" i="17"/>
  <c r="N549" i="17" s="1"/>
  <c r="J549" i="17"/>
  <c r="O549" i="17" s="1"/>
  <c r="K549" i="17"/>
  <c r="I550" i="17"/>
  <c r="N550" i="17" s="1"/>
  <c r="J550" i="17"/>
  <c r="O550" i="17" s="1"/>
  <c r="K550" i="17"/>
  <c r="I551" i="17"/>
  <c r="N551" i="17" s="1"/>
  <c r="J551" i="17"/>
  <c r="O551" i="17" s="1"/>
  <c r="K551" i="17"/>
  <c r="I552" i="17"/>
  <c r="J552" i="17"/>
  <c r="O552" i="17" s="1"/>
  <c r="K552" i="17"/>
  <c r="I553" i="17"/>
  <c r="N553" i="17" s="1"/>
  <c r="J553" i="17"/>
  <c r="O553" i="17" s="1"/>
  <c r="K553" i="17"/>
  <c r="I554" i="17"/>
  <c r="N554" i="17" s="1"/>
  <c r="J554" i="17"/>
  <c r="O554" i="17" s="1"/>
  <c r="K554" i="17"/>
  <c r="I555" i="17"/>
  <c r="N555" i="17" s="1"/>
  <c r="J555" i="17"/>
  <c r="O555" i="17" s="1"/>
  <c r="K555" i="17"/>
  <c r="I556" i="17"/>
  <c r="N556" i="17" s="1"/>
  <c r="J556" i="17"/>
  <c r="O556" i="17" s="1"/>
  <c r="K556" i="17"/>
  <c r="I557" i="17"/>
  <c r="N557" i="17" s="1"/>
  <c r="J557" i="17"/>
  <c r="O557" i="17" s="1"/>
  <c r="K557" i="17"/>
  <c r="I558" i="17"/>
  <c r="N558" i="17" s="1"/>
  <c r="J558" i="17"/>
  <c r="O558" i="17" s="1"/>
  <c r="K558" i="17"/>
  <c r="I559" i="17"/>
  <c r="N559" i="17" s="1"/>
  <c r="J559" i="17"/>
  <c r="O559" i="17" s="1"/>
  <c r="K559" i="17"/>
  <c r="I560" i="17"/>
  <c r="N560" i="17" s="1"/>
  <c r="J560" i="17"/>
  <c r="O560" i="17" s="1"/>
  <c r="K560" i="17"/>
  <c r="I561" i="17"/>
  <c r="N561" i="17" s="1"/>
  <c r="J561" i="17"/>
  <c r="O561" i="17" s="1"/>
  <c r="K561" i="17"/>
  <c r="I562" i="17"/>
  <c r="N562" i="17" s="1"/>
  <c r="J562" i="17"/>
  <c r="O562" i="17" s="1"/>
  <c r="K562" i="17"/>
  <c r="I563" i="17"/>
  <c r="J563" i="17"/>
  <c r="O563" i="17" s="1"/>
  <c r="K563" i="17"/>
  <c r="I564" i="17"/>
  <c r="N564" i="17" s="1"/>
  <c r="J564" i="17"/>
  <c r="O564" i="17" s="1"/>
  <c r="K564" i="17"/>
  <c r="I565" i="17"/>
  <c r="N565" i="17" s="1"/>
  <c r="J565" i="17"/>
  <c r="O565" i="17" s="1"/>
  <c r="K565" i="17"/>
  <c r="I566" i="17"/>
  <c r="N566" i="17" s="1"/>
  <c r="J566" i="17"/>
  <c r="O566" i="17" s="1"/>
  <c r="K566" i="17"/>
  <c r="I567" i="17"/>
  <c r="N567" i="17" s="1"/>
  <c r="J567" i="17"/>
  <c r="O567" i="17" s="1"/>
  <c r="K567" i="17"/>
  <c r="I568" i="17"/>
  <c r="N568" i="17" s="1"/>
  <c r="J568" i="17"/>
  <c r="O568" i="17" s="1"/>
  <c r="K568" i="17"/>
  <c r="I569" i="17"/>
  <c r="N569" i="17" s="1"/>
  <c r="J569" i="17"/>
  <c r="O569" i="17" s="1"/>
  <c r="K569" i="17"/>
  <c r="I570" i="17"/>
  <c r="N570" i="17" s="1"/>
  <c r="J570" i="17"/>
  <c r="O570" i="17" s="1"/>
  <c r="K570" i="17"/>
  <c r="I571" i="17"/>
  <c r="J571" i="17"/>
  <c r="O571" i="17" s="1"/>
  <c r="K571" i="17"/>
  <c r="I572" i="17"/>
  <c r="N572" i="17" s="1"/>
  <c r="J572" i="17"/>
  <c r="O572" i="17" s="1"/>
  <c r="K572" i="17"/>
  <c r="I573" i="17"/>
  <c r="N573" i="17" s="1"/>
  <c r="J573" i="17"/>
  <c r="O573" i="17" s="1"/>
  <c r="K573" i="17"/>
  <c r="I574" i="17"/>
  <c r="N574" i="17" s="1"/>
  <c r="J574" i="17"/>
  <c r="O574" i="17" s="1"/>
  <c r="K574" i="17"/>
  <c r="I575" i="17"/>
  <c r="N575" i="17" s="1"/>
  <c r="J575" i="17"/>
  <c r="O575" i="17" s="1"/>
  <c r="K575" i="17"/>
  <c r="I576" i="17"/>
  <c r="N576" i="17" s="1"/>
  <c r="J576" i="17"/>
  <c r="O576" i="17" s="1"/>
  <c r="K576" i="17"/>
  <c r="I577" i="17"/>
  <c r="N577" i="17" s="1"/>
  <c r="J577" i="17"/>
  <c r="O577" i="17" s="1"/>
  <c r="K577" i="17"/>
  <c r="I578" i="17"/>
  <c r="N578" i="17" s="1"/>
  <c r="J578" i="17"/>
  <c r="O578" i="17" s="1"/>
  <c r="K578" i="17"/>
  <c r="I579" i="17"/>
  <c r="N579" i="17" s="1"/>
  <c r="J579" i="17"/>
  <c r="O579" i="17" s="1"/>
  <c r="K579" i="17"/>
  <c r="I580" i="17"/>
  <c r="N580" i="17" s="1"/>
  <c r="J580" i="17"/>
  <c r="O580" i="17" s="1"/>
  <c r="K580" i="17"/>
  <c r="I581" i="17"/>
  <c r="J581" i="17"/>
  <c r="O581" i="17" s="1"/>
  <c r="K581" i="17"/>
  <c r="I582" i="17"/>
  <c r="N582" i="17" s="1"/>
  <c r="J582" i="17"/>
  <c r="O582" i="17" s="1"/>
  <c r="K582" i="17"/>
  <c r="I583" i="17"/>
  <c r="N583" i="17" s="1"/>
  <c r="J583" i="17"/>
  <c r="O583" i="17" s="1"/>
  <c r="K583" i="17"/>
  <c r="I584" i="17"/>
  <c r="N584" i="17" s="1"/>
  <c r="J584" i="17"/>
  <c r="O584" i="17" s="1"/>
  <c r="K584" i="17"/>
  <c r="I585" i="17"/>
  <c r="N585" i="17" s="1"/>
  <c r="J585" i="17"/>
  <c r="O585" i="17" s="1"/>
  <c r="K585" i="17"/>
  <c r="I586" i="17"/>
  <c r="N586" i="17" s="1"/>
  <c r="J586" i="17"/>
  <c r="O586" i="17" s="1"/>
  <c r="K586" i="17"/>
  <c r="I587" i="17"/>
  <c r="N587" i="17" s="1"/>
  <c r="J587" i="17"/>
  <c r="O587" i="17" s="1"/>
  <c r="K587" i="17"/>
  <c r="I588" i="17"/>
  <c r="N588" i="17" s="1"/>
  <c r="J588" i="17"/>
  <c r="O588" i="17" s="1"/>
  <c r="K588" i="17"/>
  <c r="I589" i="17"/>
  <c r="J589" i="17"/>
  <c r="O589" i="17" s="1"/>
  <c r="K589" i="17"/>
  <c r="I590" i="17"/>
  <c r="J590" i="17"/>
  <c r="O590" i="17" s="1"/>
  <c r="K590" i="17"/>
  <c r="I591" i="17"/>
  <c r="N591" i="17" s="1"/>
  <c r="J591" i="17"/>
  <c r="O591" i="17" s="1"/>
  <c r="K591" i="17"/>
  <c r="I592" i="17"/>
  <c r="N592" i="17" s="1"/>
  <c r="J592" i="17"/>
  <c r="O592" i="17" s="1"/>
  <c r="K592" i="17"/>
  <c r="I593" i="17"/>
  <c r="N593" i="17" s="1"/>
  <c r="J593" i="17"/>
  <c r="O593" i="17" s="1"/>
  <c r="K593" i="17"/>
  <c r="I594" i="17"/>
  <c r="N594" i="17" s="1"/>
  <c r="J594" i="17"/>
  <c r="O594" i="17" s="1"/>
  <c r="K594" i="17"/>
  <c r="I595" i="17"/>
  <c r="N595" i="17" s="1"/>
  <c r="J595" i="17"/>
  <c r="O595" i="17" s="1"/>
  <c r="K595" i="17"/>
  <c r="I596" i="17"/>
  <c r="N596" i="17" s="1"/>
  <c r="J596" i="17"/>
  <c r="O596" i="17" s="1"/>
  <c r="K596" i="17"/>
  <c r="I597" i="17"/>
  <c r="N597" i="17" s="1"/>
  <c r="J597" i="17"/>
  <c r="O597" i="17" s="1"/>
  <c r="K597" i="17"/>
  <c r="I598" i="17"/>
  <c r="J598" i="17"/>
  <c r="O598" i="17" s="1"/>
  <c r="K598" i="17"/>
  <c r="I599" i="17"/>
  <c r="J599" i="17"/>
  <c r="O599" i="17" s="1"/>
  <c r="K599" i="17"/>
  <c r="I600" i="17"/>
  <c r="N600" i="17" s="1"/>
  <c r="J600" i="17"/>
  <c r="O600" i="17" s="1"/>
  <c r="K600" i="17"/>
  <c r="I601" i="17"/>
  <c r="N601" i="17" s="1"/>
  <c r="J601" i="17"/>
  <c r="O601" i="17" s="1"/>
  <c r="K601" i="17"/>
  <c r="I602" i="17"/>
  <c r="N602" i="17" s="1"/>
  <c r="J602" i="17"/>
  <c r="O602" i="17" s="1"/>
  <c r="K602" i="17"/>
  <c r="I603" i="17"/>
  <c r="N603" i="17" s="1"/>
  <c r="J603" i="17"/>
  <c r="O603" i="17" s="1"/>
  <c r="K603" i="17"/>
  <c r="I604" i="17"/>
  <c r="N604" i="17" s="1"/>
  <c r="J604" i="17"/>
  <c r="O604" i="17" s="1"/>
  <c r="K604" i="17"/>
  <c r="I605" i="17"/>
  <c r="N605" i="17" s="1"/>
  <c r="J605" i="17"/>
  <c r="O605" i="17" s="1"/>
  <c r="K605" i="17"/>
  <c r="I606" i="17"/>
  <c r="N606" i="17" s="1"/>
  <c r="J606" i="17"/>
  <c r="O606" i="17" s="1"/>
  <c r="K606" i="17"/>
  <c r="I607" i="17"/>
  <c r="J607" i="17"/>
  <c r="O607" i="17" s="1"/>
  <c r="K607" i="17"/>
  <c r="I608" i="17"/>
  <c r="J608" i="17"/>
  <c r="O608" i="17" s="1"/>
  <c r="K608" i="17"/>
  <c r="I609" i="17"/>
  <c r="N609" i="17" s="1"/>
  <c r="J609" i="17"/>
  <c r="O609" i="17" s="1"/>
  <c r="K609" i="17"/>
  <c r="I610" i="17"/>
  <c r="N610" i="17" s="1"/>
  <c r="J610" i="17"/>
  <c r="O610" i="17" s="1"/>
  <c r="K610" i="17"/>
  <c r="I611" i="17"/>
  <c r="N611" i="17" s="1"/>
  <c r="J611" i="17"/>
  <c r="O611" i="17" s="1"/>
  <c r="K611" i="17"/>
  <c r="I612" i="17"/>
  <c r="N612" i="17" s="1"/>
  <c r="J612" i="17"/>
  <c r="O612" i="17" s="1"/>
  <c r="K612" i="17"/>
  <c r="I613" i="17"/>
  <c r="N613" i="17" s="1"/>
  <c r="J613" i="17"/>
  <c r="O613" i="17" s="1"/>
  <c r="K613" i="17"/>
  <c r="I614" i="17"/>
  <c r="N614" i="17" s="1"/>
  <c r="J614" i="17"/>
  <c r="O614" i="17" s="1"/>
  <c r="K614" i="17"/>
  <c r="I615" i="17"/>
  <c r="N615" i="17" s="1"/>
  <c r="J615" i="17"/>
  <c r="O615" i="17" s="1"/>
  <c r="K615" i="17"/>
  <c r="I616" i="17"/>
  <c r="J616" i="17"/>
  <c r="O616" i="17" s="1"/>
  <c r="K616" i="17"/>
  <c r="I617" i="17"/>
  <c r="N617" i="17" s="1"/>
  <c r="J617" i="17"/>
  <c r="O617" i="17" s="1"/>
  <c r="K617" i="17"/>
  <c r="I618" i="17"/>
  <c r="N618" i="17" s="1"/>
  <c r="J618" i="17"/>
  <c r="O618" i="17" s="1"/>
  <c r="K618" i="17"/>
  <c r="I619" i="17"/>
  <c r="N619" i="17" s="1"/>
  <c r="J619" i="17"/>
  <c r="O619" i="17" s="1"/>
  <c r="K619" i="17"/>
  <c r="I620" i="17"/>
  <c r="N620" i="17" s="1"/>
  <c r="J620" i="17"/>
  <c r="O620" i="17" s="1"/>
  <c r="K620" i="17"/>
  <c r="I621" i="17"/>
  <c r="N621" i="17" s="1"/>
  <c r="J621" i="17"/>
  <c r="O621" i="17" s="1"/>
  <c r="K621" i="17"/>
  <c r="I622" i="17"/>
  <c r="N622" i="17" s="1"/>
  <c r="J622" i="17"/>
  <c r="O622" i="17" s="1"/>
  <c r="K622" i="17"/>
  <c r="I623" i="17"/>
  <c r="N623" i="17" s="1"/>
  <c r="J623" i="17"/>
  <c r="O623" i="17" s="1"/>
  <c r="K623" i="17"/>
  <c r="I624" i="17"/>
  <c r="N624" i="17" s="1"/>
  <c r="J624" i="17"/>
  <c r="O624" i="17" s="1"/>
  <c r="K624" i="17"/>
  <c r="I625" i="17"/>
  <c r="N625" i="17" s="1"/>
  <c r="J625" i="17"/>
  <c r="O625" i="17" s="1"/>
  <c r="K625" i="17"/>
  <c r="I626" i="17"/>
  <c r="N626" i="17" s="1"/>
  <c r="J626" i="17"/>
  <c r="O626" i="17" s="1"/>
  <c r="K626" i="17"/>
  <c r="I627" i="17"/>
  <c r="J627" i="17"/>
  <c r="O627" i="17" s="1"/>
  <c r="K627" i="17"/>
  <c r="I628" i="17"/>
  <c r="N628" i="17" s="1"/>
  <c r="J628" i="17"/>
  <c r="O628" i="17" s="1"/>
  <c r="K628" i="17"/>
  <c r="I629" i="17"/>
  <c r="N629" i="17" s="1"/>
  <c r="J629" i="17"/>
  <c r="O629" i="17" s="1"/>
  <c r="K629" i="17"/>
  <c r="I630" i="17"/>
  <c r="N630" i="17" s="1"/>
  <c r="J630" i="17"/>
  <c r="O630" i="17" s="1"/>
  <c r="K630" i="17"/>
  <c r="I631" i="17"/>
  <c r="N631" i="17" s="1"/>
  <c r="J631" i="17"/>
  <c r="O631" i="17" s="1"/>
  <c r="K631" i="17"/>
  <c r="I632" i="17"/>
  <c r="N632" i="17" s="1"/>
  <c r="J632" i="17"/>
  <c r="O632" i="17" s="1"/>
  <c r="K632" i="17"/>
  <c r="I633" i="17"/>
  <c r="N633" i="17" s="1"/>
  <c r="J633" i="17"/>
  <c r="O633" i="17" s="1"/>
  <c r="K633" i="17"/>
  <c r="I634" i="17"/>
  <c r="N634" i="17" s="1"/>
  <c r="J634" i="17"/>
  <c r="O634" i="17" s="1"/>
  <c r="K634" i="17"/>
  <c r="I635" i="17"/>
  <c r="J635" i="17"/>
  <c r="O635" i="17" s="1"/>
  <c r="K635" i="17"/>
  <c r="I636" i="17"/>
  <c r="N636" i="17" s="1"/>
  <c r="J636" i="17"/>
  <c r="O636" i="17" s="1"/>
  <c r="K636" i="17"/>
  <c r="I637" i="17"/>
  <c r="N637" i="17" s="1"/>
  <c r="J637" i="17"/>
  <c r="O637" i="17" s="1"/>
  <c r="K637" i="17"/>
  <c r="I638" i="17"/>
  <c r="N638" i="17" s="1"/>
  <c r="J638" i="17"/>
  <c r="O638" i="17" s="1"/>
  <c r="K638" i="17"/>
  <c r="I639" i="17"/>
  <c r="N639" i="17" s="1"/>
  <c r="J639" i="17"/>
  <c r="O639" i="17" s="1"/>
  <c r="K639" i="17"/>
  <c r="I640" i="17"/>
  <c r="N640" i="17" s="1"/>
  <c r="J640" i="17"/>
  <c r="O640" i="17" s="1"/>
  <c r="K640" i="17"/>
  <c r="I641" i="17"/>
  <c r="N641" i="17" s="1"/>
  <c r="J641" i="17"/>
  <c r="O641" i="17" s="1"/>
  <c r="K641" i="17"/>
  <c r="I642" i="17"/>
  <c r="N642" i="17" s="1"/>
  <c r="J642" i="17"/>
  <c r="O642" i="17" s="1"/>
  <c r="K642" i="17"/>
  <c r="I643" i="17"/>
  <c r="N643" i="17" s="1"/>
  <c r="J643" i="17"/>
  <c r="O643" i="17" s="1"/>
  <c r="K643" i="17"/>
  <c r="I644" i="17"/>
  <c r="N644" i="17" s="1"/>
  <c r="J644" i="17"/>
  <c r="O644" i="17" s="1"/>
  <c r="K644" i="17"/>
  <c r="I645" i="17"/>
  <c r="J645" i="17"/>
  <c r="O645" i="17" s="1"/>
  <c r="K645" i="17"/>
  <c r="I646" i="17"/>
  <c r="N646" i="17" s="1"/>
  <c r="J646" i="17"/>
  <c r="O646" i="17" s="1"/>
  <c r="K646" i="17"/>
  <c r="I647" i="17"/>
  <c r="N647" i="17" s="1"/>
  <c r="J647" i="17"/>
  <c r="O647" i="17" s="1"/>
  <c r="K647" i="17"/>
  <c r="I648" i="17"/>
  <c r="N648" i="17" s="1"/>
  <c r="J648" i="17"/>
  <c r="O648" i="17" s="1"/>
  <c r="K648" i="17"/>
  <c r="I649" i="17"/>
  <c r="N649" i="17" s="1"/>
  <c r="J649" i="17"/>
  <c r="O649" i="17" s="1"/>
  <c r="K649" i="17"/>
  <c r="I650" i="17"/>
  <c r="N650" i="17" s="1"/>
  <c r="J650" i="17"/>
  <c r="O650" i="17" s="1"/>
  <c r="K650" i="17"/>
  <c r="I651" i="17"/>
  <c r="N651" i="17" s="1"/>
  <c r="J651" i="17"/>
  <c r="O651" i="17" s="1"/>
  <c r="K651" i="17"/>
  <c r="I652" i="17"/>
  <c r="N652" i="17" s="1"/>
  <c r="J652" i="17"/>
  <c r="O652" i="17" s="1"/>
  <c r="K652" i="17"/>
  <c r="I653" i="17"/>
  <c r="J653" i="17"/>
  <c r="O653" i="17" s="1"/>
  <c r="K653" i="17"/>
  <c r="I654" i="17"/>
  <c r="J654" i="17"/>
  <c r="O654" i="17" s="1"/>
  <c r="K654" i="17"/>
  <c r="I655" i="17"/>
  <c r="N655" i="17" s="1"/>
  <c r="J655" i="17"/>
  <c r="O655" i="17" s="1"/>
  <c r="K655" i="17"/>
  <c r="I656" i="17"/>
  <c r="N656" i="17" s="1"/>
  <c r="J656" i="17"/>
  <c r="O656" i="17" s="1"/>
  <c r="K656" i="17"/>
  <c r="I657" i="17"/>
  <c r="N657" i="17" s="1"/>
  <c r="J657" i="17"/>
  <c r="O657" i="17" s="1"/>
  <c r="K657" i="17"/>
  <c r="I658" i="17"/>
  <c r="N658" i="17" s="1"/>
  <c r="J658" i="17"/>
  <c r="O658" i="17" s="1"/>
  <c r="K658" i="17"/>
  <c r="I659" i="17"/>
  <c r="N659" i="17" s="1"/>
  <c r="J659" i="17"/>
  <c r="O659" i="17" s="1"/>
  <c r="K659" i="17"/>
  <c r="I660" i="17"/>
  <c r="N660" i="17" s="1"/>
  <c r="J660" i="17"/>
  <c r="O660" i="17" s="1"/>
  <c r="K660" i="17"/>
  <c r="I661" i="17"/>
  <c r="N661" i="17" s="1"/>
  <c r="J661" i="17"/>
  <c r="O661" i="17" s="1"/>
  <c r="K661" i="17"/>
  <c r="I662" i="17"/>
  <c r="J662" i="17"/>
  <c r="O662" i="17" s="1"/>
  <c r="K662" i="17"/>
  <c r="I663" i="17"/>
  <c r="J663" i="17"/>
  <c r="O663" i="17" s="1"/>
  <c r="K663" i="17"/>
  <c r="I664" i="17"/>
  <c r="N664" i="17" s="1"/>
  <c r="J664" i="17"/>
  <c r="O664" i="17" s="1"/>
  <c r="K664" i="17"/>
  <c r="I665" i="17"/>
  <c r="N665" i="17" s="1"/>
  <c r="J665" i="17"/>
  <c r="O665" i="17" s="1"/>
  <c r="K665" i="17"/>
  <c r="I666" i="17"/>
  <c r="N666" i="17" s="1"/>
  <c r="J666" i="17"/>
  <c r="O666" i="17" s="1"/>
  <c r="K666" i="17"/>
  <c r="I667" i="17"/>
  <c r="N667" i="17" s="1"/>
  <c r="J667" i="17"/>
  <c r="O667" i="17" s="1"/>
  <c r="K667" i="17"/>
  <c r="I668" i="17"/>
  <c r="N668" i="17" s="1"/>
  <c r="J668" i="17"/>
  <c r="O668" i="17" s="1"/>
  <c r="K668" i="17"/>
  <c r="I669" i="17"/>
  <c r="N669" i="17" s="1"/>
  <c r="J669" i="17"/>
  <c r="O669" i="17" s="1"/>
  <c r="K669" i="17"/>
  <c r="I670" i="17"/>
  <c r="N670" i="17" s="1"/>
  <c r="J670" i="17"/>
  <c r="O670" i="17" s="1"/>
  <c r="K670" i="17"/>
  <c r="I671" i="17"/>
  <c r="J671" i="17"/>
  <c r="O671" i="17" s="1"/>
  <c r="K671" i="17"/>
  <c r="I672" i="17"/>
  <c r="J672" i="17"/>
  <c r="O672" i="17" s="1"/>
  <c r="K672" i="17"/>
  <c r="I673" i="17"/>
  <c r="N673" i="17" s="1"/>
  <c r="J673" i="17"/>
  <c r="O673" i="17" s="1"/>
  <c r="K673" i="17"/>
  <c r="I674" i="17"/>
  <c r="N674" i="17" s="1"/>
  <c r="J674" i="17"/>
  <c r="O674" i="17" s="1"/>
  <c r="K674" i="17"/>
  <c r="I675" i="17"/>
  <c r="N675" i="17" s="1"/>
  <c r="J675" i="17"/>
  <c r="O675" i="17" s="1"/>
  <c r="K675" i="17"/>
  <c r="I676" i="17"/>
  <c r="N676" i="17" s="1"/>
  <c r="J676" i="17"/>
  <c r="O676" i="17" s="1"/>
  <c r="K676" i="17"/>
  <c r="I677" i="17"/>
  <c r="N677" i="17" s="1"/>
  <c r="J677" i="17"/>
  <c r="O677" i="17" s="1"/>
  <c r="K677" i="17"/>
  <c r="I678" i="17"/>
  <c r="N678" i="17" s="1"/>
  <c r="J678" i="17"/>
  <c r="O678" i="17" s="1"/>
  <c r="K678" i="17"/>
  <c r="I679" i="17"/>
  <c r="N679" i="17" s="1"/>
  <c r="J679" i="17"/>
  <c r="O679" i="17" s="1"/>
  <c r="K679" i="17"/>
  <c r="I680" i="17"/>
  <c r="J680" i="17"/>
  <c r="O680" i="17" s="1"/>
  <c r="K680" i="17"/>
  <c r="I681" i="17"/>
  <c r="N681" i="17" s="1"/>
  <c r="J681" i="17"/>
  <c r="O681" i="17" s="1"/>
  <c r="K681" i="17"/>
  <c r="I682" i="17"/>
  <c r="N682" i="17" s="1"/>
  <c r="J682" i="17"/>
  <c r="O682" i="17" s="1"/>
  <c r="K682" i="17"/>
  <c r="I683" i="17"/>
  <c r="N683" i="17" s="1"/>
  <c r="J683" i="17"/>
  <c r="O683" i="17" s="1"/>
  <c r="K683" i="17"/>
  <c r="I684" i="17"/>
  <c r="N684" i="17" s="1"/>
  <c r="J684" i="17"/>
  <c r="O684" i="17" s="1"/>
  <c r="K684" i="17"/>
  <c r="I685" i="17"/>
  <c r="N685" i="17" s="1"/>
  <c r="J685" i="17"/>
  <c r="O685" i="17" s="1"/>
  <c r="K685" i="17"/>
  <c r="I686" i="17"/>
  <c r="N686" i="17" s="1"/>
  <c r="J686" i="17"/>
  <c r="O686" i="17" s="1"/>
  <c r="K686" i="17"/>
  <c r="I687" i="17"/>
  <c r="N687" i="17" s="1"/>
  <c r="J687" i="17"/>
  <c r="O687" i="17" s="1"/>
  <c r="K687" i="17"/>
  <c r="I688" i="17"/>
  <c r="N688" i="17" s="1"/>
  <c r="J688" i="17"/>
  <c r="O688" i="17" s="1"/>
  <c r="K688" i="17"/>
  <c r="I689" i="17"/>
  <c r="N689" i="17" s="1"/>
  <c r="J689" i="17"/>
  <c r="O689" i="17" s="1"/>
  <c r="K689" i="17"/>
  <c r="I690" i="17"/>
  <c r="N690" i="17" s="1"/>
  <c r="J690" i="17"/>
  <c r="O690" i="17" s="1"/>
  <c r="K690" i="17"/>
  <c r="I691" i="17"/>
  <c r="J691" i="17"/>
  <c r="O691" i="17" s="1"/>
  <c r="K691" i="17"/>
  <c r="I692" i="17"/>
  <c r="N692" i="17" s="1"/>
  <c r="J692" i="17"/>
  <c r="O692" i="17" s="1"/>
  <c r="K692" i="17"/>
  <c r="I693" i="17"/>
  <c r="N693" i="17" s="1"/>
  <c r="J693" i="17"/>
  <c r="O693" i="17" s="1"/>
  <c r="K693" i="17"/>
  <c r="I694" i="17"/>
  <c r="N694" i="17" s="1"/>
  <c r="J694" i="17"/>
  <c r="O694" i="17" s="1"/>
  <c r="K694" i="17"/>
  <c r="I695" i="17"/>
  <c r="N695" i="17" s="1"/>
  <c r="J695" i="17"/>
  <c r="O695" i="17" s="1"/>
  <c r="K695" i="17"/>
  <c r="I696" i="17"/>
  <c r="N696" i="17" s="1"/>
  <c r="J696" i="17"/>
  <c r="O696" i="17" s="1"/>
  <c r="K696" i="17"/>
  <c r="I697" i="17"/>
  <c r="N697" i="17" s="1"/>
  <c r="J697" i="17"/>
  <c r="O697" i="17" s="1"/>
  <c r="K697" i="17"/>
  <c r="I698" i="17"/>
  <c r="N698" i="17" s="1"/>
  <c r="J698" i="17"/>
  <c r="O698" i="17" s="1"/>
  <c r="K698" i="17"/>
  <c r="I699" i="17"/>
  <c r="J699" i="17"/>
  <c r="O699" i="17" s="1"/>
  <c r="K699" i="17"/>
  <c r="I700" i="17"/>
  <c r="N700" i="17" s="1"/>
  <c r="J700" i="17"/>
  <c r="O700" i="17" s="1"/>
  <c r="K700" i="17"/>
  <c r="I701" i="17"/>
  <c r="N701" i="17" s="1"/>
  <c r="J701" i="17"/>
  <c r="O701" i="17" s="1"/>
  <c r="K701" i="17"/>
  <c r="I702" i="17"/>
  <c r="N702" i="17" s="1"/>
  <c r="J702" i="17"/>
  <c r="O702" i="17" s="1"/>
  <c r="K702" i="17"/>
  <c r="I703" i="17"/>
  <c r="N703" i="17" s="1"/>
  <c r="J703" i="17"/>
  <c r="O703" i="17" s="1"/>
  <c r="K703" i="17"/>
  <c r="I704" i="17"/>
  <c r="N704" i="17" s="1"/>
  <c r="J704" i="17"/>
  <c r="O704" i="17" s="1"/>
  <c r="K704" i="17"/>
  <c r="I705" i="17"/>
  <c r="N705" i="17" s="1"/>
  <c r="J705" i="17"/>
  <c r="O705" i="17" s="1"/>
  <c r="K705" i="17"/>
  <c r="I706" i="17"/>
  <c r="N706" i="17" s="1"/>
  <c r="J706" i="17"/>
  <c r="O706" i="17" s="1"/>
  <c r="K706" i="17"/>
  <c r="I707" i="17"/>
  <c r="N707" i="17" s="1"/>
  <c r="J707" i="17"/>
  <c r="O707" i="17" s="1"/>
  <c r="K707" i="17"/>
  <c r="I708" i="17"/>
  <c r="N708" i="17" s="1"/>
  <c r="J708" i="17"/>
  <c r="O708" i="17" s="1"/>
  <c r="K708" i="17"/>
  <c r="I709" i="17"/>
  <c r="J709" i="17"/>
  <c r="O709" i="17" s="1"/>
  <c r="K709" i="17"/>
  <c r="I710" i="17"/>
  <c r="N710" i="17" s="1"/>
  <c r="J710" i="17"/>
  <c r="O710" i="17" s="1"/>
  <c r="K710" i="17"/>
  <c r="I711" i="17"/>
  <c r="N711" i="17" s="1"/>
  <c r="J711" i="17"/>
  <c r="O711" i="17" s="1"/>
  <c r="K711" i="17"/>
  <c r="I712" i="17"/>
  <c r="N712" i="17" s="1"/>
  <c r="J712" i="17"/>
  <c r="O712" i="17" s="1"/>
  <c r="K712" i="17"/>
  <c r="I713" i="17"/>
  <c r="N713" i="17" s="1"/>
  <c r="J713" i="17"/>
  <c r="O713" i="17" s="1"/>
  <c r="K713" i="17"/>
  <c r="I714" i="17"/>
  <c r="N714" i="17" s="1"/>
  <c r="J714" i="17"/>
  <c r="O714" i="17" s="1"/>
  <c r="K714" i="17"/>
  <c r="I715" i="17"/>
  <c r="N715" i="17" s="1"/>
  <c r="J715" i="17"/>
  <c r="O715" i="17" s="1"/>
  <c r="K715" i="17"/>
  <c r="I716" i="17"/>
  <c r="N716" i="17" s="1"/>
  <c r="J716" i="17"/>
  <c r="O716" i="17" s="1"/>
  <c r="K716" i="17"/>
  <c r="I717" i="17"/>
  <c r="J717" i="17"/>
  <c r="O717" i="17" s="1"/>
  <c r="K717" i="17"/>
  <c r="I718" i="17"/>
  <c r="J718" i="17"/>
  <c r="O718" i="17" s="1"/>
  <c r="K718" i="17"/>
  <c r="I719" i="17"/>
  <c r="N719" i="17" s="1"/>
  <c r="J719" i="17"/>
  <c r="O719" i="17" s="1"/>
  <c r="K719" i="17"/>
  <c r="I720" i="17"/>
  <c r="N720" i="17" s="1"/>
  <c r="J720" i="17"/>
  <c r="O720" i="17" s="1"/>
  <c r="K720" i="17"/>
  <c r="I721" i="17"/>
  <c r="N721" i="17" s="1"/>
  <c r="J721" i="17"/>
  <c r="O721" i="17" s="1"/>
  <c r="K721" i="17"/>
  <c r="I722" i="17"/>
  <c r="N722" i="17" s="1"/>
  <c r="J722" i="17"/>
  <c r="O722" i="17" s="1"/>
  <c r="K722" i="17"/>
  <c r="I723" i="17"/>
  <c r="N723" i="17" s="1"/>
  <c r="J723" i="17"/>
  <c r="O723" i="17" s="1"/>
  <c r="K723" i="17"/>
  <c r="I724" i="17"/>
  <c r="N724" i="17" s="1"/>
  <c r="J724" i="17"/>
  <c r="O724" i="17" s="1"/>
  <c r="K724" i="17"/>
  <c r="I725" i="17"/>
  <c r="N725" i="17" s="1"/>
  <c r="J725" i="17"/>
  <c r="O725" i="17" s="1"/>
  <c r="K725" i="17"/>
  <c r="I726" i="17"/>
  <c r="J726" i="17"/>
  <c r="O726" i="17" s="1"/>
  <c r="K726" i="17"/>
  <c r="I727" i="17"/>
  <c r="J727" i="17"/>
  <c r="O727" i="17" s="1"/>
  <c r="K727" i="17"/>
  <c r="I728" i="17"/>
  <c r="N728" i="17" s="1"/>
  <c r="J728" i="17"/>
  <c r="O728" i="17" s="1"/>
  <c r="K728" i="17"/>
  <c r="I729" i="17"/>
  <c r="N729" i="17" s="1"/>
  <c r="J729" i="17"/>
  <c r="O729" i="17" s="1"/>
  <c r="K729" i="17"/>
  <c r="I730" i="17"/>
  <c r="N730" i="17" s="1"/>
  <c r="J730" i="17"/>
  <c r="O730" i="17" s="1"/>
  <c r="K730" i="17"/>
  <c r="I731" i="17"/>
  <c r="N731" i="17" s="1"/>
  <c r="J731" i="17"/>
  <c r="O731" i="17" s="1"/>
  <c r="K731" i="17"/>
  <c r="I732" i="17"/>
  <c r="N732" i="17" s="1"/>
  <c r="J732" i="17"/>
  <c r="O732" i="17" s="1"/>
  <c r="K732" i="17"/>
  <c r="I733" i="17"/>
  <c r="N733" i="17" s="1"/>
  <c r="J733" i="17"/>
  <c r="O733" i="17" s="1"/>
  <c r="K733" i="17"/>
  <c r="I734" i="17"/>
  <c r="N734" i="17" s="1"/>
  <c r="J734" i="17"/>
  <c r="O734" i="17" s="1"/>
  <c r="K734" i="17"/>
  <c r="I735" i="17"/>
  <c r="J735" i="17"/>
  <c r="O735" i="17" s="1"/>
  <c r="K735" i="17"/>
  <c r="I736" i="17"/>
  <c r="J736" i="17"/>
  <c r="O736" i="17" s="1"/>
  <c r="K736" i="17"/>
  <c r="I737" i="17"/>
  <c r="N737" i="17" s="1"/>
  <c r="J737" i="17"/>
  <c r="O737" i="17" s="1"/>
  <c r="K737" i="17"/>
  <c r="I738" i="17"/>
  <c r="N738" i="17" s="1"/>
  <c r="J738" i="17"/>
  <c r="O738" i="17" s="1"/>
  <c r="K738" i="17"/>
  <c r="I739" i="17"/>
  <c r="N739" i="17" s="1"/>
  <c r="J739" i="17"/>
  <c r="O739" i="17" s="1"/>
  <c r="K739" i="17"/>
  <c r="I740" i="17"/>
  <c r="N740" i="17" s="1"/>
  <c r="J740" i="17"/>
  <c r="O740" i="17" s="1"/>
  <c r="K740" i="17"/>
  <c r="I741" i="17"/>
  <c r="N741" i="17" s="1"/>
  <c r="J741" i="17"/>
  <c r="O741" i="17" s="1"/>
  <c r="K741" i="17"/>
  <c r="I742" i="17"/>
  <c r="N742" i="17" s="1"/>
  <c r="J742" i="17"/>
  <c r="O742" i="17" s="1"/>
  <c r="K742" i="17"/>
  <c r="I743" i="17"/>
  <c r="N743" i="17" s="1"/>
  <c r="J743" i="17"/>
  <c r="O743" i="17" s="1"/>
  <c r="K743" i="17"/>
  <c r="I744" i="17"/>
  <c r="J744" i="17"/>
  <c r="O744" i="17" s="1"/>
  <c r="K744" i="17"/>
  <c r="I745" i="17"/>
  <c r="N745" i="17" s="1"/>
  <c r="J745" i="17"/>
  <c r="O745" i="17" s="1"/>
  <c r="K745" i="17"/>
  <c r="I746" i="17"/>
  <c r="N746" i="17" s="1"/>
  <c r="J746" i="17"/>
  <c r="O746" i="17" s="1"/>
  <c r="K746" i="17"/>
  <c r="I747" i="17"/>
  <c r="N747" i="17" s="1"/>
  <c r="J747" i="17"/>
  <c r="O747" i="17" s="1"/>
  <c r="K747" i="17"/>
  <c r="I748" i="17"/>
  <c r="N748" i="17" s="1"/>
  <c r="J748" i="17"/>
  <c r="O748" i="17" s="1"/>
  <c r="K748" i="17"/>
  <c r="I749" i="17"/>
  <c r="N749" i="17" s="1"/>
  <c r="J749" i="17"/>
  <c r="O749" i="17" s="1"/>
  <c r="K749" i="17"/>
  <c r="I750" i="17"/>
  <c r="N750" i="17" s="1"/>
  <c r="J750" i="17"/>
  <c r="O750" i="17" s="1"/>
  <c r="K750" i="17"/>
  <c r="I751" i="17"/>
  <c r="N751" i="17" s="1"/>
  <c r="J751" i="17"/>
  <c r="O751" i="17" s="1"/>
  <c r="K751" i="17"/>
  <c r="I752" i="17"/>
  <c r="N752" i="17" s="1"/>
  <c r="J752" i="17"/>
  <c r="O752" i="17" s="1"/>
  <c r="K752" i="17"/>
  <c r="I753" i="17"/>
  <c r="N753" i="17" s="1"/>
  <c r="J753" i="17"/>
  <c r="O753" i="17" s="1"/>
  <c r="K753" i="17"/>
  <c r="I754" i="17"/>
  <c r="N754" i="17" s="1"/>
  <c r="J754" i="17"/>
  <c r="O754" i="17" s="1"/>
  <c r="K754" i="17"/>
  <c r="I755" i="17"/>
  <c r="J755" i="17"/>
  <c r="O755" i="17" s="1"/>
  <c r="K755" i="17"/>
  <c r="I756" i="17"/>
  <c r="N756" i="17" s="1"/>
  <c r="J756" i="17"/>
  <c r="O756" i="17" s="1"/>
  <c r="K756" i="17"/>
  <c r="I757" i="17"/>
  <c r="N757" i="17" s="1"/>
  <c r="J757" i="17"/>
  <c r="O757" i="17" s="1"/>
  <c r="K757" i="17"/>
  <c r="I758" i="17"/>
  <c r="N758" i="17" s="1"/>
  <c r="J758" i="17"/>
  <c r="O758" i="17" s="1"/>
  <c r="K758" i="17"/>
  <c r="I759" i="17"/>
  <c r="N759" i="17" s="1"/>
  <c r="J759" i="17"/>
  <c r="O759" i="17" s="1"/>
  <c r="K759" i="17"/>
  <c r="I760" i="17"/>
  <c r="N760" i="17" s="1"/>
  <c r="J760" i="17"/>
  <c r="O760" i="17" s="1"/>
  <c r="K760" i="17"/>
  <c r="I761" i="17"/>
  <c r="N761" i="17" s="1"/>
  <c r="J761" i="17"/>
  <c r="O761" i="17" s="1"/>
  <c r="K761" i="17"/>
  <c r="I762" i="17"/>
  <c r="N762" i="17" s="1"/>
  <c r="J762" i="17"/>
  <c r="O762" i="17" s="1"/>
  <c r="K762" i="17"/>
  <c r="I763" i="17"/>
  <c r="J763" i="17"/>
  <c r="O763" i="17" s="1"/>
  <c r="K763" i="17"/>
  <c r="I764" i="17"/>
  <c r="N764" i="17" s="1"/>
  <c r="J764" i="17"/>
  <c r="O764" i="17" s="1"/>
  <c r="K764" i="17"/>
  <c r="I765" i="17"/>
  <c r="N765" i="17" s="1"/>
  <c r="J765" i="17"/>
  <c r="O765" i="17" s="1"/>
  <c r="K765" i="17"/>
  <c r="I766" i="17"/>
  <c r="N766" i="17" s="1"/>
  <c r="J766" i="17"/>
  <c r="O766" i="17" s="1"/>
  <c r="K766" i="17"/>
  <c r="I767" i="17"/>
  <c r="N767" i="17" s="1"/>
  <c r="J767" i="17"/>
  <c r="O767" i="17" s="1"/>
  <c r="K767" i="17"/>
  <c r="I768" i="17"/>
  <c r="N768" i="17" s="1"/>
  <c r="J768" i="17"/>
  <c r="O768" i="17" s="1"/>
  <c r="K768" i="17"/>
  <c r="I769" i="17"/>
  <c r="N769" i="17" s="1"/>
  <c r="J769" i="17"/>
  <c r="O769" i="17" s="1"/>
  <c r="K769" i="17"/>
  <c r="I770" i="17"/>
  <c r="N770" i="17" s="1"/>
  <c r="J770" i="17"/>
  <c r="O770" i="17" s="1"/>
  <c r="K770" i="17"/>
  <c r="I771" i="17"/>
  <c r="N771" i="17" s="1"/>
  <c r="J771" i="17"/>
  <c r="O771" i="17" s="1"/>
  <c r="K771" i="17"/>
  <c r="I772" i="17"/>
  <c r="N772" i="17" s="1"/>
  <c r="J772" i="17"/>
  <c r="O772" i="17" s="1"/>
  <c r="K772" i="17"/>
  <c r="I773" i="17"/>
  <c r="J773" i="17"/>
  <c r="O773" i="17" s="1"/>
  <c r="K773" i="17"/>
  <c r="I774" i="17"/>
  <c r="N774" i="17" s="1"/>
  <c r="J774" i="17"/>
  <c r="O774" i="17" s="1"/>
  <c r="K774" i="17"/>
  <c r="I775" i="17"/>
  <c r="N775" i="17" s="1"/>
  <c r="J775" i="17"/>
  <c r="O775" i="17" s="1"/>
  <c r="K775" i="17"/>
  <c r="I776" i="17"/>
  <c r="N776" i="17" s="1"/>
  <c r="J776" i="17"/>
  <c r="O776" i="17" s="1"/>
  <c r="K776" i="17"/>
  <c r="I777" i="17"/>
  <c r="N777" i="17" s="1"/>
  <c r="J777" i="17"/>
  <c r="O777" i="17" s="1"/>
  <c r="K777" i="17"/>
  <c r="I778" i="17"/>
  <c r="N778" i="17" s="1"/>
  <c r="J778" i="17"/>
  <c r="O778" i="17" s="1"/>
  <c r="K778" i="17"/>
  <c r="I779" i="17"/>
  <c r="N779" i="17" s="1"/>
  <c r="J779" i="17"/>
  <c r="O779" i="17" s="1"/>
  <c r="K779" i="17"/>
  <c r="I780" i="17"/>
  <c r="N780" i="17" s="1"/>
  <c r="J780" i="17"/>
  <c r="O780" i="17" s="1"/>
  <c r="K780" i="17"/>
  <c r="I781" i="17"/>
  <c r="J781" i="17"/>
  <c r="O781" i="17" s="1"/>
  <c r="K781" i="17"/>
  <c r="I782" i="17"/>
  <c r="J782" i="17"/>
  <c r="O782" i="17" s="1"/>
  <c r="K782" i="17"/>
  <c r="I783" i="17"/>
  <c r="N783" i="17" s="1"/>
  <c r="J783" i="17"/>
  <c r="O783" i="17" s="1"/>
  <c r="K783" i="17"/>
  <c r="I784" i="17"/>
  <c r="N784" i="17" s="1"/>
  <c r="J784" i="17"/>
  <c r="O784" i="17" s="1"/>
  <c r="K784" i="17"/>
  <c r="I785" i="17"/>
  <c r="N785" i="17" s="1"/>
  <c r="J785" i="17"/>
  <c r="O785" i="17" s="1"/>
  <c r="K785" i="17"/>
  <c r="I786" i="17"/>
  <c r="N786" i="17" s="1"/>
  <c r="J786" i="17"/>
  <c r="O786" i="17" s="1"/>
  <c r="K786" i="17"/>
  <c r="I787" i="17"/>
  <c r="N787" i="17" s="1"/>
  <c r="J787" i="17"/>
  <c r="O787" i="17" s="1"/>
  <c r="K787" i="17"/>
  <c r="I788" i="17"/>
  <c r="N788" i="17" s="1"/>
  <c r="J788" i="17"/>
  <c r="O788" i="17" s="1"/>
  <c r="K788" i="17"/>
  <c r="I789" i="17"/>
  <c r="N789" i="17" s="1"/>
  <c r="J789" i="17"/>
  <c r="O789" i="17" s="1"/>
  <c r="K789" i="17"/>
  <c r="I790" i="17"/>
  <c r="J790" i="17"/>
  <c r="O790" i="17" s="1"/>
  <c r="K790" i="17"/>
  <c r="I791" i="17"/>
  <c r="J791" i="17"/>
  <c r="O791" i="17" s="1"/>
  <c r="K791" i="17"/>
  <c r="I792" i="17"/>
  <c r="N792" i="17" s="1"/>
  <c r="J792" i="17"/>
  <c r="O792" i="17" s="1"/>
  <c r="K792" i="17"/>
  <c r="I793" i="17"/>
  <c r="N793" i="17" s="1"/>
  <c r="J793" i="17"/>
  <c r="O793" i="17" s="1"/>
  <c r="K793" i="17"/>
  <c r="I794" i="17"/>
  <c r="N794" i="17" s="1"/>
  <c r="J794" i="17"/>
  <c r="O794" i="17" s="1"/>
  <c r="K794" i="17"/>
  <c r="I795" i="17"/>
  <c r="N795" i="17" s="1"/>
  <c r="J795" i="17"/>
  <c r="O795" i="17" s="1"/>
  <c r="K795" i="17"/>
  <c r="I796" i="17"/>
  <c r="N796" i="17" s="1"/>
  <c r="J796" i="17"/>
  <c r="O796" i="17" s="1"/>
  <c r="K796" i="17"/>
  <c r="I797" i="17"/>
  <c r="N797" i="17" s="1"/>
  <c r="J797" i="17"/>
  <c r="O797" i="17" s="1"/>
  <c r="K797" i="17"/>
  <c r="I798" i="17"/>
  <c r="N798" i="17" s="1"/>
  <c r="J798" i="17"/>
  <c r="O798" i="17" s="1"/>
  <c r="K798" i="17"/>
  <c r="I799" i="17"/>
  <c r="J799" i="17"/>
  <c r="O799" i="17" s="1"/>
  <c r="K799" i="17"/>
  <c r="I800" i="17"/>
  <c r="J800" i="17"/>
  <c r="O800" i="17" s="1"/>
  <c r="K800" i="17"/>
  <c r="I801" i="17"/>
  <c r="N801" i="17" s="1"/>
  <c r="J801" i="17"/>
  <c r="O801" i="17" s="1"/>
  <c r="K801" i="17"/>
  <c r="I802" i="17"/>
  <c r="N802" i="17" s="1"/>
  <c r="J802" i="17"/>
  <c r="O802" i="17" s="1"/>
  <c r="K802" i="17"/>
  <c r="I803" i="17"/>
  <c r="N803" i="17" s="1"/>
  <c r="J803" i="17"/>
  <c r="O803" i="17" s="1"/>
  <c r="K803" i="17"/>
  <c r="I804" i="17"/>
  <c r="N804" i="17" s="1"/>
  <c r="J804" i="17"/>
  <c r="O804" i="17" s="1"/>
  <c r="K804" i="17"/>
  <c r="I805" i="17"/>
  <c r="N805" i="17" s="1"/>
  <c r="J805" i="17"/>
  <c r="O805" i="17" s="1"/>
  <c r="K805" i="17"/>
  <c r="I806" i="17"/>
  <c r="N806" i="17" s="1"/>
  <c r="J806" i="17"/>
  <c r="O806" i="17" s="1"/>
  <c r="K806" i="17"/>
  <c r="I807" i="17"/>
  <c r="N807" i="17" s="1"/>
  <c r="J807" i="17"/>
  <c r="O807" i="17" s="1"/>
  <c r="K807" i="17"/>
  <c r="I808" i="17"/>
  <c r="J808" i="17"/>
  <c r="O808" i="17" s="1"/>
  <c r="K808" i="17"/>
  <c r="I809" i="17"/>
  <c r="N809" i="17" s="1"/>
  <c r="J809" i="17"/>
  <c r="O809" i="17" s="1"/>
  <c r="K809" i="17"/>
  <c r="I810" i="17"/>
  <c r="N810" i="17" s="1"/>
  <c r="J810" i="17"/>
  <c r="O810" i="17" s="1"/>
  <c r="K810" i="17"/>
  <c r="I811" i="17"/>
  <c r="N811" i="17" s="1"/>
  <c r="J811" i="17"/>
  <c r="O811" i="17" s="1"/>
  <c r="K811" i="17"/>
  <c r="I812" i="17"/>
  <c r="N812" i="17" s="1"/>
  <c r="J812" i="17"/>
  <c r="O812" i="17" s="1"/>
  <c r="K812" i="17"/>
  <c r="I813" i="17"/>
  <c r="N813" i="17" s="1"/>
  <c r="J813" i="17"/>
  <c r="O813" i="17" s="1"/>
  <c r="K813" i="17"/>
  <c r="I814" i="17"/>
  <c r="N814" i="17" s="1"/>
  <c r="J814" i="17"/>
  <c r="O814" i="17" s="1"/>
  <c r="K814" i="17"/>
  <c r="I815" i="17"/>
  <c r="N815" i="17" s="1"/>
  <c r="J815" i="17"/>
  <c r="O815" i="17" s="1"/>
  <c r="K815" i="17"/>
  <c r="I816" i="17"/>
  <c r="N816" i="17" s="1"/>
  <c r="J816" i="17"/>
  <c r="O816" i="17" s="1"/>
  <c r="K816" i="17"/>
  <c r="I817" i="17"/>
  <c r="N817" i="17" s="1"/>
  <c r="J817" i="17"/>
  <c r="O817" i="17" s="1"/>
  <c r="K817" i="17"/>
  <c r="I818" i="17"/>
  <c r="N818" i="17" s="1"/>
  <c r="J818" i="17"/>
  <c r="O818" i="17" s="1"/>
  <c r="K818" i="17"/>
  <c r="I819" i="17"/>
  <c r="J819" i="17"/>
  <c r="O819" i="17" s="1"/>
  <c r="K819" i="17"/>
  <c r="I820" i="17"/>
  <c r="N820" i="17" s="1"/>
  <c r="J820" i="17"/>
  <c r="O820" i="17" s="1"/>
  <c r="K820" i="17"/>
  <c r="I821" i="17"/>
  <c r="N821" i="17" s="1"/>
  <c r="J821" i="17"/>
  <c r="O821" i="17" s="1"/>
  <c r="K821" i="17"/>
  <c r="I822" i="17"/>
  <c r="N822" i="17" s="1"/>
  <c r="J822" i="17"/>
  <c r="O822" i="17" s="1"/>
  <c r="K822" i="17"/>
  <c r="I823" i="17"/>
  <c r="N823" i="17" s="1"/>
  <c r="J823" i="17"/>
  <c r="O823" i="17" s="1"/>
  <c r="K823" i="17"/>
  <c r="I824" i="17"/>
  <c r="N824" i="17" s="1"/>
  <c r="J824" i="17"/>
  <c r="O824" i="17" s="1"/>
  <c r="K824" i="17"/>
  <c r="I825" i="17"/>
  <c r="N825" i="17" s="1"/>
  <c r="J825" i="17"/>
  <c r="O825" i="17" s="1"/>
  <c r="K825" i="17"/>
  <c r="I826" i="17"/>
  <c r="N826" i="17" s="1"/>
  <c r="J826" i="17"/>
  <c r="O826" i="17" s="1"/>
  <c r="K826" i="17"/>
  <c r="I827" i="17"/>
  <c r="J827" i="17"/>
  <c r="O827" i="17" s="1"/>
  <c r="K827" i="17"/>
  <c r="I828" i="17"/>
  <c r="N828" i="17" s="1"/>
  <c r="J828" i="17"/>
  <c r="O828" i="17" s="1"/>
  <c r="K828" i="17"/>
  <c r="I829" i="17"/>
  <c r="N829" i="17" s="1"/>
  <c r="J829" i="17"/>
  <c r="O829" i="17" s="1"/>
  <c r="K829" i="17"/>
  <c r="I830" i="17"/>
  <c r="N830" i="17" s="1"/>
  <c r="J830" i="17"/>
  <c r="O830" i="17" s="1"/>
  <c r="K830" i="17"/>
  <c r="I831" i="17"/>
  <c r="N831" i="17" s="1"/>
  <c r="J831" i="17"/>
  <c r="O831" i="17" s="1"/>
  <c r="K831" i="17"/>
  <c r="I832" i="17"/>
  <c r="N832" i="17" s="1"/>
  <c r="J832" i="17"/>
  <c r="O832" i="17" s="1"/>
  <c r="K832" i="17"/>
  <c r="I833" i="17"/>
  <c r="N833" i="17" s="1"/>
  <c r="J833" i="17"/>
  <c r="O833" i="17" s="1"/>
  <c r="K833" i="17"/>
  <c r="I834" i="17"/>
  <c r="N834" i="17" s="1"/>
  <c r="J834" i="17"/>
  <c r="O834" i="17" s="1"/>
  <c r="K834" i="17"/>
  <c r="I835" i="17"/>
  <c r="N835" i="17" s="1"/>
  <c r="J835" i="17"/>
  <c r="O835" i="17" s="1"/>
  <c r="K835" i="17"/>
  <c r="I836" i="17"/>
  <c r="N836" i="17" s="1"/>
  <c r="J836" i="17"/>
  <c r="O836" i="17" s="1"/>
  <c r="K836" i="17"/>
  <c r="I837" i="17"/>
  <c r="J837" i="17"/>
  <c r="O837" i="17" s="1"/>
  <c r="K837" i="17"/>
  <c r="I838" i="17"/>
  <c r="N838" i="17" s="1"/>
  <c r="J838" i="17"/>
  <c r="O838" i="17" s="1"/>
  <c r="K838" i="17"/>
  <c r="I839" i="17"/>
  <c r="N839" i="17" s="1"/>
  <c r="J839" i="17"/>
  <c r="O839" i="17" s="1"/>
  <c r="K839" i="17"/>
  <c r="I840" i="17"/>
  <c r="N840" i="17" s="1"/>
  <c r="J840" i="17"/>
  <c r="O840" i="17" s="1"/>
  <c r="K840" i="17"/>
  <c r="I841" i="17"/>
  <c r="N841" i="17" s="1"/>
  <c r="J841" i="17"/>
  <c r="O841" i="17" s="1"/>
  <c r="K841" i="17"/>
  <c r="I842" i="17"/>
  <c r="N842" i="17" s="1"/>
  <c r="J842" i="17"/>
  <c r="O842" i="17" s="1"/>
  <c r="K842" i="17"/>
  <c r="I843" i="17"/>
  <c r="N843" i="17" s="1"/>
  <c r="J843" i="17"/>
  <c r="O843" i="17" s="1"/>
  <c r="K843" i="17"/>
  <c r="I844" i="17"/>
  <c r="N844" i="17" s="1"/>
  <c r="J844" i="17"/>
  <c r="O844" i="17" s="1"/>
  <c r="K844" i="17"/>
  <c r="I845" i="17"/>
  <c r="J845" i="17"/>
  <c r="O845" i="17" s="1"/>
  <c r="K845" i="17"/>
  <c r="I846" i="17"/>
  <c r="J846" i="17"/>
  <c r="O846" i="17" s="1"/>
  <c r="K846" i="17"/>
  <c r="I847" i="17"/>
  <c r="N847" i="17" s="1"/>
  <c r="J847" i="17"/>
  <c r="O847" i="17" s="1"/>
  <c r="K847" i="17"/>
  <c r="I848" i="17"/>
  <c r="N848" i="17" s="1"/>
  <c r="J848" i="17"/>
  <c r="O848" i="17" s="1"/>
  <c r="K848" i="17"/>
  <c r="I849" i="17"/>
  <c r="N849" i="17" s="1"/>
  <c r="J849" i="17"/>
  <c r="O849" i="17" s="1"/>
  <c r="K849" i="17"/>
  <c r="I850" i="17"/>
  <c r="N850" i="17" s="1"/>
  <c r="J850" i="17"/>
  <c r="O850" i="17" s="1"/>
  <c r="K850" i="17"/>
  <c r="I851" i="17"/>
  <c r="N851" i="17" s="1"/>
  <c r="J851" i="17"/>
  <c r="O851" i="17" s="1"/>
  <c r="K851" i="17"/>
  <c r="I852" i="17"/>
  <c r="N852" i="17" s="1"/>
  <c r="J852" i="17"/>
  <c r="O852" i="17" s="1"/>
  <c r="K852" i="17"/>
  <c r="I853" i="17"/>
  <c r="N853" i="17" s="1"/>
  <c r="J853" i="17"/>
  <c r="O853" i="17" s="1"/>
  <c r="K853" i="17"/>
  <c r="I854" i="17"/>
  <c r="J854" i="17"/>
  <c r="O854" i="17" s="1"/>
  <c r="K854" i="17"/>
  <c r="I855" i="17"/>
  <c r="J855" i="17"/>
  <c r="O855" i="17" s="1"/>
  <c r="K855" i="17"/>
  <c r="I856" i="17"/>
  <c r="N856" i="17" s="1"/>
  <c r="J856" i="17"/>
  <c r="O856" i="17" s="1"/>
  <c r="K856" i="17"/>
  <c r="I857" i="17"/>
  <c r="N857" i="17" s="1"/>
  <c r="J857" i="17"/>
  <c r="O857" i="17" s="1"/>
  <c r="K857" i="17"/>
  <c r="I858" i="17"/>
  <c r="N858" i="17" s="1"/>
  <c r="J858" i="17"/>
  <c r="O858" i="17" s="1"/>
  <c r="K858" i="17"/>
  <c r="I859" i="17"/>
  <c r="N859" i="17" s="1"/>
  <c r="J859" i="17"/>
  <c r="O859" i="17" s="1"/>
  <c r="K859" i="17"/>
  <c r="I860" i="17"/>
  <c r="N860" i="17" s="1"/>
  <c r="J860" i="17"/>
  <c r="O860" i="17" s="1"/>
  <c r="K860" i="17"/>
  <c r="I861" i="17"/>
  <c r="N861" i="17" s="1"/>
  <c r="J861" i="17"/>
  <c r="O861" i="17" s="1"/>
  <c r="K861" i="17"/>
  <c r="I862" i="17"/>
  <c r="N862" i="17" s="1"/>
  <c r="J862" i="17"/>
  <c r="O862" i="17" s="1"/>
  <c r="K862" i="17"/>
  <c r="I863" i="17"/>
  <c r="J863" i="17"/>
  <c r="O863" i="17" s="1"/>
  <c r="K863" i="17"/>
  <c r="I864" i="17"/>
  <c r="J864" i="17"/>
  <c r="O864" i="17" s="1"/>
  <c r="K864" i="17"/>
  <c r="I865" i="17"/>
  <c r="N865" i="17" s="1"/>
  <c r="J865" i="17"/>
  <c r="O865" i="17" s="1"/>
  <c r="K865" i="17"/>
  <c r="I866" i="17"/>
  <c r="N866" i="17" s="1"/>
  <c r="J866" i="17"/>
  <c r="O866" i="17" s="1"/>
  <c r="K866" i="17"/>
  <c r="I867" i="17"/>
  <c r="N867" i="17" s="1"/>
  <c r="J867" i="17"/>
  <c r="O867" i="17" s="1"/>
  <c r="K867" i="17"/>
  <c r="I868" i="17"/>
  <c r="N868" i="17" s="1"/>
  <c r="J868" i="17"/>
  <c r="O868" i="17" s="1"/>
  <c r="K868" i="17"/>
  <c r="I869" i="17"/>
  <c r="N869" i="17" s="1"/>
  <c r="J869" i="17"/>
  <c r="O869" i="17" s="1"/>
  <c r="K869" i="17"/>
  <c r="I870" i="17"/>
  <c r="N870" i="17" s="1"/>
  <c r="J870" i="17"/>
  <c r="O870" i="17" s="1"/>
  <c r="K870" i="17"/>
  <c r="I871" i="17"/>
  <c r="N871" i="17" s="1"/>
  <c r="J871" i="17"/>
  <c r="O871" i="17" s="1"/>
  <c r="K871" i="17"/>
  <c r="I872" i="17"/>
  <c r="J872" i="17"/>
  <c r="O872" i="17" s="1"/>
  <c r="K872" i="17"/>
  <c r="I873" i="17"/>
  <c r="N873" i="17" s="1"/>
  <c r="J873" i="17"/>
  <c r="O873" i="17" s="1"/>
  <c r="K873" i="17"/>
  <c r="I874" i="17"/>
  <c r="N874" i="17" s="1"/>
  <c r="J874" i="17"/>
  <c r="O874" i="17" s="1"/>
  <c r="K874" i="17"/>
  <c r="I875" i="17"/>
  <c r="N875" i="17" s="1"/>
  <c r="J875" i="17"/>
  <c r="O875" i="17" s="1"/>
  <c r="K875" i="17"/>
  <c r="I876" i="17"/>
  <c r="N876" i="17" s="1"/>
  <c r="J876" i="17"/>
  <c r="O876" i="17" s="1"/>
  <c r="K876" i="17"/>
  <c r="I877" i="17"/>
  <c r="N877" i="17" s="1"/>
  <c r="J877" i="17"/>
  <c r="O877" i="17" s="1"/>
  <c r="K877" i="17"/>
  <c r="I878" i="17"/>
  <c r="N878" i="17" s="1"/>
  <c r="J878" i="17"/>
  <c r="O878" i="17" s="1"/>
  <c r="K878" i="17"/>
  <c r="I879" i="17"/>
  <c r="N879" i="17" s="1"/>
  <c r="J879" i="17"/>
  <c r="O879" i="17" s="1"/>
  <c r="K879" i="17"/>
  <c r="I880" i="17"/>
  <c r="N880" i="17" s="1"/>
  <c r="J880" i="17"/>
  <c r="O880" i="17" s="1"/>
  <c r="K880" i="17"/>
  <c r="I881" i="17"/>
  <c r="N881" i="17" s="1"/>
  <c r="J881" i="17"/>
  <c r="O881" i="17" s="1"/>
  <c r="K881" i="17"/>
  <c r="I882" i="17"/>
  <c r="N882" i="17" s="1"/>
  <c r="J882" i="17"/>
  <c r="O882" i="17" s="1"/>
  <c r="K882" i="17"/>
  <c r="I883" i="17"/>
  <c r="J883" i="17"/>
  <c r="O883" i="17" s="1"/>
  <c r="K883" i="17"/>
  <c r="I884" i="17"/>
  <c r="N884" i="17" s="1"/>
  <c r="J884" i="17"/>
  <c r="O884" i="17" s="1"/>
  <c r="K884" i="17"/>
  <c r="I885" i="17"/>
  <c r="N885" i="17" s="1"/>
  <c r="J885" i="17"/>
  <c r="O885" i="17" s="1"/>
  <c r="K885" i="17"/>
  <c r="I886" i="17"/>
  <c r="N886" i="17" s="1"/>
  <c r="J886" i="17"/>
  <c r="O886" i="17" s="1"/>
  <c r="K886" i="17"/>
  <c r="I887" i="17"/>
  <c r="N887" i="17" s="1"/>
  <c r="J887" i="17"/>
  <c r="O887" i="17" s="1"/>
  <c r="K887" i="17"/>
  <c r="I888" i="17"/>
  <c r="N888" i="17" s="1"/>
  <c r="J888" i="17"/>
  <c r="O888" i="17" s="1"/>
  <c r="K888" i="17"/>
  <c r="I889" i="17"/>
  <c r="N889" i="17" s="1"/>
  <c r="J889" i="17"/>
  <c r="O889" i="17" s="1"/>
  <c r="K889" i="17"/>
  <c r="I890" i="17"/>
  <c r="N890" i="17" s="1"/>
  <c r="J890" i="17"/>
  <c r="O890" i="17" s="1"/>
  <c r="K890" i="17"/>
  <c r="I891" i="17"/>
  <c r="J891" i="17"/>
  <c r="O891" i="17" s="1"/>
  <c r="K891" i="17"/>
  <c r="I892" i="17"/>
  <c r="N892" i="17" s="1"/>
  <c r="J892" i="17"/>
  <c r="O892" i="17" s="1"/>
  <c r="K892" i="17"/>
  <c r="I893" i="17"/>
  <c r="N893" i="17" s="1"/>
  <c r="J893" i="17"/>
  <c r="O893" i="17" s="1"/>
  <c r="K893" i="17"/>
  <c r="I894" i="17"/>
  <c r="N894" i="17" s="1"/>
  <c r="J894" i="17"/>
  <c r="O894" i="17" s="1"/>
  <c r="K894" i="17"/>
  <c r="I895" i="17"/>
  <c r="N895" i="17" s="1"/>
  <c r="J895" i="17"/>
  <c r="O895" i="17" s="1"/>
  <c r="K895" i="17"/>
  <c r="I896" i="17"/>
  <c r="N896" i="17" s="1"/>
  <c r="J896" i="17"/>
  <c r="O896" i="17" s="1"/>
  <c r="K896" i="17"/>
  <c r="I897" i="17"/>
  <c r="N897" i="17" s="1"/>
  <c r="J897" i="17"/>
  <c r="O897" i="17" s="1"/>
  <c r="K897" i="17"/>
  <c r="I898" i="17"/>
  <c r="N898" i="17" s="1"/>
  <c r="J898" i="17"/>
  <c r="O898" i="17" s="1"/>
  <c r="K898" i="17"/>
  <c r="I899" i="17"/>
  <c r="N899" i="17" s="1"/>
  <c r="J899" i="17"/>
  <c r="O899" i="17" s="1"/>
  <c r="K899" i="17"/>
  <c r="I900" i="17"/>
  <c r="N900" i="17" s="1"/>
  <c r="J900" i="17"/>
  <c r="O900" i="17" s="1"/>
  <c r="K900" i="17"/>
  <c r="I901" i="17"/>
  <c r="J901" i="17"/>
  <c r="O901" i="17" s="1"/>
  <c r="K901" i="17"/>
  <c r="I902" i="17"/>
  <c r="N902" i="17" s="1"/>
  <c r="J902" i="17"/>
  <c r="O902" i="17" s="1"/>
  <c r="K902" i="17"/>
  <c r="I903" i="17"/>
  <c r="N903" i="17" s="1"/>
  <c r="J903" i="17"/>
  <c r="O903" i="17" s="1"/>
  <c r="K903" i="17"/>
  <c r="I904" i="17"/>
  <c r="N904" i="17" s="1"/>
  <c r="J904" i="17"/>
  <c r="O904" i="17" s="1"/>
  <c r="K904" i="17"/>
  <c r="I905" i="17"/>
  <c r="N905" i="17" s="1"/>
  <c r="J905" i="17"/>
  <c r="O905" i="17" s="1"/>
  <c r="K905" i="17"/>
  <c r="I906" i="17"/>
  <c r="N906" i="17" s="1"/>
  <c r="J906" i="17"/>
  <c r="O906" i="17" s="1"/>
  <c r="K906" i="17"/>
  <c r="I907" i="17"/>
  <c r="N907" i="17" s="1"/>
  <c r="J907" i="17"/>
  <c r="O907" i="17" s="1"/>
  <c r="K907" i="17"/>
  <c r="I908" i="17"/>
  <c r="N908" i="17" s="1"/>
  <c r="J908" i="17"/>
  <c r="O908" i="17" s="1"/>
  <c r="K908" i="17"/>
  <c r="I909" i="17"/>
  <c r="J909" i="17"/>
  <c r="O909" i="17" s="1"/>
  <c r="K909" i="17"/>
  <c r="I910" i="17"/>
  <c r="J910" i="17"/>
  <c r="O910" i="17" s="1"/>
  <c r="K910" i="17"/>
  <c r="I911" i="17"/>
  <c r="N911" i="17" s="1"/>
  <c r="J911" i="17"/>
  <c r="O911" i="17" s="1"/>
  <c r="K911" i="17"/>
  <c r="I912" i="17"/>
  <c r="N912" i="17" s="1"/>
  <c r="J912" i="17"/>
  <c r="O912" i="17" s="1"/>
  <c r="K912" i="17"/>
  <c r="I913" i="17"/>
  <c r="N913" i="17" s="1"/>
  <c r="J913" i="17"/>
  <c r="O913" i="17" s="1"/>
  <c r="K913" i="17"/>
  <c r="I914" i="17"/>
  <c r="N914" i="17" s="1"/>
  <c r="J914" i="17"/>
  <c r="O914" i="17" s="1"/>
  <c r="K914" i="17"/>
  <c r="I915" i="17"/>
  <c r="N915" i="17" s="1"/>
  <c r="J915" i="17"/>
  <c r="O915" i="17" s="1"/>
  <c r="K915" i="17"/>
  <c r="I916" i="17"/>
  <c r="N916" i="17" s="1"/>
  <c r="J916" i="17"/>
  <c r="O916" i="17" s="1"/>
  <c r="K916" i="17"/>
  <c r="I917" i="17"/>
  <c r="N917" i="17" s="1"/>
  <c r="J917" i="17"/>
  <c r="O917" i="17" s="1"/>
  <c r="K917" i="17"/>
  <c r="I918" i="17"/>
  <c r="J918" i="17"/>
  <c r="O918" i="17" s="1"/>
  <c r="K918" i="17"/>
  <c r="I919" i="17"/>
  <c r="J919" i="17"/>
  <c r="O919" i="17" s="1"/>
  <c r="K919" i="17"/>
  <c r="I920" i="17"/>
  <c r="N920" i="17" s="1"/>
  <c r="J920" i="17"/>
  <c r="O920" i="17" s="1"/>
  <c r="K920" i="17"/>
  <c r="I921" i="17"/>
  <c r="N921" i="17" s="1"/>
  <c r="J921" i="17"/>
  <c r="O921" i="17" s="1"/>
  <c r="K921" i="17"/>
  <c r="I922" i="17"/>
  <c r="N922" i="17" s="1"/>
  <c r="J922" i="17"/>
  <c r="O922" i="17" s="1"/>
  <c r="K922" i="17"/>
  <c r="I923" i="17"/>
  <c r="N923" i="17" s="1"/>
  <c r="J923" i="17"/>
  <c r="O923" i="17" s="1"/>
  <c r="K923" i="17"/>
  <c r="I924" i="17"/>
  <c r="N924" i="17" s="1"/>
  <c r="J924" i="17"/>
  <c r="O924" i="17" s="1"/>
  <c r="K924" i="17"/>
  <c r="I925" i="17"/>
  <c r="N925" i="17" s="1"/>
  <c r="J925" i="17"/>
  <c r="O925" i="17" s="1"/>
  <c r="K925" i="17"/>
  <c r="I926" i="17"/>
  <c r="N926" i="17" s="1"/>
  <c r="J926" i="17"/>
  <c r="O926" i="17" s="1"/>
  <c r="K926" i="17"/>
  <c r="I927" i="17"/>
  <c r="J927" i="17"/>
  <c r="O927" i="17" s="1"/>
  <c r="K927" i="17"/>
  <c r="I928" i="17"/>
  <c r="J928" i="17"/>
  <c r="O928" i="17" s="1"/>
  <c r="K928" i="17"/>
  <c r="I929" i="17"/>
  <c r="N929" i="17" s="1"/>
  <c r="J929" i="17"/>
  <c r="O929" i="17" s="1"/>
  <c r="K929" i="17"/>
  <c r="I930" i="17"/>
  <c r="N930" i="17" s="1"/>
  <c r="J930" i="17"/>
  <c r="O930" i="17" s="1"/>
  <c r="K930" i="17"/>
  <c r="I931" i="17"/>
  <c r="N931" i="17" s="1"/>
  <c r="J931" i="17"/>
  <c r="O931" i="17" s="1"/>
  <c r="K931" i="17"/>
  <c r="I932" i="17"/>
  <c r="N932" i="17" s="1"/>
  <c r="J932" i="17"/>
  <c r="O932" i="17" s="1"/>
  <c r="K932" i="17"/>
  <c r="I933" i="17"/>
  <c r="N933" i="17" s="1"/>
  <c r="J933" i="17"/>
  <c r="O933" i="17" s="1"/>
  <c r="K933" i="17"/>
  <c r="I934" i="17"/>
  <c r="N934" i="17" s="1"/>
  <c r="J934" i="17"/>
  <c r="O934" i="17" s="1"/>
  <c r="K934" i="17"/>
  <c r="I935" i="17"/>
  <c r="N935" i="17" s="1"/>
  <c r="J935" i="17"/>
  <c r="O935" i="17" s="1"/>
  <c r="K935" i="17"/>
  <c r="I936" i="17"/>
  <c r="J936" i="17"/>
  <c r="O936" i="17" s="1"/>
  <c r="K936" i="17"/>
  <c r="I937" i="17"/>
  <c r="N937" i="17" s="1"/>
  <c r="J937" i="17"/>
  <c r="O937" i="17" s="1"/>
  <c r="K937" i="17"/>
  <c r="I938" i="17"/>
  <c r="N938" i="17" s="1"/>
  <c r="J938" i="17"/>
  <c r="O938" i="17" s="1"/>
  <c r="K938" i="17"/>
  <c r="I939" i="17"/>
  <c r="N939" i="17" s="1"/>
  <c r="J939" i="17"/>
  <c r="O939" i="17" s="1"/>
  <c r="K939" i="17"/>
  <c r="I940" i="17"/>
  <c r="N940" i="17" s="1"/>
  <c r="J940" i="17"/>
  <c r="O940" i="17" s="1"/>
  <c r="K940" i="17"/>
  <c r="I941" i="17"/>
  <c r="N941" i="17" s="1"/>
  <c r="J941" i="17"/>
  <c r="O941" i="17" s="1"/>
  <c r="K941" i="17"/>
  <c r="I942" i="17"/>
  <c r="N942" i="17" s="1"/>
  <c r="J942" i="17"/>
  <c r="O942" i="17" s="1"/>
  <c r="K942" i="17"/>
  <c r="I943" i="17"/>
  <c r="N943" i="17" s="1"/>
  <c r="J943" i="17"/>
  <c r="O943" i="17" s="1"/>
  <c r="K943" i="17"/>
  <c r="I944" i="17"/>
  <c r="N944" i="17" s="1"/>
  <c r="J944" i="17"/>
  <c r="O944" i="17" s="1"/>
  <c r="K944" i="17"/>
  <c r="I945" i="17"/>
  <c r="N945" i="17" s="1"/>
  <c r="J945" i="17"/>
  <c r="O945" i="17" s="1"/>
  <c r="K945" i="17"/>
  <c r="I946" i="17"/>
  <c r="N946" i="17" s="1"/>
  <c r="J946" i="17"/>
  <c r="O946" i="17" s="1"/>
  <c r="K946" i="17"/>
  <c r="I947" i="17"/>
  <c r="J947" i="17"/>
  <c r="O947" i="17" s="1"/>
  <c r="K947" i="17"/>
  <c r="I948" i="17"/>
  <c r="N948" i="17" s="1"/>
  <c r="J948" i="17"/>
  <c r="O948" i="17" s="1"/>
  <c r="K948" i="17"/>
  <c r="I949" i="17"/>
  <c r="N949" i="17" s="1"/>
  <c r="J949" i="17"/>
  <c r="O949" i="17" s="1"/>
  <c r="K949" i="17"/>
  <c r="I950" i="17"/>
  <c r="N950" i="17" s="1"/>
  <c r="J950" i="17"/>
  <c r="O950" i="17" s="1"/>
  <c r="K950" i="17"/>
  <c r="I951" i="17"/>
  <c r="N951" i="17" s="1"/>
  <c r="J951" i="17"/>
  <c r="O951" i="17" s="1"/>
  <c r="K951" i="17"/>
  <c r="I952" i="17"/>
  <c r="N952" i="17" s="1"/>
  <c r="J952" i="17"/>
  <c r="O952" i="17" s="1"/>
  <c r="K952" i="17"/>
  <c r="I953" i="17"/>
  <c r="N953" i="17" s="1"/>
  <c r="J953" i="17"/>
  <c r="O953" i="17" s="1"/>
  <c r="K953" i="17"/>
  <c r="I954" i="17"/>
  <c r="N954" i="17" s="1"/>
  <c r="J954" i="17"/>
  <c r="O954" i="17" s="1"/>
  <c r="K954" i="17"/>
  <c r="I955" i="17"/>
  <c r="J955" i="17"/>
  <c r="O955" i="17" s="1"/>
  <c r="K955" i="17"/>
  <c r="I956" i="17"/>
  <c r="N956" i="17" s="1"/>
  <c r="J956" i="17"/>
  <c r="O956" i="17" s="1"/>
  <c r="K956" i="17"/>
  <c r="I957" i="17"/>
  <c r="N957" i="17" s="1"/>
  <c r="J957" i="17"/>
  <c r="O957" i="17" s="1"/>
  <c r="K957" i="17"/>
  <c r="I958" i="17"/>
  <c r="N958" i="17" s="1"/>
  <c r="J958" i="17"/>
  <c r="O958" i="17" s="1"/>
  <c r="K958" i="17"/>
  <c r="I959" i="17"/>
  <c r="N959" i="17" s="1"/>
  <c r="J959" i="17"/>
  <c r="O959" i="17" s="1"/>
  <c r="K959" i="17"/>
  <c r="I960" i="17"/>
  <c r="N960" i="17" s="1"/>
  <c r="J960" i="17"/>
  <c r="O960" i="17" s="1"/>
  <c r="K960" i="17"/>
  <c r="I961" i="17"/>
  <c r="N961" i="17" s="1"/>
  <c r="J961" i="17"/>
  <c r="O961" i="17" s="1"/>
  <c r="K961" i="17"/>
  <c r="I962" i="17"/>
  <c r="N962" i="17" s="1"/>
  <c r="J962" i="17"/>
  <c r="O962" i="17" s="1"/>
  <c r="K962" i="17"/>
  <c r="I963" i="17"/>
  <c r="N963" i="17" s="1"/>
  <c r="J963" i="17"/>
  <c r="O963" i="17" s="1"/>
  <c r="K963" i="17"/>
  <c r="I964" i="17"/>
  <c r="N964" i="17" s="1"/>
  <c r="J964" i="17"/>
  <c r="O964" i="17" s="1"/>
  <c r="K964" i="17"/>
  <c r="I965" i="17"/>
  <c r="J965" i="17"/>
  <c r="O965" i="17" s="1"/>
  <c r="K965" i="17"/>
  <c r="I966" i="17"/>
  <c r="N966" i="17" s="1"/>
  <c r="J966" i="17"/>
  <c r="O966" i="17" s="1"/>
  <c r="K966" i="17"/>
  <c r="I967" i="17"/>
  <c r="N967" i="17" s="1"/>
  <c r="J967" i="17"/>
  <c r="O967" i="17" s="1"/>
  <c r="K967" i="17"/>
  <c r="I968" i="17"/>
  <c r="N968" i="17" s="1"/>
  <c r="J968" i="17"/>
  <c r="O968" i="17" s="1"/>
  <c r="K968" i="17"/>
  <c r="I969" i="17"/>
  <c r="N969" i="17" s="1"/>
  <c r="J969" i="17"/>
  <c r="O969" i="17" s="1"/>
  <c r="K969" i="17"/>
  <c r="I970" i="17"/>
  <c r="N970" i="17" s="1"/>
  <c r="J970" i="17"/>
  <c r="O970" i="17" s="1"/>
  <c r="K970" i="17"/>
  <c r="I971" i="17"/>
  <c r="N971" i="17" s="1"/>
  <c r="J971" i="17"/>
  <c r="O971" i="17" s="1"/>
  <c r="K971" i="17"/>
  <c r="I972" i="17"/>
  <c r="N972" i="17" s="1"/>
  <c r="J972" i="17"/>
  <c r="O972" i="17" s="1"/>
  <c r="K972" i="17"/>
  <c r="I973" i="17"/>
  <c r="J973" i="17"/>
  <c r="O973" i="17" s="1"/>
  <c r="K973" i="17"/>
  <c r="I974" i="17"/>
  <c r="J974" i="17"/>
  <c r="O974" i="17" s="1"/>
  <c r="K974" i="17"/>
  <c r="I975" i="17"/>
  <c r="N975" i="17" s="1"/>
  <c r="J975" i="17"/>
  <c r="O975" i="17" s="1"/>
  <c r="K975" i="17"/>
  <c r="I976" i="17"/>
  <c r="N976" i="17" s="1"/>
  <c r="J976" i="17"/>
  <c r="O976" i="17" s="1"/>
  <c r="K976" i="17"/>
  <c r="I977" i="17"/>
  <c r="N977" i="17" s="1"/>
  <c r="J977" i="17"/>
  <c r="O977" i="17" s="1"/>
  <c r="K977" i="17"/>
  <c r="I978" i="17"/>
  <c r="N978" i="17" s="1"/>
  <c r="J978" i="17"/>
  <c r="O978" i="17" s="1"/>
  <c r="K978" i="17"/>
  <c r="I979" i="17"/>
  <c r="N979" i="17" s="1"/>
  <c r="J979" i="17"/>
  <c r="O979" i="17" s="1"/>
  <c r="K979" i="17"/>
  <c r="I980" i="17"/>
  <c r="N980" i="17" s="1"/>
  <c r="J980" i="17"/>
  <c r="O980" i="17" s="1"/>
  <c r="K980" i="17"/>
  <c r="I981" i="17"/>
  <c r="N981" i="17" s="1"/>
  <c r="J981" i="17"/>
  <c r="O981" i="17" s="1"/>
  <c r="K981" i="17"/>
  <c r="I982" i="17"/>
  <c r="J982" i="17"/>
  <c r="O982" i="17" s="1"/>
  <c r="K982" i="17"/>
  <c r="I983" i="17"/>
  <c r="J983" i="17"/>
  <c r="O983" i="17" s="1"/>
  <c r="K983" i="17"/>
  <c r="I984" i="17"/>
  <c r="N984" i="17" s="1"/>
  <c r="J984" i="17"/>
  <c r="O984" i="17" s="1"/>
  <c r="K984" i="17"/>
  <c r="I985" i="17"/>
  <c r="N985" i="17" s="1"/>
  <c r="J985" i="17"/>
  <c r="O985" i="17" s="1"/>
  <c r="K985" i="17"/>
  <c r="I986" i="17"/>
  <c r="N986" i="17" s="1"/>
  <c r="J986" i="17"/>
  <c r="O986" i="17" s="1"/>
  <c r="K986" i="17"/>
  <c r="I987" i="17"/>
  <c r="N987" i="17" s="1"/>
  <c r="J987" i="17"/>
  <c r="O987" i="17" s="1"/>
  <c r="K987" i="17"/>
  <c r="I988" i="17"/>
  <c r="N988" i="17" s="1"/>
  <c r="J988" i="17"/>
  <c r="O988" i="17" s="1"/>
  <c r="K988" i="17"/>
  <c r="I989" i="17"/>
  <c r="N989" i="17" s="1"/>
  <c r="J989" i="17"/>
  <c r="O989" i="17" s="1"/>
  <c r="K989" i="17"/>
  <c r="I990" i="17"/>
  <c r="J990" i="17"/>
  <c r="O990" i="17" s="1"/>
  <c r="K990" i="17"/>
  <c r="I991" i="17"/>
  <c r="J991" i="17"/>
  <c r="O991" i="17" s="1"/>
  <c r="K991" i="17"/>
  <c r="I992" i="17"/>
  <c r="N992" i="17" s="1"/>
  <c r="J992" i="17"/>
  <c r="O992" i="17" s="1"/>
  <c r="K992" i="17"/>
  <c r="I993" i="17"/>
  <c r="N993" i="17" s="1"/>
  <c r="J993" i="17"/>
  <c r="O993" i="17" s="1"/>
  <c r="K993" i="17"/>
  <c r="I994" i="17"/>
  <c r="N994" i="17" s="1"/>
  <c r="J994" i="17"/>
  <c r="O994" i="17" s="1"/>
  <c r="K994" i="17"/>
  <c r="I995" i="17"/>
  <c r="N995" i="17" s="1"/>
  <c r="J995" i="17"/>
  <c r="O995" i="17" s="1"/>
  <c r="K995" i="17"/>
  <c r="I996" i="17"/>
  <c r="N996" i="17" s="1"/>
  <c r="J996" i="17"/>
  <c r="O996" i="17" s="1"/>
  <c r="K996" i="17"/>
  <c r="I997" i="17"/>
  <c r="N997" i="17" s="1"/>
  <c r="J997" i="17"/>
  <c r="O997" i="17" s="1"/>
  <c r="K997" i="17"/>
  <c r="I998" i="17"/>
  <c r="J998" i="17"/>
  <c r="O998" i="17" s="1"/>
  <c r="K998" i="17"/>
  <c r="I999" i="17"/>
  <c r="J999" i="17"/>
  <c r="O999" i="17" s="1"/>
  <c r="K999" i="17"/>
  <c r="I1000" i="17"/>
  <c r="N1000" i="17" s="1"/>
  <c r="J1000" i="17"/>
  <c r="O1000" i="17" s="1"/>
  <c r="K1000" i="17"/>
  <c r="I1001" i="17"/>
  <c r="N1001" i="17" s="1"/>
  <c r="J1001" i="17"/>
  <c r="O1001" i="17" s="1"/>
  <c r="K1001" i="17"/>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<sst xmlns="http://schemas.openxmlformats.org/spreadsheetml/2006/main" count="11128" uniqueCount="6220">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</sst>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quot;$&quot;#,##0.00"/>
    <numFmt numFmtId="168" formatCode="dd\-mmm\-yyyy"/>
    <numFmt numFmtId="169" formatCode="0.0\ &quot;kg&quot;"/>
    <numFmt numFmtId="170"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7" fontId="0" fillId="0" borderId="0" xfId="0" applyNumberFormat="1"/>
    <xf numFmtId="168" fontId="1" fillId="0" borderId="0" xfId="0" applyNumberFormat="1" applyFont="1" applyAlignment="1">
      <alignment vertical="center"/>
    </xf>
    <xf numFmtId="169" fontId="0" fillId="0" borderId="0" xfId="0" applyNumberFormat="1"/>
    <xf numFmtId="0" fontId="0" fillId="0" borderId="0" xfId="0" pivotButton="1"/>
    <xf numFmtId="168" fontId="0" fillId="0" borderId="0" xfId="0" applyNumberFormat="1"/>
    <xf numFmtId="3" fontId="0" fillId="0" borderId="0" xfId="0" applyNumberFormat="1"/>
    <xf numFmtId="170" fontId="0" fillId="0" borderId="0" xfId="0" applyNumberFormat="1"/>
  </cellXfs>
  <cellStyles count="1">
    <cellStyle name="Normal" xfId="0" builtinId="0"/>
  </cellStyles>
  <dxfs count="17">
    <dxf>
      <font>
        <b/>
        <sz val="11"/>
        <color theme="1"/>
      </font>
    </dxf>
    <dxf>
      <font>
        <b val="0"/>
        <i val="0"/>
        <sz val="11"/>
        <name val="Calibri"/>
        <family val="2"/>
        <scheme val="minor"/>
      </font>
      <fill>
        <patternFill patternType="solid">
          <fgColor theme="0"/>
          <bgColor theme="8"/>
        </patternFill>
      </fill>
      <border>
        <left style="thin">
          <color theme="1" tint="-0.499984740745262"/>
        </left>
        <right style="thin">
          <color theme="1" tint="-0.499984740745262"/>
        </right>
        <top style="thin">
          <color theme="1" tint="-0.499984740745262"/>
        </top>
        <bottom style="thin">
          <color theme="1" tint="-0.499984740745262"/>
        </bottom>
      </border>
    </dxf>
    <dxf>
      <fill>
        <patternFill>
          <bgColor theme="4" tint="0.59996337778862885"/>
        </patternFill>
      </fill>
    </dxf>
    <dxf>
      <numFmt numFmtId="0" formatCode="General"/>
    </dxf>
    <dxf>
      <font>
        <b/>
        <sz val="11"/>
        <color theme="1"/>
      </font>
      <fill>
        <patternFill>
          <bgColor theme="0"/>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quot;$&quot;#,##0.00"/>
    </dxf>
    <dxf>
      <numFmt numFmtId="167" formatCode="&quot;$&quot;#,##0.00"/>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blue timeline" pivot="0" table="0" count="8" xr9:uid="{EBF16574-03B5-4F46-A90F-FE5B482C24CC}">
      <tableStyleElement type="wholeTable" dxfId="1"/>
      <tableStyleElement type="headerRow" dxfId="0"/>
    </tableStyle>
    <tableStyle name="Slicer Style 1" pivot="0" table="0" count="3" xr9:uid="{E2115C3E-2473-4338-A241-02807ECEE8F2}">
      <tableStyleElement type="wholeTable" dxfId="2"/>
    </tableStyle>
    <tableStyle name="Timeline Style 1" pivot="0" table="0" count="8" xr9:uid="{AC8E5901-8CC9-4143-8B21-1A718C3C1277}">
      <tableStyleElement type="wholeTable" dxfId="5"/>
      <tableStyleElement type="headerRow" dxfId="4"/>
    </tableStyle>
  </tableStyles>
  <colors>
    <mruColors>
      <color rgb="FFCCECFF"/>
      <color rgb="FF0094C8"/>
      <color rgb="FFAB2598"/>
      <color rgb="FFFFCCFF"/>
      <color rgb="FFCC99FF"/>
      <color rgb="FFCC66FF"/>
    </mruColors>
  </colors>
  <extLst>
    <ext xmlns:x14="http://schemas.microsoft.com/office/spreadsheetml/2009/9/main" uri="{46F421CA-312F-682f-3DD2-61675219B42D}">
      <x14:dxfs count="2">
        <dxf>
          <fill>
            <patternFill>
              <bgColor theme="4"/>
            </patternFill>
          </fill>
        </dxf>
        <dxf>
          <fill>
            <patternFill>
              <bgColor theme="4"/>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lu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[coffeeOrdersDataProject.xlsx]county bar chart!TotalSales</c:name>
    <c:fmtId val="11"/>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'county 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'county bar chart'!$A$4:$A$6</c:f>
              <c:strCache>
                <c:ptCount val="3"/>
                <c:pt idx="0">
                  <c:v>United Kingdom</c:v>
                </c:pt>
                <c:pt idx="1">
                  <c:v>Ireland</c:v>
                </c:pt>
                <c:pt idx="2">
                  <c:v>United States</c:v>
                </c:pt>
              </c:strCache>
            </c:strRef>
          </c:cat>
          <c:val>
            <c:numRef>
              <c:f>'county bar 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56C-43B4-A517-254D973356A2}"/>
            </c:ext>
          </c:extLst>
        </c:ser>
        <c:dLbls>
          <c:showLegendKey val="0"/>
          <c:showVal val="0"/>
          <c:showCatName val="0"/>
          <c:showSerName val="0"/>
          <c:showPercent val="0"/>
          <c:showBubbleSize val="0"/>
        </c:dLbls>
        <c:gapWidth val="182"/>
        <c:axId val="561044456"/>
        <c:axId val="561045160"/>
      </c:barChart>
      <c:catAx>
        <c:axId val="561044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561045160"/>
        <c:crosses val="autoZero"/>
        <c:auto val="1"/>
        <c:lblAlgn val="ctr"/>
        <c:lblOffset val="100"/>
        <c:noMultiLvlLbl val="0"/>
      </c:catAx>
      <c:valAx>
        <c:axId val="561045160"/>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561044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6000">
          <a:schemeClr val="accent1">
            <a:lumMod val="5000"/>
            <a:lumOff val="95000"/>
          </a:schemeClr>
        </a:gs>
        <a:gs pos="56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a:t>Total</a:t>
            </a:r>
            <a:r>
              <a:rPr lang="en-US" baseline="0"/>
              <a:t> Sales Overtime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0AE-45C5-9A47-F769B4AE59C0}"/>
            </c:ext>
          </c:extLst>
        </c:ser>
        <c:ser>
          <c:idx val="1"/>
          <c:order val="1"/>
          <c:tx>
            <c:strRef>
              <c:f>TotalSales!$D$3:$D$4</c:f>
              <c:strCache>
                <c:ptCount val="1"/>
                <c:pt idx="0">
                  <c:v>Excelsa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0AE-45C5-9A47-F769B4AE59C0}"/>
            </c:ext>
          </c:extLst>
        </c:ser>
        <c:ser>
          <c:idx val="2"/>
          <c:order val="2"/>
          <c:tx>
            <c:strRef>
              <c:f>TotalSales!$E$3:$E$4</c:f>
              <c:strCache>
                <c:ptCount val="1"/>
                <c:pt idx="0">
                  <c:v>Liberica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0AE-45C5-9A47-F769B4AE59C0}"/>
            </c:ext>
          </c:extLst>
        </c:ser>
        <c:ser>
          <c:idx val="3"/>
          <c:order val="3"/>
          <c:tx>
            <c:strRef>
              <c:f>TotalSales!$F$3:$F$4</c:f>
              <c:strCache>
                <c:ptCount val="1"/>
                <c:pt idx="0">
                  <c:v>Robusta</c:v>
                </c:pt>
              </c:strCache>
            </c:strRef>
          </c:tx>
          <c:spPr>
            <a:ln w="28575" cap="rnd">
              <a:solidFill>
                <a:schemeClr val="accent2">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0AE-45C5-9A47-F769B4AE59C0}"/>
            </c:ext>
          </c:extLst>
        </c:ser>
        <c:dLbls>
          <c:showLegendKey val="0"/>
          <c:showVal val="0"/>
          <c:showCatName val="0"/>
          <c:showSerName val="0"/>
          <c:showPercent val="0"/>
          <c:showBubbleSize val="0"/>
        </c:dLbls>
        <c:smooth val="0"/>
        <c:axId val="561040936"/>
        <c:axId val="531487224"/>
      </c:lineChart>
      <c:catAx>
        <c:axId val="56104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531487224"/>
        <c:crosses val="autoZero"/>
        <c:auto val="1"/>
        <c:lblAlgn val="ctr"/>
        <c:lblOffset val="100"/>
        <c:noMultiLvlLbl val="0"/>
      </c:catAx>
      <c:valAx>
        <c:axId val="53148722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561040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6000">
          <a:schemeClr val="accent1">
            <a:lumMod val="5000"/>
            <a:lumOff val="95000"/>
          </a:schemeClr>
        </a:gs>
        <a:gs pos="56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[coffeeOrdersDataProject.xlsx]county bar chart!TotalSales</c:name>
    <c:fmtId val="13"/>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815615029253421"/>
          <c:y val="0.14432964665543974"/>
          <c:w val="0.7329615961192707"/>
          <c:h val="0.71444272843600853"/>
        </c:manualLayout>
      </c:layout>
      <c:barChart>
        <c:barDir val="bar"/>
        <c:grouping val="clustered"/>
        <c:varyColors val="0"/>
        <c:ser>
          <c:idx val="0"/>
          <c:order val="0"/>
          <c:tx>
            <c:strRef>
              <c:f>'county bar 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'county bar chart'!$A$4:$A$6</c:f>
              <c:strCache>
                <c:ptCount val="3"/>
                <c:pt idx="0">
                  <c:v>United Kingdom</c:v>
                </c:pt>
                <c:pt idx="1">
                  <c:v>Ireland</c:v>
                </c:pt>
                <c:pt idx="2">
                  <c:v>United States</c:v>
                </c:pt>
              </c:strCache>
            </c:strRef>
          </c:cat>
          <c:val>
            <c:numRef>
              <c:f>'county bar 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1F0-4210-9632-D3E0D04067C6}"/>
            </c:ext>
          </c:extLst>
        </c:ser>
        <c:dLbls>
          <c:showLegendKey val="0"/>
          <c:showVal val="0"/>
          <c:showCatName val="0"/>
          <c:showSerName val="0"/>
          <c:showPercent val="0"/>
          <c:showBubbleSize val="0"/>
        </c:dLbls>
        <c:gapWidth val="182"/>
        <c:axId val="561044456"/>
        <c:axId val="561045160"/>
      </c:barChart>
      <c:catAx>
        <c:axId val="561044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561045160"/>
        <c:crosses val="autoZero"/>
        <c:auto val="1"/>
        <c:lblAlgn val="ctr"/>
        <c:lblOffset val="100"/>
        <c:noMultiLvlLbl val="0"/>
      </c:catAx>
      <c:valAx>
        <c:axId val="561045160"/>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561044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6000">
          <a:schemeClr val="accent1">
            <a:lumMod val="5000"/>
            <a:lumOff val="95000"/>
          </a:schemeClr>
        </a:gs>
        <a:gs pos="56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[coffeeOrdersDataProject.xlsx]Top 5 Customers!TotalSales</c:name>
    <c:fmtId val="11"/>
  </c:pivotSource>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70C0"/>
            </a:solidFill>
            <a:ln>
              <a:noFill/>
            </a:ln>
            <a:effectLst/>
          </c:spPr>
          <c:invertIfNegative val="0"/>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357-480D-9E6E-0842C01B2B92}"/>
            </c:ext>
          </c:extLst>
        </c:ser>
        <c:dLbls>
          <c:showLegendKey val="0"/>
          <c:showVal val="0"/>
          <c:showCatName val="0"/>
          <c:showSerName val="0"/>
          <c:showPercent val="0"/>
          <c:showBubbleSize val="0"/>
        </c:dLbls>
        <c:gapWidth val="182"/>
        <c:axId val="664180936"/>
        <c:axId val="664177416"/>
      </c:barChart>
      <c:catAx>
        <c:axId val="664180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664177416"/>
        <c:crosses val="autoZero"/>
        <c:auto val="1"/>
        <c:lblAlgn val="ctr"/>
        <c:lblOffset val="100"/>
        <c:noMultiLvlLbl val="0"/>
      </c:catAx>
      <c:valAx>
        <c:axId val="664177416"/>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70C0"/>
                </a:solidFill>
                <a:latin typeface="+mn-lt"/>
                <a:ea typeface="+mn-ea"/>
                <a:cs typeface="+mn-cs"/>
              </a:defRPr>
            </a:pPr>
            <a:endParaRPr lang="en-US"/>
          </a:p>
        </c:txPr>
        <c:crossAx val="664180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6000">
          <a:schemeClr val="accent1">
            <a:lumMod val="5000"/>
            <a:lumOff val="95000"/>
          </a:schemeClr>
        </a:gs>
        <a:gs pos="56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solidFill>
            <a:srgbClr val="0070C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514349</xdr:colOff>
      <xdr:row>4</xdr:row>
      <xdr:rowOff>76199</xdr:rowOff>
    </xdr:from>
    <xdr:to>
      <xdr:col>12</xdr:col>
      <xdr:colOff>266699</xdr:colOff>
      <xdr:row>18</xdr:row>
      <xdr:rowOff>90486</xdr:rowOff>
    </xdr:to>
    <xdr:graphicFrame macro="">
      <xdr:nvGraphicFramePr>
        <xdr:cNvPr id="8" name="Chart 7">
          <a:extLst>
            <a:ext uri="{FF2B5EF4-FFF2-40B4-BE49-F238E27FC236}">
              <a16:creationId xmlns:a16="http://schemas.microsoft.com/office/drawing/2014/main" id="{51CED305-1FBE-54F6-7F1D-E87DF09C5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114299</xdr:colOff>
      <xdr:row>0</xdr:row>
      <xdr:rowOff>57149</xdr:rowOff>
    </xdr:from>
    <xdr:to>
      <xdr:col>21</xdr:col>
      <xdr:colOff>85724</xdr:colOff>
      <xdr:row>3</xdr:row>
      <xdr:rowOff>47624</xdr:rowOff>
    </xdr:to>
    <xdr:sp macro="" textlink="">
      <xdr:nvSpPr>
        <xdr:cNvPr id="2" name="Rectangle 1">
          <a:extLst>
            <a:ext uri="{FF2B5EF4-FFF2-40B4-BE49-F238E27FC236}">
              <a16:creationId xmlns:a16="http://schemas.microsoft.com/office/drawing/2014/main" id="{4F9CBFA5-E4A6-3618-0400-13EE7133FBD7}"/>
            </a:ext>
          </a:extLst>
        </xdr:cNvPr>
        <xdr:cNvSpPr/>
      </xdr:nvSpPr>
      <xdr:spPr>
        <a:xfrm>
          <a:off x="114299" y="57149"/>
          <a:ext cx="12277725" cy="4286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bg1"/>
              </a:solidFill>
            </a:rPr>
            <a:t>Coffe</a:t>
          </a:r>
          <a:r>
            <a:rPr lang="en-US" sz="2800" b="1" baseline="0">
              <a:solidFill>
                <a:schemeClr val="bg1"/>
              </a:solidFill>
            </a:rPr>
            <a:t>e Sales Dashboard</a:t>
          </a:r>
          <a:endParaRPr lang="en-US" sz="2800" b="1">
            <a:solidFill>
              <a:schemeClr val="bg1"/>
            </a:solidFill>
          </a:endParaRPr>
        </a:p>
      </xdr:txBody>
    </xdr:sp>
    <xdr:clientData/>
  </xdr:twoCellAnchor>
  <xdr:twoCellAnchor>
    <xdr:from>
      <xdr:col>1</xdr:col>
      <xdr:colOff>19050</xdr:colOff>
      <xdr:row>12</xdr:row>
      <xdr:rowOff>133350</xdr:rowOff>
    </xdr:from>
    <xdr:to>
      <xdr:col>14</xdr:col>
      <xdr:colOff>323849</xdr:colOff>
      <xdr:row>32</xdr:row>
      <xdr:rowOff>19050</xdr:rowOff>
    </xdr:to>
    <xdr:graphicFrame macro="">
      <xdr:nvGraphicFramePr>
        <xdr:cNvPr id="3" name="Chart 2">
          <a:extLst>
            <a:ext uri="{FF2B5EF4-FFF2-40B4-BE49-F238E27FC236}">
              <a16:creationId xmlns:a16="http://schemas.microsoft.com/office/drawing/2014/main" id="{C6761E39-DF4D-4F55-AF30-693365031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9526</xdr:colOff>
      <xdr:row>3</xdr:row>
      <xdr:rowOff>180974</xdr:rowOff>
    </xdr:from>
    <xdr:to>
      <xdr:col>14</xdr:col>
      <xdr:colOff>304800</xdr:colOff>
      <xdr:row>11</xdr:row>
      <xdr:rowOff>190499</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DA7854FC-3024-49FB-9848-26E5384CCD6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2919" y="623206"/>
              <a:ext cx="8255452" cy="15516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533400</xdr:colOff>
      <xdr:row>7</xdr:row>
      <xdr:rowOff>57150</xdr:rowOff>
    </xdr:from>
    <xdr:to>
      <xdr:col>21</xdr:col>
      <xdr:colOff>0</xdr:colOff>
      <xdr:row>11</xdr:row>
      <xdr:rowOff>180975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7DB39A6-F6B1-4BD4-A283-FDAD5759EEF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43936" y="1270454"/>
              <a:ext cx="1915885" cy="8948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466725</xdr:colOff>
      <xdr:row>3</xdr:row>
      <xdr:rowOff>152400</xdr:rowOff>
    </xdr:from>
    <xdr:to>
      <xdr:col>21</xdr:col>
      <xdr:colOff>47625</xdr:colOff>
      <xdr:row>7</xdr:row>
      <xdr:rowOff>9525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4035C2C-241B-495B-8654-3AE957D484C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540296" y="594632"/>
              <a:ext cx="3867150" cy="6281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466725</xdr:colOff>
      <xdr:row>7</xdr:row>
      <xdr:rowOff>66675</xdr:rowOff>
    </xdr:from>
    <xdr:to>
      <xdr:col>17</xdr:col>
      <xdr:colOff>495299</xdr:colOff>
      <xdr:row>11</xdr:row>
      <xdr:rowOff>171450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0801C255-FBD9-4C0C-A47E-12828AEC23A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540296" y="1279979"/>
              <a:ext cx="1865539" cy="8758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523875</xdr:colOff>
      <xdr:row>12</xdr:row>
      <xdr:rowOff>66675</xdr:rowOff>
    </xdr:from>
    <xdr:to>
      <xdr:col>21</xdr:col>
      <xdr:colOff>9525</xdr:colOff>
      <xdr:row>21</xdr:row>
      <xdr:rowOff>0</xdr:rowOff>
    </xdr:to>
    <xdr:graphicFrame macro="">
      <xdr:nvGraphicFramePr>
        <xdr:cNvPr id="9" name="Chart 8">
          <a:extLst>
            <a:ext uri="{FF2B5EF4-FFF2-40B4-BE49-F238E27FC236}">
              <a16:creationId xmlns:a16="http://schemas.microsoft.com/office/drawing/2014/main" id="{1D1ED141-9FC5-428B-8A1C-FB0AF63A6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523874</xdr:colOff>
      <xdr:row>21</xdr:row>
      <xdr:rowOff>57149</xdr:rowOff>
    </xdr:from>
    <xdr:to>
      <xdr:col>21</xdr:col>
      <xdr:colOff>9525</xdr:colOff>
      <xdr:row>32</xdr:row>
      <xdr:rowOff>28574</xdr:rowOff>
    </xdr:to>
    <xdr:graphicFrame macro="">
      <xdr:nvGraphicFramePr>
        <xdr:cNvPr id="10" name="Chart 9">
          <a:extLst>
            <a:ext uri="{FF2B5EF4-FFF2-40B4-BE49-F238E27FC236}">
              <a16:creationId xmlns:a16="http://schemas.microsoft.com/office/drawing/2014/main" id="{8BEB4179-1612-4296-850E-57199B755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cia Wiltz" refreshedDate="45137.923809259257" createdVersion="8" refreshedVersion="8" minRefreshableVersion="3" recordCount="1000" xr:uid="{2C298D62-B125-460C-8024-722204E17F5C}">
  <cacheSource type="worksheet">
    <worksheetSource name="Orders"/>
  </cacheSource>
  <cacheFields count="17">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282090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E6565D-9D54-4002-B3C5-0FA06AE0EEFA}"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7">
    <pivotField compact="0" outline="0" showAll="0" defaultSubtotal="0"/>
    <pivotField axis="axisRow"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FA311E-7BD2-4C47-9089-DCFA38B60314}"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7">
    <pivotField compact="0" outline="0" showAll="0" defaultSubtotal="0"/>
    <pivotField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BDF164-E67A-487C-85F1-42DA6950B8A5}"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7">
    <pivotField compact="0" outline="0" showAll="0" defaultSubtotal="0"/>
    <pivotField compact="0" numFmtId="168"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4">
    <chartFormat chart="2"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22D7823-FC2C-4024-9263-511913D70825}" sourceName="Size">
  <pivotTables>
    <pivotTable tabId="18" name="TotalSales"/>
    <pivotTable tabId="19" name="TotalSales"/>
    <pivotTable tabId="20" name="TotalSales"/>
  </pivotTables>
  <data>
    <tabular pivotCacheId="10282090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330261D-325C-4ED2-A7EE-79F8C07B0777}" sourceName="Roast Type Name">
  <pivotTables>
    <pivotTable tabId="18" name="TotalSales"/>
    <pivotTable tabId="19" name="TotalSales"/>
    <pivotTable tabId="20" name="TotalSales"/>
  </pivotTables>
  <data>
    <tabular pivotCacheId="10282090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C484CC7-91C0-4E5A-A36E-2B654A1C1240}" sourceName="Loyalty Card">
  <pivotTables>
    <pivotTable tabId="18" name="TotalSales"/>
    <pivotTable tabId="19" name="TotalSales"/>
    <pivotTable tabId="20" name="TotalSales"/>
  </pivotTables>
  <data>
    <tabular pivotCacheId="10282090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ED233F4-D127-468A-8377-6D357C902BBE}" cache="Slicer_Size" caption="Size" columnCount="2" style="Slicer Style 1" rowHeight="241300"/>
  <slicer name="Roast Type Name" xr10:uid="{C256858A-1DD7-4431-8795-1BEDF8ABD964}" cache="Slicer_Roast_Type_Name" caption="Roast Type Name" columnCount="3" style="Slicer Style 1" rowHeight="241300"/>
  <slicer name="Loyalty Card" xr10:uid="{56444027-92EA-4C74-ABD2-D07B75D1728C}"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1A640F-F968-4825-AD6A-7671CB73A1A5}" name="Orders" displayName="Orders" ref="A1:P1001" totalsRowShown="0" headerRowDxfId="6">
  <autoFilter ref="A1:P1001" xr:uid="{261A640F-F968-4825-AD6A-7671CB73A1A5}"/>
  <tableColumns count="16">
    <tableColumn id="1" xr3:uid="{58A1E74A-305D-415A-8D29-1C7CFA760F12}" name="Order ID" dataDxfId="16"/>
    <tableColumn id="2" xr3:uid="{16228396-35F8-482F-AE18-479145945579}" name="Order Date" dataDxfId="15"/>
    <tableColumn id="3" xr3:uid="{6BE15DF6-BABD-479A-BF88-5D0C93641A39}" name="Customer ID" dataDxfId="14"/>
    <tableColumn id="4" xr3:uid="{0EB279C9-526F-484F-97A7-52AF481E49D6}" name="Product ID"/>
    <tableColumn id="5" xr3:uid="{0B4DD376-5D87-4F09-9D11-D1A6067352BA}" name="Quantity" dataDxfId="13"/>
    <tableColumn id="6" xr3:uid="{1F1A3C18-835E-4B6F-9B68-31763A6D003D}" name="Customer Name" dataDxfId="12">
      <calculatedColumnFormula>_xlfn.XLOOKUP(C2,customers!$A$1:$A$1001,customers!$B$1:$B$1001,,0)</calculatedColumnFormula>
    </tableColumn>
    <tableColumn id="7" xr3:uid="{BA44E67B-501E-4B66-84CE-D67668FD53FB}" name="Email" dataDxfId="11">
      <calculatedColumnFormula>IF(_xlfn.XLOOKUP(C2,customers!$A$1:$A$1001,customers!$C$1:$C$1001,,0)=0,"",_xlfn.XLOOKUP(C2,customers!$A$1:$A$1001,customers!$C$1:$C$1001,,0))</calculatedColumnFormula>
    </tableColumn>
    <tableColumn id="8" xr3:uid="{C8FBB7AB-4B77-42FA-9A1B-049FE1D46E0D}" name="Country" dataDxfId="10">
      <calculatedColumnFormula>_xlfn.XLOOKUP(C2,customers!$A$1:$A$1001,customers!$G$1:$G$1001,,0)</calculatedColumnFormula>
    </tableColumn>
    <tableColumn id="9" xr3:uid="{AFD70AB9-000D-48BA-9321-0EAFDC22F515}" name="Coffee Type">
      <calculatedColumnFormula>INDEX(products!$A$1:$G$49,MATCH(orders!$D2,products!$A$1:$A$49,0),MATCH(orders!I$1,products!$A$1:$G$1,0))</calculatedColumnFormula>
    </tableColumn>
    <tableColumn id="10" xr3:uid="{B8C937B8-9D93-4BCF-B2A4-EA42DB78458A}" name="Roast Type">
      <calculatedColumnFormula>INDEX(products!$A$1:$G$49,MATCH(orders!$D2,products!$A$1:$A$49,0),MATCH(orders!J$1,products!$A$1:$G$1,0))</calculatedColumnFormula>
    </tableColumn>
    <tableColumn id="11" xr3:uid="{F7E66F88-2353-4679-998F-9338A22EDE79}" name="Size" dataDxfId="9">
      <calculatedColumnFormula>INDEX(products!$A$1:$G$49,MATCH(orders!$D2,products!$A$1:$A$49,0),MATCH(orders!K$1,products!$A$1:$G$1,0))</calculatedColumnFormula>
    </tableColumn>
    <tableColumn id="12" xr3:uid="{8523AC64-B920-49E1-A3E7-6D6627234247}" name="Unit Price" dataDxfId="8">
      <calculatedColumnFormula>INDEX(products!$A$1:$G$49,MATCH(orders!$D2,products!$A$1:$A$49,0),MATCH(orders!L$1,products!$A$1:$G$1,0))</calculatedColumnFormula>
    </tableColumn>
    <tableColumn id="13" xr3:uid="{ABC14BF9-4B41-44DB-A8D2-9BB298D93E9D}" name="Sales" dataDxfId="7">
      <calculatedColumnFormula>L2*E2</calculatedColumnFormula>
    </tableColumn>
    <tableColumn id="14" xr3:uid="{F5DDAA18-3D7E-4A22-80B2-E193045A0A8F}" name="Coffe Type Name">
      <calculatedColumnFormula>IF(I2="Rob","Robusta", IF(I2="Exc","Excelsa", IF(I2="Ara","Arabica",IF(I2="Lib","Liberica",""))))</calculatedColumnFormula>
    </tableColumn>
    <tableColumn id="15" xr3:uid="{3DF3A419-B70A-4C89-8699-4FF140E07F60}" name="Roast Type Name">
      <calculatedColumnFormula>IF(J2="M","Medium",IF(J2="L","Light",IF(J2="D","Dark","")))</calculatedColumnFormula>
    </tableColumn>
    <tableColumn id="16" xr3:uid="{B79EFA48-C14F-47DA-A1E9-12D48BF21D80}" name="Loyalty Card" dataDxfId="3">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40D23D4-7BBB-4324-A1B1-654B7285F228}" sourceName="Order Date">
  <pivotTables>
    <pivotTable tabId="18" name="TotalSales"/>
    <pivotTable tabId="19" name="TotalSales"/>
    <pivotTable tabId="20" name="TotalSales"/>
  </pivotTables>
  <state minimalRefreshVersion="6" lastRefreshVersion="6" pivotCacheId="10282090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2292E7B-ADB8-4983-8B5F-825C15B69E8B}" cache="NativeTimeline_Order_Date" caption="Order Date" level="2" selectionLevel="2" scrollPosition="2020-06-08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C18C4-6611-46DA-B652-9C1ED6A925E2}">
  <dimension ref="A3:F48"/>
  <sheetViews>
    <sheetView workbookViewId="0">
      <selection activeCell="Y25" sqref="Y25"/>
    </sheetView>
  </sheetViews>
  <sheetFormatPr defaultRowHeight="15" x14ac:dyDescent="0.25"/>
  <cols>
    <col min="1" max="1" width="13.140625" bestFit="1" customWidth="1"/>
    <col min="2" max="2" width="13" bestFit="1" customWidth="1"/>
    <col min="3" max="3" width="18.7109375" bestFit="1" customWidth="1"/>
    <col min="4" max="4" width="7.42578125" bestFit="1" customWidth="1"/>
    <col min="5" max="5" width="7.85546875" bestFit="1" customWidth="1"/>
    <col min="6" max="6" width="8.140625" bestFit="1" customWidth="1"/>
  </cols>
  <sheetData>
    <row r="3" spans="1:6" x14ac:dyDescent="0.25">
      <c r="A3" s="6" t="s">
        <v>6219</v>
      </c>
      <c r="C3" s="6" t="s">
        <v>6196</v>
      </c>
    </row>
    <row r="4" spans="1:6" x14ac:dyDescent="0.25">
      <c r="A4" s="6" t="s">
        <v>6214</v>
      </c>
      <c r="B4" s="6" t="s">
        <v>1</v>
      </c>
      <c r="C4" t="s">
        <v>6215</v>
      </c>
      <c r="D4" t="s">
        <v>6216</v>
      </c>
      <c r="E4" t="s">
        <v>6217</v>
      </c>
      <c r="F4" t="s">
        <v>6218</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D1339-BD24-4E36-9F79-76AE901ABCF2}">
  <dimension ref="A3:B6"/>
  <sheetViews>
    <sheetView workbookViewId="0">
      <selection activeCell="A3" sqref="A3"/>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6219</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A2BAC-9EA6-4E5E-8568-F38B45319DA2}">
  <dimension ref="A3:B8"/>
  <sheetViews>
    <sheetView workbookViewId="0">
      <selection activeCell="A3" sqref="A3"/>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6219</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5852A-4D2E-4468-9EE9-C417B942B4EF}">
  <dimension ref="A1"/>
  <sheetViews>
    <sheetView showGridLines="0" tabSelected="1" topLeftCell="A2" zoomScale="84" zoomScaleNormal="84" workbookViewId="0">
      <selection activeCell="Y25" sqref="Y25"/>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0" customWidth="1"/>
    <col min="7" max="7" width="26.28515625" customWidth="1"/>
    <col min="8" max="8" width="12.85546875" customWidth="1"/>
    <col min="9" max="9" width="13.140625" customWidth="1"/>
    <col min="10" max="10" width="12.42578125" customWidth="1"/>
    <col min="11" max="11" width="6.28515625" bestFit="1" customWidth="1"/>
    <col min="12" max="12" width="11.28515625" customWidth="1"/>
    <col min="13" max="13" width="7.140625" customWidth="1"/>
    <col min="14" max="14" width="17.7109375" customWidth="1"/>
    <col min="15" max="15" width="18.140625" customWidth="1"/>
    <col min="16" max="16" width="11.71093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3">
        <f>INDEX(products!$A$1:$G$49,MATCH(orders!$D2,products!$A$1:$A$49,0),MATCH(orders!L$1,products!$A$1:$G$1,0))</f>
        <v>9.9499999999999993</v>
      </c>
      <c r="M2" s="3">
        <f>L2*E2</f>
        <v>19.899999999999999</v>
      </c>
      <c r="N2" t="str">
        <f>IF(I2="Rob","Robusta", IF(I2="Exc","Excelsa", IF(I2="Ara","Arabica",IF(I2="Lib","Liberica",""))))</f>
        <v>Robusta</v>
      </c>
      <c r="O2" t="str">
        <f>IF(J2="M","Medium",IF(J2="L","Light",IF(J2="D","Dark","")))</f>
        <v>Medium</v>
      </c>
      <c r="P2" t="str">
        <f>_xlfn.XLOOKUP(Orders[[#This Row],[Customer ID]],customers!$A$1:$A$1001,customers!$I$1:$I$1001,,0)</f>
        <v>Yes</v>
      </c>
    </row>
    <row r="3" spans="1:16" x14ac:dyDescent="0.25">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3">
        <f>INDEX(products!$A$1:$G$49,MATCH(orders!$D3,products!$A$1:$A$49,0),MATCH(orders!L$1,products!$A$1:$G$1,0))</f>
        <v>8.25</v>
      </c>
      <c r="M3" s="3">
        <f t="shared" ref="M3:M66" si="0">L3*E3</f>
        <v>41.25</v>
      </c>
      <c r="N3" t="str">
        <f t="shared" ref="N3:N66" si="1">IF(I3="Rob","Robusta", IF(I3="Exc","Excelsa", IF(I3="Ara","Arabica",IF(I3="Lib","Liberica",""))))</f>
        <v>Excelsa</v>
      </c>
      <c r="O3" t="str">
        <f t="shared" ref="O3:O66" si="2">IF(J3="M","Medium",IF(J3="L","Light",IF(J3="D","Dark","")))</f>
        <v>Medium</v>
      </c>
      <c r="P3" t="str">
        <f>_xlfn.XLOOKUP(Orders[[#This Row],[Customer ID]],customers!$A$1:$A$1001,customers!$I$1:$I$1001,,0)</f>
        <v>Yes</v>
      </c>
    </row>
    <row r="4" spans="1:16" x14ac:dyDescent="0.25">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3">
        <f>INDEX(products!$A$1:$G$49,MATCH(orders!$D4,products!$A$1:$A$49,0),MATCH(orders!L$1,products!$A$1:$G$1,0))</f>
        <v>12.95</v>
      </c>
      <c r="M4" s="3">
        <f t="shared" si="0"/>
        <v>12.95</v>
      </c>
      <c r="N4" t="str">
        <f t="shared" si="1"/>
        <v>Arabica</v>
      </c>
      <c r="O4" t="str">
        <f t="shared" si="2"/>
        <v>Light</v>
      </c>
      <c r="P4" t="str">
        <f>_xlfn.XLOOKUP(Orders[[#This Row],[Customer ID]],customers!$A$1:$A$1001,customers!$I$1:$I$1001,,0)</f>
        <v>Yes</v>
      </c>
    </row>
    <row r="5" spans="1:16" x14ac:dyDescent="0.25">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3">
        <f>INDEX(products!$A$1:$G$49,MATCH(orders!$D5,products!$A$1:$A$49,0),MATCH(orders!L$1,products!$A$1:$G$1,0))</f>
        <v>13.75</v>
      </c>
      <c r="M5" s="3">
        <f t="shared" si="0"/>
        <v>27.5</v>
      </c>
      <c r="N5" t="str">
        <f t="shared" si="1"/>
        <v>Excelsa</v>
      </c>
      <c r="O5" t="str">
        <f t="shared" si="2"/>
        <v>Medium</v>
      </c>
      <c r="P5" t="str">
        <f>_xlfn.XLOOKUP(Orders[[#This Row],[Customer ID]],customers!$A$1:$A$1001,customers!$I$1:$I$1001,,0)</f>
        <v>No</v>
      </c>
    </row>
    <row r="6" spans="1:16" x14ac:dyDescent="0.25">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3">
        <f>INDEX(products!$A$1:$G$49,MATCH(orders!$D6,products!$A$1:$A$49,0),MATCH(orders!L$1,products!$A$1:$G$1,0))</f>
        <v>27.484999999999996</v>
      </c>
      <c r="M6" s="3">
        <f t="shared" si="0"/>
        <v>54.969999999999992</v>
      </c>
      <c r="N6" t="str">
        <f t="shared" si="1"/>
        <v>Robusta</v>
      </c>
      <c r="O6" t="str">
        <f t="shared" si="2"/>
        <v>Light</v>
      </c>
      <c r="P6" t="str">
        <f>_xlfn.XLOOKUP(Orders[[#This Row],[Customer ID]],customers!$A$1:$A$1001,customers!$I$1:$I$1001,,0)</f>
        <v>No</v>
      </c>
    </row>
    <row r="7" spans="1:16" x14ac:dyDescent="0.25">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3">
        <f>INDEX(products!$A$1:$G$49,MATCH(orders!$D7,products!$A$1:$A$49,0),MATCH(orders!L$1,products!$A$1:$G$1,0))</f>
        <v>12.95</v>
      </c>
      <c r="M7" s="3">
        <f t="shared" si="0"/>
        <v>38.849999999999994</v>
      </c>
      <c r="N7" t="str">
        <f t="shared" si="1"/>
        <v>Liberica</v>
      </c>
      <c r="O7" t="str">
        <f t="shared" si="2"/>
        <v>Dark</v>
      </c>
      <c r="P7" t="str">
        <f>_xlfn.XLOOKUP(Orders[[#This Row],[Customer ID]],customers!$A$1:$A$1001,customers!$I$1:$I$1001,,0)</f>
        <v>No</v>
      </c>
    </row>
    <row r="8" spans="1:16" x14ac:dyDescent="0.25">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3">
        <f>INDEX(products!$A$1:$G$49,MATCH(orders!$D8,products!$A$1:$A$49,0),MATCH(orders!L$1,products!$A$1:$G$1,0))</f>
        <v>7.29</v>
      </c>
      <c r="M8" s="3">
        <f t="shared" si="0"/>
        <v>21.87</v>
      </c>
      <c r="N8" t="str">
        <f t="shared" si="1"/>
        <v>Excelsa</v>
      </c>
      <c r="O8" t="str">
        <f t="shared" si="2"/>
        <v>Dark</v>
      </c>
      <c r="P8" t="str">
        <f>_xlfn.XLOOKUP(Orders[[#This Row],[Customer ID]],customers!$A$1:$A$1001,customers!$I$1:$I$1001,,0)</f>
        <v>Yes</v>
      </c>
    </row>
    <row r="9" spans="1:16" x14ac:dyDescent="0.25">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3">
        <f>INDEX(products!$A$1:$G$49,MATCH(orders!$D9,products!$A$1:$A$49,0),MATCH(orders!L$1,products!$A$1:$G$1,0))</f>
        <v>4.7549999999999999</v>
      </c>
      <c r="M9" s="3">
        <f t="shared" si="0"/>
        <v>4.7549999999999999</v>
      </c>
      <c r="N9" t="str">
        <f t="shared" si="1"/>
        <v>Liberica</v>
      </c>
      <c r="O9" t="str">
        <f t="shared" si="2"/>
        <v>Light</v>
      </c>
      <c r="P9" t="str">
        <f>_xlfn.XLOOKUP(Orders[[#This Row],[Customer ID]],customers!$A$1:$A$1001,customers!$I$1:$I$1001,,0)</f>
        <v>Yes</v>
      </c>
    </row>
    <row r="10" spans="1:16" x14ac:dyDescent="0.25">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3">
        <f>INDEX(products!$A$1:$G$49,MATCH(orders!$D10,products!$A$1:$A$49,0),MATCH(orders!L$1,products!$A$1:$G$1,0))</f>
        <v>5.97</v>
      </c>
      <c r="M10" s="3">
        <f t="shared" si="0"/>
        <v>17.91</v>
      </c>
      <c r="N10" t="str">
        <f t="shared" si="1"/>
        <v>Robusta</v>
      </c>
      <c r="O10" t="str">
        <f t="shared" si="2"/>
        <v>Medium</v>
      </c>
      <c r="P10" t="str">
        <f>_xlfn.XLOOKUP(Orders[[#This Row],[Customer ID]],customers!$A$1:$A$1001,customers!$I$1:$I$1001,,0)</f>
        <v>No</v>
      </c>
    </row>
    <row r="11" spans="1:16" x14ac:dyDescent="0.25">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3">
        <f>INDEX(products!$A$1:$G$49,MATCH(orders!$D11,products!$A$1:$A$49,0),MATCH(orders!L$1,products!$A$1:$G$1,0))</f>
        <v>5.97</v>
      </c>
      <c r="M11" s="3">
        <f t="shared" si="0"/>
        <v>5.97</v>
      </c>
      <c r="N11" t="str">
        <f t="shared" si="1"/>
        <v>Robusta</v>
      </c>
      <c r="O11" t="str">
        <f t="shared" si="2"/>
        <v>Medium</v>
      </c>
      <c r="P11" t="str">
        <f>_xlfn.XLOOKUP(Orders[[#This Row],[Customer ID]],customers!$A$1:$A$1001,customers!$I$1:$I$1001,,0)</f>
        <v>No</v>
      </c>
    </row>
    <row r="12" spans="1:16" x14ac:dyDescent="0.25">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3">
        <f>INDEX(products!$A$1:$G$49,MATCH(orders!$D12,products!$A$1:$A$49,0),MATCH(orders!L$1,products!$A$1:$G$1,0))</f>
        <v>9.9499999999999993</v>
      </c>
      <c r="M12" s="3">
        <f t="shared" si="0"/>
        <v>39.799999999999997</v>
      </c>
      <c r="N12" t="str">
        <f t="shared" si="1"/>
        <v>Arabica</v>
      </c>
      <c r="O12" t="str">
        <f t="shared" si="2"/>
        <v>Dark</v>
      </c>
      <c r="P12" t="str">
        <f>_xlfn.XLOOKUP(Orders[[#This Row],[Customer ID]],customers!$A$1:$A$1001,customers!$I$1:$I$1001,,0)</f>
        <v>No</v>
      </c>
    </row>
    <row r="13" spans="1:16" x14ac:dyDescent="0.25">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3">
        <f>INDEX(products!$A$1:$G$49,MATCH(orders!$D13,products!$A$1:$A$49,0),MATCH(orders!L$1,products!$A$1:$G$1,0))</f>
        <v>34.154999999999994</v>
      </c>
      <c r="M13" s="3">
        <f t="shared" si="0"/>
        <v>170.77499999999998</v>
      </c>
      <c r="N13" t="str">
        <f t="shared" si="1"/>
        <v>Excelsa</v>
      </c>
      <c r="O13" t="str">
        <f t="shared" si="2"/>
        <v>Light</v>
      </c>
      <c r="P13" t="str">
        <f>_xlfn.XLOOKUP(Orders[[#This Row],[Customer ID]],customers!$A$1:$A$1001,customers!$I$1:$I$1001,,0)</f>
        <v>Yes</v>
      </c>
    </row>
    <row r="14" spans="1:16" x14ac:dyDescent="0.25">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3">
        <f>INDEX(products!$A$1:$G$49,MATCH(orders!$D14,products!$A$1:$A$49,0),MATCH(orders!L$1,products!$A$1:$G$1,0))</f>
        <v>9.9499999999999993</v>
      </c>
      <c r="M14" s="3">
        <f t="shared" si="0"/>
        <v>49.75</v>
      </c>
      <c r="N14" t="str">
        <f t="shared" si="1"/>
        <v>Robusta</v>
      </c>
      <c r="O14" t="str">
        <f t="shared" si="2"/>
        <v>Medium</v>
      </c>
      <c r="P14" t="str">
        <f>_xlfn.XLOOKUP(Orders[[#This Row],[Customer ID]],customers!$A$1:$A$1001,customers!$I$1:$I$1001,,0)</f>
        <v>No</v>
      </c>
    </row>
    <row r="15" spans="1:16" x14ac:dyDescent="0.25">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3">
        <f>INDEX(products!$A$1:$G$49,MATCH(orders!$D15,products!$A$1:$A$49,0),MATCH(orders!L$1,products!$A$1:$G$1,0))</f>
        <v>20.584999999999997</v>
      </c>
      <c r="M15" s="3">
        <f t="shared" si="0"/>
        <v>41.169999999999995</v>
      </c>
      <c r="N15" t="str">
        <f t="shared" si="1"/>
        <v>Robusta</v>
      </c>
      <c r="O15" t="str">
        <f t="shared" si="2"/>
        <v>Dark</v>
      </c>
      <c r="P15" t="str">
        <f>_xlfn.XLOOKUP(Orders[[#This Row],[Customer ID]],customers!$A$1:$A$1001,customers!$I$1:$I$1001,,0)</f>
        <v>No</v>
      </c>
    </row>
    <row r="16" spans="1:16" x14ac:dyDescent="0.25">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3">
        <f>INDEX(products!$A$1:$G$49,MATCH(orders!$D16,products!$A$1:$A$49,0),MATCH(orders!L$1,products!$A$1:$G$1,0))</f>
        <v>3.8849999999999998</v>
      </c>
      <c r="M16" s="3">
        <f t="shared" si="0"/>
        <v>11.654999999999999</v>
      </c>
      <c r="N16" t="str">
        <f t="shared" si="1"/>
        <v>Liberica</v>
      </c>
      <c r="O16" t="str">
        <f t="shared" si="2"/>
        <v>Dark</v>
      </c>
      <c r="P16" t="str">
        <f>_xlfn.XLOOKUP(Orders[[#This Row],[Customer ID]],customers!$A$1:$A$1001,customers!$I$1:$I$1001,,0)</f>
        <v>Yes</v>
      </c>
    </row>
    <row r="17" spans="1:16" x14ac:dyDescent="0.25">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3">
        <f>INDEX(products!$A$1:$G$49,MATCH(orders!$D17,products!$A$1:$A$49,0),MATCH(orders!L$1,products!$A$1:$G$1,0))</f>
        <v>22.884999999999998</v>
      </c>
      <c r="M17" s="3">
        <f t="shared" si="0"/>
        <v>114.42499999999998</v>
      </c>
      <c r="N17" t="str">
        <f t="shared" si="1"/>
        <v>Robusta</v>
      </c>
      <c r="O17" t="str">
        <f t="shared" si="2"/>
        <v>Medium</v>
      </c>
      <c r="P17" t="str">
        <f>_xlfn.XLOOKUP(Orders[[#This Row],[Customer ID]],customers!$A$1:$A$1001,customers!$I$1:$I$1001,,0)</f>
        <v>No</v>
      </c>
    </row>
    <row r="18" spans="1:16" x14ac:dyDescent="0.25">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3">
        <f>INDEX(products!$A$1:$G$49,MATCH(orders!$D18,products!$A$1:$A$49,0),MATCH(orders!L$1,products!$A$1:$G$1,0))</f>
        <v>3.375</v>
      </c>
      <c r="M18" s="3">
        <f t="shared" si="0"/>
        <v>20.25</v>
      </c>
      <c r="N18" t="str">
        <f t="shared" si="1"/>
        <v>Arabica</v>
      </c>
      <c r="O18" t="str">
        <f t="shared" si="2"/>
        <v>Medium</v>
      </c>
      <c r="P18" t="str">
        <f>_xlfn.XLOOKUP(Orders[[#This Row],[Customer ID]],customers!$A$1:$A$1001,customers!$I$1:$I$1001,,0)</f>
        <v>No</v>
      </c>
    </row>
    <row r="19" spans="1:16" x14ac:dyDescent="0.25">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3">
        <f>INDEX(products!$A$1:$G$49,MATCH(orders!$D19,products!$A$1:$A$49,0),MATCH(orders!L$1,products!$A$1:$G$1,0))</f>
        <v>12.95</v>
      </c>
      <c r="M19" s="3">
        <f t="shared" si="0"/>
        <v>77.699999999999989</v>
      </c>
      <c r="N19" t="str">
        <f t="shared" si="1"/>
        <v>Arabica</v>
      </c>
      <c r="O19" t="str">
        <f t="shared" si="2"/>
        <v>Light</v>
      </c>
      <c r="P19" t="str">
        <f>_xlfn.XLOOKUP(Orders[[#This Row],[Customer ID]],customers!$A$1:$A$1001,customers!$I$1:$I$1001,,0)</f>
        <v>No</v>
      </c>
    </row>
    <row r="20" spans="1:16" x14ac:dyDescent="0.25">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3">
        <f>INDEX(products!$A$1:$G$49,MATCH(orders!$D20,products!$A$1:$A$49,0),MATCH(orders!L$1,products!$A$1:$G$1,0))</f>
        <v>20.584999999999997</v>
      </c>
      <c r="M20" s="3">
        <f t="shared" si="0"/>
        <v>82.339999999999989</v>
      </c>
      <c r="N20" t="str">
        <f t="shared" si="1"/>
        <v>Robusta</v>
      </c>
      <c r="O20" t="str">
        <f t="shared" si="2"/>
        <v>Dark</v>
      </c>
      <c r="P20" t="str">
        <f>_xlfn.XLOOKUP(Orders[[#This Row],[Customer ID]],customers!$A$1:$A$1001,customers!$I$1:$I$1001,,0)</f>
        <v>Yes</v>
      </c>
    </row>
    <row r="21" spans="1:16" x14ac:dyDescent="0.25">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3">
        <f>INDEX(products!$A$1:$G$49,MATCH(orders!$D21,products!$A$1:$A$49,0),MATCH(orders!L$1,products!$A$1:$G$1,0))</f>
        <v>3.375</v>
      </c>
      <c r="M21" s="3">
        <f t="shared" si="0"/>
        <v>16.875</v>
      </c>
      <c r="N21" t="str">
        <f t="shared" si="1"/>
        <v>Arabica</v>
      </c>
      <c r="O21" t="str">
        <f t="shared" si="2"/>
        <v>Medium</v>
      </c>
      <c r="P21" t="str">
        <f>_xlfn.XLOOKUP(Orders[[#This Row],[Customer ID]],customers!$A$1:$A$1001,customers!$I$1:$I$1001,,0)</f>
        <v>Yes</v>
      </c>
    </row>
    <row r="22" spans="1:16" x14ac:dyDescent="0.25">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3">
        <f>INDEX(products!$A$1:$G$49,MATCH(orders!$D22,products!$A$1:$A$49,0),MATCH(orders!L$1,products!$A$1:$G$1,0))</f>
        <v>3.645</v>
      </c>
      <c r="M22" s="3">
        <f t="shared" si="0"/>
        <v>14.58</v>
      </c>
      <c r="N22" t="str">
        <f t="shared" si="1"/>
        <v>Excelsa</v>
      </c>
      <c r="O22" t="str">
        <f t="shared" si="2"/>
        <v>Dark</v>
      </c>
      <c r="P22" t="str">
        <f>_xlfn.XLOOKUP(Orders[[#This Row],[Customer ID]],customers!$A$1:$A$1001,customers!$I$1:$I$1001,,0)</f>
        <v>Yes</v>
      </c>
    </row>
    <row r="23" spans="1:16" x14ac:dyDescent="0.25">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3">
        <f>INDEX(products!$A$1:$G$49,MATCH(orders!$D23,products!$A$1:$A$49,0),MATCH(orders!L$1,products!$A$1:$G$1,0))</f>
        <v>2.9849999999999999</v>
      </c>
      <c r="M23" s="3">
        <f t="shared" si="0"/>
        <v>17.91</v>
      </c>
      <c r="N23" t="str">
        <f t="shared" si="1"/>
        <v>Arabica</v>
      </c>
      <c r="O23" t="str">
        <f t="shared" si="2"/>
        <v>Dark</v>
      </c>
      <c r="P23" t="str">
        <f>_xlfn.XLOOKUP(Orders[[#This Row],[Customer ID]],customers!$A$1:$A$1001,customers!$I$1:$I$1001,,0)</f>
        <v>No</v>
      </c>
    </row>
    <row r="24" spans="1:16" x14ac:dyDescent="0.25">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3">
        <f>INDEX(products!$A$1:$G$49,MATCH(orders!$D24,products!$A$1:$A$49,0),MATCH(orders!L$1,products!$A$1:$G$1,0))</f>
        <v>22.884999999999998</v>
      </c>
      <c r="M24" s="3">
        <f t="shared" si="0"/>
        <v>91.539999999999992</v>
      </c>
      <c r="N24" t="str">
        <f t="shared" si="1"/>
        <v>Robusta</v>
      </c>
      <c r="O24" t="str">
        <f t="shared" si="2"/>
        <v>Medium</v>
      </c>
      <c r="P24" t="str">
        <f>_xlfn.XLOOKUP(Orders[[#This Row],[Customer ID]],customers!$A$1:$A$1001,customers!$I$1:$I$1001,,0)</f>
        <v>Yes</v>
      </c>
    </row>
    <row r="25" spans="1:16" x14ac:dyDescent="0.25">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3">
        <f>INDEX(products!$A$1:$G$49,MATCH(orders!$D25,products!$A$1:$A$49,0),MATCH(orders!L$1,products!$A$1:$G$1,0))</f>
        <v>2.9849999999999999</v>
      </c>
      <c r="M25" s="3">
        <f t="shared" si="0"/>
        <v>11.94</v>
      </c>
      <c r="N25" t="str">
        <f t="shared" si="1"/>
        <v>Arabica</v>
      </c>
      <c r="O25" t="str">
        <f t="shared" si="2"/>
        <v>Dark</v>
      </c>
      <c r="P25" t="str">
        <f>_xlfn.XLOOKUP(Orders[[#This Row],[Customer ID]],customers!$A$1:$A$1001,customers!$I$1:$I$1001,,0)</f>
        <v>Yes</v>
      </c>
    </row>
    <row r="26" spans="1:16" x14ac:dyDescent="0.25">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3">
        <f>INDEX(products!$A$1:$G$49,MATCH(orders!$D26,products!$A$1:$A$49,0),MATCH(orders!L$1,products!$A$1:$G$1,0))</f>
        <v>11.25</v>
      </c>
      <c r="M26" s="3">
        <f t="shared" si="0"/>
        <v>11.25</v>
      </c>
      <c r="N26" t="str">
        <f t="shared" si="1"/>
        <v>Arabica</v>
      </c>
      <c r="O26" t="str">
        <f t="shared" si="2"/>
        <v>Medium</v>
      </c>
      <c r="P26" t="str">
        <f>_xlfn.XLOOKUP(Orders[[#This Row],[Customer ID]],customers!$A$1:$A$1001,customers!$I$1:$I$1001,,0)</f>
        <v>No</v>
      </c>
    </row>
    <row r="27" spans="1:16" x14ac:dyDescent="0.25">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3">
        <f>INDEX(products!$A$1:$G$49,MATCH(orders!$D27,products!$A$1:$A$49,0),MATCH(orders!L$1,products!$A$1:$G$1,0))</f>
        <v>4.125</v>
      </c>
      <c r="M27" s="3">
        <f t="shared" si="0"/>
        <v>12.375</v>
      </c>
      <c r="N27" t="str">
        <f t="shared" si="1"/>
        <v>Excelsa</v>
      </c>
      <c r="O27" t="str">
        <f t="shared" si="2"/>
        <v>Medium</v>
      </c>
      <c r="P27" t="str">
        <f>_xlfn.XLOOKUP(Orders[[#This Row],[Customer ID]],customers!$A$1:$A$1001,customers!$I$1:$I$1001,,0)</f>
        <v>Yes</v>
      </c>
    </row>
    <row r="28" spans="1:16" x14ac:dyDescent="0.25">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3">
        <f>INDEX(products!$A$1:$G$49,MATCH(orders!$D28,products!$A$1:$A$49,0),MATCH(orders!L$1,products!$A$1:$G$1,0))</f>
        <v>6.75</v>
      </c>
      <c r="M28" s="3">
        <f t="shared" si="0"/>
        <v>27</v>
      </c>
      <c r="N28" t="str">
        <f t="shared" si="1"/>
        <v>Arabica</v>
      </c>
      <c r="O28" t="str">
        <f t="shared" si="2"/>
        <v>Medium</v>
      </c>
      <c r="P28" t="str">
        <f>_xlfn.XLOOKUP(Orders[[#This Row],[Customer ID]],customers!$A$1:$A$1001,customers!$I$1:$I$1001,,0)</f>
        <v>Yes</v>
      </c>
    </row>
    <row r="29" spans="1:16" x14ac:dyDescent="0.25">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3">
        <f>INDEX(products!$A$1:$G$49,MATCH(orders!$D29,products!$A$1:$A$49,0),MATCH(orders!L$1,products!$A$1:$G$1,0))</f>
        <v>3.375</v>
      </c>
      <c r="M29" s="3">
        <f t="shared" si="0"/>
        <v>16.875</v>
      </c>
      <c r="N29" t="str">
        <f t="shared" si="1"/>
        <v>Arabica</v>
      </c>
      <c r="O29" t="str">
        <f t="shared" si="2"/>
        <v>Medium</v>
      </c>
      <c r="P29" t="str">
        <f>_xlfn.XLOOKUP(Orders[[#This Row],[Customer ID]],customers!$A$1:$A$1001,customers!$I$1:$I$1001,,0)</f>
        <v>No</v>
      </c>
    </row>
    <row r="30" spans="1:16" x14ac:dyDescent="0.25">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3">
        <f>INDEX(products!$A$1:$G$49,MATCH(orders!$D30,products!$A$1:$A$49,0),MATCH(orders!L$1,products!$A$1:$G$1,0))</f>
        <v>5.97</v>
      </c>
      <c r="M30" s="3">
        <f t="shared" si="0"/>
        <v>17.91</v>
      </c>
      <c r="N30" t="str">
        <f t="shared" si="1"/>
        <v>Arabica</v>
      </c>
      <c r="O30" t="str">
        <f t="shared" si="2"/>
        <v>Dark</v>
      </c>
      <c r="P30" t="str">
        <f>_xlfn.XLOOKUP(Orders[[#This Row],[Customer ID]],customers!$A$1:$A$1001,customers!$I$1:$I$1001,,0)</f>
        <v>No</v>
      </c>
    </row>
    <row r="31" spans="1:16" x14ac:dyDescent="0.25">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3">
        <f>INDEX(products!$A$1:$G$49,MATCH(orders!$D31,products!$A$1:$A$49,0),MATCH(orders!L$1,products!$A$1:$G$1,0))</f>
        <v>9.9499999999999993</v>
      </c>
      <c r="M31" s="3">
        <f t="shared" si="0"/>
        <v>39.799999999999997</v>
      </c>
      <c r="N31" t="str">
        <f t="shared" si="1"/>
        <v>Arabica</v>
      </c>
      <c r="O31" t="str">
        <f t="shared" si="2"/>
        <v>Dark</v>
      </c>
      <c r="P31" t="str">
        <f>_xlfn.XLOOKUP(Orders[[#This Row],[Customer ID]],customers!$A$1:$A$1001,customers!$I$1:$I$1001,,0)</f>
        <v>Yes</v>
      </c>
    </row>
    <row r="32" spans="1:16" x14ac:dyDescent="0.25">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3">
        <f>INDEX(products!$A$1:$G$49,MATCH(orders!$D32,products!$A$1:$A$49,0),MATCH(orders!L$1,products!$A$1:$G$1,0))</f>
        <v>4.3650000000000002</v>
      </c>
      <c r="M32" s="3">
        <f t="shared" si="0"/>
        <v>21.825000000000003</v>
      </c>
      <c r="N32" t="str">
        <f t="shared" si="1"/>
        <v>Liberica</v>
      </c>
      <c r="O32" t="str">
        <f t="shared" si="2"/>
        <v>Medium</v>
      </c>
      <c r="P32" t="str">
        <f>_xlfn.XLOOKUP(Orders[[#This Row],[Customer ID]],customers!$A$1:$A$1001,customers!$I$1:$I$1001,,0)</f>
        <v>No</v>
      </c>
    </row>
    <row r="33" spans="1:16" x14ac:dyDescent="0.25">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3">
        <f>INDEX(products!$A$1:$G$49,MATCH(orders!$D33,products!$A$1:$A$49,0),MATCH(orders!L$1,products!$A$1:$G$1,0))</f>
        <v>5.97</v>
      </c>
      <c r="M33" s="3">
        <f t="shared" si="0"/>
        <v>35.82</v>
      </c>
      <c r="N33" t="str">
        <f t="shared" si="1"/>
        <v>Arabica</v>
      </c>
      <c r="O33" t="str">
        <f t="shared" si="2"/>
        <v>Dark</v>
      </c>
      <c r="P33" t="str">
        <f>_xlfn.XLOOKUP(Orders[[#This Row],[Customer ID]],customers!$A$1:$A$1001,customers!$I$1:$I$1001,,0)</f>
        <v>No</v>
      </c>
    </row>
    <row r="34" spans="1:16" x14ac:dyDescent="0.25">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3">
        <f>INDEX(products!$A$1:$G$49,MATCH(orders!$D34,products!$A$1:$A$49,0),MATCH(orders!L$1,products!$A$1:$G$1,0))</f>
        <v>8.73</v>
      </c>
      <c r="M34" s="3">
        <f t="shared" si="0"/>
        <v>52.38</v>
      </c>
      <c r="N34" t="str">
        <f t="shared" si="1"/>
        <v>Liberica</v>
      </c>
      <c r="O34" t="str">
        <f t="shared" si="2"/>
        <v>Medium</v>
      </c>
      <c r="P34" t="str">
        <f>_xlfn.XLOOKUP(Orders[[#This Row],[Customer ID]],customers!$A$1:$A$1001,customers!$I$1:$I$1001,,0)</f>
        <v>No</v>
      </c>
    </row>
    <row r="35" spans="1:16" x14ac:dyDescent="0.25">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3">
        <f>INDEX(products!$A$1:$G$49,MATCH(orders!$D35,products!$A$1:$A$49,0),MATCH(orders!L$1,products!$A$1:$G$1,0))</f>
        <v>4.7549999999999999</v>
      </c>
      <c r="M35" s="3">
        <f t="shared" si="0"/>
        <v>23.774999999999999</v>
      </c>
      <c r="N35" t="str">
        <f t="shared" si="1"/>
        <v>Liberica</v>
      </c>
      <c r="O35" t="str">
        <f t="shared" si="2"/>
        <v>Light</v>
      </c>
      <c r="P35" t="str">
        <f>_xlfn.XLOOKUP(Orders[[#This Row],[Customer ID]],customers!$A$1:$A$1001,customers!$I$1:$I$1001,,0)</f>
        <v>No</v>
      </c>
    </row>
    <row r="36" spans="1:16" x14ac:dyDescent="0.25">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3">
        <f>INDEX(products!$A$1:$G$49,MATCH(orders!$D36,products!$A$1:$A$49,0),MATCH(orders!L$1,products!$A$1:$G$1,0))</f>
        <v>9.51</v>
      </c>
      <c r="M36" s="3">
        <f t="shared" si="0"/>
        <v>57.06</v>
      </c>
      <c r="N36" t="str">
        <f t="shared" si="1"/>
        <v>Liberica</v>
      </c>
      <c r="O36" t="str">
        <f t="shared" si="2"/>
        <v>Light</v>
      </c>
      <c r="P36" t="str">
        <f>_xlfn.XLOOKUP(Orders[[#This Row],[Customer ID]],customers!$A$1:$A$1001,customers!$I$1:$I$1001,,0)</f>
        <v>Yes</v>
      </c>
    </row>
    <row r="37" spans="1:16" x14ac:dyDescent="0.25">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3">
        <f>INDEX(products!$A$1:$G$49,MATCH(orders!$D37,products!$A$1:$A$49,0),MATCH(orders!L$1,products!$A$1:$G$1,0))</f>
        <v>5.97</v>
      </c>
      <c r="M37" s="3">
        <f t="shared" si="0"/>
        <v>35.82</v>
      </c>
      <c r="N37" t="str">
        <f t="shared" si="1"/>
        <v>Arabica</v>
      </c>
      <c r="O37" t="str">
        <f t="shared" si="2"/>
        <v>Dark</v>
      </c>
      <c r="P37" t="str">
        <f>_xlfn.XLOOKUP(Orders[[#This Row],[Customer ID]],customers!$A$1:$A$1001,customers!$I$1:$I$1001,,0)</f>
        <v>No</v>
      </c>
    </row>
    <row r="38" spans="1:16" x14ac:dyDescent="0.25">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3">
        <f>INDEX(products!$A$1:$G$49,MATCH(orders!$D38,products!$A$1:$A$49,0),MATCH(orders!L$1,products!$A$1:$G$1,0))</f>
        <v>4.3650000000000002</v>
      </c>
      <c r="M38" s="3">
        <f t="shared" si="0"/>
        <v>8.73</v>
      </c>
      <c r="N38" t="str">
        <f t="shared" si="1"/>
        <v>Liberica</v>
      </c>
      <c r="O38" t="str">
        <f t="shared" si="2"/>
        <v>Medium</v>
      </c>
      <c r="P38" t="str">
        <f>_xlfn.XLOOKUP(Orders[[#This Row],[Customer ID]],customers!$A$1:$A$1001,customers!$I$1:$I$1001,,0)</f>
        <v>No</v>
      </c>
    </row>
    <row r="39" spans="1:16" x14ac:dyDescent="0.25">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3">
        <f>INDEX(products!$A$1:$G$49,MATCH(orders!$D39,products!$A$1:$A$49,0),MATCH(orders!L$1,products!$A$1:$G$1,0))</f>
        <v>9.51</v>
      </c>
      <c r="M39" s="3">
        <f t="shared" si="0"/>
        <v>28.53</v>
      </c>
      <c r="N39" t="str">
        <f t="shared" si="1"/>
        <v>Liberica</v>
      </c>
      <c r="O39" t="str">
        <f t="shared" si="2"/>
        <v>Light</v>
      </c>
      <c r="P39" t="str">
        <f>_xlfn.XLOOKUP(Orders[[#This Row],[Customer ID]],customers!$A$1:$A$1001,customers!$I$1:$I$1001,,0)</f>
        <v>No</v>
      </c>
    </row>
    <row r="40" spans="1:16" x14ac:dyDescent="0.25">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3">
        <f>INDEX(products!$A$1:$G$49,MATCH(orders!$D40,products!$A$1:$A$49,0),MATCH(orders!L$1,products!$A$1:$G$1,0))</f>
        <v>22.884999999999998</v>
      </c>
      <c r="M40" s="3">
        <f t="shared" si="0"/>
        <v>114.42499999999998</v>
      </c>
      <c r="N40" t="str">
        <f t="shared" si="1"/>
        <v>Robusta</v>
      </c>
      <c r="O40" t="str">
        <f t="shared" si="2"/>
        <v>Medium</v>
      </c>
      <c r="P40" t="str">
        <f>_xlfn.XLOOKUP(Orders[[#This Row],[Customer ID]],customers!$A$1:$A$1001,customers!$I$1:$I$1001,,0)</f>
        <v>No</v>
      </c>
    </row>
    <row r="41" spans="1:16" x14ac:dyDescent="0.25">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3">
        <f>INDEX(products!$A$1:$G$49,MATCH(orders!$D41,products!$A$1:$A$49,0),MATCH(orders!L$1,products!$A$1:$G$1,0))</f>
        <v>9.9499999999999993</v>
      </c>
      <c r="M41" s="3">
        <f t="shared" si="0"/>
        <v>59.699999999999996</v>
      </c>
      <c r="N41" t="str">
        <f t="shared" si="1"/>
        <v>Robusta</v>
      </c>
      <c r="O41" t="str">
        <f t="shared" si="2"/>
        <v>Medium</v>
      </c>
      <c r="P41" t="str">
        <f>_xlfn.XLOOKUP(Orders[[#This Row],[Customer ID]],customers!$A$1:$A$1001,customers!$I$1:$I$1001,,0)</f>
        <v>Yes</v>
      </c>
    </row>
    <row r="42" spans="1:16" x14ac:dyDescent="0.25">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3">
        <f>INDEX(products!$A$1:$G$49,MATCH(orders!$D42,products!$A$1:$A$49,0),MATCH(orders!L$1,products!$A$1:$G$1,0))</f>
        <v>14.55</v>
      </c>
      <c r="M42" s="3">
        <f t="shared" si="0"/>
        <v>43.650000000000006</v>
      </c>
      <c r="N42" t="str">
        <f t="shared" si="1"/>
        <v>Liberica</v>
      </c>
      <c r="O42" t="str">
        <f t="shared" si="2"/>
        <v>Medium</v>
      </c>
      <c r="P42" t="str">
        <f>_xlfn.XLOOKUP(Orders[[#This Row],[Customer ID]],customers!$A$1:$A$1001,customers!$I$1:$I$1001,,0)</f>
        <v>No</v>
      </c>
    </row>
    <row r="43" spans="1:16" x14ac:dyDescent="0.25">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3">
        <f>INDEX(products!$A$1:$G$49,MATCH(orders!$D43,products!$A$1:$A$49,0),MATCH(orders!L$1,products!$A$1:$G$1,0))</f>
        <v>3.645</v>
      </c>
      <c r="M43" s="3">
        <f t="shared" si="0"/>
        <v>7.29</v>
      </c>
      <c r="N43" t="str">
        <f t="shared" si="1"/>
        <v>Excelsa</v>
      </c>
      <c r="O43" t="str">
        <f t="shared" si="2"/>
        <v>Dark</v>
      </c>
      <c r="P43" t="str">
        <f>_xlfn.XLOOKUP(Orders[[#This Row],[Customer ID]],customers!$A$1:$A$1001,customers!$I$1:$I$1001,,0)</f>
        <v>Yes</v>
      </c>
    </row>
    <row r="44" spans="1:16" x14ac:dyDescent="0.25">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3">
        <f>INDEX(products!$A$1:$G$49,MATCH(orders!$D44,products!$A$1:$A$49,0),MATCH(orders!L$1,products!$A$1:$G$1,0))</f>
        <v>2.6849999999999996</v>
      </c>
      <c r="M44" s="3">
        <f t="shared" si="0"/>
        <v>8.0549999999999997</v>
      </c>
      <c r="N44" t="str">
        <f t="shared" si="1"/>
        <v>Robusta</v>
      </c>
      <c r="O44" t="str">
        <f t="shared" si="2"/>
        <v>Dark</v>
      </c>
      <c r="P44" t="str">
        <f>_xlfn.XLOOKUP(Orders[[#This Row],[Customer ID]],customers!$A$1:$A$1001,customers!$I$1:$I$1001,,0)</f>
        <v>Yes</v>
      </c>
    </row>
    <row r="45" spans="1:16" x14ac:dyDescent="0.25">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3">
        <f>INDEX(products!$A$1:$G$49,MATCH(orders!$D45,products!$A$1:$A$49,0),MATCH(orders!L$1,products!$A$1:$G$1,0))</f>
        <v>36.454999999999998</v>
      </c>
      <c r="M45" s="3">
        <f t="shared" si="0"/>
        <v>72.91</v>
      </c>
      <c r="N45" t="str">
        <f t="shared" si="1"/>
        <v>Liberica</v>
      </c>
      <c r="O45" t="str">
        <f t="shared" si="2"/>
        <v>Light</v>
      </c>
      <c r="P45" t="str">
        <f>_xlfn.XLOOKUP(Orders[[#This Row],[Customer ID]],customers!$A$1:$A$1001,customers!$I$1:$I$1001,,0)</f>
        <v>No</v>
      </c>
    </row>
    <row r="46" spans="1:16" x14ac:dyDescent="0.25">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3">
        <f>INDEX(products!$A$1:$G$49,MATCH(orders!$D46,products!$A$1:$A$49,0),MATCH(orders!L$1,products!$A$1:$G$1,0))</f>
        <v>8.25</v>
      </c>
      <c r="M46" s="3">
        <f t="shared" si="0"/>
        <v>16.5</v>
      </c>
      <c r="N46" t="str">
        <f t="shared" si="1"/>
        <v>Excelsa</v>
      </c>
      <c r="O46" t="str">
        <f t="shared" si="2"/>
        <v>Medium</v>
      </c>
      <c r="P46" t="str">
        <f>_xlfn.XLOOKUP(Orders[[#This Row],[Customer ID]],customers!$A$1:$A$1001,customers!$I$1:$I$1001,,0)</f>
        <v>Yes</v>
      </c>
    </row>
    <row r="47" spans="1:16" x14ac:dyDescent="0.25">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3">
        <f>INDEX(products!$A$1:$G$49,MATCH(orders!$D47,products!$A$1:$A$49,0),MATCH(orders!L$1,products!$A$1:$G$1,0))</f>
        <v>29.784999999999997</v>
      </c>
      <c r="M47" s="3">
        <f t="shared" si="0"/>
        <v>178.70999999999998</v>
      </c>
      <c r="N47" t="str">
        <f t="shared" si="1"/>
        <v>Liberica</v>
      </c>
      <c r="O47" t="str">
        <f t="shared" si="2"/>
        <v>Dark</v>
      </c>
      <c r="P47" t="str">
        <f>_xlfn.XLOOKUP(Orders[[#This Row],[Customer ID]],customers!$A$1:$A$1001,customers!$I$1:$I$1001,,0)</f>
        <v>No</v>
      </c>
    </row>
    <row r="48" spans="1:16" x14ac:dyDescent="0.25">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3">
        <f>INDEX(products!$A$1:$G$49,MATCH(orders!$D48,products!$A$1:$A$49,0),MATCH(orders!L$1,products!$A$1:$G$1,0))</f>
        <v>31.624999999999996</v>
      </c>
      <c r="M48" s="3">
        <f t="shared" si="0"/>
        <v>63.249999999999993</v>
      </c>
      <c r="N48" t="str">
        <f t="shared" si="1"/>
        <v>Excelsa</v>
      </c>
      <c r="O48" t="str">
        <f t="shared" si="2"/>
        <v>Medium</v>
      </c>
      <c r="P48" t="str">
        <f>_xlfn.XLOOKUP(Orders[[#This Row],[Customer ID]],customers!$A$1:$A$1001,customers!$I$1:$I$1001,,0)</f>
        <v>Yes</v>
      </c>
    </row>
    <row r="49" spans="1:16" x14ac:dyDescent="0.25">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3">
        <f>INDEX(products!$A$1:$G$49,MATCH(orders!$D49,products!$A$1:$A$49,0),MATCH(orders!L$1,products!$A$1:$G$1,0))</f>
        <v>3.8849999999999998</v>
      </c>
      <c r="M49" s="3">
        <f t="shared" si="0"/>
        <v>7.77</v>
      </c>
      <c r="N49" t="str">
        <f t="shared" si="1"/>
        <v>Arabica</v>
      </c>
      <c r="O49" t="str">
        <f t="shared" si="2"/>
        <v>Light</v>
      </c>
      <c r="P49" t="str">
        <f>_xlfn.XLOOKUP(Orders[[#This Row],[Customer ID]],customers!$A$1:$A$1001,customers!$I$1:$I$1001,,0)</f>
        <v>Yes</v>
      </c>
    </row>
    <row r="50" spans="1:16" x14ac:dyDescent="0.25">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3">
        <f>INDEX(products!$A$1:$G$49,MATCH(orders!$D50,products!$A$1:$A$49,0),MATCH(orders!L$1,products!$A$1:$G$1,0))</f>
        <v>22.884999999999998</v>
      </c>
      <c r="M50" s="3">
        <f t="shared" si="0"/>
        <v>91.539999999999992</v>
      </c>
      <c r="N50" t="str">
        <f t="shared" si="1"/>
        <v>Arabica</v>
      </c>
      <c r="O50" t="str">
        <f t="shared" si="2"/>
        <v>Dark</v>
      </c>
      <c r="P50" t="str">
        <f>_xlfn.XLOOKUP(Orders[[#This Row],[Customer ID]],customers!$A$1:$A$1001,customers!$I$1:$I$1001,,0)</f>
        <v>No</v>
      </c>
    </row>
    <row r="51" spans="1:16" x14ac:dyDescent="0.25">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3">
        <f>INDEX(products!$A$1:$G$49,MATCH(orders!$D51,products!$A$1:$A$49,0),MATCH(orders!L$1,products!$A$1:$G$1,0))</f>
        <v>12.95</v>
      </c>
      <c r="M51" s="3">
        <f t="shared" si="0"/>
        <v>38.849999999999994</v>
      </c>
      <c r="N51" t="str">
        <f t="shared" si="1"/>
        <v>Arabica</v>
      </c>
      <c r="O51" t="str">
        <f t="shared" si="2"/>
        <v>Light</v>
      </c>
      <c r="P51" t="str">
        <f>_xlfn.XLOOKUP(Orders[[#This Row],[Customer ID]],customers!$A$1:$A$1001,customers!$I$1:$I$1001,,0)</f>
        <v>No</v>
      </c>
    </row>
    <row r="52" spans="1:16" x14ac:dyDescent="0.25">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3">
        <f>INDEX(products!$A$1:$G$49,MATCH(orders!$D52,products!$A$1:$A$49,0),MATCH(orders!L$1,products!$A$1:$G$1,0))</f>
        <v>7.77</v>
      </c>
      <c r="M52" s="3">
        <f t="shared" si="0"/>
        <v>15.54</v>
      </c>
      <c r="N52" t="str">
        <f t="shared" si="1"/>
        <v>Liberica</v>
      </c>
      <c r="O52" t="str">
        <f t="shared" si="2"/>
        <v>Dark</v>
      </c>
      <c r="P52" t="str">
        <f>_xlfn.XLOOKUP(Orders[[#This Row],[Customer ID]],customers!$A$1:$A$1001,customers!$I$1:$I$1001,,0)</f>
        <v>No</v>
      </c>
    </row>
    <row r="53" spans="1:16" x14ac:dyDescent="0.25">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3">
        <f>INDEX(products!$A$1:$G$49,MATCH(orders!$D53,products!$A$1:$A$49,0),MATCH(orders!L$1,products!$A$1:$G$1,0))</f>
        <v>36.454999999999998</v>
      </c>
      <c r="M53" s="3">
        <f t="shared" si="0"/>
        <v>145.82</v>
      </c>
      <c r="N53" t="str">
        <f t="shared" si="1"/>
        <v>Liberica</v>
      </c>
      <c r="O53" t="str">
        <f t="shared" si="2"/>
        <v>Light</v>
      </c>
      <c r="P53" t="str">
        <f>_xlfn.XLOOKUP(Orders[[#This Row],[Customer ID]],customers!$A$1:$A$1001,customers!$I$1:$I$1001,,0)</f>
        <v>Yes</v>
      </c>
    </row>
    <row r="54" spans="1:16" x14ac:dyDescent="0.25">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3">
        <f>INDEX(products!$A$1:$G$49,MATCH(orders!$D54,products!$A$1:$A$49,0),MATCH(orders!L$1,products!$A$1:$G$1,0))</f>
        <v>5.97</v>
      </c>
      <c r="M54" s="3">
        <f t="shared" si="0"/>
        <v>29.849999999999998</v>
      </c>
      <c r="N54" t="str">
        <f t="shared" si="1"/>
        <v>Robusta</v>
      </c>
      <c r="O54" t="str">
        <f t="shared" si="2"/>
        <v>Medium</v>
      </c>
      <c r="P54" t="str">
        <f>_xlfn.XLOOKUP(Orders[[#This Row],[Customer ID]],customers!$A$1:$A$1001,customers!$I$1:$I$1001,,0)</f>
        <v>No</v>
      </c>
    </row>
    <row r="55" spans="1:16" x14ac:dyDescent="0.25">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3">
        <f>INDEX(products!$A$1:$G$49,MATCH(orders!$D55,products!$A$1:$A$49,0),MATCH(orders!L$1,products!$A$1:$G$1,0))</f>
        <v>36.454999999999998</v>
      </c>
      <c r="M55" s="3">
        <f t="shared" si="0"/>
        <v>72.91</v>
      </c>
      <c r="N55" t="str">
        <f t="shared" si="1"/>
        <v>Liberica</v>
      </c>
      <c r="O55" t="str">
        <f t="shared" si="2"/>
        <v>Light</v>
      </c>
      <c r="P55" t="str">
        <f>_xlfn.XLOOKUP(Orders[[#This Row],[Customer ID]],customers!$A$1:$A$1001,customers!$I$1:$I$1001,,0)</f>
        <v>No</v>
      </c>
    </row>
    <row r="56" spans="1:16" x14ac:dyDescent="0.25">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3">
        <f>INDEX(products!$A$1:$G$49,MATCH(orders!$D56,products!$A$1:$A$49,0),MATCH(orders!L$1,products!$A$1:$G$1,0))</f>
        <v>14.55</v>
      </c>
      <c r="M56" s="3">
        <f t="shared" si="0"/>
        <v>72.75</v>
      </c>
      <c r="N56" t="str">
        <f t="shared" si="1"/>
        <v>Liberica</v>
      </c>
      <c r="O56" t="str">
        <f t="shared" si="2"/>
        <v>Medium</v>
      </c>
      <c r="P56" t="str">
        <f>_xlfn.XLOOKUP(Orders[[#This Row],[Customer ID]],customers!$A$1:$A$1001,customers!$I$1:$I$1001,,0)</f>
        <v>No</v>
      </c>
    </row>
    <row r="57" spans="1:16" x14ac:dyDescent="0.25">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3">
        <f>INDEX(products!$A$1:$G$49,MATCH(orders!$D57,products!$A$1:$A$49,0),MATCH(orders!L$1,products!$A$1:$G$1,0))</f>
        <v>15.85</v>
      </c>
      <c r="M57" s="3">
        <f t="shared" si="0"/>
        <v>47.55</v>
      </c>
      <c r="N57" t="str">
        <f t="shared" si="1"/>
        <v>Liberica</v>
      </c>
      <c r="O57" t="str">
        <f t="shared" si="2"/>
        <v>Light</v>
      </c>
      <c r="P57" t="str">
        <f>_xlfn.XLOOKUP(Orders[[#This Row],[Customer ID]],customers!$A$1:$A$1001,customers!$I$1:$I$1001,,0)</f>
        <v>No</v>
      </c>
    </row>
    <row r="58" spans="1:16" x14ac:dyDescent="0.25">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3">
        <f>INDEX(products!$A$1:$G$49,MATCH(orders!$D58,products!$A$1:$A$49,0),MATCH(orders!L$1,products!$A$1:$G$1,0))</f>
        <v>3.645</v>
      </c>
      <c r="M58" s="3">
        <f t="shared" si="0"/>
        <v>10.935</v>
      </c>
      <c r="N58" t="str">
        <f t="shared" si="1"/>
        <v>Excelsa</v>
      </c>
      <c r="O58" t="str">
        <f t="shared" si="2"/>
        <v>Dark</v>
      </c>
      <c r="P58" t="str">
        <f>_xlfn.XLOOKUP(Orders[[#This Row],[Customer ID]],customers!$A$1:$A$1001,customers!$I$1:$I$1001,,0)</f>
        <v>Yes</v>
      </c>
    </row>
    <row r="59" spans="1:16" x14ac:dyDescent="0.25">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3">
        <f>INDEX(products!$A$1:$G$49,MATCH(orders!$D59,products!$A$1:$A$49,0),MATCH(orders!L$1,products!$A$1:$G$1,0))</f>
        <v>14.85</v>
      </c>
      <c r="M59" s="3">
        <f t="shared" si="0"/>
        <v>59.4</v>
      </c>
      <c r="N59" t="str">
        <f t="shared" si="1"/>
        <v>Excelsa</v>
      </c>
      <c r="O59" t="str">
        <f t="shared" si="2"/>
        <v>Light</v>
      </c>
      <c r="P59" t="str">
        <f>_xlfn.XLOOKUP(Orders[[#This Row],[Customer ID]],customers!$A$1:$A$1001,customers!$I$1:$I$1001,,0)</f>
        <v>No</v>
      </c>
    </row>
    <row r="60" spans="1:16" x14ac:dyDescent="0.25">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3">
        <f>INDEX(products!$A$1:$G$49,MATCH(orders!$D60,products!$A$1:$A$49,0),MATCH(orders!L$1,products!$A$1:$G$1,0))</f>
        <v>29.784999999999997</v>
      </c>
      <c r="M60" s="3">
        <f t="shared" si="0"/>
        <v>89.35499999999999</v>
      </c>
      <c r="N60" t="str">
        <f t="shared" si="1"/>
        <v>Liberica</v>
      </c>
      <c r="O60" t="str">
        <f t="shared" si="2"/>
        <v>Dark</v>
      </c>
      <c r="P60" t="str">
        <f>_xlfn.XLOOKUP(Orders[[#This Row],[Customer ID]],customers!$A$1:$A$1001,customers!$I$1:$I$1001,,0)</f>
        <v>Yes</v>
      </c>
    </row>
    <row r="61" spans="1:16" x14ac:dyDescent="0.25">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3">
        <f>INDEX(products!$A$1:$G$49,MATCH(orders!$D61,products!$A$1:$A$49,0),MATCH(orders!L$1,products!$A$1:$G$1,0))</f>
        <v>8.73</v>
      </c>
      <c r="M61" s="3">
        <f t="shared" si="0"/>
        <v>26.19</v>
      </c>
      <c r="N61" t="str">
        <f t="shared" si="1"/>
        <v>Liberica</v>
      </c>
      <c r="O61" t="str">
        <f t="shared" si="2"/>
        <v>Medium</v>
      </c>
      <c r="P61" t="str">
        <f>_xlfn.XLOOKUP(Orders[[#This Row],[Customer ID]],customers!$A$1:$A$1001,customers!$I$1:$I$1001,,0)</f>
        <v>Yes</v>
      </c>
    </row>
    <row r="62" spans="1:16" x14ac:dyDescent="0.25">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3">
        <f>INDEX(products!$A$1:$G$49,MATCH(orders!$D62,products!$A$1:$A$49,0),MATCH(orders!L$1,products!$A$1:$G$1,0))</f>
        <v>22.884999999999998</v>
      </c>
      <c r="M62" s="3">
        <f t="shared" si="0"/>
        <v>114.42499999999998</v>
      </c>
      <c r="N62" t="str">
        <f t="shared" si="1"/>
        <v>Arabica</v>
      </c>
      <c r="O62" t="str">
        <f t="shared" si="2"/>
        <v>Dark</v>
      </c>
      <c r="P62" t="str">
        <f>_xlfn.XLOOKUP(Orders[[#This Row],[Customer ID]],customers!$A$1:$A$1001,customers!$I$1:$I$1001,,0)</f>
        <v>No</v>
      </c>
    </row>
    <row r="63" spans="1:16" x14ac:dyDescent="0.25">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3">
        <f>INDEX(products!$A$1:$G$49,MATCH(orders!$D63,products!$A$1:$A$49,0),MATCH(orders!L$1,products!$A$1:$G$1,0))</f>
        <v>5.3699999999999992</v>
      </c>
      <c r="M63" s="3">
        <f t="shared" si="0"/>
        <v>26.849999999999994</v>
      </c>
      <c r="N63" t="str">
        <f t="shared" si="1"/>
        <v>Robusta</v>
      </c>
      <c r="O63" t="str">
        <f t="shared" si="2"/>
        <v>Dark</v>
      </c>
      <c r="P63" t="str">
        <f>_xlfn.XLOOKUP(Orders[[#This Row],[Customer ID]],customers!$A$1:$A$1001,customers!$I$1:$I$1001,,0)</f>
        <v>Yes</v>
      </c>
    </row>
    <row r="64" spans="1:16" x14ac:dyDescent="0.25">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3">
        <f>INDEX(products!$A$1:$G$49,MATCH(orders!$D64,products!$A$1:$A$49,0),MATCH(orders!L$1,products!$A$1:$G$1,0))</f>
        <v>4.7549999999999999</v>
      </c>
      <c r="M64" s="3">
        <f t="shared" si="0"/>
        <v>23.774999999999999</v>
      </c>
      <c r="N64" t="str">
        <f t="shared" si="1"/>
        <v>Liberica</v>
      </c>
      <c r="O64" t="str">
        <f t="shared" si="2"/>
        <v>Light</v>
      </c>
      <c r="P64" t="str">
        <f>_xlfn.XLOOKUP(Orders[[#This Row],[Customer ID]],customers!$A$1:$A$1001,customers!$I$1:$I$1001,,0)</f>
        <v>Yes</v>
      </c>
    </row>
    <row r="65" spans="1:16" x14ac:dyDescent="0.25">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3">
        <f>INDEX(products!$A$1:$G$49,MATCH(orders!$D65,products!$A$1:$A$49,0),MATCH(orders!L$1,products!$A$1:$G$1,0))</f>
        <v>6.75</v>
      </c>
      <c r="M65" s="3">
        <f t="shared" si="0"/>
        <v>6.75</v>
      </c>
      <c r="N65" t="str">
        <f t="shared" si="1"/>
        <v>Arabica</v>
      </c>
      <c r="O65" t="str">
        <f t="shared" si="2"/>
        <v>Medium</v>
      </c>
      <c r="P65" t="str">
        <f>_xlfn.XLOOKUP(Orders[[#This Row],[Customer ID]],customers!$A$1:$A$1001,customers!$I$1:$I$1001,,0)</f>
        <v>No</v>
      </c>
    </row>
    <row r="66" spans="1:16" x14ac:dyDescent="0.25">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3">
        <f>INDEX(products!$A$1:$G$49,MATCH(orders!$D66,products!$A$1:$A$49,0),MATCH(orders!L$1,products!$A$1:$G$1,0))</f>
        <v>5.97</v>
      </c>
      <c r="M66" s="3">
        <f t="shared" si="0"/>
        <v>35.82</v>
      </c>
      <c r="N66" t="str">
        <f t="shared" si="1"/>
        <v>Robusta</v>
      </c>
      <c r="O66" t="str">
        <f t="shared" si="2"/>
        <v>Medium</v>
      </c>
      <c r="P66" t="str">
        <f>_xlfn.XLOOKUP(Orders[[#This Row],[Customer ID]],customers!$A$1:$A$1001,customers!$I$1:$I$1001,,0)</f>
        <v>Yes</v>
      </c>
    </row>
    <row r="67" spans="1:16" x14ac:dyDescent="0.25">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3">
        <f>INDEX(products!$A$1:$G$49,MATCH(orders!$D67,products!$A$1:$A$49,0),MATCH(orders!L$1,products!$A$1:$G$1,0))</f>
        <v>20.584999999999997</v>
      </c>
      <c r="M67" s="3">
        <f t="shared" ref="M67:M130" si="3">L67*E67</f>
        <v>82.339999999999989</v>
      </c>
      <c r="N67" t="str">
        <f t="shared" ref="N67:N130" si="4">IF(I67="Rob","Robusta", IF(I67="Exc","Excelsa", 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3">
        <f>INDEX(products!$A$1:$G$49,MATCH(orders!$D68,products!$A$1:$A$49,0),MATCH(orders!L$1,products!$A$1:$G$1,0))</f>
        <v>7.169999999999999</v>
      </c>
      <c r="M68" s="3">
        <f t="shared" si="3"/>
        <v>7.169999999999999</v>
      </c>
      <c r="N68" t="str">
        <f t="shared" si="4"/>
        <v>Robusta</v>
      </c>
      <c r="O68" t="str">
        <f t="shared" si="5"/>
        <v>Light</v>
      </c>
      <c r="P68" t="str">
        <f>_xlfn.XLOOKUP(Orders[[#This Row],[Customer ID]],customers!$A$1:$A$1001,customers!$I$1:$I$1001,,0)</f>
        <v>Yes</v>
      </c>
    </row>
    <row r="69" spans="1:16" x14ac:dyDescent="0.25">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3">
        <f>INDEX(products!$A$1:$G$49,MATCH(orders!$D69,products!$A$1:$A$49,0),MATCH(orders!L$1,products!$A$1:$G$1,0))</f>
        <v>4.7549999999999999</v>
      </c>
      <c r="M69" s="3">
        <f t="shared" si="3"/>
        <v>9.51</v>
      </c>
      <c r="N69" t="str">
        <f t="shared" si="4"/>
        <v>Liberica</v>
      </c>
      <c r="O69" t="str">
        <f t="shared" si="5"/>
        <v>Light</v>
      </c>
      <c r="P69" t="str">
        <f>_xlfn.XLOOKUP(Orders[[#This Row],[Customer ID]],customers!$A$1:$A$1001,customers!$I$1:$I$1001,,0)</f>
        <v>No</v>
      </c>
    </row>
    <row r="70" spans="1:16" x14ac:dyDescent="0.25">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3">
        <f>INDEX(products!$A$1:$G$49,MATCH(orders!$D70,products!$A$1:$A$49,0),MATCH(orders!L$1,products!$A$1:$G$1,0))</f>
        <v>2.9849999999999999</v>
      </c>
      <c r="M70" s="3">
        <f t="shared" si="3"/>
        <v>2.9849999999999999</v>
      </c>
      <c r="N70" t="str">
        <f t="shared" si="4"/>
        <v>Robusta</v>
      </c>
      <c r="O70" t="str">
        <f t="shared" si="5"/>
        <v>Medium</v>
      </c>
      <c r="P70" t="str">
        <f>_xlfn.XLOOKUP(Orders[[#This Row],[Customer ID]],customers!$A$1:$A$1001,customers!$I$1:$I$1001,,0)</f>
        <v>No</v>
      </c>
    </row>
    <row r="71" spans="1:16" x14ac:dyDescent="0.25">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3">
        <f>INDEX(products!$A$1:$G$49,MATCH(orders!$D71,products!$A$1:$A$49,0),MATCH(orders!L$1,products!$A$1:$G$1,0))</f>
        <v>9.9499999999999993</v>
      </c>
      <c r="M71" s="3">
        <f t="shared" si="3"/>
        <v>59.699999999999996</v>
      </c>
      <c r="N71" t="str">
        <f t="shared" si="4"/>
        <v>Robusta</v>
      </c>
      <c r="O71" t="str">
        <f t="shared" si="5"/>
        <v>Medium</v>
      </c>
      <c r="P71" t="str">
        <f>_xlfn.XLOOKUP(Orders[[#This Row],[Customer ID]],customers!$A$1:$A$1001,customers!$I$1:$I$1001,,0)</f>
        <v>Yes</v>
      </c>
    </row>
    <row r="72" spans="1:16" x14ac:dyDescent="0.25">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3">
        <f>INDEX(products!$A$1:$G$49,MATCH(orders!$D72,products!$A$1:$A$49,0),MATCH(orders!L$1,products!$A$1:$G$1,0))</f>
        <v>34.154999999999994</v>
      </c>
      <c r="M72" s="3">
        <f t="shared" si="3"/>
        <v>136.61999999999998</v>
      </c>
      <c r="N72" t="str">
        <f t="shared" si="4"/>
        <v>Excelsa</v>
      </c>
      <c r="O72" t="str">
        <f t="shared" si="5"/>
        <v>Light</v>
      </c>
      <c r="P72" t="str">
        <f>_xlfn.XLOOKUP(Orders[[#This Row],[Customer ID]],customers!$A$1:$A$1001,customers!$I$1:$I$1001,,0)</f>
        <v>No</v>
      </c>
    </row>
    <row r="73" spans="1:16" x14ac:dyDescent="0.25">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3">
        <f>INDEX(products!$A$1:$G$49,MATCH(orders!$D73,products!$A$1:$A$49,0),MATCH(orders!L$1,products!$A$1:$G$1,0))</f>
        <v>4.7549999999999999</v>
      </c>
      <c r="M73" s="3">
        <f t="shared" si="3"/>
        <v>9.51</v>
      </c>
      <c r="N73" t="str">
        <f t="shared" si="4"/>
        <v>Liberica</v>
      </c>
      <c r="O73" t="str">
        <f t="shared" si="5"/>
        <v>Light</v>
      </c>
      <c r="P73" t="str">
        <f>_xlfn.XLOOKUP(Orders[[#This Row],[Customer ID]],customers!$A$1:$A$1001,customers!$I$1:$I$1001,,0)</f>
        <v>No</v>
      </c>
    </row>
    <row r="74" spans="1:16" x14ac:dyDescent="0.25">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3">
        <f>INDEX(products!$A$1:$G$49,MATCH(orders!$D74,products!$A$1:$A$49,0),MATCH(orders!L$1,products!$A$1:$G$1,0))</f>
        <v>25.874999999999996</v>
      </c>
      <c r="M74" s="3">
        <f t="shared" si="3"/>
        <v>77.624999999999986</v>
      </c>
      <c r="N74" t="str">
        <f t="shared" si="4"/>
        <v>Arabica</v>
      </c>
      <c r="O74" t="str">
        <f t="shared" si="5"/>
        <v>Medium</v>
      </c>
      <c r="P74" t="str">
        <f>_xlfn.XLOOKUP(Orders[[#This Row],[Customer ID]],customers!$A$1:$A$1001,customers!$I$1:$I$1001,,0)</f>
        <v>No</v>
      </c>
    </row>
    <row r="75" spans="1:16" x14ac:dyDescent="0.25">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3">
        <f>INDEX(products!$A$1:$G$49,MATCH(orders!$D75,products!$A$1:$A$49,0),MATCH(orders!L$1,products!$A$1:$G$1,0))</f>
        <v>4.3650000000000002</v>
      </c>
      <c r="M75" s="3">
        <f t="shared" si="3"/>
        <v>21.825000000000003</v>
      </c>
      <c r="N75" t="str">
        <f t="shared" si="4"/>
        <v>Liberica</v>
      </c>
      <c r="O75" t="str">
        <f t="shared" si="5"/>
        <v>Medium</v>
      </c>
      <c r="P75" t="str">
        <f>_xlfn.XLOOKUP(Orders[[#This Row],[Customer ID]],customers!$A$1:$A$1001,customers!$I$1:$I$1001,,0)</f>
        <v>Yes</v>
      </c>
    </row>
    <row r="76" spans="1:16" x14ac:dyDescent="0.25">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3">
        <f>INDEX(products!$A$1:$G$49,MATCH(orders!$D76,products!$A$1:$A$49,0),MATCH(orders!L$1,products!$A$1:$G$1,0))</f>
        <v>8.91</v>
      </c>
      <c r="M76" s="3">
        <f t="shared" si="3"/>
        <v>17.82</v>
      </c>
      <c r="N76" t="str">
        <f t="shared" si="4"/>
        <v>Excelsa</v>
      </c>
      <c r="O76" t="str">
        <f t="shared" si="5"/>
        <v>Light</v>
      </c>
      <c r="P76" t="str">
        <f>_xlfn.XLOOKUP(Orders[[#This Row],[Customer ID]],customers!$A$1:$A$1001,customers!$I$1:$I$1001,,0)</f>
        <v>Yes</v>
      </c>
    </row>
    <row r="77" spans="1:16" x14ac:dyDescent="0.25">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3">
        <f>INDEX(products!$A$1:$G$49,MATCH(orders!$D77,products!$A$1:$A$49,0),MATCH(orders!L$1,products!$A$1:$G$1,0))</f>
        <v>8.9499999999999993</v>
      </c>
      <c r="M77" s="3">
        <f t="shared" si="3"/>
        <v>53.699999999999996</v>
      </c>
      <c r="N77" t="str">
        <f t="shared" si="4"/>
        <v>Robusta</v>
      </c>
      <c r="O77" t="str">
        <f t="shared" si="5"/>
        <v>Dark</v>
      </c>
      <c r="P77" t="str">
        <f>_xlfn.XLOOKUP(Orders[[#This Row],[Customer ID]],customers!$A$1:$A$1001,customers!$I$1:$I$1001,,0)</f>
        <v>Yes</v>
      </c>
    </row>
    <row r="78" spans="1:16" x14ac:dyDescent="0.25">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3">
        <f>INDEX(products!$A$1:$G$49,MATCH(orders!$D78,products!$A$1:$A$49,0),MATCH(orders!L$1,products!$A$1:$G$1,0))</f>
        <v>3.5849999999999995</v>
      </c>
      <c r="M78" s="3">
        <f t="shared" si="3"/>
        <v>3.5849999999999995</v>
      </c>
      <c r="N78" t="str">
        <f t="shared" si="4"/>
        <v>Robusta</v>
      </c>
      <c r="O78" t="str">
        <f t="shared" si="5"/>
        <v>Light</v>
      </c>
      <c r="P78" t="str">
        <f>_xlfn.XLOOKUP(Orders[[#This Row],[Customer ID]],customers!$A$1:$A$1001,customers!$I$1:$I$1001,,0)</f>
        <v>Yes</v>
      </c>
    </row>
    <row r="79" spans="1:16" x14ac:dyDescent="0.25">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3">
        <f>INDEX(products!$A$1:$G$49,MATCH(orders!$D79,products!$A$1:$A$49,0),MATCH(orders!L$1,products!$A$1:$G$1,0))</f>
        <v>3.645</v>
      </c>
      <c r="M79" s="3">
        <f t="shared" si="3"/>
        <v>7.29</v>
      </c>
      <c r="N79" t="str">
        <f t="shared" si="4"/>
        <v>Excelsa</v>
      </c>
      <c r="O79" t="str">
        <f t="shared" si="5"/>
        <v>Dark</v>
      </c>
      <c r="P79" t="str">
        <f>_xlfn.XLOOKUP(Orders[[#This Row],[Customer ID]],customers!$A$1:$A$1001,customers!$I$1:$I$1001,,0)</f>
        <v>No</v>
      </c>
    </row>
    <row r="80" spans="1:16" x14ac:dyDescent="0.25">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3">
        <f>INDEX(products!$A$1:$G$49,MATCH(orders!$D80,products!$A$1:$A$49,0),MATCH(orders!L$1,products!$A$1:$G$1,0))</f>
        <v>6.75</v>
      </c>
      <c r="M80" s="3">
        <f t="shared" si="3"/>
        <v>40.5</v>
      </c>
      <c r="N80" t="str">
        <f t="shared" si="4"/>
        <v>Arabica</v>
      </c>
      <c r="O80" t="str">
        <f t="shared" si="5"/>
        <v>Medium</v>
      </c>
      <c r="P80" t="str">
        <f>_xlfn.XLOOKUP(Orders[[#This Row],[Customer ID]],customers!$A$1:$A$1001,customers!$I$1:$I$1001,,0)</f>
        <v>Yes</v>
      </c>
    </row>
    <row r="81" spans="1:16" x14ac:dyDescent="0.25">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3">
        <f>INDEX(products!$A$1:$G$49,MATCH(orders!$D81,products!$A$1:$A$49,0),MATCH(orders!L$1,products!$A$1:$G$1,0))</f>
        <v>11.95</v>
      </c>
      <c r="M81" s="3">
        <f t="shared" si="3"/>
        <v>47.8</v>
      </c>
      <c r="N81" t="str">
        <f t="shared" si="4"/>
        <v>Robusta</v>
      </c>
      <c r="O81" t="str">
        <f t="shared" si="5"/>
        <v>Light</v>
      </c>
      <c r="P81" t="str">
        <f>_xlfn.XLOOKUP(Orders[[#This Row],[Customer ID]],customers!$A$1:$A$1001,customers!$I$1:$I$1001,,0)</f>
        <v>No</v>
      </c>
    </row>
    <row r="82" spans="1:16" x14ac:dyDescent="0.25">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3">
        <f>INDEX(products!$A$1:$G$49,MATCH(orders!$D82,products!$A$1:$A$49,0),MATCH(orders!L$1,products!$A$1:$G$1,0))</f>
        <v>7.77</v>
      </c>
      <c r="M82" s="3">
        <f t="shared" si="3"/>
        <v>38.849999999999994</v>
      </c>
      <c r="N82" t="str">
        <f t="shared" si="4"/>
        <v>Arabica</v>
      </c>
      <c r="O82" t="str">
        <f t="shared" si="5"/>
        <v>Light</v>
      </c>
      <c r="P82" t="str">
        <f>_xlfn.XLOOKUP(Orders[[#This Row],[Customer ID]],customers!$A$1:$A$1001,customers!$I$1:$I$1001,,0)</f>
        <v>Yes</v>
      </c>
    </row>
    <row r="83" spans="1:16" x14ac:dyDescent="0.25">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3">
        <f>INDEX(products!$A$1:$G$49,MATCH(orders!$D83,products!$A$1:$A$49,0),MATCH(orders!L$1,products!$A$1:$G$1,0))</f>
        <v>36.454999999999998</v>
      </c>
      <c r="M83" s="3">
        <f t="shared" si="3"/>
        <v>109.36499999999999</v>
      </c>
      <c r="N83" t="str">
        <f t="shared" si="4"/>
        <v>Liberica</v>
      </c>
      <c r="O83" t="str">
        <f t="shared" si="5"/>
        <v>Light</v>
      </c>
      <c r="P83" t="str">
        <f>_xlfn.XLOOKUP(Orders[[#This Row],[Customer ID]],customers!$A$1:$A$1001,customers!$I$1:$I$1001,,0)</f>
        <v>Yes</v>
      </c>
    </row>
    <row r="84" spans="1:16" x14ac:dyDescent="0.25">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3">
        <f>INDEX(products!$A$1:$G$49,MATCH(orders!$D84,products!$A$1:$A$49,0),MATCH(orders!L$1,products!$A$1:$G$1,0))</f>
        <v>33.464999999999996</v>
      </c>
      <c r="M84" s="3">
        <f t="shared" si="3"/>
        <v>100.39499999999998</v>
      </c>
      <c r="N84" t="str">
        <f t="shared" si="4"/>
        <v>Liberica</v>
      </c>
      <c r="O84" t="str">
        <f t="shared" si="5"/>
        <v>Medium</v>
      </c>
      <c r="P84" t="str">
        <f>_xlfn.XLOOKUP(Orders[[#This Row],[Customer ID]],customers!$A$1:$A$1001,customers!$I$1:$I$1001,,0)</f>
        <v>Yes</v>
      </c>
    </row>
    <row r="85" spans="1:16" x14ac:dyDescent="0.25">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3">
        <f>INDEX(products!$A$1:$G$49,MATCH(orders!$D85,products!$A$1:$A$49,0),MATCH(orders!L$1,products!$A$1:$G$1,0))</f>
        <v>20.584999999999997</v>
      </c>
      <c r="M85" s="3">
        <f t="shared" si="3"/>
        <v>82.339999999999989</v>
      </c>
      <c r="N85" t="str">
        <f t="shared" si="4"/>
        <v>Robusta</v>
      </c>
      <c r="O85" t="str">
        <f t="shared" si="5"/>
        <v>Dark</v>
      </c>
      <c r="P85" t="str">
        <f>_xlfn.XLOOKUP(Orders[[#This Row],[Customer ID]],customers!$A$1:$A$1001,customers!$I$1:$I$1001,,0)</f>
        <v>Yes</v>
      </c>
    </row>
    <row r="86" spans="1:16" x14ac:dyDescent="0.25">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3">
        <f>INDEX(products!$A$1:$G$49,MATCH(orders!$D86,products!$A$1:$A$49,0),MATCH(orders!L$1,products!$A$1:$G$1,0))</f>
        <v>9.51</v>
      </c>
      <c r="M86" s="3">
        <f t="shared" si="3"/>
        <v>9.51</v>
      </c>
      <c r="N86" t="str">
        <f t="shared" si="4"/>
        <v>Liberica</v>
      </c>
      <c r="O86" t="str">
        <f t="shared" si="5"/>
        <v>Light</v>
      </c>
      <c r="P86" t="str">
        <f>_xlfn.XLOOKUP(Orders[[#This Row],[Customer ID]],customers!$A$1:$A$1001,customers!$I$1:$I$1001,,0)</f>
        <v>No</v>
      </c>
    </row>
    <row r="87" spans="1:16" x14ac:dyDescent="0.25">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3">
        <f>INDEX(products!$A$1:$G$49,MATCH(orders!$D87,products!$A$1:$A$49,0),MATCH(orders!L$1,products!$A$1:$G$1,0))</f>
        <v>29.784999999999997</v>
      </c>
      <c r="M87" s="3">
        <f t="shared" si="3"/>
        <v>89.35499999999999</v>
      </c>
      <c r="N87" t="str">
        <f t="shared" si="4"/>
        <v>Arabica</v>
      </c>
      <c r="O87" t="str">
        <f t="shared" si="5"/>
        <v>Light</v>
      </c>
      <c r="P87" t="str">
        <f>_xlfn.XLOOKUP(Orders[[#This Row],[Customer ID]],customers!$A$1:$A$1001,customers!$I$1:$I$1001,,0)</f>
        <v>No</v>
      </c>
    </row>
    <row r="88" spans="1:16" x14ac:dyDescent="0.25">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3">
        <f>INDEX(products!$A$1:$G$49,MATCH(orders!$D88,products!$A$1:$A$49,0),MATCH(orders!L$1,products!$A$1:$G$1,0))</f>
        <v>2.9849999999999999</v>
      </c>
      <c r="M88" s="3">
        <f t="shared" si="3"/>
        <v>11.94</v>
      </c>
      <c r="N88" t="str">
        <f t="shared" si="4"/>
        <v>Arabica</v>
      </c>
      <c r="O88" t="str">
        <f t="shared" si="5"/>
        <v>Dark</v>
      </c>
      <c r="P88" t="str">
        <f>_xlfn.XLOOKUP(Orders[[#This Row],[Customer ID]],customers!$A$1:$A$1001,customers!$I$1:$I$1001,,0)</f>
        <v>No</v>
      </c>
    </row>
    <row r="89" spans="1:16" x14ac:dyDescent="0.25">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3">
        <f>INDEX(products!$A$1:$G$49,MATCH(orders!$D89,products!$A$1:$A$49,0),MATCH(orders!L$1,products!$A$1:$G$1,0))</f>
        <v>11.25</v>
      </c>
      <c r="M89" s="3">
        <f t="shared" si="3"/>
        <v>33.75</v>
      </c>
      <c r="N89" t="str">
        <f t="shared" si="4"/>
        <v>Arabica</v>
      </c>
      <c r="O89" t="str">
        <f t="shared" si="5"/>
        <v>Medium</v>
      </c>
      <c r="P89" t="str">
        <f>_xlfn.XLOOKUP(Orders[[#This Row],[Customer ID]],customers!$A$1:$A$1001,customers!$I$1:$I$1001,,0)</f>
        <v>No</v>
      </c>
    </row>
    <row r="90" spans="1:16" x14ac:dyDescent="0.25">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3">
        <f>INDEX(products!$A$1:$G$49,MATCH(orders!$D90,products!$A$1:$A$49,0),MATCH(orders!L$1,products!$A$1:$G$1,0))</f>
        <v>11.95</v>
      </c>
      <c r="M90" s="3">
        <f t="shared" si="3"/>
        <v>35.849999999999994</v>
      </c>
      <c r="N90" t="str">
        <f t="shared" si="4"/>
        <v>Robusta</v>
      </c>
      <c r="O90" t="str">
        <f t="shared" si="5"/>
        <v>Light</v>
      </c>
      <c r="P90" t="str">
        <f>_xlfn.XLOOKUP(Orders[[#This Row],[Customer ID]],customers!$A$1:$A$1001,customers!$I$1:$I$1001,,0)</f>
        <v>No</v>
      </c>
    </row>
    <row r="91" spans="1:16" x14ac:dyDescent="0.25">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3">
        <f>INDEX(products!$A$1:$G$49,MATCH(orders!$D91,products!$A$1:$A$49,0),MATCH(orders!L$1,products!$A$1:$G$1,0))</f>
        <v>12.95</v>
      </c>
      <c r="M91" s="3">
        <f t="shared" si="3"/>
        <v>77.699999999999989</v>
      </c>
      <c r="N91" t="str">
        <f t="shared" si="4"/>
        <v>Arabica</v>
      </c>
      <c r="O91" t="str">
        <f t="shared" si="5"/>
        <v>Light</v>
      </c>
      <c r="P91" t="str">
        <f>_xlfn.XLOOKUP(Orders[[#This Row],[Customer ID]],customers!$A$1:$A$1001,customers!$I$1:$I$1001,,0)</f>
        <v>No</v>
      </c>
    </row>
    <row r="92" spans="1:16" x14ac:dyDescent="0.25">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3">
        <f>INDEX(products!$A$1:$G$49,MATCH(orders!$D92,products!$A$1:$A$49,0),MATCH(orders!L$1,products!$A$1:$G$1,0))</f>
        <v>12.95</v>
      </c>
      <c r="M92" s="3">
        <f t="shared" si="3"/>
        <v>51.8</v>
      </c>
      <c r="N92" t="str">
        <f t="shared" si="4"/>
        <v>Arabica</v>
      </c>
      <c r="O92" t="str">
        <f t="shared" si="5"/>
        <v>Light</v>
      </c>
      <c r="P92" t="str">
        <f>_xlfn.XLOOKUP(Orders[[#This Row],[Customer ID]],customers!$A$1:$A$1001,customers!$I$1:$I$1001,,0)</f>
        <v>Yes</v>
      </c>
    </row>
    <row r="93" spans="1:16" x14ac:dyDescent="0.25">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3">
        <f>INDEX(products!$A$1:$G$49,MATCH(orders!$D93,products!$A$1:$A$49,0),MATCH(orders!L$1,products!$A$1:$G$1,0))</f>
        <v>25.874999999999996</v>
      </c>
      <c r="M93" s="3">
        <f t="shared" si="3"/>
        <v>103.49999999999999</v>
      </c>
      <c r="N93" t="str">
        <f t="shared" si="4"/>
        <v>Arabica</v>
      </c>
      <c r="O93" t="str">
        <f t="shared" si="5"/>
        <v>Medium</v>
      </c>
      <c r="P93" t="str">
        <f>_xlfn.XLOOKUP(Orders[[#This Row],[Customer ID]],customers!$A$1:$A$1001,customers!$I$1:$I$1001,,0)</f>
        <v>No</v>
      </c>
    </row>
    <row r="94" spans="1:16" x14ac:dyDescent="0.25">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3">
        <f>INDEX(products!$A$1:$G$49,MATCH(orders!$D94,products!$A$1:$A$49,0),MATCH(orders!L$1,products!$A$1:$G$1,0))</f>
        <v>14.85</v>
      </c>
      <c r="M94" s="3">
        <f t="shared" si="3"/>
        <v>44.55</v>
      </c>
      <c r="N94" t="str">
        <f t="shared" si="4"/>
        <v>Excelsa</v>
      </c>
      <c r="O94" t="str">
        <f t="shared" si="5"/>
        <v>Light</v>
      </c>
      <c r="P94" t="str">
        <f>_xlfn.XLOOKUP(Orders[[#This Row],[Customer ID]],customers!$A$1:$A$1001,customers!$I$1:$I$1001,,0)</f>
        <v>Yes</v>
      </c>
    </row>
    <row r="95" spans="1:16" x14ac:dyDescent="0.25">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3">
        <f>INDEX(products!$A$1:$G$49,MATCH(orders!$D95,products!$A$1:$A$49,0),MATCH(orders!L$1,products!$A$1:$G$1,0))</f>
        <v>8.91</v>
      </c>
      <c r="M95" s="3">
        <f t="shared" si="3"/>
        <v>35.64</v>
      </c>
      <c r="N95" t="str">
        <f t="shared" si="4"/>
        <v>Excelsa</v>
      </c>
      <c r="O95" t="str">
        <f t="shared" si="5"/>
        <v>Light</v>
      </c>
      <c r="P95" t="str">
        <f>_xlfn.XLOOKUP(Orders[[#This Row],[Customer ID]],customers!$A$1:$A$1001,customers!$I$1:$I$1001,,0)</f>
        <v>Yes</v>
      </c>
    </row>
    <row r="96" spans="1:16" x14ac:dyDescent="0.25">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3">
        <f>INDEX(products!$A$1:$G$49,MATCH(orders!$D96,products!$A$1:$A$49,0),MATCH(orders!L$1,products!$A$1:$G$1,0))</f>
        <v>2.9849999999999999</v>
      </c>
      <c r="M96" s="3">
        <f t="shared" si="3"/>
        <v>17.91</v>
      </c>
      <c r="N96" t="str">
        <f t="shared" si="4"/>
        <v>Arabica</v>
      </c>
      <c r="O96" t="str">
        <f t="shared" si="5"/>
        <v>Dark</v>
      </c>
      <c r="P96" t="str">
        <f>_xlfn.XLOOKUP(Orders[[#This Row],[Customer ID]],customers!$A$1:$A$1001,customers!$I$1:$I$1001,,0)</f>
        <v>Yes</v>
      </c>
    </row>
    <row r="97" spans="1:16" x14ac:dyDescent="0.25">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3">
        <f>INDEX(products!$A$1:$G$49,MATCH(orders!$D97,products!$A$1:$A$49,0),MATCH(orders!L$1,products!$A$1:$G$1,0))</f>
        <v>25.874999999999996</v>
      </c>
      <c r="M97" s="3">
        <f t="shared" si="3"/>
        <v>155.24999999999997</v>
      </c>
      <c r="N97" t="str">
        <f t="shared" si="4"/>
        <v>Arabica</v>
      </c>
      <c r="O97" t="str">
        <f t="shared" si="5"/>
        <v>Medium</v>
      </c>
      <c r="P97" t="str">
        <f>_xlfn.XLOOKUP(Orders[[#This Row],[Customer ID]],customers!$A$1:$A$1001,customers!$I$1:$I$1001,,0)</f>
        <v>No</v>
      </c>
    </row>
    <row r="98" spans="1:16" x14ac:dyDescent="0.25">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3">
        <f>INDEX(products!$A$1:$G$49,MATCH(orders!$D98,products!$A$1:$A$49,0),MATCH(orders!L$1,products!$A$1:$G$1,0))</f>
        <v>2.9849999999999999</v>
      </c>
      <c r="M98" s="3">
        <f t="shared" si="3"/>
        <v>5.97</v>
      </c>
      <c r="N98" t="str">
        <f t="shared" si="4"/>
        <v>Arabica</v>
      </c>
      <c r="O98" t="str">
        <f t="shared" si="5"/>
        <v>Dark</v>
      </c>
      <c r="P98" t="str">
        <f>_xlfn.XLOOKUP(Orders[[#This Row],[Customer ID]],customers!$A$1:$A$1001,customers!$I$1:$I$1001,,0)</f>
        <v>No</v>
      </c>
    </row>
    <row r="99" spans="1:16" x14ac:dyDescent="0.25">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3">
        <f>INDEX(products!$A$1:$G$49,MATCH(orders!$D99,products!$A$1:$A$49,0),MATCH(orders!L$1,products!$A$1:$G$1,0))</f>
        <v>6.75</v>
      </c>
      <c r="M99" s="3">
        <f t="shared" si="3"/>
        <v>13.5</v>
      </c>
      <c r="N99" t="str">
        <f t="shared" si="4"/>
        <v>Arabica</v>
      </c>
      <c r="O99" t="str">
        <f t="shared" si="5"/>
        <v>Medium</v>
      </c>
      <c r="P99" t="str">
        <f>_xlfn.XLOOKUP(Orders[[#This Row],[Customer ID]],customers!$A$1:$A$1001,customers!$I$1:$I$1001,,0)</f>
        <v>No</v>
      </c>
    </row>
    <row r="100" spans="1:16" x14ac:dyDescent="0.25">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3">
        <f>INDEX(products!$A$1:$G$49,MATCH(orders!$D100,products!$A$1:$A$49,0),MATCH(orders!L$1,products!$A$1:$G$1,0))</f>
        <v>2.9849999999999999</v>
      </c>
      <c r="M100" s="3">
        <f t="shared" si="3"/>
        <v>2.9849999999999999</v>
      </c>
      <c r="N100" t="str">
        <f t="shared" si="4"/>
        <v>Arabica</v>
      </c>
      <c r="O100" t="str">
        <f t="shared" si="5"/>
        <v>Dark</v>
      </c>
      <c r="P100" t="str">
        <f>_xlfn.XLOOKUP(Orders[[#This Row],[Customer ID]],customers!$A$1:$A$1001,customers!$I$1:$I$1001,,0)</f>
        <v>No</v>
      </c>
    </row>
    <row r="101" spans="1:16" x14ac:dyDescent="0.25">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3">
        <f>INDEX(products!$A$1:$G$49,MATCH(orders!$D101,products!$A$1:$A$49,0),MATCH(orders!L$1,products!$A$1:$G$1,0))</f>
        <v>4.3650000000000002</v>
      </c>
      <c r="M101" s="3">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3">
        <f>INDEX(products!$A$1:$G$49,MATCH(orders!$D102,products!$A$1:$A$49,0),MATCH(orders!L$1,products!$A$1:$G$1,0))</f>
        <v>3.8849999999999998</v>
      </c>
      <c r="M102" s="3">
        <f t="shared" si="3"/>
        <v>7.77</v>
      </c>
      <c r="N102" t="str">
        <f t="shared" si="4"/>
        <v>Arabica</v>
      </c>
      <c r="O102" t="str">
        <f t="shared" si="5"/>
        <v>Light</v>
      </c>
      <c r="P102" t="str">
        <f>_xlfn.XLOOKUP(Orders[[#This Row],[Customer ID]],customers!$A$1:$A$1001,customers!$I$1:$I$1001,,0)</f>
        <v>Yes</v>
      </c>
    </row>
    <row r="103" spans="1:16" x14ac:dyDescent="0.25">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3">
        <f>INDEX(products!$A$1:$G$49,MATCH(orders!$D103,products!$A$1:$A$49,0),MATCH(orders!L$1,products!$A$1:$G$1,0))</f>
        <v>29.784999999999997</v>
      </c>
      <c r="M103" s="3">
        <f t="shared" si="3"/>
        <v>148.92499999999998</v>
      </c>
      <c r="N103" t="str">
        <f t="shared" si="4"/>
        <v>Liberica</v>
      </c>
      <c r="O103" t="str">
        <f t="shared" si="5"/>
        <v>Dark</v>
      </c>
      <c r="P103" t="str">
        <f>_xlfn.XLOOKUP(Orders[[#This Row],[Customer ID]],customers!$A$1:$A$1001,customers!$I$1:$I$1001,,0)</f>
        <v>Yes</v>
      </c>
    </row>
    <row r="104" spans="1:16" x14ac:dyDescent="0.25">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3">
        <f>INDEX(products!$A$1:$G$49,MATCH(orders!$D104,products!$A$1:$A$49,0),MATCH(orders!L$1,products!$A$1:$G$1,0))</f>
        <v>12.95</v>
      </c>
      <c r="M104" s="3">
        <f t="shared" si="3"/>
        <v>38.849999999999994</v>
      </c>
      <c r="N104" t="str">
        <f t="shared" si="4"/>
        <v>Liberica</v>
      </c>
      <c r="O104" t="str">
        <f t="shared" si="5"/>
        <v>Dark</v>
      </c>
      <c r="P104" t="str">
        <f>_xlfn.XLOOKUP(Orders[[#This Row],[Customer ID]],customers!$A$1:$A$1001,customers!$I$1:$I$1001,,0)</f>
        <v>Yes</v>
      </c>
    </row>
    <row r="105" spans="1:16" x14ac:dyDescent="0.25">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3">
        <f>INDEX(products!$A$1:$G$49,MATCH(orders!$D105,products!$A$1:$A$49,0),MATCH(orders!L$1,products!$A$1:$G$1,0))</f>
        <v>2.9849999999999999</v>
      </c>
      <c r="M105" s="3">
        <f t="shared" si="3"/>
        <v>11.94</v>
      </c>
      <c r="N105" t="str">
        <f t="shared" si="4"/>
        <v>Robusta</v>
      </c>
      <c r="O105" t="str">
        <f t="shared" si="5"/>
        <v>Medium</v>
      </c>
      <c r="P105" t="str">
        <f>_xlfn.XLOOKUP(Orders[[#This Row],[Customer ID]],customers!$A$1:$A$1001,customers!$I$1:$I$1001,,0)</f>
        <v>No</v>
      </c>
    </row>
    <row r="106" spans="1:16" x14ac:dyDescent="0.25">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3">
        <f>INDEX(products!$A$1:$G$49,MATCH(orders!$D106,products!$A$1:$A$49,0),MATCH(orders!L$1,products!$A$1:$G$1,0))</f>
        <v>14.55</v>
      </c>
      <c r="M106" s="3">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3">
        <f>INDEX(products!$A$1:$G$49,MATCH(orders!$D107,products!$A$1:$A$49,0),MATCH(orders!L$1,products!$A$1:$G$1,0))</f>
        <v>6.75</v>
      </c>
      <c r="M107" s="3">
        <f t="shared" si="3"/>
        <v>40.5</v>
      </c>
      <c r="N107" t="str">
        <f t="shared" si="4"/>
        <v>Arabica</v>
      </c>
      <c r="O107" t="str">
        <f t="shared" si="5"/>
        <v>Medium</v>
      </c>
      <c r="P107" t="str">
        <f>_xlfn.XLOOKUP(Orders[[#This Row],[Customer ID]],customers!$A$1:$A$1001,customers!$I$1:$I$1001,,0)</f>
        <v>Yes</v>
      </c>
    </row>
    <row r="108" spans="1:16" x14ac:dyDescent="0.25">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3">
        <f>INDEX(products!$A$1:$G$49,MATCH(orders!$D108,products!$A$1:$A$49,0),MATCH(orders!L$1,products!$A$1:$G$1,0))</f>
        <v>12.15</v>
      </c>
      <c r="M108" s="3">
        <f t="shared" si="3"/>
        <v>24.3</v>
      </c>
      <c r="N108" t="str">
        <f t="shared" si="4"/>
        <v>Excelsa</v>
      </c>
      <c r="O108" t="str">
        <f t="shared" si="5"/>
        <v>Dark</v>
      </c>
      <c r="P108" t="str">
        <f>_xlfn.XLOOKUP(Orders[[#This Row],[Customer ID]],customers!$A$1:$A$1001,customers!$I$1:$I$1001,,0)</f>
        <v>No</v>
      </c>
    </row>
    <row r="109" spans="1:16" x14ac:dyDescent="0.25">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3">
        <f>INDEX(products!$A$1:$G$49,MATCH(orders!$D109,products!$A$1:$A$49,0),MATCH(orders!L$1,products!$A$1:$G$1,0))</f>
        <v>5.97</v>
      </c>
      <c r="M109" s="3">
        <f t="shared" si="3"/>
        <v>17.91</v>
      </c>
      <c r="N109" t="str">
        <f t="shared" si="4"/>
        <v>Robusta</v>
      </c>
      <c r="O109" t="str">
        <f t="shared" si="5"/>
        <v>Medium</v>
      </c>
      <c r="P109" t="str">
        <f>_xlfn.XLOOKUP(Orders[[#This Row],[Customer ID]],customers!$A$1:$A$1001,customers!$I$1:$I$1001,,0)</f>
        <v>Yes</v>
      </c>
    </row>
    <row r="110" spans="1:16" x14ac:dyDescent="0.25">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3">
        <f>INDEX(products!$A$1:$G$49,MATCH(orders!$D110,products!$A$1:$A$49,0),MATCH(orders!L$1,products!$A$1:$G$1,0))</f>
        <v>6.75</v>
      </c>
      <c r="M110" s="3">
        <f t="shared" si="3"/>
        <v>27</v>
      </c>
      <c r="N110" t="str">
        <f t="shared" si="4"/>
        <v>Arabica</v>
      </c>
      <c r="O110" t="str">
        <f t="shared" si="5"/>
        <v>Medium</v>
      </c>
      <c r="P110" t="str">
        <f>_xlfn.XLOOKUP(Orders[[#This Row],[Customer ID]],customers!$A$1:$A$1001,customers!$I$1:$I$1001,,0)</f>
        <v>No</v>
      </c>
    </row>
    <row r="111" spans="1:16" x14ac:dyDescent="0.25">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3">
        <f>INDEX(products!$A$1:$G$49,MATCH(orders!$D111,products!$A$1:$A$49,0),MATCH(orders!L$1,products!$A$1:$G$1,0))</f>
        <v>7.77</v>
      </c>
      <c r="M111" s="3">
        <f t="shared" si="3"/>
        <v>7.77</v>
      </c>
      <c r="N111" t="str">
        <f t="shared" si="4"/>
        <v>Liberica</v>
      </c>
      <c r="O111" t="str">
        <f t="shared" si="5"/>
        <v>Dark</v>
      </c>
      <c r="P111" t="str">
        <f>_xlfn.XLOOKUP(Orders[[#This Row],[Customer ID]],customers!$A$1:$A$1001,customers!$I$1:$I$1001,,0)</f>
        <v>Yes</v>
      </c>
    </row>
    <row r="112" spans="1:16" x14ac:dyDescent="0.25">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3">
        <f>INDEX(products!$A$1:$G$49,MATCH(orders!$D112,products!$A$1:$A$49,0),MATCH(orders!L$1,products!$A$1:$G$1,0))</f>
        <v>4.4550000000000001</v>
      </c>
      <c r="M112" s="3">
        <f t="shared" si="3"/>
        <v>13.365</v>
      </c>
      <c r="N112" t="str">
        <f t="shared" si="4"/>
        <v>Excelsa</v>
      </c>
      <c r="O112" t="str">
        <f t="shared" si="5"/>
        <v>Light</v>
      </c>
      <c r="P112" t="str">
        <f>_xlfn.XLOOKUP(Orders[[#This Row],[Customer ID]],customers!$A$1:$A$1001,customers!$I$1:$I$1001,,0)</f>
        <v>Yes</v>
      </c>
    </row>
    <row r="113" spans="1:16" x14ac:dyDescent="0.25">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3">
        <f>INDEX(products!$A$1:$G$49,MATCH(orders!$D113,products!$A$1:$A$49,0),MATCH(orders!L$1,products!$A$1:$G$1,0))</f>
        <v>5.3699999999999992</v>
      </c>
      <c r="M113" s="3">
        <f t="shared" si="3"/>
        <v>26.849999999999994</v>
      </c>
      <c r="N113" t="str">
        <f t="shared" si="4"/>
        <v>Robusta</v>
      </c>
      <c r="O113" t="str">
        <f t="shared" si="5"/>
        <v>Dark</v>
      </c>
      <c r="P113" t="str">
        <f>_xlfn.XLOOKUP(Orders[[#This Row],[Customer ID]],customers!$A$1:$A$1001,customers!$I$1:$I$1001,,0)</f>
        <v>No</v>
      </c>
    </row>
    <row r="114" spans="1:16" x14ac:dyDescent="0.25">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3">
        <f>INDEX(products!$A$1:$G$49,MATCH(orders!$D114,products!$A$1:$A$49,0),MATCH(orders!L$1,products!$A$1:$G$1,0))</f>
        <v>11.25</v>
      </c>
      <c r="M114" s="3">
        <f t="shared" si="3"/>
        <v>11.25</v>
      </c>
      <c r="N114" t="str">
        <f t="shared" si="4"/>
        <v>Arabica</v>
      </c>
      <c r="O114" t="str">
        <f t="shared" si="5"/>
        <v>Medium</v>
      </c>
      <c r="P114" t="str">
        <f>_xlfn.XLOOKUP(Orders[[#This Row],[Customer ID]],customers!$A$1:$A$1001,customers!$I$1:$I$1001,,0)</f>
        <v>No</v>
      </c>
    </row>
    <row r="115" spans="1:16" x14ac:dyDescent="0.25">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3">
        <f>INDEX(products!$A$1:$G$49,MATCH(orders!$D115,products!$A$1:$A$49,0),MATCH(orders!L$1,products!$A$1:$G$1,0))</f>
        <v>14.55</v>
      </c>
      <c r="M115" s="3">
        <f t="shared" si="3"/>
        <v>14.55</v>
      </c>
      <c r="N115" t="str">
        <f t="shared" si="4"/>
        <v>Liberica</v>
      </c>
      <c r="O115" t="str">
        <f t="shared" si="5"/>
        <v>Medium</v>
      </c>
      <c r="P115" t="str">
        <f>_xlfn.XLOOKUP(Orders[[#This Row],[Customer ID]],customers!$A$1:$A$1001,customers!$I$1:$I$1001,,0)</f>
        <v>No</v>
      </c>
    </row>
    <row r="116" spans="1:16" x14ac:dyDescent="0.25">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3">
        <f>INDEX(products!$A$1:$G$49,MATCH(orders!$D116,products!$A$1:$A$49,0),MATCH(orders!L$1,products!$A$1:$G$1,0))</f>
        <v>3.5849999999999995</v>
      </c>
      <c r="M116" s="3">
        <f t="shared" si="3"/>
        <v>14.339999999999998</v>
      </c>
      <c r="N116" t="str">
        <f t="shared" si="4"/>
        <v>Robusta</v>
      </c>
      <c r="O116" t="str">
        <f t="shared" si="5"/>
        <v>Light</v>
      </c>
      <c r="P116" t="str">
        <f>_xlfn.XLOOKUP(Orders[[#This Row],[Customer ID]],customers!$A$1:$A$1001,customers!$I$1:$I$1001,,0)</f>
        <v>No</v>
      </c>
    </row>
    <row r="117" spans="1:16" x14ac:dyDescent="0.25">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3">
        <f>INDEX(products!$A$1:$G$49,MATCH(orders!$D117,products!$A$1:$A$49,0),MATCH(orders!L$1,products!$A$1:$G$1,0))</f>
        <v>15.85</v>
      </c>
      <c r="M117" s="3">
        <f t="shared" si="3"/>
        <v>15.85</v>
      </c>
      <c r="N117" t="str">
        <f t="shared" si="4"/>
        <v>Liberica</v>
      </c>
      <c r="O117" t="str">
        <f t="shared" si="5"/>
        <v>Light</v>
      </c>
      <c r="P117" t="str">
        <f>_xlfn.XLOOKUP(Orders[[#This Row],[Customer ID]],customers!$A$1:$A$1001,customers!$I$1:$I$1001,,0)</f>
        <v>No</v>
      </c>
    </row>
    <row r="118" spans="1:16" x14ac:dyDescent="0.25">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3">
        <f>INDEX(products!$A$1:$G$49,MATCH(orders!$D118,products!$A$1:$A$49,0),MATCH(orders!L$1,products!$A$1:$G$1,0))</f>
        <v>4.7549999999999999</v>
      </c>
      <c r="M118" s="3">
        <f t="shared" si="3"/>
        <v>19.02</v>
      </c>
      <c r="N118" t="str">
        <f t="shared" si="4"/>
        <v>Liberica</v>
      </c>
      <c r="O118" t="str">
        <f t="shared" si="5"/>
        <v>Light</v>
      </c>
      <c r="P118" t="str">
        <f>_xlfn.XLOOKUP(Orders[[#This Row],[Customer ID]],customers!$A$1:$A$1001,customers!$I$1:$I$1001,,0)</f>
        <v>Yes</v>
      </c>
    </row>
    <row r="119" spans="1:16" x14ac:dyDescent="0.25">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3">
        <f>INDEX(products!$A$1:$G$49,MATCH(orders!$D119,products!$A$1:$A$49,0),MATCH(orders!L$1,products!$A$1:$G$1,0))</f>
        <v>9.51</v>
      </c>
      <c r="M119" s="3">
        <f t="shared" si="3"/>
        <v>38.04</v>
      </c>
      <c r="N119" t="str">
        <f t="shared" si="4"/>
        <v>Liberica</v>
      </c>
      <c r="O119" t="str">
        <f t="shared" si="5"/>
        <v>Light</v>
      </c>
      <c r="P119" t="str">
        <f>_xlfn.XLOOKUP(Orders[[#This Row],[Customer ID]],customers!$A$1:$A$1001,customers!$I$1:$I$1001,,0)</f>
        <v>No</v>
      </c>
    </row>
    <row r="120" spans="1:16" x14ac:dyDescent="0.25">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3">
        <f>INDEX(products!$A$1:$G$49,MATCH(orders!$D120,products!$A$1:$A$49,0),MATCH(orders!L$1,products!$A$1:$G$1,0))</f>
        <v>7.29</v>
      </c>
      <c r="M120" s="3">
        <f t="shared" si="3"/>
        <v>21.87</v>
      </c>
      <c r="N120" t="str">
        <f t="shared" si="4"/>
        <v>Excelsa</v>
      </c>
      <c r="O120" t="str">
        <f t="shared" si="5"/>
        <v>Dark</v>
      </c>
      <c r="P120" t="str">
        <f>_xlfn.XLOOKUP(Orders[[#This Row],[Customer ID]],customers!$A$1:$A$1001,customers!$I$1:$I$1001,,0)</f>
        <v>Yes</v>
      </c>
    </row>
    <row r="121" spans="1:16" x14ac:dyDescent="0.25">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3">
        <f>INDEX(products!$A$1:$G$49,MATCH(orders!$D121,products!$A$1:$A$49,0),MATCH(orders!L$1,products!$A$1:$G$1,0))</f>
        <v>4.125</v>
      </c>
      <c r="M121" s="3">
        <f t="shared" si="3"/>
        <v>4.125</v>
      </c>
      <c r="N121" t="str">
        <f t="shared" si="4"/>
        <v>Excelsa</v>
      </c>
      <c r="O121" t="str">
        <f t="shared" si="5"/>
        <v>Medium</v>
      </c>
      <c r="P121" t="str">
        <f>_xlfn.XLOOKUP(Orders[[#This Row],[Customer ID]],customers!$A$1:$A$1001,customers!$I$1:$I$1001,,0)</f>
        <v>No</v>
      </c>
    </row>
    <row r="122" spans="1:16" x14ac:dyDescent="0.25">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3">
        <f>INDEX(products!$A$1:$G$49,MATCH(orders!$D122,products!$A$1:$A$49,0),MATCH(orders!L$1,products!$A$1:$G$1,0))</f>
        <v>3.8849999999999998</v>
      </c>
      <c r="M122" s="3">
        <f t="shared" si="3"/>
        <v>3.8849999999999998</v>
      </c>
      <c r="N122" t="str">
        <f t="shared" si="4"/>
        <v>Arabica</v>
      </c>
      <c r="O122" t="str">
        <f t="shared" si="5"/>
        <v>Light</v>
      </c>
      <c r="P122" t="str">
        <f>_xlfn.XLOOKUP(Orders[[#This Row],[Customer ID]],customers!$A$1:$A$1001,customers!$I$1:$I$1001,,0)</f>
        <v>No</v>
      </c>
    </row>
    <row r="123" spans="1:16" x14ac:dyDescent="0.25">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3">
        <f>INDEX(products!$A$1:$G$49,MATCH(orders!$D123,products!$A$1:$A$49,0),MATCH(orders!L$1,products!$A$1:$G$1,0))</f>
        <v>13.75</v>
      </c>
      <c r="M123" s="3">
        <f t="shared" si="3"/>
        <v>68.75</v>
      </c>
      <c r="N123" t="str">
        <f t="shared" si="4"/>
        <v>Excelsa</v>
      </c>
      <c r="O123" t="str">
        <f t="shared" si="5"/>
        <v>Medium</v>
      </c>
      <c r="P123" t="str">
        <f>_xlfn.XLOOKUP(Orders[[#This Row],[Customer ID]],customers!$A$1:$A$1001,customers!$I$1:$I$1001,,0)</f>
        <v>No</v>
      </c>
    </row>
    <row r="124" spans="1:16" x14ac:dyDescent="0.25">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3">
        <f>INDEX(products!$A$1:$G$49,MATCH(orders!$D124,products!$A$1:$A$49,0),MATCH(orders!L$1,products!$A$1:$G$1,0))</f>
        <v>5.97</v>
      </c>
      <c r="M124" s="3">
        <f t="shared" si="3"/>
        <v>23.88</v>
      </c>
      <c r="N124" t="str">
        <f t="shared" si="4"/>
        <v>Arabica</v>
      </c>
      <c r="O124" t="str">
        <f t="shared" si="5"/>
        <v>Dark</v>
      </c>
      <c r="P124" t="str">
        <f>_xlfn.XLOOKUP(Orders[[#This Row],[Customer ID]],customers!$A$1:$A$1001,customers!$I$1:$I$1001,,0)</f>
        <v>Yes</v>
      </c>
    </row>
    <row r="125" spans="1:16" x14ac:dyDescent="0.25">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3">
        <f>INDEX(products!$A$1:$G$49,MATCH(orders!$D125,products!$A$1:$A$49,0),MATCH(orders!L$1,products!$A$1:$G$1,0))</f>
        <v>36.454999999999998</v>
      </c>
      <c r="M125" s="3">
        <f t="shared" si="3"/>
        <v>145.82</v>
      </c>
      <c r="N125" t="str">
        <f t="shared" si="4"/>
        <v>Liberica</v>
      </c>
      <c r="O125" t="str">
        <f t="shared" si="5"/>
        <v>Light</v>
      </c>
      <c r="P125" t="str">
        <f>_xlfn.XLOOKUP(Orders[[#This Row],[Customer ID]],customers!$A$1:$A$1001,customers!$I$1:$I$1001,,0)</f>
        <v>No</v>
      </c>
    </row>
    <row r="126" spans="1:16" x14ac:dyDescent="0.25">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3">
        <f>INDEX(products!$A$1:$G$49,MATCH(orders!$D126,products!$A$1:$A$49,0),MATCH(orders!L$1,products!$A$1:$G$1,0))</f>
        <v>4.3650000000000002</v>
      </c>
      <c r="M126" s="3">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3">
        <f>INDEX(products!$A$1:$G$49,MATCH(orders!$D127,products!$A$1:$A$49,0),MATCH(orders!L$1,products!$A$1:$G$1,0))</f>
        <v>8.73</v>
      </c>
      <c r="M127" s="3">
        <f t="shared" si="3"/>
        <v>26.19</v>
      </c>
      <c r="N127" t="str">
        <f t="shared" si="4"/>
        <v>Liberica</v>
      </c>
      <c r="O127" t="str">
        <f t="shared" si="5"/>
        <v>Medium</v>
      </c>
      <c r="P127" t="str">
        <f>_xlfn.XLOOKUP(Orders[[#This Row],[Customer ID]],customers!$A$1:$A$1001,customers!$I$1:$I$1001,,0)</f>
        <v>Yes</v>
      </c>
    </row>
    <row r="128" spans="1:16" x14ac:dyDescent="0.25">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3">
        <f>INDEX(products!$A$1:$G$49,MATCH(orders!$D128,products!$A$1:$A$49,0),MATCH(orders!L$1,products!$A$1:$G$1,0))</f>
        <v>11.25</v>
      </c>
      <c r="M128" s="3">
        <f t="shared" si="3"/>
        <v>11.25</v>
      </c>
      <c r="N128" t="str">
        <f t="shared" si="4"/>
        <v>Arabica</v>
      </c>
      <c r="O128" t="str">
        <f t="shared" si="5"/>
        <v>Medium</v>
      </c>
      <c r="P128" t="str">
        <f>_xlfn.XLOOKUP(Orders[[#This Row],[Customer ID]],customers!$A$1:$A$1001,customers!$I$1:$I$1001,,0)</f>
        <v>No</v>
      </c>
    </row>
    <row r="129" spans="1:16" x14ac:dyDescent="0.25">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3">
        <f>INDEX(products!$A$1:$G$49,MATCH(orders!$D129,products!$A$1:$A$49,0),MATCH(orders!L$1,products!$A$1:$G$1,0))</f>
        <v>12.95</v>
      </c>
      <c r="M129" s="3">
        <f t="shared" si="3"/>
        <v>77.699999999999989</v>
      </c>
      <c r="N129" t="str">
        <f t="shared" si="4"/>
        <v>Liberica</v>
      </c>
      <c r="O129" t="str">
        <f t="shared" si="5"/>
        <v>Dark</v>
      </c>
      <c r="P129" t="str">
        <f>_xlfn.XLOOKUP(Orders[[#This Row],[Customer ID]],customers!$A$1:$A$1001,customers!$I$1:$I$1001,,0)</f>
        <v>No</v>
      </c>
    </row>
    <row r="130" spans="1:16" x14ac:dyDescent="0.25">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3">
        <f>INDEX(products!$A$1:$G$49,MATCH(orders!$D130,products!$A$1:$A$49,0),MATCH(orders!L$1,products!$A$1:$G$1,0))</f>
        <v>6.75</v>
      </c>
      <c r="M130" s="3">
        <f t="shared" si="3"/>
        <v>6.75</v>
      </c>
      <c r="N130" t="str">
        <f t="shared" si="4"/>
        <v>Arabica</v>
      </c>
      <c r="O130" t="str">
        <f t="shared" si="5"/>
        <v>Medium</v>
      </c>
      <c r="P130" t="str">
        <f>_xlfn.XLOOKUP(Orders[[#This Row],[Customer ID]],customers!$A$1:$A$1001,customers!$I$1:$I$1001,,0)</f>
        <v>No</v>
      </c>
    </row>
    <row r="131" spans="1:16" x14ac:dyDescent="0.25">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3">
        <f>INDEX(products!$A$1:$G$49,MATCH(orders!$D131,products!$A$1:$A$49,0),MATCH(orders!L$1,products!$A$1:$G$1,0))</f>
        <v>12.15</v>
      </c>
      <c r="M131" s="3">
        <f t="shared" ref="M131:M194" si="6">L131*E131</f>
        <v>12.15</v>
      </c>
      <c r="N131" t="str">
        <f t="shared" ref="N131:N194" si="7">IF(I131="Rob","Robusta", IF(I131="Exc","Excelsa", 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3">
        <f>INDEX(products!$A$1:$G$49,MATCH(orders!$D132,products!$A$1:$A$49,0),MATCH(orders!L$1,products!$A$1:$G$1,0))</f>
        <v>29.784999999999997</v>
      </c>
      <c r="M132" s="3">
        <f t="shared" si="6"/>
        <v>148.92499999999998</v>
      </c>
      <c r="N132" t="str">
        <f t="shared" si="7"/>
        <v>Arabica</v>
      </c>
      <c r="O132" t="str">
        <f t="shared" si="8"/>
        <v>Light</v>
      </c>
      <c r="P132" t="str">
        <f>_xlfn.XLOOKUP(Orders[[#This Row],[Customer ID]],customers!$A$1:$A$1001,customers!$I$1:$I$1001,,0)</f>
        <v>Yes</v>
      </c>
    </row>
    <row r="133" spans="1:16" x14ac:dyDescent="0.25">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3">
        <f>INDEX(products!$A$1:$G$49,MATCH(orders!$D133,products!$A$1:$A$49,0),MATCH(orders!L$1,products!$A$1:$G$1,0))</f>
        <v>7.29</v>
      </c>
      <c r="M133" s="3">
        <f t="shared" si="6"/>
        <v>14.58</v>
      </c>
      <c r="N133" t="str">
        <f t="shared" si="7"/>
        <v>Excelsa</v>
      </c>
      <c r="O133" t="str">
        <f t="shared" si="8"/>
        <v>Dark</v>
      </c>
      <c r="P133" t="str">
        <f>_xlfn.XLOOKUP(Orders[[#This Row],[Customer ID]],customers!$A$1:$A$1001,customers!$I$1:$I$1001,,0)</f>
        <v>Yes</v>
      </c>
    </row>
    <row r="134" spans="1:16" x14ac:dyDescent="0.25">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3">
        <f>INDEX(products!$A$1:$G$49,MATCH(orders!$D134,products!$A$1:$A$49,0),MATCH(orders!L$1,products!$A$1:$G$1,0))</f>
        <v>29.784999999999997</v>
      </c>
      <c r="M134" s="3">
        <f t="shared" si="6"/>
        <v>148.92499999999998</v>
      </c>
      <c r="N134" t="str">
        <f t="shared" si="7"/>
        <v>Arabica</v>
      </c>
      <c r="O134" t="str">
        <f t="shared" si="8"/>
        <v>Light</v>
      </c>
      <c r="P134" t="str">
        <f>_xlfn.XLOOKUP(Orders[[#This Row],[Customer ID]],customers!$A$1:$A$1001,customers!$I$1:$I$1001,,0)</f>
        <v>Yes</v>
      </c>
    </row>
    <row r="135" spans="1:16" x14ac:dyDescent="0.25">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3">
        <f>INDEX(products!$A$1:$G$49,MATCH(orders!$D135,products!$A$1:$A$49,0),MATCH(orders!L$1,products!$A$1:$G$1,0))</f>
        <v>12.95</v>
      </c>
      <c r="M135" s="3">
        <f t="shared" si="6"/>
        <v>12.95</v>
      </c>
      <c r="N135" t="str">
        <f t="shared" si="7"/>
        <v>Liberica</v>
      </c>
      <c r="O135" t="str">
        <f t="shared" si="8"/>
        <v>Dark</v>
      </c>
      <c r="P135" t="str">
        <f>_xlfn.XLOOKUP(Orders[[#This Row],[Customer ID]],customers!$A$1:$A$1001,customers!$I$1:$I$1001,,0)</f>
        <v>No</v>
      </c>
    </row>
    <row r="136" spans="1:16" x14ac:dyDescent="0.25">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3">
        <f>INDEX(products!$A$1:$G$49,MATCH(orders!$D136,products!$A$1:$A$49,0),MATCH(orders!L$1,products!$A$1:$G$1,0))</f>
        <v>31.624999999999996</v>
      </c>
      <c r="M136" s="3">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3">
        <f>INDEX(products!$A$1:$G$49,MATCH(orders!$D137,products!$A$1:$A$49,0),MATCH(orders!L$1,products!$A$1:$G$1,0))</f>
        <v>7.77</v>
      </c>
      <c r="M137" s="3">
        <f t="shared" si="6"/>
        <v>38.849999999999994</v>
      </c>
      <c r="N137" t="str">
        <f t="shared" si="7"/>
        <v>Arabica</v>
      </c>
      <c r="O137" t="str">
        <f t="shared" si="8"/>
        <v>Light</v>
      </c>
      <c r="P137" t="str">
        <f>_xlfn.XLOOKUP(Orders[[#This Row],[Customer ID]],customers!$A$1:$A$1001,customers!$I$1:$I$1001,,0)</f>
        <v>Yes</v>
      </c>
    </row>
    <row r="138" spans="1:16" x14ac:dyDescent="0.25">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3">
        <f>INDEX(products!$A$1:$G$49,MATCH(orders!$D138,products!$A$1:$A$49,0),MATCH(orders!L$1,products!$A$1:$G$1,0))</f>
        <v>2.9849999999999999</v>
      </c>
      <c r="M138" s="3">
        <f t="shared" si="6"/>
        <v>11.94</v>
      </c>
      <c r="N138" t="str">
        <f t="shared" si="7"/>
        <v>Arabica</v>
      </c>
      <c r="O138" t="str">
        <f t="shared" si="8"/>
        <v>Dark</v>
      </c>
      <c r="P138" t="str">
        <f>_xlfn.XLOOKUP(Orders[[#This Row],[Customer ID]],customers!$A$1:$A$1001,customers!$I$1:$I$1001,,0)</f>
        <v>No</v>
      </c>
    </row>
    <row r="139" spans="1:16" x14ac:dyDescent="0.25">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3">
        <f>INDEX(products!$A$1:$G$49,MATCH(orders!$D139,products!$A$1:$A$49,0),MATCH(orders!L$1,products!$A$1:$G$1,0))</f>
        <v>34.154999999999994</v>
      </c>
      <c r="M139" s="3">
        <f t="shared" si="6"/>
        <v>102.46499999999997</v>
      </c>
      <c r="N139" t="str">
        <f t="shared" si="7"/>
        <v>Excelsa</v>
      </c>
      <c r="O139" t="str">
        <f t="shared" si="8"/>
        <v>Light</v>
      </c>
      <c r="P139" t="str">
        <f>_xlfn.XLOOKUP(Orders[[#This Row],[Customer ID]],customers!$A$1:$A$1001,customers!$I$1:$I$1001,,0)</f>
        <v>No</v>
      </c>
    </row>
    <row r="140" spans="1:16" x14ac:dyDescent="0.25">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3">
        <f>INDEX(products!$A$1:$G$49,MATCH(orders!$D140,products!$A$1:$A$49,0),MATCH(orders!L$1,products!$A$1:$G$1,0))</f>
        <v>12.15</v>
      </c>
      <c r="M140" s="3">
        <f t="shared" si="6"/>
        <v>48.6</v>
      </c>
      <c r="N140" t="str">
        <f t="shared" si="7"/>
        <v>Excelsa</v>
      </c>
      <c r="O140" t="str">
        <f t="shared" si="8"/>
        <v>Dark</v>
      </c>
      <c r="P140" t="str">
        <f>_xlfn.XLOOKUP(Orders[[#This Row],[Customer ID]],customers!$A$1:$A$1001,customers!$I$1:$I$1001,,0)</f>
        <v>No</v>
      </c>
    </row>
    <row r="141" spans="1:16" x14ac:dyDescent="0.25">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3">
        <f>INDEX(products!$A$1:$G$49,MATCH(orders!$D141,products!$A$1:$A$49,0),MATCH(orders!L$1,products!$A$1:$G$1,0))</f>
        <v>12.95</v>
      </c>
      <c r="M141" s="3">
        <f t="shared" si="6"/>
        <v>77.699999999999989</v>
      </c>
      <c r="N141" t="str">
        <f t="shared" si="7"/>
        <v>Liberica</v>
      </c>
      <c r="O141" t="str">
        <f t="shared" si="8"/>
        <v>Dark</v>
      </c>
      <c r="P141" t="str">
        <f>_xlfn.XLOOKUP(Orders[[#This Row],[Customer ID]],customers!$A$1:$A$1001,customers!$I$1:$I$1001,,0)</f>
        <v>Yes</v>
      </c>
    </row>
    <row r="142" spans="1:16" x14ac:dyDescent="0.25">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3">
        <f>INDEX(products!$A$1:$G$49,MATCH(orders!$D142,products!$A$1:$A$49,0),MATCH(orders!L$1,products!$A$1:$G$1,0))</f>
        <v>29.784999999999997</v>
      </c>
      <c r="M142" s="3">
        <f t="shared" si="6"/>
        <v>29.784999999999997</v>
      </c>
      <c r="N142" t="str">
        <f t="shared" si="7"/>
        <v>Liberica</v>
      </c>
      <c r="O142" t="str">
        <f t="shared" si="8"/>
        <v>Dark</v>
      </c>
      <c r="P142" t="str">
        <f>_xlfn.XLOOKUP(Orders[[#This Row],[Customer ID]],customers!$A$1:$A$1001,customers!$I$1:$I$1001,,0)</f>
        <v>Yes</v>
      </c>
    </row>
    <row r="143" spans="1:16" x14ac:dyDescent="0.25">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3">
        <f>INDEX(products!$A$1:$G$49,MATCH(orders!$D143,products!$A$1:$A$49,0),MATCH(orders!L$1,products!$A$1:$G$1,0))</f>
        <v>3.8849999999999998</v>
      </c>
      <c r="M143" s="3">
        <f t="shared" si="6"/>
        <v>15.54</v>
      </c>
      <c r="N143" t="str">
        <f t="shared" si="7"/>
        <v>Arabica</v>
      </c>
      <c r="O143" t="str">
        <f t="shared" si="8"/>
        <v>Light</v>
      </c>
      <c r="P143" t="str">
        <f>_xlfn.XLOOKUP(Orders[[#This Row],[Customer ID]],customers!$A$1:$A$1001,customers!$I$1:$I$1001,,0)</f>
        <v>Yes</v>
      </c>
    </row>
    <row r="144" spans="1:16" x14ac:dyDescent="0.25">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3">
        <f>INDEX(products!$A$1:$G$49,MATCH(orders!$D144,products!$A$1:$A$49,0),MATCH(orders!L$1,products!$A$1:$G$1,0))</f>
        <v>34.154999999999994</v>
      </c>
      <c r="M144" s="3">
        <f t="shared" si="6"/>
        <v>136.61999999999998</v>
      </c>
      <c r="N144" t="str">
        <f t="shared" si="7"/>
        <v>Excelsa</v>
      </c>
      <c r="O144" t="str">
        <f t="shared" si="8"/>
        <v>Light</v>
      </c>
      <c r="P144" t="str">
        <f>_xlfn.XLOOKUP(Orders[[#This Row],[Customer ID]],customers!$A$1:$A$1001,customers!$I$1:$I$1001,,0)</f>
        <v>Yes</v>
      </c>
    </row>
    <row r="145" spans="1:16" x14ac:dyDescent="0.25">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3">
        <f>INDEX(products!$A$1:$G$49,MATCH(orders!$D145,products!$A$1:$A$49,0),MATCH(orders!L$1,products!$A$1:$G$1,0))</f>
        <v>8.73</v>
      </c>
      <c r="M145" s="3">
        <f t="shared" si="6"/>
        <v>17.46</v>
      </c>
      <c r="N145" t="str">
        <f t="shared" si="7"/>
        <v>Liberica</v>
      </c>
      <c r="O145" t="str">
        <f t="shared" si="8"/>
        <v>Medium</v>
      </c>
      <c r="P145" t="str">
        <f>_xlfn.XLOOKUP(Orders[[#This Row],[Customer ID]],customers!$A$1:$A$1001,customers!$I$1:$I$1001,,0)</f>
        <v>No</v>
      </c>
    </row>
    <row r="146" spans="1:16" x14ac:dyDescent="0.25">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3">
        <f>INDEX(products!$A$1:$G$49,MATCH(orders!$D146,products!$A$1:$A$49,0),MATCH(orders!L$1,products!$A$1:$G$1,0))</f>
        <v>34.154999999999994</v>
      </c>
      <c r="M146" s="3">
        <f t="shared" si="6"/>
        <v>68.309999999999988</v>
      </c>
      <c r="N146" t="str">
        <f t="shared" si="7"/>
        <v>Excelsa</v>
      </c>
      <c r="O146" t="str">
        <f t="shared" si="8"/>
        <v>Light</v>
      </c>
      <c r="P146" t="str">
        <f>_xlfn.XLOOKUP(Orders[[#This Row],[Customer ID]],customers!$A$1:$A$1001,customers!$I$1:$I$1001,,0)</f>
        <v>Yes</v>
      </c>
    </row>
    <row r="147" spans="1:16" x14ac:dyDescent="0.25">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3">
        <f>INDEX(products!$A$1:$G$49,MATCH(orders!$D147,products!$A$1:$A$49,0),MATCH(orders!L$1,products!$A$1:$G$1,0))</f>
        <v>4.3650000000000002</v>
      </c>
      <c r="M147" s="3">
        <f t="shared" si="6"/>
        <v>17.46</v>
      </c>
      <c r="N147" t="str">
        <f t="shared" si="7"/>
        <v>Liberica</v>
      </c>
      <c r="O147" t="str">
        <f t="shared" si="8"/>
        <v>Medium</v>
      </c>
      <c r="P147" t="str">
        <f>_xlfn.XLOOKUP(Orders[[#This Row],[Customer ID]],customers!$A$1:$A$1001,customers!$I$1:$I$1001,,0)</f>
        <v>No</v>
      </c>
    </row>
    <row r="148" spans="1:16" x14ac:dyDescent="0.25">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3">
        <f>INDEX(products!$A$1:$G$49,MATCH(orders!$D148,products!$A$1:$A$49,0),MATCH(orders!L$1,products!$A$1:$G$1,0))</f>
        <v>14.55</v>
      </c>
      <c r="M148" s="3">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3">
        <f>INDEX(products!$A$1:$G$49,MATCH(orders!$D149,products!$A$1:$A$49,0),MATCH(orders!L$1,products!$A$1:$G$1,0))</f>
        <v>13.75</v>
      </c>
      <c r="M149" s="3">
        <f t="shared" si="6"/>
        <v>27.5</v>
      </c>
      <c r="N149" t="str">
        <f t="shared" si="7"/>
        <v>Excelsa</v>
      </c>
      <c r="O149" t="str">
        <f t="shared" si="8"/>
        <v>Medium</v>
      </c>
      <c r="P149" t="str">
        <f>_xlfn.XLOOKUP(Orders[[#This Row],[Customer ID]],customers!$A$1:$A$1001,customers!$I$1:$I$1001,,0)</f>
        <v>No</v>
      </c>
    </row>
    <row r="150" spans="1:16" x14ac:dyDescent="0.25">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3">
        <f>INDEX(products!$A$1:$G$49,MATCH(orders!$D150,products!$A$1:$A$49,0),MATCH(orders!L$1,products!$A$1:$G$1,0))</f>
        <v>3.645</v>
      </c>
      <c r="M150" s="3">
        <f t="shared" si="6"/>
        <v>18.225000000000001</v>
      </c>
      <c r="N150" t="str">
        <f t="shared" si="7"/>
        <v>Excelsa</v>
      </c>
      <c r="O150" t="str">
        <f t="shared" si="8"/>
        <v>Dark</v>
      </c>
      <c r="P150" t="str">
        <f>_xlfn.XLOOKUP(Orders[[#This Row],[Customer ID]],customers!$A$1:$A$1001,customers!$I$1:$I$1001,,0)</f>
        <v>Yes</v>
      </c>
    </row>
    <row r="151" spans="1:16" x14ac:dyDescent="0.25">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3">
        <f>INDEX(products!$A$1:$G$49,MATCH(orders!$D151,products!$A$1:$A$49,0),MATCH(orders!L$1,products!$A$1:$G$1,0))</f>
        <v>25.874999999999996</v>
      </c>
      <c r="M151" s="3">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3">
        <f>INDEX(products!$A$1:$G$49,MATCH(orders!$D152,products!$A$1:$A$49,0),MATCH(orders!L$1,products!$A$1:$G$1,0))</f>
        <v>12.95</v>
      </c>
      <c r="M152" s="3">
        <f t="shared" si="6"/>
        <v>12.95</v>
      </c>
      <c r="N152" t="str">
        <f t="shared" si="7"/>
        <v>Liberica</v>
      </c>
      <c r="O152" t="str">
        <f t="shared" si="8"/>
        <v>Dark</v>
      </c>
      <c r="P152" t="str">
        <f>_xlfn.XLOOKUP(Orders[[#This Row],[Customer ID]],customers!$A$1:$A$1001,customers!$I$1:$I$1001,,0)</f>
        <v>Yes</v>
      </c>
    </row>
    <row r="153" spans="1:16" x14ac:dyDescent="0.25">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3">
        <f>INDEX(products!$A$1:$G$49,MATCH(orders!$D153,products!$A$1:$A$49,0),MATCH(orders!L$1,products!$A$1:$G$1,0))</f>
        <v>11.25</v>
      </c>
      <c r="M153" s="3">
        <f t="shared" si="6"/>
        <v>33.75</v>
      </c>
      <c r="N153" t="str">
        <f t="shared" si="7"/>
        <v>Arabica</v>
      </c>
      <c r="O153" t="str">
        <f t="shared" si="8"/>
        <v>Medium</v>
      </c>
      <c r="P153" t="str">
        <f>_xlfn.XLOOKUP(Orders[[#This Row],[Customer ID]],customers!$A$1:$A$1001,customers!$I$1:$I$1001,,0)</f>
        <v>Yes</v>
      </c>
    </row>
    <row r="154" spans="1:16" x14ac:dyDescent="0.25">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3">
        <f>INDEX(products!$A$1:$G$49,MATCH(orders!$D154,products!$A$1:$A$49,0),MATCH(orders!L$1,products!$A$1:$G$1,0))</f>
        <v>22.884999999999998</v>
      </c>
      <c r="M154" s="3">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3">
        <f>INDEX(products!$A$1:$G$49,MATCH(orders!$D155,products!$A$1:$A$49,0),MATCH(orders!L$1,products!$A$1:$G$1,0))</f>
        <v>2.6849999999999996</v>
      </c>
      <c r="M155" s="3">
        <f t="shared" si="6"/>
        <v>2.6849999999999996</v>
      </c>
      <c r="N155" t="str">
        <f t="shared" si="7"/>
        <v>Robusta</v>
      </c>
      <c r="O155" t="str">
        <f t="shared" si="8"/>
        <v>Dark</v>
      </c>
      <c r="P155" t="str">
        <f>_xlfn.XLOOKUP(Orders[[#This Row],[Customer ID]],customers!$A$1:$A$1001,customers!$I$1:$I$1001,,0)</f>
        <v>No</v>
      </c>
    </row>
    <row r="156" spans="1:16" x14ac:dyDescent="0.25">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3">
        <f>INDEX(products!$A$1:$G$49,MATCH(orders!$D156,products!$A$1:$A$49,0),MATCH(orders!L$1,products!$A$1:$G$1,0))</f>
        <v>22.884999999999998</v>
      </c>
      <c r="M156" s="3">
        <f t="shared" si="6"/>
        <v>114.42499999999998</v>
      </c>
      <c r="N156" t="str">
        <f t="shared" si="7"/>
        <v>Arabica</v>
      </c>
      <c r="O156" t="str">
        <f t="shared" si="8"/>
        <v>Dark</v>
      </c>
      <c r="P156" t="str">
        <f>_xlfn.XLOOKUP(Orders[[#This Row],[Customer ID]],customers!$A$1:$A$1001,customers!$I$1:$I$1001,,0)</f>
        <v>No</v>
      </c>
    </row>
    <row r="157" spans="1:16" x14ac:dyDescent="0.25">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3">
        <f>INDEX(products!$A$1:$G$49,MATCH(orders!$D157,products!$A$1:$A$49,0),MATCH(orders!L$1,products!$A$1:$G$1,0))</f>
        <v>25.874999999999996</v>
      </c>
      <c r="M157" s="3">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3">
        <f>INDEX(products!$A$1:$G$49,MATCH(orders!$D158,products!$A$1:$A$49,0),MATCH(orders!L$1,products!$A$1:$G$1,0))</f>
        <v>25.874999999999996</v>
      </c>
      <c r="M158" s="3">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3">
        <f>INDEX(products!$A$1:$G$49,MATCH(orders!$D159,products!$A$1:$A$49,0),MATCH(orders!L$1,products!$A$1:$G$1,0))</f>
        <v>20.584999999999997</v>
      </c>
      <c r="M159" s="3">
        <f t="shared" si="6"/>
        <v>61.754999999999995</v>
      </c>
      <c r="N159" t="str">
        <f t="shared" si="7"/>
        <v>Robusta</v>
      </c>
      <c r="O159" t="str">
        <f t="shared" si="8"/>
        <v>Dark</v>
      </c>
      <c r="P159" t="str">
        <f>_xlfn.XLOOKUP(Orders[[#This Row],[Customer ID]],customers!$A$1:$A$1001,customers!$I$1:$I$1001,,0)</f>
        <v>No</v>
      </c>
    </row>
    <row r="160" spans="1:16" x14ac:dyDescent="0.25">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3">
        <f>INDEX(products!$A$1:$G$49,MATCH(orders!$D160,products!$A$1:$A$49,0),MATCH(orders!L$1,products!$A$1:$G$1,0))</f>
        <v>20.584999999999997</v>
      </c>
      <c r="M160" s="3">
        <f t="shared" si="6"/>
        <v>123.50999999999999</v>
      </c>
      <c r="N160" t="str">
        <f t="shared" si="7"/>
        <v>Robusta</v>
      </c>
      <c r="O160" t="str">
        <f t="shared" si="8"/>
        <v>Dark</v>
      </c>
      <c r="P160" t="str">
        <f>_xlfn.XLOOKUP(Orders[[#This Row],[Customer ID]],customers!$A$1:$A$1001,customers!$I$1:$I$1001,,0)</f>
        <v>Yes</v>
      </c>
    </row>
    <row r="161" spans="1:16" x14ac:dyDescent="0.25">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3">
        <f>INDEX(products!$A$1:$G$49,MATCH(orders!$D161,products!$A$1:$A$49,0),MATCH(orders!L$1,products!$A$1:$G$1,0))</f>
        <v>36.454999999999998</v>
      </c>
      <c r="M161" s="3">
        <f t="shared" si="6"/>
        <v>218.73</v>
      </c>
      <c r="N161" t="str">
        <f t="shared" si="7"/>
        <v>Liberica</v>
      </c>
      <c r="O161" t="str">
        <f t="shared" si="8"/>
        <v>Light</v>
      </c>
      <c r="P161" t="str">
        <f>_xlfn.XLOOKUP(Orders[[#This Row],[Customer ID]],customers!$A$1:$A$1001,customers!$I$1:$I$1001,,0)</f>
        <v>No</v>
      </c>
    </row>
    <row r="162" spans="1:16" x14ac:dyDescent="0.25">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3">
        <f>INDEX(products!$A$1:$G$49,MATCH(orders!$D162,products!$A$1:$A$49,0),MATCH(orders!L$1,products!$A$1:$G$1,0))</f>
        <v>8.25</v>
      </c>
      <c r="M162" s="3">
        <f t="shared" si="6"/>
        <v>33</v>
      </c>
      <c r="N162" t="str">
        <f t="shared" si="7"/>
        <v>Excelsa</v>
      </c>
      <c r="O162" t="str">
        <f t="shared" si="8"/>
        <v>Medium</v>
      </c>
      <c r="P162" t="str">
        <f>_xlfn.XLOOKUP(Orders[[#This Row],[Customer ID]],customers!$A$1:$A$1001,customers!$I$1:$I$1001,,0)</f>
        <v>No</v>
      </c>
    </row>
    <row r="163" spans="1:16" x14ac:dyDescent="0.25">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3">
        <f>INDEX(products!$A$1:$G$49,MATCH(orders!$D163,products!$A$1:$A$49,0),MATCH(orders!L$1,products!$A$1:$G$1,0))</f>
        <v>7.77</v>
      </c>
      <c r="M163" s="3">
        <f t="shared" si="6"/>
        <v>23.31</v>
      </c>
      <c r="N163" t="str">
        <f t="shared" si="7"/>
        <v>Arabica</v>
      </c>
      <c r="O163" t="str">
        <f t="shared" si="8"/>
        <v>Light</v>
      </c>
      <c r="P163" t="str">
        <f>_xlfn.XLOOKUP(Orders[[#This Row],[Customer ID]],customers!$A$1:$A$1001,customers!$I$1:$I$1001,,0)</f>
        <v>No</v>
      </c>
    </row>
    <row r="164" spans="1:16" x14ac:dyDescent="0.25">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3">
        <f>INDEX(products!$A$1:$G$49,MATCH(orders!$D164,products!$A$1:$A$49,0),MATCH(orders!L$1,products!$A$1:$G$1,0))</f>
        <v>7.29</v>
      </c>
      <c r="M164" s="3">
        <f t="shared" si="6"/>
        <v>21.87</v>
      </c>
      <c r="N164" t="str">
        <f t="shared" si="7"/>
        <v>Excelsa</v>
      </c>
      <c r="O164" t="str">
        <f t="shared" si="8"/>
        <v>Dark</v>
      </c>
      <c r="P164" t="str">
        <f>_xlfn.XLOOKUP(Orders[[#This Row],[Customer ID]],customers!$A$1:$A$1001,customers!$I$1:$I$1001,,0)</f>
        <v>Yes</v>
      </c>
    </row>
    <row r="165" spans="1:16" x14ac:dyDescent="0.25">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3">
        <f>INDEX(products!$A$1:$G$49,MATCH(orders!$D165,products!$A$1:$A$49,0),MATCH(orders!L$1,products!$A$1:$G$1,0))</f>
        <v>2.6849999999999996</v>
      </c>
      <c r="M165" s="3">
        <f t="shared" si="6"/>
        <v>16.11</v>
      </c>
      <c r="N165" t="str">
        <f t="shared" si="7"/>
        <v>Robusta</v>
      </c>
      <c r="O165" t="str">
        <f t="shared" si="8"/>
        <v>Dark</v>
      </c>
      <c r="P165" t="str">
        <f>_xlfn.XLOOKUP(Orders[[#This Row],[Customer ID]],customers!$A$1:$A$1001,customers!$I$1:$I$1001,,0)</f>
        <v>No</v>
      </c>
    </row>
    <row r="166" spans="1:16" x14ac:dyDescent="0.25">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3">
        <f>INDEX(products!$A$1:$G$49,MATCH(orders!$D166,products!$A$1:$A$49,0),MATCH(orders!L$1,products!$A$1:$G$1,0))</f>
        <v>7.29</v>
      </c>
      <c r="M166" s="3">
        <f t="shared" si="6"/>
        <v>29.16</v>
      </c>
      <c r="N166" t="str">
        <f t="shared" si="7"/>
        <v>Excelsa</v>
      </c>
      <c r="O166" t="str">
        <f t="shared" si="8"/>
        <v>Dark</v>
      </c>
      <c r="P166" t="str">
        <f>_xlfn.XLOOKUP(Orders[[#This Row],[Customer ID]],customers!$A$1:$A$1001,customers!$I$1:$I$1001,,0)</f>
        <v>No</v>
      </c>
    </row>
    <row r="167" spans="1:16" x14ac:dyDescent="0.25">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3">
        <f>INDEX(products!$A$1:$G$49,MATCH(orders!$D167,products!$A$1:$A$49,0),MATCH(orders!L$1,products!$A$1:$G$1,0))</f>
        <v>8.9499999999999993</v>
      </c>
      <c r="M167" s="3">
        <f t="shared" si="6"/>
        <v>53.699999999999996</v>
      </c>
      <c r="N167" t="str">
        <f t="shared" si="7"/>
        <v>Robusta</v>
      </c>
      <c r="O167" t="str">
        <f t="shared" si="8"/>
        <v>Dark</v>
      </c>
      <c r="P167" t="str">
        <f>_xlfn.XLOOKUP(Orders[[#This Row],[Customer ID]],customers!$A$1:$A$1001,customers!$I$1:$I$1001,,0)</f>
        <v>Yes</v>
      </c>
    </row>
    <row r="168" spans="1:16" x14ac:dyDescent="0.25">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3">
        <f>INDEX(products!$A$1:$G$49,MATCH(orders!$D168,products!$A$1:$A$49,0),MATCH(orders!L$1,products!$A$1:$G$1,0))</f>
        <v>5.3699999999999992</v>
      </c>
      <c r="M168" s="3">
        <f t="shared" si="6"/>
        <v>26.849999999999994</v>
      </c>
      <c r="N168" t="str">
        <f t="shared" si="7"/>
        <v>Robusta</v>
      </c>
      <c r="O168" t="str">
        <f t="shared" si="8"/>
        <v>Dark</v>
      </c>
      <c r="P168" t="str">
        <f>_xlfn.XLOOKUP(Orders[[#This Row],[Customer ID]],customers!$A$1:$A$1001,customers!$I$1:$I$1001,,0)</f>
        <v>Yes</v>
      </c>
    </row>
    <row r="169" spans="1:16" x14ac:dyDescent="0.25">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3">
        <f>INDEX(products!$A$1:$G$49,MATCH(orders!$D169,products!$A$1:$A$49,0),MATCH(orders!L$1,products!$A$1:$G$1,0))</f>
        <v>8.25</v>
      </c>
      <c r="M169" s="3">
        <f t="shared" si="6"/>
        <v>41.25</v>
      </c>
      <c r="N169" t="str">
        <f t="shared" si="7"/>
        <v>Excelsa</v>
      </c>
      <c r="O169" t="str">
        <f t="shared" si="8"/>
        <v>Medium</v>
      </c>
      <c r="P169" t="str">
        <f>_xlfn.XLOOKUP(Orders[[#This Row],[Customer ID]],customers!$A$1:$A$1001,customers!$I$1:$I$1001,,0)</f>
        <v>Yes</v>
      </c>
    </row>
    <row r="170" spans="1:16" x14ac:dyDescent="0.25">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3">
        <f>INDEX(products!$A$1:$G$49,MATCH(orders!$D170,products!$A$1:$A$49,0),MATCH(orders!L$1,products!$A$1:$G$1,0))</f>
        <v>6.75</v>
      </c>
      <c r="M170" s="3">
        <f t="shared" si="6"/>
        <v>40.5</v>
      </c>
      <c r="N170" t="str">
        <f t="shared" si="7"/>
        <v>Arabica</v>
      </c>
      <c r="O170" t="str">
        <f t="shared" si="8"/>
        <v>Medium</v>
      </c>
      <c r="P170" t="str">
        <f>_xlfn.XLOOKUP(Orders[[#This Row],[Customer ID]],customers!$A$1:$A$1001,customers!$I$1:$I$1001,,0)</f>
        <v>No</v>
      </c>
    </row>
    <row r="171" spans="1:16" x14ac:dyDescent="0.25">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3">
        <f>INDEX(products!$A$1:$G$49,MATCH(orders!$D171,products!$A$1:$A$49,0),MATCH(orders!L$1,products!$A$1:$G$1,0))</f>
        <v>8.9499999999999993</v>
      </c>
      <c r="M171" s="3">
        <f t="shared" si="6"/>
        <v>17.899999999999999</v>
      </c>
      <c r="N171" t="str">
        <f t="shared" si="7"/>
        <v>Robusta</v>
      </c>
      <c r="O171" t="str">
        <f t="shared" si="8"/>
        <v>Dark</v>
      </c>
      <c r="P171" t="str">
        <f>_xlfn.XLOOKUP(Orders[[#This Row],[Customer ID]],customers!$A$1:$A$1001,customers!$I$1:$I$1001,,0)</f>
        <v>No</v>
      </c>
    </row>
    <row r="172" spans="1:16" x14ac:dyDescent="0.25">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3">
        <f>INDEX(products!$A$1:$G$49,MATCH(orders!$D172,products!$A$1:$A$49,0),MATCH(orders!L$1,products!$A$1:$G$1,0))</f>
        <v>34.154999999999994</v>
      </c>
      <c r="M172" s="3">
        <f t="shared" si="6"/>
        <v>68.309999999999988</v>
      </c>
      <c r="N172" t="str">
        <f t="shared" si="7"/>
        <v>Excelsa</v>
      </c>
      <c r="O172" t="str">
        <f t="shared" si="8"/>
        <v>Light</v>
      </c>
      <c r="P172" t="str">
        <f>_xlfn.XLOOKUP(Orders[[#This Row],[Customer ID]],customers!$A$1:$A$1001,customers!$I$1:$I$1001,,0)</f>
        <v>No</v>
      </c>
    </row>
    <row r="173" spans="1:16" x14ac:dyDescent="0.25">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3">
        <f>INDEX(products!$A$1:$G$49,MATCH(orders!$D173,products!$A$1:$A$49,0),MATCH(orders!L$1,products!$A$1:$G$1,0))</f>
        <v>31.624999999999996</v>
      </c>
      <c r="M173" s="3">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3">
        <f>INDEX(products!$A$1:$G$49,MATCH(orders!$D174,products!$A$1:$A$49,0),MATCH(orders!L$1,products!$A$1:$G$1,0))</f>
        <v>7.29</v>
      </c>
      <c r="M174" s="3">
        <f t="shared" si="6"/>
        <v>21.87</v>
      </c>
      <c r="N174" t="str">
        <f t="shared" si="7"/>
        <v>Excelsa</v>
      </c>
      <c r="O174" t="str">
        <f t="shared" si="8"/>
        <v>Dark</v>
      </c>
      <c r="P174" t="str">
        <f>_xlfn.XLOOKUP(Orders[[#This Row],[Customer ID]],customers!$A$1:$A$1001,customers!$I$1:$I$1001,,0)</f>
        <v>No</v>
      </c>
    </row>
    <row r="175" spans="1:16" x14ac:dyDescent="0.25">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3">
        <f>INDEX(products!$A$1:$G$49,MATCH(orders!$D175,products!$A$1:$A$49,0),MATCH(orders!L$1,products!$A$1:$G$1,0))</f>
        <v>22.884999999999998</v>
      </c>
      <c r="M175" s="3">
        <f t="shared" si="6"/>
        <v>91.539999999999992</v>
      </c>
      <c r="N175" t="str">
        <f t="shared" si="7"/>
        <v>Robusta</v>
      </c>
      <c r="O175" t="str">
        <f t="shared" si="8"/>
        <v>Medium</v>
      </c>
      <c r="P175" t="str">
        <f>_xlfn.XLOOKUP(Orders[[#This Row],[Customer ID]],customers!$A$1:$A$1001,customers!$I$1:$I$1001,,0)</f>
        <v>No</v>
      </c>
    </row>
    <row r="176" spans="1:16" x14ac:dyDescent="0.25">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3">
        <f>INDEX(products!$A$1:$G$49,MATCH(orders!$D176,products!$A$1:$A$49,0),MATCH(orders!L$1,products!$A$1:$G$1,0))</f>
        <v>34.154999999999994</v>
      </c>
      <c r="M176" s="3">
        <f t="shared" si="6"/>
        <v>204.92999999999995</v>
      </c>
      <c r="N176" t="str">
        <f t="shared" si="7"/>
        <v>Excelsa</v>
      </c>
      <c r="O176" t="str">
        <f t="shared" si="8"/>
        <v>Light</v>
      </c>
      <c r="P176" t="str">
        <f>_xlfn.XLOOKUP(Orders[[#This Row],[Customer ID]],customers!$A$1:$A$1001,customers!$I$1:$I$1001,,0)</f>
        <v>Yes</v>
      </c>
    </row>
    <row r="177" spans="1:16" x14ac:dyDescent="0.25">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3">
        <f>INDEX(products!$A$1:$G$49,MATCH(orders!$D177,products!$A$1:$A$49,0),MATCH(orders!L$1,products!$A$1:$G$1,0))</f>
        <v>31.624999999999996</v>
      </c>
      <c r="M177" s="3">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3">
        <f>INDEX(products!$A$1:$G$49,MATCH(orders!$D178,products!$A$1:$A$49,0),MATCH(orders!L$1,products!$A$1:$G$1,0))</f>
        <v>34.154999999999994</v>
      </c>
      <c r="M178" s="3">
        <f t="shared" si="6"/>
        <v>34.154999999999994</v>
      </c>
      <c r="N178" t="str">
        <f t="shared" si="7"/>
        <v>Excelsa</v>
      </c>
      <c r="O178" t="str">
        <f t="shared" si="8"/>
        <v>Light</v>
      </c>
      <c r="P178" t="str">
        <f>_xlfn.XLOOKUP(Orders[[#This Row],[Customer ID]],customers!$A$1:$A$1001,customers!$I$1:$I$1001,,0)</f>
        <v>Yes</v>
      </c>
    </row>
    <row r="179" spans="1:16" x14ac:dyDescent="0.25">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3">
        <f>INDEX(products!$A$1:$G$49,MATCH(orders!$D179,products!$A$1:$A$49,0),MATCH(orders!L$1,products!$A$1:$G$1,0))</f>
        <v>27.484999999999996</v>
      </c>
      <c r="M179" s="3">
        <f t="shared" si="6"/>
        <v>109.93999999999998</v>
      </c>
      <c r="N179" t="str">
        <f t="shared" si="7"/>
        <v>Robusta</v>
      </c>
      <c r="O179" t="str">
        <f t="shared" si="8"/>
        <v>Light</v>
      </c>
      <c r="P179" t="str">
        <f>_xlfn.XLOOKUP(Orders[[#This Row],[Customer ID]],customers!$A$1:$A$1001,customers!$I$1:$I$1001,,0)</f>
        <v>Yes</v>
      </c>
    </row>
    <row r="180" spans="1:16" x14ac:dyDescent="0.25">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3">
        <f>INDEX(products!$A$1:$G$49,MATCH(orders!$D180,products!$A$1:$A$49,0),MATCH(orders!L$1,products!$A$1:$G$1,0))</f>
        <v>12.95</v>
      </c>
      <c r="M180" s="3">
        <f t="shared" si="6"/>
        <v>25.9</v>
      </c>
      <c r="N180" t="str">
        <f t="shared" si="7"/>
        <v>Arabica</v>
      </c>
      <c r="O180" t="str">
        <f t="shared" si="8"/>
        <v>Light</v>
      </c>
      <c r="P180" t="str">
        <f>_xlfn.XLOOKUP(Orders[[#This Row],[Customer ID]],customers!$A$1:$A$1001,customers!$I$1:$I$1001,,0)</f>
        <v>No</v>
      </c>
    </row>
    <row r="181" spans="1:16" x14ac:dyDescent="0.25">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3">
        <f>INDEX(products!$A$1:$G$49,MATCH(orders!$D181,products!$A$1:$A$49,0),MATCH(orders!L$1,products!$A$1:$G$1,0))</f>
        <v>2.9849999999999999</v>
      </c>
      <c r="M181" s="3">
        <f t="shared" si="6"/>
        <v>2.9849999999999999</v>
      </c>
      <c r="N181" t="str">
        <f t="shared" si="7"/>
        <v>Arabica</v>
      </c>
      <c r="O181" t="str">
        <f t="shared" si="8"/>
        <v>Dark</v>
      </c>
      <c r="P181" t="str">
        <f>_xlfn.XLOOKUP(Orders[[#This Row],[Customer ID]],customers!$A$1:$A$1001,customers!$I$1:$I$1001,,0)</f>
        <v>No</v>
      </c>
    </row>
    <row r="182" spans="1:16" x14ac:dyDescent="0.25">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3">
        <f>INDEX(products!$A$1:$G$49,MATCH(orders!$D182,products!$A$1:$A$49,0),MATCH(orders!L$1,products!$A$1:$G$1,0))</f>
        <v>4.4550000000000001</v>
      </c>
      <c r="M182" s="3">
        <f t="shared" si="6"/>
        <v>22.274999999999999</v>
      </c>
      <c r="N182" t="str">
        <f t="shared" si="7"/>
        <v>Excelsa</v>
      </c>
      <c r="O182" t="str">
        <f t="shared" si="8"/>
        <v>Light</v>
      </c>
      <c r="P182" t="str">
        <f>_xlfn.XLOOKUP(Orders[[#This Row],[Customer ID]],customers!$A$1:$A$1001,customers!$I$1:$I$1001,,0)</f>
        <v>No</v>
      </c>
    </row>
    <row r="183" spans="1:16" x14ac:dyDescent="0.25">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3">
        <f>INDEX(products!$A$1:$G$49,MATCH(orders!$D183,products!$A$1:$A$49,0),MATCH(orders!L$1,products!$A$1:$G$1,0))</f>
        <v>5.97</v>
      </c>
      <c r="M183" s="3">
        <f t="shared" si="6"/>
        <v>29.849999999999998</v>
      </c>
      <c r="N183" t="str">
        <f t="shared" si="7"/>
        <v>Arabica</v>
      </c>
      <c r="O183" t="str">
        <f t="shared" si="8"/>
        <v>Dark</v>
      </c>
      <c r="P183" t="str">
        <f>_xlfn.XLOOKUP(Orders[[#This Row],[Customer ID]],customers!$A$1:$A$1001,customers!$I$1:$I$1001,,0)</f>
        <v>No</v>
      </c>
    </row>
    <row r="184" spans="1:16" x14ac:dyDescent="0.25">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3">
        <f>INDEX(products!$A$1:$G$49,MATCH(orders!$D184,products!$A$1:$A$49,0),MATCH(orders!L$1,products!$A$1:$G$1,0))</f>
        <v>5.3699999999999992</v>
      </c>
      <c r="M184" s="3">
        <f t="shared" si="6"/>
        <v>32.22</v>
      </c>
      <c r="N184" t="str">
        <f t="shared" si="7"/>
        <v>Robusta</v>
      </c>
      <c r="O184" t="str">
        <f t="shared" si="8"/>
        <v>Dark</v>
      </c>
      <c r="P184" t="str">
        <f>_xlfn.XLOOKUP(Orders[[#This Row],[Customer ID]],customers!$A$1:$A$1001,customers!$I$1:$I$1001,,0)</f>
        <v>No</v>
      </c>
    </row>
    <row r="185" spans="1:16" x14ac:dyDescent="0.25">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3">
        <f>INDEX(products!$A$1:$G$49,MATCH(orders!$D185,products!$A$1:$A$49,0),MATCH(orders!L$1,products!$A$1:$G$1,0))</f>
        <v>4.125</v>
      </c>
      <c r="M185" s="3">
        <f t="shared" si="6"/>
        <v>8.25</v>
      </c>
      <c r="N185" t="str">
        <f t="shared" si="7"/>
        <v>Excelsa</v>
      </c>
      <c r="O185" t="str">
        <f t="shared" si="8"/>
        <v>Medium</v>
      </c>
      <c r="P185" t="str">
        <f>_xlfn.XLOOKUP(Orders[[#This Row],[Customer ID]],customers!$A$1:$A$1001,customers!$I$1:$I$1001,,0)</f>
        <v>No</v>
      </c>
    </row>
    <row r="186" spans="1:16" x14ac:dyDescent="0.25">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3">
        <f>INDEX(products!$A$1:$G$49,MATCH(orders!$D186,products!$A$1:$A$49,0),MATCH(orders!L$1,products!$A$1:$G$1,0))</f>
        <v>7.77</v>
      </c>
      <c r="M186" s="3">
        <f t="shared" si="6"/>
        <v>31.08</v>
      </c>
      <c r="N186" t="str">
        <f t="shared" si="7"/>
        <v>Arabica</v>
      </c>
      <c r="O186" t="str">
        <f t="shared" si="8"/>
        <v>Light</v>
      </c>
      <c r="P186" t="str">
        <f>_xlfn.XLOOKUP(Orders[[#This Row],[Customer ID]],customers!$A$1:$A$1001,customers!$I$1:$I$1001,,0)</f>
        <v>No</v>
      </c>
    </row>
    <row r="187" spans="1:16" x14ac:dyDescent="0.25">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3">
        <f>INDEX(products!$A$1:$G$49,MATCH(orders!$D187,products!$A$1:$A$49,0),MATCH(orders!L$1,products!$A$1:$G$1,0))</f>
        <v>7.29</v>
      </c>
      <c r="M187" s="3">
        <f t="shared" si="6"/>
        <v>36.450000000000003</v>
      </c>
      <c r="N187" t="str">
        <f t="shared" si="7"/>
        <v>Excelsa</v>
      </c>
      <c r="O187" t="str">
        <f t="shared" si="8"/>
        <v>Dark</v>
      </c>
      <c r="P187" t="str">
        <f>_xlfn.XLOOKUP(Orders[[#This Row],[Customer ID]],customers!$A$1:$A$1001,customers!$I$1:$I$1001,,0)</f>
        <v>Yes</v>
      </c>
    </row>
    <row r="188" spans="1:16" x14ac:dyDescent="0.25">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3">
        <f>INDEX(products!$A$1:$G$49,MATCH(orders!$D188,products!$A$1:$A$49,0),MATCH(orders!L$1,products!$A$1:$G$1,0))</f>
        <v>22.884999999999998</v>
      </c>
      <c r="M188" s="3">
        <f t="shared" si="6"/>
        <v>68.655000000000001</v>
      </c>
      <c r="N188" t="str">
        <f t="shared" si="7"/>
        <v>Robusta</v>
      </c>
      <c r="O188" t="str">
        <f t="shared" si="8"/>
        <v>Medium</v>
      </c>
      <c r="P188" t="str">
        <f>_xlfn.XLOOKUP(Orders[[#This Row],[Customer ID]],customers!$A$1:$A$1001,customers!$I$1:$I$1001,,0)</f>
        <v>No</v>
      </c>
    </row>
    <row r="189" spans="1:16" x14ac:dyDescent="0.25">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3">
        <f>INDEX(products!$A$1:$G$49,MATCH(orders!$D189,products!$A$1:$A$49,0),MATCH(orders!L$1,products!$A$1:$G$1,0))</f>
        <v>8.73</v>
      </c>
      <c r="M189" s="3">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3">
        <f>INDEX(products!$A$1:$G$49,MATCH(orders!$D190,products!$A$1:$A$49,0),MATCH(orders!L$1,products!$A$1:$G$1,0))</f>
        <v>4.4550000000000001</v>
      </c>
      <c r="M190" s="3">
        <f t="shared" si="6"/>
        <v>4.4550000000000001</v>
      </c>
      <c r="N190" t="str">
        <f t="shared" si="7"/>
        <v>Excelsa</v>
      </c>
      <c r="O190" t="str">
        <f t="shared" si="8"/>
        <v>Light</v>
      </c>
      <c r="P190" t="str">
        <f>_xlfn.XLOOKUP(Orders[[#This Row],[Customer ID]],customers!$A$1:$A$1001,customers!$I$1:$I$1001,,0)</f>
        <v>Yes</v>
      </c>
    </row>
    <row r="191" spans="1:16" x14ac:dyDescent="0.25">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3">
        <f>INDEX(products!$A$1:$G$49,MATCH(orders!$D191,products!$A$1:$A$49,0),MATCH(orders!L$1,products!$A$1:$G$1,0))</f>
        <v>14.55</v>
      </c>
      <c r="M191" s="3">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3">
        <f>INDEX(products!$A$1:$G$49,MATCH(orders!$D192,products!$A$1:$A$49,0),MATCH(orders!L$1,products!$A$1:$G$1,0))</f>
        <v>33.464999999999996</v>
      </c>
      <c r="M192" s="3">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3">
        <f>INDEX(products!$A$1:$G$49,MATCH(orders!$D193,products!$A$1:$A$49,0),MATCH(orders!L$1,products!$A$1:$G$1,0))</f>
        <v>3.8849999999999998</v>
      </c>
      <c r="M193" s="3">
        <f t="shared" si="6"/>
        <v>19.424999999999997</v>
      </c>
      <c r="N193" t="str">
        <f t="shared" si="7"/>
        <v>Liberica</v>
      </c>
      <c r="O193" t="str">
        <f t="shared" si="8"/>
        <v>Dark</v>
      </c>
      <c r="P193" t="str">
        <f>_xlfn.XLOOKUP(Orders[[#This Row],[Customer ID]],customers!$A$1:$A$1001,customers!$I$1:$I$1001,,0)</f>
        <v>Yes</v>
      </c>
    </row>
    <row r="194" spans="1:16" x14ac:dyDescent="0.25">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3">
        <f>INDEX(products!$A$1:$G$49,MATCH(orders!$D194,products!$A$1:$A$49,0),MATCH(orders!L$1,products!$A$1:$G$1,0))</f>
        <v>12.15</v>
      </c>
      <c r="M194" s="3">
        <f t="shared" si="6"/>
        <v>72.900000000000006</v>
      </c>
      <c r="N194" t="str">
        <f t="shared" si="7"/>
        <v>Excelsa</v>
      </c>
      <c r="O194" t="str">
        <f t="shared" si="8"/>
        <v>Dark</v>
      </c>
      <c r="P194" t="str">
        <f>_xlfn.XLOOKUP(Orders[[#This Row],[Customer ID]],customers!$A$1:$A$1001,customers!$I$1:$I$1001,,0)</f>
        <v>Yes</v>
      </c>
    </row>
    <row r="195" spans="1:16" x14ac:dyDescent="0.25">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3">
        <f>INDEX(products!$A$1:$G$49,MATCH(orders!$D195,products!$A$1:$A$49,0),MATCH(orders!L$1,products!$A$1:$G$1,0))</f>
        <v>14.85</v>
      </c>
      <c r="M195" s="3">
        <f t="shared" ref="M195:M258" si="9">L195*E195</f>
        <v>44.55</v>
      </c>
      <c r="N195" t="str">
        <f t="shared" ref="N195:N258" si="10">IF(I195="Rob","Robusta", IF(I195="Exc","Excelsa", 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3">
        <f>INDEX(products!$A$1:$G$49,MATCH(orders!$D196,products!$A$1:$A$49,0),MATCH(orders!L$1,products!$A$1:$G$1,0))</f>
        <v>7.29</v>
      </c>
      <c r="M196" s="3">
        <f t="shared" si="9"/>
        <v>36.450000000000003</v>
      </c>
      <c r="N196" t="str">
        <f t="shared" si="10"/>
        <v>Excelsa</v>
      </c>
      <c r="O196" t="str">
        <f t="shared" si="11"/>
        <v>Dark</v>
      </c>
      <c r="P196" t="str">
        <f>_xlfn.XLOOKUP(Orders[[#This Row],[Customer ID]],customers!$A$1:$A$1001,customers!$I$1:$I$1001,,0)</f>
        <v>No</v>
      </c>
    </row>
    <row r="197" spans="1:16" x14ac:dyDescent="0.25">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3">
        <f>INDEX(products!$A$1:$G$49,MATCH(orders!$D197,products!$A$1:$A$49,0),MATCH(orders!L$1,products!$A$1:$G$1,0))</f>
        <v>12.95</v>
      </c>
      <c r="M197" s="3">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3">
        <f>INDEX(products!$A$1:$G$49,MATCH(orders!$D198,products!$A$1:$A$49,0),MATCH(orders!L$1,products!$A$1:$G$1,0))</f>
        <v>8.91</v>
      </c>
      <c r="M198" s="3">
        <f t="shared" si="9"/>
        <v>53.46</v>
      </c>
      <c r="N198" t="str">
        <f t="shared" si="10"/>
        <v>Excelsa</v>
      </c>
      <c r="O198" t="str">
        <f t="shared" si="11"/>
        <v>Light</v>
      </c>
      <c r="P198" t="str">
        <f>_xlfn.XLOOKUP(Orders[[#This Row],[Customer ID]],customers!$A$1:$A$1001,customers!$I$1:$I$1001,,0)</f>
        <v>No</v>
      </c>
    </row>
    <row r="199" spans="1:16" x14ac:dyDescent="0.25">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3">
        <f>INDEX(products!$A$1:$G$49,MATCH(orders!$D199,products!$A$1:$A$49,0),MATCH(orders!L$1,products!$A$1:$G$1,0))</f>
        <v>29.784999999999997</v>
      </c>
      <c r="M199" s="3">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3">
        <f>INDEX(products!$A$1:$G$49,MATCH(orders!$D200,products!$A$1:$A$49,0),MATCH(orders!L$1,products!$A$1:$G$1,0))</f>
        <v>29.784999999999997</v>
      </c>
      <c r="M200" s="3">
        <f t="shared" si="9"/>
        <v>89.35499999999999</v>
      </c>
      <c r="N200" t="str">
        <f t="shared" si="10"/>
        <v>Liberica</v>
      </c>
      <c r="O200" t="str">
        <f t="shared" si="11"/>
        <v>Dark</v>
      </c>
      <c r="P200" t="str">
        <f>_xlfn.XLOOKUP(Orders[[#This Row],[Customer ID]],customers!$A$1:$A$1001,customers!$I$1:$I$1001,,0)</f>
        <v>No</v>
      </c>
    </row>
    <row r="201" spans="1:16" x14ac:dyDescent="0.25">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3">
        <f>INDEX(products!$A$1:$G$49,MATCH(orders!$D201,products!$A$1:$A$49,0),MATCH(orders!L$1,products!$A$1:$G$1,0))</f>
        <v>9.51</v>
      </c>
      <c r="M201" s="3">
        <f t="shared" si="9"/>
        <v>38.04</v>
      </c>
      <c r="N201" t="str">
        <f t="shared" si="10"/>
        <v>Liberica</v>
      </c>
      <c r="O201" t="str">
        <f t="shared" si="11"/>
        <v>Light</v>
      </c>
      <c r="P201" t="str">
        <f>_xlfn.XLOOKUP(Orders[[#This Row],[Customer ID]],customers!$A$1:$A$1001,customers!$I$1:$I$1001,,0)</f>
        <v>No</v>
      </c>
    </row>
    <row r="202" spans="1:16" x14ac:dyDescent="0.25">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3">
        <f>INDEX(products!$A$1:$G$49,MATCH(orders!$D202,products!$A$1:$A$49,0),MATCH(orders!L$1,products!$A$1:$G$1,0))</f>
        <v>13.75</v>
      </c>
      <c r="M202" s="3">
        <f t="shared" si="9"/>
        <v>41.25</v>
      </c>
      <c r="N202" t="str">
        <f t="shared" si="10"/>
        <v>Excelsa</v>
      </c>
      <c r="O202" t="str">
        <f t="shared" si="11"/>
        <v>Medium</v>
      </c>
      <c r="P202" t="str">
        <f>_xlfn.XLOOKUP(Orders[[#This Row],[Customer ID]],customers!$A$1:$A$1001,customers!$I$1:$I$1001,,0)</f>
        <v>No</v>
      </c>
    </row>
    <row r="203" spans="1:16" x14ac:dyDescent="0.25">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3">
        <f>INDEX(products!$A$1:$G$49,MATCH(orders!$D203,products!$A$1:$A$49,0),MATCH(orders!L$1,products!$A$1:$G$1,0))</f>
        <v>9.51</v>
      </c>
      <c r="M203" s="3">
        <f t="shared" si="9"/>
        <v>57.06</v>
      </c>
      <c r="N203" t="str">
        <f t="shared" si="10"/>
        <v>Liberica</v>
      </c>
      <c r="O203" t="str">
        <f t="shared" si="11"/>
        <v>Light</v>
      </c>
      <c r="P203" t="str">
        <f>_xlfn.XLOOKUP(Orders[[#This Row],[Customer ID]],customers!$A$1:$A$1001,customers!$I$1:$I$1001,,0)</f>
        <v>No</v>
      </c>
    </row>
    <row r="204" spans="1:16" x14ac:dyDescent="0.25">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3">
        <f>INDEX(products!$A$1:$G$49,MATCH(orders!$D204,products!$A$1:$A$49,0),MATCH(orders!L$1,products!$A$1:$G$1,0))</f>
        <v>29.784999999999997</v>
      </c>
      <c r="M204" s="3">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3">
        <f>INDEX(products!$A$1:$G$49,MATCH(orders!$D205,products!$A$1:$A$49,0),MATCH(orders!L$1,products!$A$1:$G$1,0))</f>
        <v>4.7549999999999999</v>
      </c>
      <c r="M205" s="3">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3">
        <f>INDEX(products!$A$1:$G$49,MATCH(orders!$D206,products!$A$1:$A$49,0),MATCH(orders!L$1,products!$A$1:$G$1,0))</f>
        <v>13.75</v>
      </c>
      <c r="M206" s="3">
        <f t="shared" si="9"/>
        <v>82.5</v>
      </c>
      <c r="N206" t="str">
        <f t="shared" si="10"/>
        <v>Excelsa</v>
      </c>
      <c r="O206" t="str">
        <f t="shared" si="11"/>
        <v>Medium</v>
      </c>
      <c r="P206" t="str">
        <f>_xlfn.XLOOKUP(Orders[[#This Row],[Customer ID]],customers!$A$1:$A$1001,customers!$I$1:$I$1001,,0)</f>
        <v>No</v>
      </c>
    </row>
    <row r="207" spans="1:16" x14ac:dyDescent="0.25">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3">
        <f>INDEX(products!$A$1:$G$49,MATCH(orders!$D207,products!$A$1:$A$49,0),MATCH(orders!L$1,products!$A$1:$G$1,0))</f>
        <v>2.6849999999999996</v>
      </c>
      <c r="M207" s="3">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3">
        <f>INDEX(products!$A$1:$G$49,MATCH(orders!$D208,products!$A$1:$A$49,0),MATCH(orders!L$1,products!$A$1:$G$1,0))</f>
        <v>11.25</v>
      </c>
      <c r="M208" s="3">
        <f t="shared" si="9"/>
        <v>22.5</v>
      </c>
      <c r="N208" t="str">
        <f t="shared" si="10"/>
        <v>Arabica</v>
      </c>
      <c r="O208" t="str">
        <f t="shared" si="11"/>
        <v>Medium</v>
      </c>
      <c r="P208" t="str">
        <f>_xlfn.XLOOKUP(Orders[[#This Row],[Customer ID]],customers!$A$1:$A$1001,customers!$I$1:$I$1001,,0)</f>
        <v>No</v>
      </c>
    </row>
    <row r="209" spans="1:16" x14ac:dyDescent="0.25">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3">
        <f>INDEX(products!$A$1:$G$49,MATCH(orders!$D209,products!$A$1:$A$49,0),MATCH(orders!L$1,products!$A$1:$G$1,0))</f>
        <v>6.75</v>
      </c>
      <c r="M209" s="3">
        <f t="shared" si="9"/>
        <v>40.5</v>
      </c>
      <c r="N209" t="str">
        <f t="shared" si="10"/>
        <v>Arabica</v>
      </c>
      <c r="O209" t="str">
        <f t="shared" si="11"/>
        <v>Medium</v>
      </c>
      <c r="P209" t="str">
        <f>_xlfn.XLOOKUP(Orders[[#This Row],[Customer ID]],customers!$A$1:$A$1001,customers!$I$1:$I$1001,,0)</f>
        <v>Yes</v>
      </c>
    </row>
    <row r="210" spans="1:16" x14ac:dyDescent="0.25">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3">
        <f>INDEX(products!$A$1:$G$49,MATCH(orders!$D210,products!$A$1:$A$49,0),MATCH(orders!L$1,products!$A$1:$G$1,0))</f>
        <v>7.29</v>
      </c>
      <c r="M210" s="3">
        <f t="shared" si="9"/>
        <v>29.16</v>
      </c>
      <c r="N210" t="str">
        <f t="shared" si="10"/>
        <v>Excelsa</v>
      </c>
      <c r="O210" t="str">
        <f t="shared" si="11"/>
        <v>Dark</v>
      </c>
      <c r="P210" t="str">
        <f>_xlfn.XLOOKUP(Orders[[#This Row],[Customer ID]],customers!$A$1:$A$1001,customers!$I$1:$I$1001,,0)</f>
        <v>Yes</v>
      </c>
    </row>
    <row r="211" spans="1:16" x14ac:dyDescent="0.25">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3">
        <f>INDEX(products!$A$1:$G$49,MATCH(orders!$D211,products!$A$1:$A$49,0),MATCH(orders!L$1,products!$A$1:$G$1,0))</f>
        <v>6.75</v>
      </c>
      <c r="M211" s="3">
        <f t="shared" si="9"/>
        <v>6.75</v>
      </c>
      <c r="N211" t="str">
        <f t="shared" si="10"/>
        <v>Arabica</v>
      </c>
      <c r="O211" t="str">
        <f t="shared" si="11"/>
        <v>Medium</v>
      </c>
      <c r="P211" t="str">
        <f>_xlfn.XLOOKUP(Orders[[#This Row],[Customer ID]],customers!$A$1:$A$1001,customers!$I$1:$I$1001,,0)</f>
        <v>No</v>
      </c>
    </row>
    <row r="212" spans="1:16" x14ac:dyDescent="0.25">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3">
        <f>INDEX(products!$A$1:$G$49,MATCH(orders!$D212,products!$A$1:$A$49,0),MATCH(orders!L$1,products!$A$1:$G$1,0))</f>
        <v>12.95</v>
      </c>
      <c r="M212" s="3">
        <f t="shared" si="9"/>
        <v>51.8</v>
      </c>
      <c r="N212" t="str">
        <f t="shared" si="10"/>
        <v>Liberica</v>
      </c>
      <c r="O212" t="str">
        <f t="shared" si="11"/>
        <v>Dark</v>
      </c>
      <c r="P212" t="str">
        <f>_xlfn.XLOOKUP(Orders[[#This Row],[Customer ID]],customers!$A$1:$A$1001,customers!$I$1:$I$1001,,0)</f>
        <v>Yes</v>
      </c>
    </row>
    <row r="213" spans="1:16" x14ac:dyDescent="0.25">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3">
        <f>INDEX(products!$A$1:$G$49,MATCH(orders!$D213,products!$A$1:$A$49,0),MATCH(orders!L$1,products!$A$1:$G$1,0))</f>
        <v>8.91</v>
      </c>
      <c r="M213" s="3">
        <f t="shared" si="9"/>
        <v>53.46</v>
      </c>
      <c r="N213" t="str">
        <f t="shared" si="10"/>
        <v>Excelsa</v>
      </c>
      <c r="O213" t="str">
        <f t="shared" si="11"/>
        <v>Light</v>
      </c>
      <c r="P213" t="str">
        <f>_xlfn.XLOOKUP(Orders[[#This Row],[Customer ID]],customers!$A$1:$A$1001,customers!$I$1:$I$1001,,0)</f>
        <v>No</v>
      </c>
    </row>
    <row r="214" spans="1:16" x14ac:dyDescent="0.25">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3">
        <f>INDEX(products!$A$1:$G$49,MATCH(orders!$D214,products!$A$1:$A$49,0),MATCH(orders!L$1,products!$A$1:$G$1,0))</f>
        <v>3.645</v>
      </c>
      <c r="M214" s="3">
        <f t="shared" si="9"/>
        <v>14.58</v>
      </c>
      <c r="N214" t="str">
        <f t="shared" si="10"/>
        <v>Excelsa</v>
      </c>
      <c r="O214" t="str">
        <f t="shared" si="11"/>
        <v>Dark</v>
      </c>
      <c r="P214" t="str">
        <f>_xlfn.XLOOKUP(Orders[[#This Row],[Customer ID]],customers!$A$1:$A$1001,customers!$I$1:$I$1001,,0)</f>
        <v>Yes</v>
      </c>
    </row>
    <row r="215" spans="1:16" x14ac:dyDescent="0.25">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3">
        <f>INDEX(products!$A$1:$G$49,MATCH(orders!$D215,products!$A$1:$A$49,0),MATCH(orders!L$1,products!$A$1:$G$1,0))</f>
        <v>20.584999999999997</v>
      </c>
      <c r="M215" s="3">
        <f t="shared" si="9"/>
        <v>20.584999999999997</v>
      </c>
      <c r="N215" t="str">
        <f t="shared" si="10"/>
        <v>Robusta</v>
      </c>
      <c r="O215" t="str">
        <f t="shared" si="11"/>
        <v>Dark</v>
      </c>
      <c r="P215" t="str">
        <f>_xlfn.XLOOKUP(Orders[[#This Row],[Customer ID]],customers!$A$1:$A$1001,customers!$I$1:$I$1001,,0)</f>
        <v>No</v>
      </c>
    </row>
    <row r="216" spans="1:16" x14ac:dyDescent="0.25">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3">
        <f>INDEX(products!$A$1:$G$49,MATCH(orders!$D216,products!$A$1:$A$49,0),MATCH(orders!L$1,products!$A$1:$G$1,0))</f>
        <v>15.85</v>
      </c>
      <c r="M216" s="3">
        <f t="shared" si="9"/>
        <v>31.7</v>
      </c>
      <c r="N216" t="str">
        <f t="shared" si="10"/>
        <v>Liberica</v>
      </c>
      <c r="O216" t="str">
        <f t="shared" si="11"/>
        <v>Light</v>
      </c>
      <c r="P216" t="str">
        <f>_xlfn.XLOOKUP(Orders[[#This Row],[Customer ID]],customers!$A$1:$A$1001,customers!$I$1:$I$1001,,0)</f>
        <v>No</v>
      </c>
    </row>
    <row r="217" spans="1:16" x14ac:dyDescent="0.25">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3">
        <f>INDEX(products!$A$1:$G$49,MATCH(orders!$D217,products!$A$1:$A$49,0),MATCH(orders!L$1,products!$A$1:$G$1,0))</f>
        <v>3.8849999999999998</v>
      </c>
      <c r="M217" s="3">
        <f t="shared" si="9"/>
        <v>23.31</v>
      </c>
      <c r="N217" t="str">
        <f t="shared" si="10"/>
        <v>Liberica</v>
      </c>
      <c r="O217" t="str">
        <f t="shared" si="11"/>
        <v>Dark</v>
      </c>
      <c r="P217" t="str">
        <f>_xlfn.XLOOKUP(Orders[[#This Row],[Customer ID]],customers!$A$1:$A$1001,customers!$I$1:$I$1001,,0)</f>
        <v>No</v>
      </c>
    </row>
    <row r="218" spans="1:16" x14ac:dyDescent="0.25">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3">
        <f>INDEX(products!$A$1:$G$49,MATCH(orders!$D218,products!$A$1:$A$49,0),MATCH(orders!L$1,products!$A$1:$G$1,0))</f>
        <v>14.55</v>
      </c>
      <c r="M218" s="3">
        <f t="shared" si="9"/>
        <v>58.2</v>
      </c>
      <c r="N218" t="str">
        <f t="shared" si="10"/>
        <v>Liberica</v>
      </c>
      <c r="O218" t="str">
        <f t="shared" si="11"/>
        <v>Medium</v>
      </c>
      <c r="P218" t="str">
        <f>_xlfn.XLOOKUP(Orders[[#This Row],[Customer ID]],customers!$A$1:$A$1001,customers!$I$1:$I$1001,,0)</f>
        <v>Yes</v>
      </c>
    </row>
    <row r="219" spans="1:16" x14ac:dyDescent="0.25">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3">
        <f>INDEX(products!$A$1:$G$49,MATCH(orders!$D219,products!$A$1:$A$49,0),MATCH(orders!L$1,products!$A$1:$G$1,0))</f>
        <v>8.91</v>
      </c>
      <c r="M219" s="3">
        <f t="shared" si="9"/>
        <v>35.64</v>
      </c>
      <c r="N219" t="str">
        <f t="shared" si="10"/>
        <v>Excelsa</v>
      </c>
      <c r="O219" t="str">
        <f t="shared" si="11"/>
        <v>Light</v>
      </c>
      <c r="P219" t="str">
        <f>_xlfn.XLOOKUP(Orders[[#This Row],[Customer ID]],customers!$A$1:$A$1001,customers!$I$1:$I$1001,,0)</f>
        <v>No</v>
      </c>
    </row>
    <row r="220" spans="1:16" x14ac:dyDescent="0.25">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3">
        <f>INDEX(products!$A$1:$G$49,MATCH(orders!$D220,products!$A$1:$A$49,0),MATCH(orders!L$1,products!$A$1:$G$1,0))</f>
        <v>11.25</v>
      </c>
      <c r="M220" s="3">
        <f t="shared" si="9"/>
        <v>56.25</v>
      </c>
      <c r="N220" t="str">
        <f t="shared" si="10"/>
        <v>Arabica</v>
      </c>
      <c r="O220" t="str">
        <f t="shared" si="11"/>
        <v>Medium</v>
      </c>
      <c r="P220" t="str">
        <f>_xlfn.XLOOKUP(Orders[[#This Row],[Customer ID]],customers!$A$1:$A$1001,customers!$I$1:$I$1001,,0)</f>
        <v>Yes</v>
      </c>
    </row>
    <row r="221" spans="1:16" x14ac:dyDescent="0.25">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3">
        <f>INDEX(products!$A$1:$G$49,MATCH(orders!$D221,products!$A$1:$A$49,0),MATCH(orders!L$1,products!$A$1:$G$1,0))</f>
        <v>3.5849999999999995</v>
      </c>
      <c r="M221" s="3">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3">
        <f>INDEX(products!$A$1:$G$49,MATCH(orders!$D222,products!$A$1:$A$49,0),MATCH(orders!L$1,products!$A$1:$G$1,0))</f>
        <v>2.9849999999999999</v>
      </c>
      <c r="M222" s="3">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3">
        <f>INDEX(products!$A$1:$G$49,MATCH(orders!$D223,products!$A$1:$A$49,0),MATCH(orders!L$1,products!$A$1:$G$1,0))</f>
        <v>12.95</v>
      </c>
      <c r="M223" s="3">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3">
        <f>INDEX(products!$A$1:$G$49,MATCH(orders!$D224,products!$A$1:$A$49,0),MATCH(orders!L$1,products!$A$1:$G$1,0))</f>
        <v>7.77</v>
      </c>
      <c r="M224" s="3">
        <f t="shared" si="9"/>
        <v>23.31</v>
      </c>
      <c r="N224" t="str">
        <f t="shared" si="10"/>
        <v>Liberica</v>
      </c>
      <c r="O224" t="str">
        <f t="shared" si="11"/>
        <v>Dark</v>
      </c>
      <c r="P224" t="str">
        <f>_xlfn.XLOOKUP(Orders[[#This Row],[Customer ID]],customers!$A$1:$A$1001,customers!$I$1:$I$1001,,0)</f>
        <v>No</v>
      </c>
    </row>
    <row r="225" spans="1:16" x14ac:dyDescent="0.25">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3">
        <f>INDEX(products!$A$1:$G$49,MATCH(orders!$D225,products!$A$1:$A$49,0),MATCH(orders!L$1,products!$A$1:$G$1,0))</f>
        <v>14.85</v>
      </c>
      <c r="M225" s="3">
        <f t="shared" si="9"/>
        <v>59.4</v>
      </c>
      <c r="N225" t="str">
        <f t="shared" si="10"/>
        <v>Excelsa</v>
      </c>
      <c r="O225" t="str">
        <f t="shared" si="11"/>
        <v>Light</v>
      </c>
      <c r="P225" t="str">
        <f>_xlfn.XLOOKUP(Orders[[#This Row],[Customer ID]],customers!$A$1:$A$1001,customers!$I$1:$I$1001,,0)</f>
        <v>Yes</v>
      </c>
    </row>
    <row r="226" spans="1:16" x14ac:dyDescent="0.25">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3">
        <f>INDEX(products!$A$1:$G$49,MATCH(orders!$D226,products!$A$1:$A$49,0),MATCH(orders!L$1,products!$A$1:$G$1,0))</f>
        <v>29.784999999999997</v>
      </c>
      <c r="M226" s="3">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3">
        <f>INDEX(products!$A$1:$G$49,MATCH(orders!$D227,products!$A$1:$A$49,0),MATCH(orders!L$1,products!$A$1:$G$1,0))</f>
        <v>3.5849999999999995</v>
      </c>
      <c r="M227" s="3">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3">
        <f>INDEX(products!$A$1:$G$49,MATCH(orders!$D228,products!$A$1:$A$49,0),MATCH(orders!L$1,products!$A$1:$G$1,0))</f>
        <v>25.874999999999996</v>
      </c>
      <c r="M228" s="3">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3">
        <f>INDEX(products!$A$1:$G$49,MATCH(orders!$D229,products!$A$1:$A$49,0),MATCH(orders!L$1,products!$A$1:$G$1,0))</f>
        <v>2.6849999999999996</v>
      </c>
      <c r="M229" s="3">
        <f t="shared" si="9"/>
        <v>16.11</v>
      </c>
      <c r="N229" t="str">
        <f t="shared" si="10"/>
        <v>Robusta</v>
      </c>
      <c r="O229" t="str">
        <f t="shared" si="11"/>
        <v>Dark</v>
      </c>
      <c r="P229" t="str">
        <f>_xlfn.XLOOKUP(Orders[[#This Row],[Customer ID]],customers!$A$1:$A$1001,customers!$I$1:$I$1001,,0)</f>
        <v>Yes</v>
      </c>
    </row>
    <row r="230" spans="1:16" x14ac:dyDescent="0.25">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3">
        <f>INDEX(products!$A$1:$G$49,MATCH(orders!$D230,products!$A$1:$A$49,0),MATCH(orders!L$1,products!$A$1:$G$1,0))</f>
        <v>3.5849999999999995</v>
      </c>
      <c r="M230" s="3">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3">
        <f>INDEX(products!$A$1:$G$49,MATCH(orders!$D231,products!$A$1:$A$49,0),MATCH(orders!L$1,products!$A$1:$G$1,0))</f>
        <v>4.3650000000000002</v>
      </c>
      <c r="M231" s="3">
        <f t="shared" si="9"/>
        <v>8.73</v>
      </c>
      <c r="N231" t="str">
        <f t="shared" si="10"/>
        <v>Liberica</v>
      </c>
      <c r="O231" t="str">
        <f t="shared" si="11"/>
        <v>Medium</v>
      </c>
      <c r="P231" t="str">
        <f>_xlfn.XLOOKUP(Orders[[#This Row],[Customer ID]],customers!$A$1:$A$1001,customers!$I$1:$I$1001,,0)</f>
        <v>No</v>
      </c>
    </row>
    <row r="232" spans="1:16" x14ac:dyDescent="0.25">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3">
        <f>INDEX(products!$A$1:$G$49,MATCH(orders!$D232,products!$A$1:$A$49,0),MATCH(orders!L$1,products!$A$1:$G$1,0))</f>
        <v>25.874999999999996</v>
      </c>
      <c r="M232" s="3">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3">
        <f>INDEX(products!$A$1:$G$49,MATCH(orders!$D233,products!$A$1:$A$49,0),MATCH(orders!L$1,products!$A$1:$G$1,0))</f>
        <v>4.3650000000000002</v>
      </c>
      <c r="M233" s="3">
        <f t="shared" si="9"/>
        <v>8.73</v>
      </c>
      <c r="N233" t="str">
        <f t="shared" si="10"/>
        <v>Liberica</v>
      </c>
      <c r="O233" t="str">
        <f t="shared" si="11"/>
        <v>Medium</v>
      </c>
      <c r="P233" t="str">
        <f>_xlfn.XLOOKUP(Orders[[#This Row],[Customer ID]],customers!$A$1:$A$1001,customers!$I$1:$I$1001,,0)</f>
        <v>Yes</v>
      </c>
    </row>
    <row r="234" spans="1:16" x14ac:dyDescent="0.25">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3">
        <f>INDEX(products!$A$1:$G$49,MATCH(orders!$D234,products!$A$1:$A$49,0),MATCH(orders!L$1,products!$A$1:$G$1,0))</f>
        <v>4.7549999999999999</v>
      </c>
      <c r="M234" s="3">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3">
        <f>INDEX(products!$A$1:$G$49,MATCH(orders!$D235,products!$A$1:$A$49,0),MATCH(orders!L$1,products!$A$1:$G$1,0))</f>
        <v>4.125</v>
      </c>
      <c r="M235" s="3">
        <f t="shared" si="9"/>
        <v>20.625</v>
      </c>
      <c r="N235" t="str">
        <f t="shared" si="10"/>
        <v>Excelsa</v>
      </c>
      <c r="O235" t="str">
        <f t="shared" si="11"/>
        <v>Medium</v>
      </c>
      <c r="P235" t="str">
        <f>_xlfn.XLOOKUP(Orders[[#This Row],[Customer ID]],customers!$A$1:$A$1001,customers!$I$1:$I$1001,,0)</f>
        <v>No</v>
      </c>
    </row>
    <row r="236" spans="1:16" x14ac:dyDescent="0.25">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3">
        <f>INDEX(products!$A$1:$G$49,MATCH(orders!$D236,products!$A$1:$A$49,0),MATCH(orders!L$1,products!$A$1:$G$1,0))</f>
        <v>36.454999999999998</v>
      </c>
      <c r="M236" s="3">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3">
        <f>INDEX(products!$A$1:$G$49,MATCH(orders!$D237,products!$A$1:$A$49,0),MATCH(orders!L$1,products!$A$1:$G$1,0))</f>
        <v>36.454999999999998</v>
      </c>
      <c r="M237" s="3">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3">
        <f>INDEX(products!$A$1:$G$49,MATCH(orders!$D238,products!$A$1:$A$49,0),MATCH(orders!L$1,products!$A$1:$G$1,0))</f>
        <v>29.784999999999997</v>
      </c>
      <c r="M238" s="3">
        <f t="shared" si="9"/>
        <v>89.35499999999999</v>
      </c>
      <c r="N238" t="str">
        <f t="shared" si="10"/>
        <v>Liberica</v>
      </c>
      <c r="O238" t="str">
        <f t="shared" si="11"/>
        <v>Dark</v>
      </c>
      <c r="P238" t="str">
        <f>_xlfn.XLOOKUP(Orders[[#This Row],[Customer ID]],customers!$A$1:$A$1001,customers!$I$1:$I$1001,,0)</f>
        <v>No</v>
      </c>
    </row>
    <row r="239" spans="1:16" x14ac:dyDescent="0.25">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3">
        <f>INDEX(products!$A$1:$G$49,MATCH(orders!$D239,products!$A$1:$A$49,0),MATCH(orders!L$1,products!$A$1:$G$1,0))</f>
        <v>3.5849999999999995</v>
      </c>
      <c r="M239" s="3">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3">
        <f>INDEX(products!$A$1:$G$49,MATCH(orders!$D240,products!$A$1:$A$49,0),MATCH(orders!L$1,products!$A$1:$G$1,0))</f>
        <v>22.884999999999998</v>
      </c>
      <c r="M240" s="3">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3">
        <f>INDEX(products!$A$1:$G$49,MATCH(orders!$D241,products!$A$1:$A$49,0),MATCH(orders!L$1,products!$A$1:$G$1,0))</f>
        <v>14.85</v>
      </c>
      <c r="M241" s="3">
        <f t="shared" si="9"/>
        <v>59.4</v>
      </c>
      <c r="N241" t="str">
        <f t="shared" si="10"/>
        <v>Excelsa</v>
      </c>
      <c r="O241" t="str">
        <f t="shared" si="11"/>
        <v>Light</v>
      </c>
      <c r="P241" t="str">
        <f>_xlfn.XLOOKUP(Orders[[#This Row],[Customer ID]],customers!$A$1:$A$1001,customers!$I$1:$I$1001,,0)</f>
        <v>No</v>
      </c>
    </row>
    <row r="242" spans="1:16" x14ac:dyDescent="0.25">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3">
        <f>INDEX(products!$A$1:$G$49,MATCH(orders!$D242,products!$A$1:$A$49,0),MATCH(orders!L$1,products!$A$1:$G$1,0))</f>
        <v>25.874999999999996</v>
      </c>
      <c r="M242" s="3">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3">
        <f>INDEX(products!$A$1:$G$49,MATCH(orders!$D243,products!$A$1:$A$49,0),MATCH(orders!L$1,products!$A$1:$G$1,0))</f>
        <v>22.884999999999998</v>
      </c>
      <c r="M243" s="3">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3">
        <f>INDEX(products!$A$1:$G$49,MATCH(orders!$D244,products!$A$1:$A$49,0),MATCH(orders!L$1,products!$A$1:$G$1,0))</f>
        <v>12.15</v>
      </c>
      <c r="M244" s="3">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3">
        <f>INDEX(products!$A$1:$G$49,MATCH(orders!$D245,products!$A$1:$A$49,0),MATCH(orders!L$1,products!$A$1:$G$1,0))</f>
        <v>7.29</v>
      </c>
      <c r="M245" s="3">
        <f t="shared" si="9"/>
        <v>29.16</v>
      </c>
      <c r="N245" t="str">
        <f t="shared" si="10"/>
        <v>Excelsa</v>
      </c>
      <c r="O245" t="str">
        <f t="shared" si="11"/>
        <v>Dark</v>
      </c>
      <c r="P245" t="str">
        <f>_xlfn.XLOOKUP(Orders[[#This Row],[Customer ID]],customers!$A$1:$A$1001,customers!$I$1:$I$1001,,0)</f>
        <v>Yes</v>
      </c>
    </row>
    <row r="246" spans="1:16" x14ac:dyDescent="0.25">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3">
        <f>INDEX(products!$A$1:$G$49,MATCH(orders!$D246,products!$A$1:$A$49,0),MATCH(orders!L$1,products!$A$1:$G$1,0))</f>
        <v>33.464999999999996</v>
      </c>
      <c r="M246" s="3">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3">
        <f>INDEX(products!$A$1:$G$49,MATCH(orders!$D247,products!$A$1:$A$49,0),MATCH(orders!L$1,products!$A$1:$G$1,0))</f>
        <v>4.7549999999999999</v>
      </c>
      <c r="M247" s="3">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3">
        <f>INDEX(products!$A$1:$G$49,MATCH(orders!$D248,products!$A$1:$A$49,0),MATCH(orders!L$1,products!$A$1:$G$1,0))</f>
        <v>12.95</v>
      </c>
      <c r="M248" s="3">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3">
        <f>INDEX(products!$A$1:$G$49,MATCH(orders!$D249,products!$A$1:$A$49,0),MATCH(orders!L$1,products!$A$1:$G$1,0))</f>
        <v>3.5849999999999995</v>
      </c>
      <c r="M249" s="3">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3">
        <f>INDEX(products!$A$1:$G$49,MATCH(orders!$D250,products!$A$1:$A$49,0),MATCH(orders!L$1,products!$A$1:$G$1,0))</f>
        <v>9.9499999999999993</v>
      </c>
      <c r="M250" s="3">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3">
        <f>INDEX(products!$A$1:$G$49,MATCH(orders!$D251,products!$A$1:$A$49,0),MATCH(orders!L$1,products!$A$1:$G$1,0))</f>
        <v>15.85</v>
      </c>
      <c r="M251" s="3">
        <f t="shared" si="9"/>
        <v>15.85</v>
      </c>
      <c r="N251" t="str">
        <f t="shared" si="10"/>
        <v>Liberica</v>
      </c>
      <c r="O251" t="str">
        <f t="shared" si="11"/>
        <v>Light</v>
      </c>
      <c r="P251" t="str">
        <f>_xlfn.XLOOKUP(Orders[[#This Row],[Customer ID]],customers!$A$1:$A$1001,customers!$I$1:$I$1001,,0)</f>
        <v>Yes</v>
      </c>
    </row>
    <row r="252" spans="1:16" x14ac:dyDescent="0.25">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3">
        <f>INDEX(products!$A$1:$G$49,MATCH(orders!$D252,products!$A$1:$A$49,0),MATCH(orders!L$1,products!$A$1:$G$1,0))</f>
        <v>2.9849999999999999</v>
      </c>
      <c r="M252" s="3">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3">
        <f>INDEX(products!$A$1:$G$49,MATCH(orders!$D253,products!$A$1:$A$49,0),MATCH(orders!L$1,products!$A$1:$G$1,0))</f>
        <v>13.75</v>
      </c>
      <c r="M253" s="3">
        <f t="shared" si="9"/>
        <v>68.75</v>
      </c>
      <c r="N253" t="str">
        <f t="shared" si="10"/>
        <v>Excelsa</v>
      </c>
      <c r="O253" t="str">
        <f t="shared" si="11"/>
        <v>Medium</v>
      </c>
      <c r="P253" t="str">
        <f>_xlfn.XLOOKUP(Orders[[#This Row],[Customer ID]],customers!$A$1:$A$1001,customers!$I$1:$I$1001,,0)</f>
        <v>Yes</v>
      </c>
    </row>
    <row r="254" spans="1:16" x14ac:dyDescent="0.25">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3">
        <f>INDEX(products!$A$1:$G$49,MATCH(orders!$D254,products!$A$1:$A$49,0),MATCH(orders!L$1,products!$A$1:$G$1,0))</f>
        <v>9.9499999999999993</v>
      </c>
      <c r="M254" s="3">
        <f t="shared" si="9"/>
        <v>29.849999999999998</v>
      </c>
      <c r="N254" t="str">
        <f t="shared" si="10"/>
        <v>Arabica</v>
      </c>
      <c r="O254" t="str">
        <f t="shared" si="11"/>
        <v>Dark</v>
      </c>
      <c r="P254" t="str">
        <f>_xlfn.XLOOKUP(Orders[[#This Row],[Customer ID]],customers!$A$1:$A$1001,customers!$I$1:$I$1001,,0)</f>
        <v>No</v>
      </c>
    </row>
    <row r="255" spans="1:16" x14ac:dyDescent="0.25">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3">
        <f>INDEX(products!$A$1:$G$49,MATCH(orders!$D255,products!$A$1:$A$49,0),MATCH(orders!L$1,products!$A$1:$G$1,0))</f>
        <v>14.55</v>
      </c>
      <c r="M255" s="3">
        <f t="shared" si="9"/>
        <v>58.2</v>
      </c>
      <c r="N255" t="str">
        <f t="shared" si="10"/>
        <v>Liberica</v>
      </c>
      <c r="O255" t="str">
        <f t="shared" si="11"/>
        <v>Medium</v>
      </c>
      <c r="P255" t="str">
        <f>_xlfn.XLOOKUP(Orders[[#This Row],[Customer ID]],customers!$A$1:$A$1001,customers!$I$1:$I$1001,,0)</f>
        <v>No</v>
      </c>
    </row>
    <row r="256" spans="1:16" x14ac:dyDescent="0.25">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3">
        <f>INDEX(products!$A$1:$G$49,MATCH(orders!$D256,products!$A$1:$A$49,0),MATCH(orders!L$1,products!$A$1:$G$1,0))</f>
        <v>7.169999999999999</v>
      </c>
      <c r="M256" s="3">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3">
        <f>INDEX(products!$A$1:$G$49,MATCH(orders!$D257,products!$A$1:$A$49,0),MATCH(orders!L$1,products!$A$1:$G$1,0))</f>
        <v>7.169999999999999</v>
      </c>
      <c r="M257" s="3">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3">
        <f>INDEX(products!$A$1:$G$49,MATCH(orders!$D258,products!$A$1:$A$49,0),MATCH(orders!L$1,products!$A$1:$G$1,0))</f>
        <v>8.73</v>
      </c>
      <c r="M258" s="3">
        <f t="shared" si="9"/>
        <v>17.46</v>
      </c>
      <c r="N258" t="str">
        <f t="shared" si="10"/>
        <v>Liberica</v>
      </c>
      <c r="O258" t="str">
        <f t="shared" si="11"/>
        <v>Medium</v>
      </c>
      <c r="P258" t="str">
        <f>_xlfn.XLOOKUP(Orders[[#This Row],[Customer ID]],customers!$A$1:$A$1001,customers!$I$1:$I$1001,,0)</f>
        <v>Yes</v>
      </c>
    </row>
    <row r="259" spans="1:16" x14ac:dyDescent="0.25">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3">
        <f>INDEX(products!$A$1:$G$49,MATCH(orders!$D259,products!$A$1:$A$49,0),MATCH(orders!L$1,products!$A$1:$G$1,0))</f>
        <v>27.945</v>
      </c>
      <c r="M259" s="3">
        <f t="shared" ref="M259:M322" si="12">L259*E259</f>
        <v>27.945</v>
      </c>
      <c r="N259" t="str">
        <f t="shared" ref="N259:N322" si="13">IF(I259="Rob","Robusta", IF(I259="Exc","Excelsa", 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3">
        <f>INDEX(products!$A$1:$G$49,MATCH(orders!$D260,products!$A$1:$A$49,0),MATCH(orders!L$1,products!$A$1:$G$1,0))</f>
        <v>27.945</v>
      </c>
      <c r="M260" s="3">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3">
        <f>INDEX(products!$A$1:$G$49,MATCH(orders!$D261,products!$A$1:$A$49,0),MATCH(orders!L$1,products!$A$1:$G$1,0))</f>
        <v>2.9849999999999999</v>
      </c>
      <c r="M261" s="3">
        <f t="shared" si="12"/>
        <v>5.97</v>
      </c>
      <c r="N261" t="str">
        <f t="shared" si="13"/>
        <v>Robusta</v>
      </c>
      <c r="O261" t="str">
        <f t="shared" si="14"/>
        <v>Medium</v>
      </c>
      <c r="P261" t="str">
        <f>_xlfn.XLOOKUP(Orders[[#This Row],[Customer ID]],customers!$A$1:$A$1001,customers!$I$1:$I$1001,,0)</f>
        <v>No</v>
      </c>
    </row>
    <row r="262" spans="1:16" x14ac:dyDescent="0.25">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3">
        <f>INDEX(products!$A$1:$G$49,MATCH(orders!$D262,products!$A$1:$A$49,0),MATCH(orders!L$1,products!$A$1:$G$1,0))</f>
        <v>27.484999999999996</v>
      </c>
      <c r="M262" s="3">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3">
        <f>INDEX(products!$A$1:$G$49,MATCH(orders!$D263,products!$A$1:$A$49,0),MATCH(orders!L$1,products!$A$1:$G$1,0))</f>
        <v>11.95</v>
      </c>
      <c r="M263" s="3">
        <f t="shared" si="12"/>
        <v>59.75</v>
      </c>
      <c r="N263" t="str">
        <f t="shared" si="13"/>
        <v>Robusta</v>
      </c>
      <c r="O263" t="str">
        <f t="shared" si="14"/>
        <v>Light</v>
      </c>
      <c r="P263" t="str">
        <f>_xlfn.XLOOKUP(Orders[[#This Row],[Customer ID]],customers!$A$1:$A$1001,customers!$I$1:$I$1001,,0)</f>
        <v>Yes</v>
      </c>
    </row>
    <row r="264" spans="1:16" x14ac:dyDescent="0.25">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3">
        <f>INDEX(products!$A$1:$G$49,MATCH(orders!$D264,products!$A$1:$A$49,0),MATCH(orders!L$1,products!$A$1:$G$1,0))</f>
        <v>13.75</v>
      </c>
      <c r="M264" s="3">
        <f t="shared" si="12"/>
        <v>41.25</v>
      </c>
      <c r="N264" t="str">
        <f t="shared" si="13"/>
        <v>Excelsa</v>
      </c>
      <c r="O264" t="str">
        <f t="shared" si="14"/>
        <v>Medium</v>
      </c>
      <c r="P264" t="str">
        <f>_xlfn.XLOOKUP(Orders[[#This Row],[Customer ID]],customers!$A$1:$A$1001,customers!$I$1:$I$1001,,0)</f>
        <v>No</v>
      </c>
    </row>
    <row r="265" spans="1:16" x14ac:dyDescent="0.25">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3">
        <f>INDEX(products!$A$1:$G$49,MATCH(orders!$D265,products!$A$1:$A$49,0),MATCH(orders!L$1,products!$A$1:$G$1,0))</f>
        <v>33.464999999999996</v>
      </c>
      <c r="M265" s="3">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3">
        <f>INDEX(products!$A$1:$G$49,MATCH(orders!$D266,products!$A$1:$A$49,0),MATCH(orders!L$1,products!$A$1:$G$1,0))</f>
        <v>11.95</v>
      </c>
      <c r="M266" s="3">
        <f t="shared" si="12"/>
        <v>59.75</v>
      </c>
      <c r="N266" t="str">
        <f t="shared" si="13"/>
        <v>Robusta</v>
      </c>
      <c r="O266" t="str">
        <f t="shared" si="14"/>
        <v>Light</v>
      </c>
      <c r="P266" t="str">
        <f>_xlfn.XLOOKUP(Orders[[#This Row],[Customer ID]],customers!$A$1:$A$1001,customers!$I$1:$I$1001,,0)</f>
        <v>Yes</v>
      </c>
    </row>
    <row r="267" spans="1:16" x14ac:dyDescent="0.25">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3">
        <f>INDEX(products!$A$1:$G$49,MATCH(orders!$D267,products!$A$1:$A$49,0),MATCH(orders!L$1,products!$A$1:$G$1,0))</f>
        <v>5.97</v>
      </c>
      <c r="M267" s="3">
        <f t="shared" si="12"/>
        <v>5.97</v>
      </c>
      <c r="N267" t="str">
        <f t="shared" si="13"/>
        <v>Arabica</v>
      </c>
      <c r="O267" t="str">
        <f t="shared" si="14"/>
        <v>Dark</v>
      </c>
      <c r="P267" t="str">
        <f>_xlfn.XLOOKUP(Orders[[#This Row],[Customer ID]],customers!$A$1:$A$1001,customers!$I$1:$I$1001,,0)</f>
        <v>Yes</v>
      </c>
    </row>
    <row r="268" spans="1:16" x14ac:dyDescent="0.25">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3">
        <f>INDEX(products!$A$1:$G$49,MATCH(orders!$D268,products!$A$1:$A$49,0),MATCH(orders!L$1,products!$A$1:$G$1,0))</f>
        <v>12.15</v>
      </c>
      <c r="M268" s="3">
        <f t="shared" si="12"/>
        <v>24.3</v>
      </c>
      <c r="N268" t="str">
        <f t="shared" si="13"/>
        <v>Excelsa</v>
      </c>
      <c r="O268" t="str">
        <f t="shared" si="14"/>
        <v>Dark</v>
      </c>
      <c r="P268" t="str">
        <f>_xlfn.XLOOKUP(Orders[[#This Row],[Customer ID]],customers!$A$1:$A$1001,customers!$I$1:$I$1001,,0)</f>
        <v>No</v>
      </c>
    </row>
    <row r="269" spans="1:16" x14ac:dyDescent="0.25">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3">
        <f>INDEX(products!$A$1:$G$49,MATCH(orders!$D269,products!$A$1:$A$49,0),MATCH(orders!L$1,products!$A$1:$G$1,0))</f>
        <v>3.645</v>
      </c>
      <c r="M269" s="3">
        <f t="shared" si="12"/>
        <v>21.87</v>
      </c>
      <c r="N269" t="str">
        <f t="shared" si="13"/>
        <v>Excelsa</v>
      </c>
      <c r="O269" t="str">
        <f t="shared" si="14"/>
        <v>Dark</v>
      </c>
      <c r="P269" t="str">
        <f>_xlfn.XLOOKUP(Orders[[#This Row],[Customer ID]],customers!$A$1:$A$1001,customers!$I$1:$I$1001,,0)</f>
        <v>Yes</v>
      </c>
    </row>
    <row r="270" spans="1:16" x14ac:dyDescent="0.25">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3">
        <f>INDEX(products!$A$1:$G$49,MATCH(orders!$D270,products!$A$1:$A$49,0),MATCH(orders!L$1,products!$A$1:$G$1,0))</f>
        <v>9.9499999999999993</v>
      </c>
      <c r="M270" s="3">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3">
        <f>INDEX(products!$A$1:$G$49,MATCH(orders!$D271,products!$A$1:$A$49,0),MATCH(orders!L$1,products!$A$1:$G$1,0))</f>
        <v>2.9849999999999999</v>
      </c>
      <c r="M271" s="3">
        <f t="shared" si="12"/>
        <v>5.97</v>
      </c>
      <c r="N271" t="str">
        <f t="shared" si="13"/>
        <v>Arabica</v>
      </c>
      <c r="O271" t="str">
        <f t="shared" si="14"/>
        <v>Dark</v>
      </c>
      <c r="P271" t="str">
        <f>_xlfn.XLOOKUP(Orders[[#This Row],[Customer ID]],customers!$A$1:$A$1001,customers!$I$1:$I$1001,,0)</f>
        <v>No</v>
      </c>
    </row>
    <row r="272" spans="1:16" x14ac:dyDescent="0.25">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3">
        <f>INDEX(products!$A$1:$G$49,MATCH(orders!$D272,products!$A$1:$A$49,0),MATCH(orders!L$1,products!$A$1:$G$1,0))</f>
        <v>7.29</v>
      </c>
      <c r="M272" s="3">
        <f t="shared" si="12"/>
        <v>7.29</v>
      </c>
      <c r="N272" t="str">
        <f t="shared" si="13"/>
        <v>Excelsa</v>
      </c>
      <c r="O272" t="str">
        <f t="shared" si="14"/>
        <v>Dark</v>
      </c>
      <c r="P272" t="str">
        <f>_xlfn.XLOOKUP(Orders[[#This Row],[Customer ID]],customers!$A$1:$A$1001,customers!$I$1:$I$1001,,0)</f>
        <v>Yes</v>
      </c>
    </row>
    <row r="273" spans="1:16" x14ac:dyDescent="0.25">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3">
        <f>INDEX(products!$A$1:$G$49,MATCH(orders!$D273,products!$A$1:$A$49,0),MATCH(orders!L$1,products!$A$1:$G$1,0))</f>
        <v>2.9849999999999999</v>
      </c>
      <c r="M273" s="3">
        <f t="shared" si="12"/>
        <v>11.94</v>
      </c>
      <c r="N273" t="str">
        <f t="shared" si="13"/>
        <v>Arabica</v>
      </c>
      <c r="O273" t="str">
        <f t="shared" si="14"/>
        <v>Dark</v>
      </c>
      <c r="P273" t="str">
        <f>_xlfn.XLOOKUP(Orders[[#This Row],[Customer ID]],customers!$A$1:$A$1001,customers!$I$1:$I$1001,,0)</f>
        <v>Yes</v>
      </c>
    </row>
    <row r="274" spans="1:16" x14ac:dyDescent="0.25">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3">
        <f>INDEX(products!$A$1:$G$49,MATCH(orders!$D274,products!$A$1:$A$49,0),MATCH(orders!L$1,products!$A$1:$G$1,0))</f>
        <v>11.95</v>
      </c>
      <c r="M274" s="3">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3">
        <f>INDEX(products!$A$1:$G$49,MATCH(orders!$D275,products!$A$1:$A$49,0),MATCH(orders!L$1,products!$A$1:$G$1,0))</f>
        <v>3.8849999999999998</v>
      </c>
      <c r="M275" s="3">
        <f t="shared" si="12"/>
        <v>7.77</v>
      </c>
      <c r="N275" t="str">
        <f t="shared" si="13"/>
        <v>Arabica</v>
      </c>
      <c r="O275" t="str">
        <f t="shared" si="14"/>
        <v>Light</v>
      </c>
      <c r="P275" t="str">
        <f>_xlfn.XLOOKUP(Orders[[#This Row],[Customer ID]],customers!$A$1:$A$1001,customers!$I$1:$I$1001,,0)</f>
        <v>No</v>
      </c>
    </row>
    <row r="276" spans="1:16" x14ac:dyDescent="0.25">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3">
        <f>INDEX(products!$A$1:$G$49,MATCH(orders!$D276,products!$A$1:$A$49,0),MATCH(orders!L$1,products!$A$1:$G$1,0))</f>
        <v>25.874999999999996</v>
      </c>
      <c r="M276" s="3">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3">
        <f>INDEX(products!$A$1:$G$49,MATCH(orders!$D277,products!$A$1:$A$49,0),MATCH(orders!L$1,products!$A$1:$G$1,0))</f>
        <v>34.154999999999994</v>
      </c>
      <c r="M277" s="3">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3">
        <f>INDEX(products!$A$1:$G$49,MATCH(orders!$D278,products!$A$1:$A$49,0),MATCH(orders!L$1,products!$A$1:$G$1,0))</f>
        <v>27.484999999999996</v>
      </c>
      <c r="M278" s="3">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3">
        <f>INDEX(products!$A$1:$G$49,MATCH(orders!$D279,products!$A$1:$A$49,0),MATCH(orders!L$1,products!$A$1:$G$1,0))</f>
        <v>14.85</v>
      </c>
      <c r="M279" s="3">
        <f t="shared" si="12"/>
        <v>89.1</v>
      </c>
      <c r="N279" t="str">
        <f t="shared" si="13"/>
        <v>Excelsa</v>
      </c>
      <c r="O279" t="str">
        <f t="shared" si="14"/>
        <v>Light</v>
      </c>
      <c r="P279" t="str">
        <f>_xlfn.XLOOKUP(Orders[[#This Row],[Customer ID]],customers!$A$1:$A$1001,customers!$I$1:$I$1001,,0)</f>
        <v>No</v>
      </c>
    </row>
    <row r="280" spans="1:16" x14ac:dyDescent="0.25">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3">
        <f>INDEX(products!$A$1:$G$49,MATCH(orders!$D280,products!$A$1:$A$49,0),MATCH(orders!L$1,products!$A$1:$G$1,0))</f>
        <v>3.8849999999999998</v>
      </c>
      <c r="M280" s="3">
        <f t="shared" si="12"/>
        <v>7.77</v>
      </c>
      <c r="N280" t="str">
        <f t="shared" si="13"/>
        <v>Arabica</v>
      </c>
      <c r="O280" t="str">
        <f t="shared" si="14"/>
        <v>Light</v>
      </c>
      <c r="P280" t="str">
        <f>_xlfn.XLOOKUP(Orders[[#This Row],[Customer ID]],customers!$A$1:$A$1001,customers!$I$1:$I$1001,,0)</f>
        <v>Yes</v>
      </c>
    </row>
    <row r="281" spans="1:16" x14ac:dyDescent="0.25">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3">
        <f>INDEX(products!$A$1:$G$49,MATCH(orders!$D281,products!$A$1:$A$49,0),MATCH(orders!L$1,products!$A$1:$G$1,0))</f>
        <v>33.464999999999996</v>
      </c>
      <c r="M281" s="3">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3">
        <f>INDEX(products!$A$1:$G$49,MATCH(orders!$D282,products!$A$1:$A$49,0),MATCH(orders!L$1,products!$A$1:$G$1,0))</f>
        <v>8.25</v>
      </c>
      <c r="M282" s="3">
        <f t="shared" si="12"/>
        <v>41.25</v>
      </c>
      <c r="N282" t="str">
        <f t="shared" si="13"/>
        <v>Excelsa</v>
      </c>
      <c r="O282" t="str">
        <f t="shared" si="14"/>
        <v>Medium</v>
      </c>
      <c r="P282" t="str">
        <f>_xlfn.XLOOKUP(Orders[[#This Row],[Customer ID]],customers!$A$1:$A$1001,customers!$I$1:$I$1001,,0)</f>
        <v>Yes</v>
      </c>
    </row>
    <row r="283" spans="1:16" x14ac:dyDescent="0.25">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3">
        <f>INDEX(products!$A$1:$G$49,MATCH(orders!$D283,products!$A$1:$A$49,0),MATCH(orders!L$1,products!$A$1:$G$1,0))</f>
        <v>14.85</v>
      </c>
      <c r="M283" s="3">
        <f t="shared" si="12"/>
        <v>59.4</v>
      </c>
      <c r="N283" t="str">
        <f t="shared" si="13"/>
        <v>Excelsa</v>
      </c>
      <c r="O283" t="str">
        <f t="shared" si="14"/>
        <v>Light</v>
      </c>
      <c r="P283" t="str">
        <f>_xlfn.XLOOKUP(Orders[[#This Row],[Customer ID]],customers!$A$1:$A$1001,customers!$I$1:$I$1001,,0)</f>
        <v>Yes</v>
      </c>
    </row>
    <row r="284" spans="1:16" x14ac:dyDescent="0.25">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3">
        <f>INDEX(products!$A$1:$G$49,MATCH(orders!$D284,products!$A$1:$A$49,0),MATCH(orders!L$1,products!$A$1:$G$1,0))</f>
        <v>7.77</v>
      </c>
      <c r="M284" s="3">
        <f t="shared" si="12"/>
        <v>7.77</v>
      </c>
      <c r="N284" t="str">
        <f t="shared" si="13"/>
        <v>Arabica</v>
      </c>
      <c r="O284" t="str">
        <f t="shared" si="14"/>
        <v>Light</v>
      </c>
      <c r="P284" t="str">
        <f>_xlfn.XLOOKUP(Orders[[#This Row],[Customer ID]],customers!$A$1:$A$1001,customers!$I$1:$I$1001,,0)</f>
        <v>No</v>
      </c>
    </row>
    <row r="285" spans="1:16" x14ac:dyDescent="0.25">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3">
        <f>INDEX(products!$A$1:$G$49,MATCH(orders!$D285,products!$A$1:$A$49,0),MATCH(orders!L$1,products!$A$1:$G$1,0))</f>
        <v>5.3699999999999992</v>
      </c>
      <c r="M285" s="3">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3">
        <f>INDEX(products!$A$1:$G$49,MATCH(orders!$D286,products!$A$1:$A$49,0),MATCH(orders!L$1,products!$A$1:$G$1,0))</f>
        <v>31.624999999999996</v>
      </c>
      <c r="M286" s="3">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3">
        <f>INDEX(products!$A$1:$G$49,MATCH(orders!$D287,products!$A$1:$A$49,0),MATCH(orders!L$1,products!$A$1:$G$1,0))</f>
        <v>36.454999999999998</v>
      </c>
      <c r="M287" s="3">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3">
        <f>INDEX(products!$A$1:$G$49,MATCH(orders!$D288,products!$A$1:$A$49,0),MATCH(orders!L$1,products!$A$1:$G$1,0))</f>
        <v>3.375</v>
      </c>
      <c r="M288" s="3">
        <f t="shared" si="12"/>
        <v>13.5</v>
      </c>
      <c r="N288" t="str">
        <f t="shared" si="13"/>
        <v>Arabica</v>
      </c>
      <c r="O288" t="str">
        <f t="shared" si="14"/>
        <v>Medium</v>
      </c>
      <c r="P288" t="str">
        <f>_xlfn.XLOOKUP(Orders[[#This Row],[Customer ID]],customers!$A$1:$A$1001,customers!$I$1:$I$1001,,0)</f>
        <v>Yes</v>
      </c>
    </row>
    <row r="289" spans="1:16" x14ac:dyDescent="0.25">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3">
        <f>INDEX(products!$A$1:$G$49,MATCH(orders!$D289,products!$A$1:$A$49,0),MATCH(orders!L$1,products!$A$1:$G$1,0))</f>
        <v>3.5849999999999995</v>
      </c>
      <c r="M289" s="3">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3">
        <f>INDEX(products!$A$1:$G$49,MATCH(orders!$D290,products!$A$1:$A$49,0),MATCH(orders!L$1,products!$A$1:$G$1,0))</f>
        <v>8.25</v>
      </c>
      <c r="M290" s="3">
        <f t="shared" si="12"/>
        <v>8.25</v>
      </c>
      <c r="N290" t="str">
        <f t="shared" si="13"/>
        <v>Excelsa</v>
      </c>
      <c r="O290" t="str">
        <f t="shared" si="14"/>
        <v>Medium</v>
      </c>
      <c r="P290" t="str">
        <f>_xlfn.XLOOKUP(Orders[[#This Row],[Customer ID]],customers!$A$1:$A$1001,customers!$I$1:$I$1001,,0)</f>
        <v>Yes</v>
      </c>
    </row>
    <row r="291" spans="1:16" x14ac:dyDescent="0.25">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3">
        <f>INDEX(products!$A$1:$G$49,MATCH(orders!$D291,products!$A$1:$A$49,0),MATCH(orders!L$1,products!$A$1:$G$1,0))</f>
        <v>2.6849999999999996</v>
      </c>
      <c r="M291" s="3">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3">
        <f>INDEX(products!$A$1:$G$49,MATCH(orders!$D292,products!$A$1:$A$49,0),MATCH(orders!L$1,products!$A$1:$G$1,0))</f>
        <v>9.9499999999999993</v>
      </c>
      <c r="M292" s="3">
        <f t="shared" si="12"/>
        <v>49.75</v>
      </c>
      <c r="N292" t="str">
        <f t="shared" si="13"/>
        <v>Arabica</v>
      </c>
      <c r="O292" t="str">
        <f t="shared" si="14"/>
        <v>Dark</v>
      </c>
      <c r="P292" t="str">
        <f>_xlfn.XLOOKUP(Orders[[#This Row],[Customer ID]],customers!$A$1:$A$1001,customers!$I$1:$I$1001,,0)</f>
        <v>No</v>
      </c>
    </row>
    <row r="293" spans="1:16" x14ac:dyDescent="0.25">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3">
        <f>INDEX(products!$A$1:$G$49,MATCH(orders!$D293,products!$A$1:$A$49,0),MATCH(orders!L$1,products!$A$1:$G$1,0))</f>
        <v>8.25</v>
      </c>
      <c r="M293" s="3">
        <f t="shared" si="12"/>
        <v>16.5</v>
      </c>
      <c r="N293" t="str">
        <f t="shared" si="13"/>
        <v>Excelsa</v>
      </c>
      <c r="O293" t="str">
        <f t="shared" si="14"/>
        <v>Medium</v>
      </c>
      <c r="P293" t="str">
        <f>_xlfn.XLOOKUP(Orders[[#This Row],[Customer ID]],customers!$A$1:$A$1001,customers!$I$1:$I$1001,,0)</f>
        <v>No</v>
      </c>
    </row>
    <row r="294" spans="1:16" x14ac:dyDescent="0.25">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3">
        <f>INDEX(products!$A$1:$G$49,MATCH(orders!$D294,products!$A$1:$A$49,0),MATCH(orders!L$1,products!$A$1:$G$1,0))</f>
        <v>5.97</v>
      </c>
      <c r="M294" s="3">
        <f t="shared" si="12"/>
        <v>17.91</v>
      </c>
      <c r="N294" t="str">
        <f t="shared" si="13"/>
        <v>Arabica</v>
      </c>
      <c r="O294" t="str">
        <f t="shared" si="14"/>
        <v>Dark</v>
      </c>
      <c r="P294" t="str">
        <f>_xlfn.XLOOKUP(Orders[[#This Row],[Customer ID]],customers!$A$1:$A$1001,customers!$I$1:$I$1001,,0)</f>
        <v>No</v>
      </c>
    </row>
    <row r="295" spans="1:16" x14ac:dyDescent="0.25">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3">
        <f>INDEX(products!$A$1:$G$49,MATCH(orders!$D295,products!$A$1:$A$49,0),MATCH(orders!L$1,products!$A$1:$G$1,0))</f>
        <v>5.97</v>
      </c>
      <c r="M295" s="3">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3">
        <f>INDEX(products!$A$1:$G$49,MATCH(orders!$D296,products!$A$1:$A$49,0),MATCH(orders!L$1,products!$A$1:$G$1,0))</f>
        <v>14.85</v>
      </c>
      <c r="M296" s="3">
        <f t="shared" si="12"/>
        <v>44.55</v>
      </c>
      <c r="N296" t="str">
        <f t="shared" si="13"/>
        <v>Excelsa</v>
      </c>
      <c r="O296" t="str">
        <f t="shared" si="14"/>
        <v>Light</v>
      </c>
      <c r="P296" t="str">
        <f>_xlfn.XLOOKUP(Orders[[#This Row],[Customer ID]],customers!$A$1:$A$1001,customers!$I$1:$I$1001,,0)</f>
        <v>No</v>
      </c>
    </row>
    <row r="297" spans="1:16" x14ac:dyDescent="0.25">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3">
        <f>INDEX(products!$A$1:$G$49,MATCH(orders!$D297,products!$A$1:$A$49,0),MATCH(orders!L$1,products!$A$1:$G$1,0))</f>
        <v>13.75</v>
      </c>
      <c r="M297" s="3">
        <f t="shared" si="12"/>
        <v>27.5</v>
      </c>
      <c r="N297" t="str">
        <f t="shared" si="13"/>
        <v>Excelsa</v>
      </c>
      <c r="O297" t="str">
        <f t="shared" si="14"/>
        <v>Medium</v>
      </c>
      <c r="P297" t="str">
        <f>_xlfn.XLOOKUP(Orders[[#This Row],[Customer ID]],customers!$A$1:$A$1001,customers!$I$1:$I$1001,,0)</f>
        <v>No</v>
      </c>
    </row>
    <row r="298" spans="1:16" x14ac:dyDescent="0.25">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3">
        <f>INDEX(products!$A$1:$G$49,MATCH(orders!$D298,products!$A$1:$A$49,0),MATCH(orders!L$1,products!$A$1:$G$1,0))</f>
        <v>5.97</v>
      </c>
      <c r="M298" s="3">
        <f t="shared" si="12"/>
        <v>35.82</v>
      </c>
      <c r="N298" t="str">
        <f t="shared" si="13"/>
        <v>Robusta</v>
      </c>
      <c r="O298" t="str">
        <f t="shared" si="14"/>
        <v>Medium</v>
      </c>
      <c r="P298" t="str">
        <f>_xlfn.XLOOKUP(Orders[[#This Row],[Customer ID]],customers!$A$1:$A$1001,customers!$I$1:$I$1001,,0)</f>
        <v>Yes</v>
      </c>
    </row>
    <row r="299" spans="1:16" x14ac:dyDescent="0.25">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3">
        <f>INDEX(products!$A$1:$G$49,MATCH(orders!$D299,products!$A$1:$A$49,0),MATCH(orders!L$1,products!$A$1:$G$1,0))</f>
        <v>5.3699999999999992</v>
      </c>
      <c r="M299" s="3">
        <f t="shared" si="12"/>
        <v>16.11</v>
      </c>
      <c r="N299" t="str">
        <f t="shared" si="13"/>
        <v>Robusta</v>
      </c>
      <c r="O299" t="str">
        <f t="shared" si="14"/>
        <v>Dark</v>
      </c>
      <c r="P299" t="str">
        <f>_xlfn.XLOOKUP(Orders[[#This Row],[Customer ID]],customers!$A$1:$A$1001,customers!$I$1:$I$1001,,0)</f>
        <v>Yes</v>
      </c>
    </row>
    <row r="300" spans="1:16" x14ac:dyDescent="0.25">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3">
        <f>INDEX(products!$A$1:$G$49,MATCH(orders!$D300,products!$A$1:$A$49,0),MATCH(orders!L$1,products!$A$1:$G$1,0))</f>
        <v>4.4550000000000001</v>
      </c>
      <c r="M300" s="3">
        <f t="shared" si="12"/>
        <v>26.73</v>
      </c>
      <c r="N300" t="str">
        <f t="shared" si="13"/>
        <v>Excelsa</v>
      </c>
      <c r="O300" t="str">
        <f t="shared" si="14"/>
        <v>Light</v>
      </c>
      <c r="P300" t="str">
        <f>_xlfn.XLOOKUP(Orders[[#This Row],[Customer ID]],customers!$A$1:$A$1001,customers!$I$1:$I$1001,,0)</f>
        <v>Yes</v>
      </c>
    </row>
    <row r="301" spans="1:16" x14ac:dyDescent="0.25">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3">
        <f>INDEX(products!$A$1:$G$49,MATCH(orders!$D301,products!$A$1:$A$49,0),MATCH(orders!L$1,products!$A$1:$G$1,0))</f>
        <v>34.154999999999994</v>
      </c>
      <c r="M301" s="3">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3">
        <f>INDEX(products!$A$1:$G$49,MATCH(orders!$D302,products!$A$1:$A$49,0),MATCH(orders!L$1,products!$A$1:$G$1,0))</f>
        <v>12.95</v>
      </c>
      <c r="M302" s="3">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3">
        <f>INDEX(products!$A$1:$G$49,MATCH(orders!$D303,products!$A$1:$A$49,0),MATCH(orders!L$1,products!$A$1:$G$1,0))</f>
        <v>3.8849999999999998</v>
      </c>
      <c r="M303" s="3">
        <f t="shared" si="12"/>
        <v>15.54</v>
      </c>
      <c r="N303" t="str">
        <f t="shared" si="13"/>
        <v>Liberica</v>
      </c>
      <c r="O303" t="str">
        <f t="shared" si="14"/>
        <v>Dark</v>
      </c>
      <c r="P303" t="str">
        <f>_xlfn.XLOOKUP(Orders[[#This Row],[Customer ID]],customers!$A$1:$A$1001,customers!$I$1:$I$1001,,0)</f>
        <v>Yes</v>
      </c>
    </row>
    <row r="304" spans="1:16" x14ac:dyDescent="0.25">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3">
        <f>INDEX(products!$A$1:$G$49,MATCH(orders!$D304,products!$A$1:$A$49,0),MATCH(orders!L$1,products!$A$1:$G$1,0))</f>
        <v>6.75</v>
      </c>
      <c r="M304" s="3">
        <f t="shared" si="12"/>
        <v>6.75</v>
      </c>
      <c r="N304" t="str">
        <f t="shared" si="13"/>
        <v>Arabica</v>
      </c>
      <c r="O304" t="str">
        <f t="shared" si="14"/>
        <v>Medium</v>
      </c>
      <c r="P304" t="str">
        <f>_xlfn.XLOOKUP(Orders[[#This Row],[Customer ID]],customers!$A$1:$A$1001,customers!$I$1:$I$1001,,0)</f>
        <v>No</v>
      </c>
    </row>
    <row r="305" spans="1:16" x14ac:dyDescent="0.25">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3">
        <f>INDEX(products!$A$1:$G$49,MATCH(orders!$D305,products!$A$1:$A$49,0),MATCH(orders!L$1,products!$A$1:$G$1,0))</f>
        <v>27.945</v>
      </c>
      <c r="M305" s="3">
        <f t="shared" si="12"/>
        <v>111.78</v>
      </c>
      <c r="N305" t="str">
        <f t="shared" si="13"/>
        <v>Excelsa</v>
      </c>
      <c r="O305" t="str">
        <f t="shared" si="14"/>
        <v>Dark</v>
      </c>
      <c r="P305" t="str">
        <f>_xlfn.XLOOKUP(Orders[[#This Row],[Customer ID]],customers!$A$1:$A$1001,customers!$I$1:$I$1001,,0)</f>
        <v>Yes</v>
      </c>
    </row>
    <row r="306" spans="1:16" x14ac:dyDescent="0.25">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3">
        <f>INDEX(products!$A$1:$G$49,MATCH(orders!$D306,products!$A$1:$A$49,0),MATCH(orders!L$1,products!$A$1:$G$1,0))</f>
        <v>3.8849999999999998</v>
      </c>
      <c r="M306" s="3">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3">
        <f>INDEX(products!$A$1:$G$49,MATCH(orders!$D307,products!$A$1:$A$49,0),MATCH(orders!L$1,products!$A$1:$G$1,0))</f>
        <v>4.3650000000000002</v>
      </c>
      <c r="M307" s="3">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3">
        <f>INDEX(products!$A$1:$G$49,MATCH(orders!$D308,products!$A$1:$A$49,0),MATCH(orders!L$1,products!$A$1:$G$1,0))</f>
        <v>2.9849999999999999</v>
      </c>
      <c r="M308" s="3">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3">
        <f>INDEX(products!$A$1:$G$49,MATCH(orders!$D309,products!$A$1:$A$49,0),MATCH(orders!L$1,products!$A$1:$G$1,0))</f>
        <v>11.25</v>
      </c>
      <c r="M309" s="3">
        <f t="shared" si="12"/>
        <v>33.75</v>
      </c>
      <c r="N309" t="str">
        <f t="shared" si="13"/>
        <v>Arabica</v>
      </c>
      <c r="O309" t="str">
        <f t="shared" si="14"/>
        <v>Medium</v>
      </c>
      <c r="P309" t="str">
        <f>_xlfn.XLOOKUP(Orders[[#This Row],[Customer ID]],customers!$A$1:$A$1001,customers!$I$1:$I$1001,,0)</f>
        <v>Yes</v>
      </c>
    </row>
    <row r="310" spans="1:16" x14ac:dyDescent="0.25">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3">
        <f>INDEX(products!$A$1:$G$49,MATCH(orders!$D310,products!$A$1:$A$49,0),MATCH(orders!L$1,products!$A$1:$G$1,0))</f>
        <v>11.25</v>
      </c>
      <c r="M310" s="3">
        <f t="shared" si="12"/>
        <v>33.75</v>
      </c>
      <c r="N310" t="str">
        <f t="shared" si="13"/>
        <v>Arabica</v>
      </c>
      <c r="O310" t="str">
        <f t="shared" si="14"/>
        <v>Medium</v>
      </c>
      <c r="P310" t="str">
        <f>_xlfn.XLOOKUP(Orders[[#This Row],[Customer ID]],customers!$A$1:$A$1001,customers!$I$1:$I$1001,,0)</f>
        <v>No</v>
      </c>
    </row>
    <row r="311" spans="1:16" x14ac:dyDescent="0.25">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3">
        <f>INDEX(products!$A$1:$G$49,MATCH(orders!$D311,products!$A$1:$A$49,0),MATCH(orders!L$1,products!$A$1:$G$1,0))</f>
        <v>4.3650000000000002</v>
      </c>
      <c r="M311" s="3">
        <f t="shared" si="12"/>
        <v>26.19</v>
      </c>
      <c r="N311" t="str">
        <f t="shared" si="13"/>
        <v>Liberica</v>
      </c>
      <c r="O311" t="str">
        <f t="shared" si="14"/>
        <v>Medium</v>
      </c>
      <c r="P311" t="str">
        <f>_xlfn.XLOOKUP(Orders[[#This Row],[Customer ID]],customers!$A$1:$A$1001,customers!$I$1:$I$1001,,0)</f>
        <v>Yes</v>
      </c>
    </row>
    <row r="312" spans="1:16" x14ac:dyDescent="0.25">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3">
        <f>INDEX(products!$A$1:$G$49,MATCH(orders!$D312,products!$A$1:$A$49,0),MATCH(orders!L$1,products!$A$1:$G$1,0))</f>
        <v>14.85</v>
      </c>
      <c r="M312" s="3">
        <f t="shared" si="12"/>
        <v>14.85</v>
      </c>
      <c r="N312" t="str">
        <f t="shared" si="13"/>
        <v>Excelsa</v>
      </c>
      <c r="O312" t="str">
        <f t="shared" si="14"/>
        <v>Light</v>
      </c>
      <c r="P312" t="str">
        <f>_xlfn.XLOOKUP(Orders[[#This Row],[Customer ID]],customers!$A$1:$A$1001,customers!$I$1:$I$1001,,0)</f>
        <v>No</v>
      </c>
    </row>
    <row r="313" spans="1:16" x14ac:dyDescent="0.25">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3">
        <f>INDEX(products!$A$1:$G$49,MATCH(orders!$D313,products!$A$1:$A$49,0),MATCH(orders!L$1,products!$A$1:$G$1,0))</f>
        <v>31.624999999999996</v>
      </c>
      <c r="M313" s="3">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3">
        <f>INDEX(products!$A$1:$G$49,MATCH(orders!$D314,products!$A$1:$A$49,0),MATCH(orders!L$1,products!$A$1:$G$1,0))</f>
        <v>5.97</v>
      </c>
      <c r="M314" s="3">
        <f t="shared" si="12"/>
        <v>5.97</v>
      </c>
      <c r="N314" t="str">
        <f t="shared" si="13"/>
        <v>Robusta</v>
      </c>
      <c r="O314" t="str">
        <f t="shared" si="14"/>
        <v>Medium</v>
      </c>
      <c r="P314" t="str">
        <f>_xlfn.XLOOKUP(Orders[[#This Row],[Customer ID]],customers!$A$1:$A$1001,customers!$I$1:$I$1001,,0)</f>
        <v>Yes</v>
      </c>
    </row>
    <row r="315" spans="1:16" x14ac:dyDescent="0.25">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3">
        <f>INDEX(products!$A$1:$G$49,MATCH(orders!$D315,products!$A$1:$A$49,0),MATCH(orders!L$1,products!$A$1:$G$1,0))</f>
        <v>9.9499999999999993</v>
      </c>
      <c r="M315" s="3">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3">
        <f>INDEX(products!$A$1:$G$49,MATCH(orders!$D316,products!$A$1:$A$49,0),MATCH(orders!L$1,products!$A$1:$G$1,0))</f>
        <v>8.9499999999999993</v>
      </c>
      <c r="M316" s="3">
        <f t="shared" si="12"/>
        <v>44.75</v>
      </c>
      <c r="N316" t="str">
        <f t="shared" si="13"/>
        <v>Robusta</v>
      </c>
      <c r="O316" t="str">
        <f t="shared" si="14"/>
        <v>Dark</v>
      </c>
      <c r="P316" t="str">
        <f>_xlfn.XLOOKUP(Orders[[#This Row],[Customer ID]],customers!$A$1:$A$1001,customers!$I$1:$I$1001,,0)</f>
        <v>No</v>
      </c>
    </row>
    <row r="317" spans="1:16" x14ac:dyDescent="0.25">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3">
        <f>INDEX(products!$A$1:$G$49,MATCH(orders!$D317,products!$A$1:$A$49,0),MATCH(orders!L$1,products!$A$1:$G$1,0))</f>
        <v>34.154999999999994</v>
      </c>
      <c r="M317" s="3">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3">
        <f>INDEX(products!$A$1:$G$49,MATCH(orders!$D318,products!$A$1:$A$49,0),MATCH(orders!L$1,products!$A$1:$G$1,0))</f>
        <v>34.154999999999994</v>
      </c>
      <c r="M318" s="3">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3">
        <f>INDEX(products!$A$1:$G$49,MATCH(orders!$D319,products!$A$1:$A$49,0),MATCH(orders!L$1,products!$A$1:$G$1,0))</f>
        <v>7.29</v>
      </c>
      <c r="M319" s="3">
        <f t="shared" si="12"/>
        <v>21.87</v>
      </c>
      <c r="N319" t="str">
        <f t="shared" si="13"/>
        <v>Excelsa</v>
      </c>
      <c r="O319" t="str">
        <f t="shared" si="14"/>
        <v>Dark</v>
      </c>
      <c r="P319" t="str">
        <f>_xlfn.XLOOKUP(Orders[[#This Row],[Customer ID]],customers!$A$1:$A$1001,customers!$I$1:$I$1001,,0)</f>
        <v>No</v>
      </c>
    </row>
    <row r="320" spans="1:16" x14ac:dyDescent="0.25">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3">
        <f>INDEX(products!$A$1:$G$49,MATCH(orders!$D320,products!$A$1:$A$49,0),MATCH(orders!L$1,products!$A$1:$G$1,0))</f>
        <v>25.874999999999996</v>
      </c>
      <c r="M320" s="3">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3">
        <f>INDEX(products!$A$1:$G$49,MATCH(orders!$D321,products!$A$1:$A$49,0),MATCH(orders!L$1,products!$A$1:$G$1,0))</f>
        <v>4.125</v>
      </c>
      <c r="M321" s="3">
        <f t="shared" si="12"/>
        <v>8.25</v>
      </c>
      <c r="N321" t="str">
        <f t="shared" si="13"/>
        <v>Excelsa</v>
      </c>
      <c r="O321" t="str">
        <f t="shared" si="14"/>
        <v>Medium</v>
      </c>
      <c r="P321" t="str">
        <f>_xlfn.XLOOKUP(Orders[[#This Row],[Customer ID]],customers!$A$1:$A$1001,customers!$I$1:$I$1001,,0)</f>
        <v>Yes</v>
      </c>
    </row>
    <row r="322" spans="1:16" x14ac:dyDescent="0.25">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3">
        <f>INDEX(products!$A$1:$G$49,MATCH(orders!$D322,products!$A$1:$A$49,0),MATCH(orders!L$1,products!$A$1:$G$1,0))</f>
        <v>3.8849999999999998</v>
      </c>
      <c r="M322" s="3">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3">
        <f>INDEX(products!$A$1:$G$49,MATCH(orders!$D323,products!$A$1:$A$49,0),MATCH(orders!L$1,products!$A$1:$G$1,0))</f>
        <v>3.375</v>
      </c>
      <c r="M323" s="3">
        <f t="shared" ref="M323:M386" si="15">L323*E323</f>
        <v>20.25</v>
      </c>
      <c r="N323" t="str">
        <f t="shared" ref="N323:N386" si="16">IF(I323="Rob","Robusta", IF(I323="Exc","Excelsa", 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3">
        <f>INDEX(products!$A$1:$G$49,MATCH(orders!$D324,products!$A$1:$A$49,0),MATCH(orders!L$1,products!$A$1:$G$1,0))</f>
        <v>7.77</v>
      </c>
      <c r="M324" s="3">
        <f t="shared" si="15"/>
        <v>23.31</v>
      </c>
      <c r="N324" t="str">
        <f t="shared" si="16"/>
        <v>Liberica</v>
      </c>
      <c r="O324" t="str">
        <f t="shared" si="17"/>
        <v>Dark</v>
      </c>
      <c r="P324" t="str">
        <f>_xlfn.XLOOKUP(Orders[[#This Row],[Customer ID]],customers!$A$1:$A$1001,customers!$I$1:$I$1001,,0)</f>
        <v>No</v>
      </c>
    </row>
    <row r="325" spans="1:16" x14ac:dyDescent="0.25">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3">
        <f>INDEX(products!$A$1:$G$49,MATCH(orders!$D325,products!$A$1:$A$49,0),MATCH(orders!L$1,products!$A$1:$G$1,0))</f>
        <v>3.645</v>
      </c>
      <c r="M325" s="3">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3">
        <f>INDEX(products!$A$1:$G$49,MATCH(orders!$D326,products!$A$1:$A$49,0),MATCH(orders!L$1,products!$A$1:$G$1,0))</f>
        <v>13.75</v>
      </c>
      <c r="M326" s="3">
        <f t="shared" si="15"/>
        <v>13.75</v>
      </c>
      <c r="N326" t="str">
        <f t="shared" si="16"/>
        <v>Excelsa</v>
      </c>
      <c r="O326" t="str">
        <f t="shared" si="17"/>
        <v>Medium</v>
      </c>
      <c r="P326" t="str">
        <f>_xlfn.XLOOKUP(Orders[[#This Row],[Customer ID]],customers!$A$1:$A$1001,customers!$I$1:$I$1001,,0)</f>
        <v>No</v>
      </c>
    </row>
    <row r="327" spans="1:16" x14ac:dyDescent="0.25">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3">
        <f>INDEX(products!$A$1:$G$49,MATCH(orders!$D327,products!$A$1:$A$49,0),MATCH(orders!L$1,products!$A$1:$G$1,0))</f>
        <v>29.784999999999997</v>
      </c>
      <c r="M327" s="3">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3">
        <f>INDEX(products!$A$1:$G$49,MATCH(orders!$D328,products!$A$1:$A$49,0),MATCH(orders!L$1,products!$A$1:$G$1,0))</f>
        <v>8.9499999999999993</v>
      </c>
      <c r="M328" s="3">
        <f t="shared" si="15"/>
        <v>44.75</v>
      </c>
      <c r="N328" t="str">
        <f t="shared" si="16"/>
        <v>Robusta</v>
      </c>
      <c r="O328" t="str">
        <f t="shared" si="17"/>
        <v>Dark</v>
      </c>
      <c r="P328" t="str">
        <f>_xlfn.XLOOKUP(Orders[[#This Row],[Customer ID]],customers!$A$1:$A$1001,customers!$I$1:$I$1001,,0)</f>
        <v>No</v>
      </c>
    </row>
    <row r="329" spans="1:16" x14ac:dyDescent="0.25">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3">
        <f>INDEX(products!$A$1:$G$49,MATCH(orders!$D329,products!$A$1:$A$49,0),MATCH(orders!L$1,products!$A$1:$G$1,0))</f>
        <v>8.9499999999999993</v>
      </c>
      <c r="M329" s="3">
        <f t="shared" si="15"/>
        <v>44.75</v>
      </c>
      <c r="N329" t="str">
        <f t="shared" si="16"/>
        <v>Robusta</v>
      </c>
      <c r="O329" t="str">
        <f t="shared" si="17"/>
        <v>Dark</v>
      </c>
      <c r="P329" t="str">
        <f>_xlfn.XLOOKUP(Orders[[#This Row],[Customer ID]],customers!$A$1:$A$1001,customers!$I$1:$I$1001,,0)</f>
        <v>Yes</v>
      </c>
    </row>
    <row r="330" spans="1:16" x14ac:dyDescent="0.25">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3">
        <f>INDEX(products!$A$1:$G$49,MATCH(orders!$D330,products!$A$1:$A$49,0),MATCH(orders!L$1,products!$A$1:$G$1,0))</f>
        <v>9.51</v>
      </c>
      <c r="M330" s="3">
        <f t="shared" si="15"/>
        <v>38.04</v>
      </c>
      <c r="N330" t="str">
        <f t="shared" si="16"/>
        <v>Liberica</v>
      </c>
      <c r="O330" t="str">
        <f t="shared" si="17"/>
        <v>Light</v>
      </c>
      <c r="P330" t="str">
        <f>_xlfn.XLOOKUP(Orders[[#This Row],[Customer ID]],customers!$A$1:$A$1001,customers!$I$1:$I$1001,,0)</f>
        <v>Yes</v>
      </c>
    </row>
    <row r="331" spans="1:16" x14ac:dyDescent="0.25">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3">
        <f>INDEX(products!$A$1:$G$49,MATCH(orders!$D331,products!$A$1:$A$49,0),MATCH(orders!L$1,products!$A$1:$G$1,0))</f>
        <v>5.3699999999999992</v>
      </c>
      <c r="M331" s="3">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3">
        <f>INDEX(products!$A$1:$G$49,MATCH(orders!$D332,products!$A$1:$A$49,0),MATCH(orders!L$1,products!$A$1:$G$1,0))</f>
        <v>5.3699999999999992</v>
      </c>
      <c r="M332" s="3">
        <f t="shared" si="15"/>
        <v>16.11</v>
      </c>
      <c r="N332" t="str">
        <f t="shared" si="16"/>
        <v>Robusta</v>
      </c>
      <c r="O332" t="str">
        <f t="shared" si="17"/>
        <v>Dark</v>
      </c>
      <c r="P332" t="str">
        <f>_xlfn.XLOOKUP(Orders[[#This Row],[Customer ID]],customers!$A$1:$A$1001,customers!$I$1:$I$1001,,0)</f>
        <v>No</v>
      </c>
    </row>
    <row r="333" spans="1:16" x14ac:dyDescent="0.25">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3">
        <f>INDEX(products!$A$1:$G$49,MATCH(orders!$D333,products!$A$1:$A$49,0),MATCH(orders!L$1,products!$A$1:$G$1,0))</f>
        <v>22.884999999999998</v>
      </c>
      <c r="M333" s="3">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3">
        <f>INDEX(products!$A$1:$G$49,MATCH(orders!$D334,products!$A$1:$A$49,0),MATCH(orders!L$1,products!$A$1:$G$1,0))</f>
        <v>5.97</v>
      </c>
      <c r="M334" s="3">
        <f t="shared" si="15"/>
        <v>17.91</v>
      </c>
      <c r="N334" t="str">
        <f t="shared" si="16"/>
        <v>Arabica</v>
      </c>
      <c r="O334" t="str">
        <f t="shared" si="17"/>
        <v>Dark</v>
      </c>
      <c r="P334" t="str">
        <f>_xlfn.XLOOKUP(Orders[[#This Row],[Customer ID]],customers!$A$1:$A$1001,customers!$I$1:$I$1001,,0)</f>
        <v>Yes</v>
      </c>
    </row>
    <row r="335" spans="1:16" x14ac:dyDescent="0.25">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3">
        <f>INDEX(products!$A$1:$G$49,MATCH(orders!$D335,products!$A$1:$A$49,0),MATCH(orders!L$1,products!$A$1:$G$1,0))</f>
        <v>5.97</v>
      </c>
      <c r="M335" s="3">
        <f t="shared" si="15"/>
        <v>23.88</v>
      </c>
      <c r="N335" t="str">
        <f t="shared" si="16"/>
        <v>Robusta</v>
      </c>
      <c r="O335" t="str">
        <f t="shared" si="17"/>
        <v>Medium</v>
      </c>
      <c r="P335" t="str">
        <f>_xlfn.XLOOKUP(Orders[[#This Row],[Customer ID]],customers!$A$1:$A$1001,customers!$I$1:$I$1001,,0)</f>
        <v>Yes</v>
      </c>
    </row>
    <row r="336" spans="1:16" x14ac:dyDescent="0.25">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3">
        <f>INDEX(products!$A$1:$G$49,MATCH(orders!$D336,products!$A$1:$A$49,0),MATCH(orders!L$1,products!$A$1:$G$1,0))</f>
        <v>11.95</v>
      </c>
      <c r="M336" s="3">
        <f t="shared" si="15"/>
        <v>59.75</v>
      </c>
      <c r="N336" t="str">
        <f t="shared" si="16"/>
        <v>Robusta</v>
      </c>
      <c r="O336" t="str">
        <f t="shared" si="17"/>
        <v>Light</v>
      </c>
      <c r="P336" t="str">
        <f>_xlfn.XLOOKUP(Orders[[#This Row],[Customer ID]],customers!$A$1:$A$1001,customers!$I$1:$I$1001,,0)</f>
        <v>No</v>
      </c>
    </row>
    <row r="337" spans="1:16" x14ac:dyDescent="0.25">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3">
        <f>INDEX(products!$A$1:$G$49,MATCH(orders!$D337,products!$A$1:$A$49,0),MATCH(orders!L$1,products!$A$1:$G$1,0))</f>
        <v>4.7549999999999999</v>
      </c>
      <c r="M337" s="3">
        <f t="shared" si="15"/>
        <v>28.53</v>
      </c>
      <c r="N337" t="str">
        <f t="shared" si="16"/>
        <v>Liberica</v>
      </c>
      <c r="O337" t="str">
        <f t="shared" si="17"/>
        <v>Light</v>
      </c>
      <c r="P337" t="str">
        <f>_xlfn.XLOOKUP(Orders[[#This Row],[Customer ID]],customers!$A$1:$A$1001,customers!$I$1:$I$1001,,0)</f>
        <v>Yes</v>
      </c>
    </row>
    <row r="338" spans="1:16" x14ac:dyDescent="0.25">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3">
        <f>INDEX(products!$A$1:$G$49,MATCH(orders!$D338,products!$A$1:$A$49,0),MATCH(orders!L$1,products!$A$1:$G$1,0))</f>
        <v>11.25</v>
      </c>
      <c r="M338" s="3">
        <f t="shared" si="15"/>
        <v>45</v>
      </c>
      <c r="N338" t="str">
        <f t="shared" si="16"/>
        <v>Arabica</v>
      </c>
      <c r="O338" t="str">
        <f t="shared" si="17"/>
        <v>Medium</v>
      </c>
      <c r="P338" t="str">
        <f>_xlfn.XLOOKUP(Orders[[#This Row],[Customer ID]],customers!$A$1:$A$1001,customers!$I$1:$I$1001,,0)</f>
        <v>No</v>
      </c>
    </row>
    <row r="339" spans="1:16" x14ac:dyDescent="0.25">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3">
        <f>INDEX(products!$A$1:$G$49,MATCH(orders!$D339,products!$A$1:$A$49,0),MATCH(orders!L$1,products!$A$1:$G$1,0))</f>
        <v>27.945</v>
      </c>
      <c r="M339" s="3">
        <f t="shared" si="15"/>
        <v>55.89</v>
      </c>
      <c r="N339" t="str">
        <f t="shared" si="16"/>
        <v>Excelsa</v>
      </c>
      <c r="O339" t="str">
        <f t="shared" si="17"/>
        <v>Dark</v>
      </c>
      <c r="P339" t="str">
        <f>_xlfn.XLOOKUP(Orders[[#This Row],[Customer ID]],customers!$A$1:$A$1001,customers!$I$1:$I$1001,,0)</f>
        <v>No</v>
      </c>
    </row>
    <row r="340" spans="1:16" x14ac:dyDescent="0.25">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3">
        <f>INDEX(products!$A$1:$G$49,MATCH(orders!$D340,products!$A$1:$A$49,0),MATCH(orders!L$1,products!$A$1:$G$1,0))</f>
        <v>14.85</v>
      </c>
      <c r="M340" s="3">
        <f t="shared" si="15"/>
        <v>59.4</v>
      </c>
      <c r="N340" t="str">
        <f t="shared" si="16"/>
        <v>Excelsa</v>
      </c>
      <c r="O340" t="str">
        <f t="shared" si="17"/>
        <v>Light</v>
      </c>
      <c r="P340" t="str">
        <f>_xlfn.XLOOKUP(Orders[[#This Row],[Customer ID]],customers!$A$1:$A$1001,customers!$I$1:$I$1001,,0)</f>
        <v>No</v>
      </c>
    </row>
    <row r="341" spans="1:16" x14ac:dyDescent="0.25">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3">
        <f>INDEX(products!$A$1:$G$49,MATCH(orders!$D341,products!$A$1:$A$49,0),MATCH(orders!L$1,products!$A$1:$G$1,0))</f>
        <v>3.645</v>
      </c>
      <c r="M341" s="3">
        <f t="shared" si="15"/>
        <v>7.29</v>
      </c>
      <c r="N341" t="str">
        <f t="shared" si="16"/>
        <v>Excelsa</v>
      </c>
      <c r="O341" t="str">
        <f t="shared" si="17"/>
        <v>Dark</v>
      </c>
      <c r="P341" t="str">
        <f>_xlfn.XLOOKUP(Orders[[#This Row],[Customer ID]],customers!$A$1:$A$1001,customers!$I$1:$I$1001,,0)</f>
        <v>Yes</v>
      </c>
    </row>
    <row r="342" spans="1:16" x14ac:dyDescent="0.25">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3">
        <f>INDEX(products!$A$1:$G$49,MATCH(orders!$D342,products!$A$1:$A$49,0),MATCH(orders!L$1,products!$A$1:$G$1,0))</f>
        <v>7.29</v>
      </c>
      <c r="M342" s="3">
        <f t="shared" si="15"/>
        <v>7.29</v>
      </c>
      <c r="N342" t="str">
        <f t="shared" si="16"/>
        <v>Excelsa</v>
      </c>
      <c r="O342" t="str">
        <f t="shared" si="17"/>
        <v>Dark</v>
      </c>
      <c r="P342" t="str">
        <f>_xlfn.XLOOKUP(Orders[[#This Row],[Customer ID]],customers!$A$1:$A$1001,customers!$I$1:$I$1001,,0)</f>
        <v>Yes</v>
      </c>
    </row>
    <row r="343" spans="1:16" x14ac:dyDescent="0.25">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3">
        <f>INDEX(products!$A$1:$G$49,MATCH(orders!$D343,products!$A$1:$A$49,0),MATCH(orders!L$1,products!$A$1:$G$1,0))</f>
        <v>8.91</v>
      </c>
      <c r="M343" s="3">
        <f t="shared" si="15"/>
        <v>17.82</v>
      </c>
      <c r="N343" t="str">
        <f t="shared" si="16"/>
        <v>Excelsa</v>
      </c>
      <c r="O343" t="str">
        <f t="shared" si="17"/>
        <v>Light</v>
      </c>
      <c r="P343" t="str">
        <f>_xlfn.XLOOKUP(Orders[[#This Row],[Customer ID]],customers!$A$1:$A$1001,customers!$I$1:$I$1001,,0)</f>
        <v>No</v>
      </c>
    </row>
    <row r="344" spans="1:16" x14ac:dyDescent="0.25">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3">
        <f>INDEX(products!$A$1:$G$49,MATCH(orders!$D344,products!$A$1:$A$49,0),MATCH(orders!L$1,products!$A$1:$G$1,0))</f>
        <v>7.77</v>
      </c>
      <c r="M344" s="3">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3">
        <f>INDEX(products!$A$1:$G$49,MATCH(orders!$D345,products!$A$1:$A$49,0),MATCH(orders!L$1,products!$A$1:$G$1,0))</f>
        <v>5.3699999999999992</v>
      </c>
      <c r="M345" s="3">
        <f t="shared" si="15"/>
        <v>32.22</v>
      </c>
      <c r="N345" t="str">
        <f t="shared" si="16"/>
        <v>Robusta</v>
      </c>
      <c r="O345" t="str">
        <f t="shared" si="17"/>
        <v>Dark</v>
      </c>
      <c r="P345" t="str">
        <f>_xlfn.XLOOKUP(Orders[[#This Row],[Customer ID]],customers!$A$1:$A$1001,customers!$I$1:$I$1001,,0)</f>
        <v>No</v>
      </c>
    </row>
    <row r="346" spans="1:16" x14ac:dyDescent="0.25">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3">
        <f>INDEX(products!$A$1:$G$49,MATCH(orders!$D346,products!$A$1:$A$49,0),MATCH(orders!L$1,products!$A$1:$G$1,0))</f>
        <v>9.9499999999999993</v>
      </c>
      <c r="M346" s="3">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3">
        <f>INDEX(products!$A$1:$G$49,MATCH(orders!$D347,products!$A$1:$A$49,0),MATCH(orders!L$1,products!$A$1:$G$1,0))</f>
        <v>11.95</v>
      </c>
      <c r="M347" s="3">
        <f t="shared" si="15"/>
        <v>59.75</v>
      </c>
      <c r="N347" t="str">
        <f t="shared" si="16"/>
        <v>Robusta</v>
      </c>
      <c r="O347" t="str">
        <f t="shared" si="17"/>
        <v>Light</v>
      </c>
      <c r="P347" t="str">
        <f>_xlfn.XLOOKUP(Orders[[#This Row],[Customer ID]],customers!$A$1:$A$1001,customers!$I$1:$I$1001,,0)</f>
        <v>No</v>
      </c>
    </row>
    <row r="348" spans="1:16" x14ac:dyDescent="0.25">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3">
        <f>INDEX(products!$A$1:$G$49,MATCH(orders!$D348,products!$A$1:$A$49,0),MATCH(orders!L$1,products!$A$1:$G$1,0))</f>
        <v>7.77</v>
      </c>
      <c r="M348" s="3">
        <f t="shared" si="15"/>
        <v>23.31</v>
      </c>
      <c r="N348" t="str">
        <f t="shared" si="16"/>
        <v>Arabica</v>
      </c>
      <c r="O348" t="str">
        <f t="shared" si="17"/>
        <v>Light</v>
      </c>
      <c r="P348" t="str">
        <f>_xlfn.XLOOKUP(Orders[[#This Row],[Customer ID]],customers!$A$1:$A$1001,customers!$I$1:$I$1001,,0)</f>
        <v>Yes</v>
      </c>
    </row>
    <row r="349" spans="1:16" x14ac:dyDescent="0.25">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3">
        <f>INDEX(products!$A$1:$G$49,MATCH(orders!$D349,products!$A$1:$A$49,0),MATCH(orders!L$1,products!$A$1:$G$1,0))</f>
        <v>14.55</v>
      </c>
      <c r="M349" s="3">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3">
        <f>INDEX(products!$A$1:$G$49,MATCH(orders!$D350,products!$A$1:$A$49,0),MATCH(orders!L$1,products!$A$1:$G$1,0))</f>
        <v>34.154999999999994</v>
      </c>
      <c r="M350" s="3">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3">
        <f>INDEX(products!$A$1:$G$49,MATCH(orders!$D351,products!$A$1:$A$49,0),MATCH(orders!L$1,products!$A$1:$G$1,0))</f>
        <v>3.5849999999999995</v>
      </c>
      <c r="M351" s="3">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3">
        <f>INDEX(products!$A$1:$G$49,MATCH(orders!$D352,products!$A$1:$A$49,0),MATCH(orders!L$1,products!$A$1:$G$1,0))</f>
        <v>5.97</v>
      </c>
      <c r="M352" s="3">
        <f t="shared" si="15"/>
        <v>23.88</v>
      </c>
      <c r="N352" t="str">
        <f t="shared" si="16"/>
        <v>Arabica</v>
      </c>
      <c r="O352" t="str">
        <f t="shared" si="17"/>
        <v>Dark</v>
      </c>
      <c r="P352" t="str">
        <f>_xlfn.XLOOKUP(Orders[[#This Row],[Customer ID]],customers!$A$1:$A$1001,customers!$I$1:$I$1001,,0)</f>
        <v>No</v>
      </c>
    </row>
    <row r="353" spans="1:16" x14ac:dyDescent="0.25">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3">
        <f>INDEX(products!$A$1:$G$49,MATCH(orders!$D353,products!$A$1:$A$49,0),MATCH(orders!L$1,products!$A$1:$G$1,0))</f>
        <v>11.25</v>
      </c>
      <c r="M353" s="3">
        <f t="shared" si="15"/>
        <v>22.5</v>
      </c>
      <c r="N353" t="str">
        <f t="shared" si="16"/>
        <v>Arabica</v>
      </c>
      <c r="O353" t="str">
        <f t="shared" si="17"/>
        <v>Medium</v>
      </c>
      <c r="P353" t="str">
        <f>_xlfn.XLOOKUP(Orders[[#This Row],[Customer ID]],customers!$A$1:$A$1001,customers!$I$1:$I$1001,,0)</f>
        <v>No</v>
      </c>
    </row>
    <row r="354" spans="1:16" x14ac:dyDescent="0.25">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3">
        <f>INDEX(products!$A$1:$G$49,MATCH(orders!$D354,products!$A$1:$A$49,0),MATCH(orders!L$1,products!$A$1:$G$1,0))</f>
        <v>7.29</v>
      </c>
      <c r="M354" s="3">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3">
        <f>INDEX(products!$A$1:$G$49,MATCH(orders!$D355,products!$A$1:$A$49,0),MATCH(orders!L$1,products!$A$1:$G$1,0))</f>
        <v>6.75</v>
      </c>
      <c r="M355" s="3">
        <f t="shared" si="15"/>
        <v>27</v>
      </c>
      <c r="N355" t="str">
        <f t="shared" si="16"/>
        <v>Arabica</v>
      </c>
      <c r="O355" t="str">
        <f t="shared" si="17"/>
        <v>Medium</v>
      </c>
      <c r="P355" t="str">
        <f>_xlfn.XLOOKUP(Orders[[#This Row],[Customer ID]],customers!$A$1:$A$1001,customers!$I$1:$I$1001,,0)</f>
        <v>Yes</v>
      </c>
    </row>
    <row r="356" spans="1:16" x14ac:dyDescent="0.25">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3">
        <f>INDEX(products!$A$1:$G$49,MATCH(orders!$D356,products!$A$1:$A$49,0),MATCH(orders!L$1,products!$A$1:$G$1,0))</f>
        <v>25.874999999999996</v>
      </c>
      <c r="M356" s="3">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3">
        <f>INDEX(products!$A$1:$G$49,MATCH(orders!$D357,products!$A$1:$A$49,0),MATCH(orders!L$1,products!$A$1:$G$1,0))</f>
        <v>22.884999999999998</v>
      </c>
      <c r="M357" s="3">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3">
        <f>INDEX(products!$A$1:$G$49,MATCH(orders!$D358,products!$A$1:$A$49,0),MATCH(orders!L$1,products!$A$1:$G$1,0))</f>
        <v>12.95</v>
      </c>
      <c r="M358" s="3">
        <f t="shared" si="15"/>
        <v>51.8</v>
      </c>
      <c r="N358" t="str">
        <f t="shared" si="16"/>
        <v>Liberica</v>
      </c>
      <c r="O358" t="str">
        <f t="shared" si="17"/>
        <v>Dark</v>
      </c>
      <c r="P358" t="str">
        <f>_xlfn.XLOOKUP(Orders[[#This Row],[Customer ID]],customers!$A$1:$A$1001,customers!$I$1:$I$1001,,0)</f>
        <v>Yes</v>
      </c>
    </row>
    <row r="359" spans="1:16" x14ac:dyDescent="0.25">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3">
        <f>INDEX(products!$A$1:$G$49,MATCH(orders!$D359,products!$A$1:$A$49,0),MATCH(orders!L$1,products!$A$1:$G$1,0))</f>
        <v>25.874999999999996</v>
      </c>
      <c r="M359" s="3">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3">
        <f>INDEX(products!$A$1:$G$49,MATCH(orders!$D360,products!$A$1:$A$49,0),MATCH(orders!L$1,products!$A$1:$G$1,0))</f>
        <v>29.784999999999997</v>
      </c>
      <c r="M360" s="3">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3">
        <f>INDEX(products!$A$1:$G$49,MATCH(orders!$D361,products!$A$1:$A$49,0),MATCH(orders!L$1,products!$A$1:$G$1,0))</f>
        <v>3.5849999999999995</v>
      </c>
      <c r="M361" s="3">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3">
        <f>INDEX(products!$A$1:$G$49,MATCH(orders!$D362,products!$A$1:$A$49,0),MATCH(orders!L$1,products!$A$1:$G$1,0))</f>
        <v>20.584999999999997</v>
      </c>
      <c r="M362" s="3">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3">
        <f>INDEX(products!$A$1:$G$49,MATCH(orders!$D363,products!$A$1:$A$49,0),MATCH(orders!L$1,products!$A$1:$G$1,0))</f>
        <v>5.97</v>
      </c>
      <c r="M363" s="3">
        <f t="shared" si="15"/>
        <v>5.97</v>
      </c>
      <c r="N363" t="str">
        <f t="shared" si="16"/>
        <v>Robusta</v>
      </c>
      <c r="O363" t="str">
        <f t="shared" si="17"/>
        <v>Medium</v>
      </c>
      <c r="P363" t="str">
        <f>_xlfn.XLOOKUP(Orders[[#This Row],[Customer ID]],customers!$A$1:$A$1001,customers!$I$1:$I$1001,,0)</f>
        <v>No</v>
      </c>
    </row>
    <row r="364" spans="1:16" x14ac:dyDescent="0.25">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3">
        <f>INDEX(products!$A$1:$G$49,MATCH(orders!$D364,products!$A$1:$A$49,0),MATCH(orders!L$1,products!$A$1:$G$1,0))</f>
        <v>14.85</v>
      </c>
      <c r="M364" s="3">
        <f t="shared" si="15"/>
        <v>74.25</v>
      </c>
      <c r="N364" t="str">
        <f t="shared" si="16"/>
        <v>Excelsa</v>
      </c>
      <c r="O364" t="str">
        <f t="shared" si="17"/>
        <v>Light</v>
      </c>
      <c r="P364" t="str">
        <f>_xlfn.XLOOKUP(Orders[[#This Row],[Customer ID]],customers!$A$1:$A$1001,customers!$I$1:$I$1001,,0)</f>
        <v>Yes</v>
      </c>
    </row>
    <row r="365" spans="1:16" x14ac:dyDescent="0.25">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3">
        <f>INDEX(products!$A$1:$G$49,MATCH(orders!$D365,products!$A$1:$A$49,0),MATCH(orders!L$1,products!$A$1:$G$1,0))</f>
        <v>14.55</v>
      </c>
      <c r="M365" s="3">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3">
        <f>INDEX(products!$A$1:$G$49,MATCH(orders!$D366,products!$A$1:$A$49,0),MATCH(orders!L$1,products!$A$1:$G$1,0))</f>
        <v>12.15</v>
      </c>
      <c r="M366" s="3">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3">
        <f>INDEX(products!$A$1:$G$49,MATCH(orders!$D367,products!$A$1:$A$49,0),MATCH(orders!L$1,products!$A$1:$G$1,0))</f>
        <v>7.77</v>
      </c>
      <c r="M367" s="3">
        <f t="shared" si="15"/>
        <v>7.77</v>
      </c>
      <c r="N367" t="str">
        <f t="shared" si="16"/>
        <v>Liberica</v>
      </c>
      <c r="O367" t="str">
        <f t="shared" si="17"/>
        <v>Dark</v>
      </c>
      <c r="P367" t="str">
        <f>_xlfn.XLOOKUP(Orders[[#This Row],[Customer ID]],customers!$A$1:$A$1001,customers!$I$1:$I$1001,,0)</f>
        <v>No</v>
      </c>
    </row>
    <row r="368" spans="1:16" x14ac:dyDescent="0.25">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3">
        <f>INDEX(products!$A$1:$G$49,MATCH(orders!$D368,products!$A$1:$A$49,0),MATCH(orders!L$1,products!$A$1:$G$1,0))</f>
        <v>7.29</v>
      </c>
      <c r="M368" s="3">
        <f t="shared" si="15"/>
        <v>43.74</v>
      </c>
      <c r="N368" t="str">
        <f t="shared" si="16"/>
        <v>Excelsa</v>
      </c>
      <c r="O368" t="str">
        <f t="shared" si="17"/>
        <v>Dark</v>
      </c>
      <c r="P368" t="str">
        <f>_xlfn.XLOOKUP(Orders[[#This Row],[Customer ID]],customers!$A$1:$A$1001,customers!$I$1:$I$1001,,0)</f>
        <v>No</v>
      </c>
    </row>
    <row r="369" spans="1:16" x14ac:dyDescent="0.25">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3">
        <f>INDEX(products!$A$1:$G$49,MATCH(orders!$D369,products!$A$1:$A$49,0),MATCH(orders!L$1,products!$A$1:$G$1,0))</f>
        <v>4.3650000000000002</v>
      </c>
      <c r="M369" s="3">
        <f t="shared" si="15"/>
        <v>8.73</v>
      </c>
      <c r="N369" t="str">
        <f t="shared" si="16"/>
        <v>Liberica</v>
      </c>
      <c r="O369" t="str">
        <f t="shared" si="17"/>
        <v>Medium</v>
      </c>
      <c r="P369" t="str">
        <f>_xlfn.XLOOKUP(Orders[[#This Row],[Customer ID]],customers!$A$1:$A$1001,customers!$I$1:$I$1001,,0)</f>
        <v>Yes</v>
      </c>
    </row>
    <row r="370" spans="1:16" x14ac:dyDescent="0.25">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3">
        <f>INDEX(products!$A$1:$G$49,MATCH(orders!$D370,products!$A$1:$A$49,0),MATCH(orders!L$1,products!$A$1:$G$1,0))</f>
        <v>31.624999999999996</v>
      </c>
      <c r="M370" s="3">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3">
        <f>INDEX(products!$A$1:$G$49,MATCH(orders!$D371,products!$A$1:$A$49,0),MATCH(orders!L$1,products!$A$1:$G$1,0))</f>
        <v>8.91</v>
      </c>
      <c r="M371" s="3">
        <f t="shared" si="15"/>
        <v>8.91</v>
      </c>
      <c r="N371" t="str">
        <f t="shared" si="16"/>
        <v>Excelsa</v>
      </c>
      <c r="O371" t="str">
        <f t="shared" si="17"/>
        <v>Light</v>
      </c>
      <c r="P371" t="str">
        <f>_xlfn.XLOOKUP(Orders[[#This Row],[Customer ID]],customers!$A$1:$A$1001,customers!$I$1:$I$1001,,0)</f>
        <v>Yes</v>
      </c>
    </row>
    <row r="372" spans="1:16" x14ac:dyDescent="0.25">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3">
        <f>INDEX(products!$A$1:$G$49,MATCH(orders!$D372,products!$A$1:$A$49,0),MATCH(orders!L$1,products!$A$1:$G$1,0))</f>
        <v>12.15</v>
      </c>
      <c r="M372" s="3">
        <f t="shared" si="15"/>
        <v>24.3</v>
      </c>
      <c r="N372" t="str">
        <f t="shared" si="16"/>
        <v>Excelsa</v>
      </c>
      <c r="O372" t="str">
        <f t="shared" si="17"/>
        <v>Dark</v>
      </c>
      <c r="P372" t="str">
        <f>_xlfn.XLOOKUP(Orders[[#This Row],[Customer ID]],customers!$A$1:$A$1001,customers!$I$1:$I$1001,,0)</f>
        <v>Yes</v>
      </c>
    </row>
    <row r="373" spans="1:16" x14ac:dyDescent="0.25">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3">
        <f>INDEX(products!$A$1:$G$49,MATCH(orders!$D373,products!$A$1:$A$49,0),MATCH(orders!L$1,products!$A$1:$G$1,0))</f>
        <v>7.77</v>
      </c>
      <c r="M373" s="3">
        <f t="shared" si="15"/>
        <v>46.62</v>
      </c>
      <c r="N373" t="str">
        <f t="shared" si="16"/>
        <v>Arabica</v>
      </c>
      <c r="O373" t="str">
        <f t="shared" si="17"/>
        <v>Light</v>
      </c>
      <c r="P373" t="str">
        <f>_xlfn.XLOOKUP(Orders[[#This Row],[Customer ID]],customers!$A$1:$A$1001,customers!$I$1:$I$1001,,0)</f>
        <v>Yes</v>
      </c>
    </row>
    <row r="374" spans="1:16" x14ac:dyDescent="0.25">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3">
        <f>INDEX(products!$A$1:$G$49,MATCH(orders!$D374,products!$A$1:$A$49,0),MATCH(orders!L$1,products!$A$1:$G$1,0))</f>
        <v>7.169999999999999</v>
      </c>
      <c r="M374" s="3">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3">
        <f>INDEX(products!$A$1:$G$49,MATCH(orders!$D375,products!$A$1:$A$49,0),MATCH(orders!L$1,products!$A$1:$G$1,0))</f>
        <v>5.97</v>
      </c>
      <c r="M375" s="3">
        <f t="shared" si="15"/>
        <v>17.91</v>
      </c>
      <c r="N375" t="str">
        <f t="shared" si="16"/>
        <v>Arabica</v>
      </c>
      <c r="O375" t="str">
        <f t="shared" si="17"/>
        <v>Dark</v>
      </c>
      <c r="P375" t="str">
        <f>_xlfn.XLOOKUP(Orders[[#This Row],[Customer ID]],customers!$A$1:$A$1001,customers!$I$1:$I$1001,,0)</f>
        <v>Yes</v>
      </c>
    </row>
    <row r="376" spans="1:16" x14ac:dyDescent="0.25">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3">
        <f>INDEX(products!$A$1:$G$49,MATCH(orders!$D376,products!$A$1:$A$49,0),MATCH(orders!L$1,products!$A$1:$G$1,0))</f>
        <v>9.51</v>
      </c>
      <c r="M376" s="3">
        <f t="shared" si="15"/>
        <v>38.04</v>
      </c>
      <c r="N376" t="str">
        <f t="shared" si="16"/>
        <v>Liberica</v>
      </c>
      <c r="O376" t="str">
        <f t="shared" si="17"/>
        <v>Light</v>
      </c>
      <c r="P376" t="str">
        <f>_xlfn.XLOOKUP(Orders[[#This Row],[Customer ID]],customers!$A$1:$A$1001,customers!$I$1:$I$1001,,0)</f>
        <v>Yes</v>
      </c>
    </row>
    <row r="377" spans="1:16" x14ac:dyDescent="0.25">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3">
        <f>INDEX(products!$A$1:$G$49,MATCH(orders!$D377,products!$A$1:$A$49,0),MATCH(orders!L$1,products!$A$1:$G$1,0))</f>
        <v>3.375</v>
      </c>
      <c r="M377" s="3">
        <f t="shared" si="15"/>
        <v>6.75</v>
      </c>
      <c r="N377" t="str">
        <f t="shared" si="16"/>
        <v>Arabica</v>
      </c>
      <c r="O377" t="str">
        <f t="shared" si="17"/>
        <v>Medium</v>
      </c>
      <c r="P377" t="str">
        <f>_xlfn.XLOOKUP(Orders[[#This Row],[Customer ID]],customers!$A$1:$A$1001,customers!$I$1:$I$1001,,0)</f>
        <v>Yes</v>
      </c>
    </row>
    <row r="378" spans="1:16" x14ac:dyDescent="0.25">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3">
        <f>INDEX(products!$A$1:$G$49,MATCH(orders!$D378,products!$A$1:$A$49,0),MATCH(orders!L$1,products!$A$1:$G$1,0))</f>
        <v>5.97</v>
      </c>
      <c r="M378" s="3">
        <f t="shared" si="15"/>
        <v>5.97</v>
      </c>
      <c r="N378" t="str">
        <f t="shared" si="16"/>
        <v>Robusta</v>
      </c>
      <c r="O378" t="str">
        <f t="shared" si="17"/>
        <v>Medium</v>
      </c>
      <c r="P378" t="str">
        <f>_xlfn.XLOOKUP(Orders[[#This Row],[Customer ID]],customers!$A$1:$A$1001,customers!$I$1:$I$1001,,0)</f>
        <v>Yes</v>
      </c>
    </row>
    <row r="379" spans="1:16" x14ac:dyDescent="0.25">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3">
        <f>INDEX(products!$A$1:$G$49,MATCH(orders!$D379,products!$A$1:$A$49,0),MATCH(orders!L$1,products!$A$1:$G$1,0))</f>
        <v>2.6849999999999996</v>
      </c>
      <c r="M379" s="3">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3">
        <f>INDEX(products!$A$1:$G$49,MATCH(orders!$D380,products!$A$1:$A$49,0),MATCH(orders!L$1,products!$A$1:$G$1,0))</f>
        <v>7.77</v>
      </c>
      <c r="M380" s="3">
        <f t="shared" si="15"/>
        <v>23.31</v>
      </c>
      <c r="N380" t="str">
        <f t="shared" si="16"/>
        <v>Arabica</v>
      </c>
      <c r="O380" t="str">
        <f t="shared" si="17"/>
        <v>Light</v>
      </c>
      <c r="P380" t="str">
        <f>_xlfn.XLOOKUP(Orders[[#This Row],[Customer ID]],customers!$A$1:$A$1001,customers!$I$1:$I$1001,,0)</f>
        <v>Yes</v>
      </c>
    </row>
    <row r="381" spans="1:16" x14ac:dyDescent="0.25">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3">
        <f>INDEX(products!$A$1:$G$49,MATCH(orders!$D381,products!$A$1:$A$49,0),MATCH(orders!L$1,products!$A$1:$G$1,0))</f>
        <v>7.169999999999999</v>
      </c>
      <c r="M381" s="3">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3">
        <f>INDEX(products!$A$1:$G$49,MATCH(orders!$D382,products!$A$1:$A$49,0),MATCH(orders!L$1,products!$A$1:$G$1,0))</f>
        <v>7.77</v>
      </c>
      <c r="M382" s="3">
        <f t="shared" si="15"/>
        <v>23.31</v>
      </c>
      <c r="N382" t="str">
        <f t="shared" si="16"/>
        <v>Liberica</v>
      </c>
      <c r="O382" t="str">
        <f t="shared" si="17"/>
        <v>Dark</v>
      </c>
      <c r="P382" t="str">
        <f>_xlfn.XLOOKUP(Orders[[#This Row],[Customer ID]],customers!$A$1:$A$1001,customers!$I$1:$I$1001,,0)</f>
        <v>No</v>
      </c>
    </row>
    <row r="383" spans="1:16" x14ac:dyDescent="0.25">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3">
        <f>INDEX(products!$A$1:$G$49,MATCH(orders!$D383,products!$A$1:$A$49,0),MATCH(orders!L$1,products!$A$1:$G$1,0))</f>
        <v>2.9849999999999999</v>
      </c>
      <c r="M383" s="3">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3">
        <f>INDEX(products!$A$1:$G$49,MATCH(orders!$D384,products!$A$1:$A$49,0),MATCH(orders!L$1,products!$A$1:$G$1,0))</f>
        <v>7.29</v>
      </c>
      <c r="M384" s="3">
        <f t="shared" si="15"/>
        <v>21.87</v>
      </c>
      <c r="N384" t="str">
        <f t="shared" si="16"/>
        <v>Excelsa</v>
      </c>
      <c r="O384" t="str">
        <f t="shared" si="17"/>
        <v>Dark</v>
      </c>
      <c r="P384" t="str">
        <f>_xlfn.XLOOKUP(Orders[[#This Row],[Customer ID]],customers!$A$1:$A$1001,customers!$I$1:$I$1001,,0)</f>
        <v>No</v>
      </c>
    </row>
    <row r="385" spans="1:16" x14ac:dyDescent="0.25">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3">
        <f>INDEX(products!$A$1:$G$49,MATCH(orders!$D385,products!$A$1:$A$49,0),MATCH(orders!L$1,products!$A$1:$G$1,0))</f>
        <v>8.91</v>
      </c>
      <c r="M385" s="3">
        <f t="shared" si="15"/>
        <v>53.46</v>
      </c>
      <c r="N385" t="str">
        <f t="shared" si="16"/>
        <v>Excelsa</v>
      </c>
      <c r="O385" t="str">
        <f t="shared" si="17"/>
        <v>Light</v>
      </c>
      <c r="P385" t="str">
        <f>_xlfn.XLOOKUP(Orders[[#This Row],[Customer ID]],customers!$A$1:$A$1001,customers!$I$1:$I$1001,,0)</f>
        <v>Yes</v>
      </c>
    </row>
    <row r="386" spans="1:16" x14ac:dyDescent="0.25">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3">
        <f>INDEX(products!$A$1:$G$49,MATCH(orders!$D386,products!$A$1:$A$49,0),MATCH(orders!L$1,products!$A$1:$G$1,0))</f>
        <v>29.784999999999997</v>
      </c>
      <c r="M386" s="3">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3">
        <f>INDEX(products!$A$1:$G$49,MATCH(orders!$D387,products!$A$1:$A$49,0),MATCH(orders!L$1,products!$A$1:$G$1,0))</f>
        <v>8.73</v>
      </c>
      <c r="M387" s="3">
        <f t="shared" ref="M387:M450" si="18">L387*E387</f>
        <v>43.650000000000006</v>
      </c>
      <c r="N387" t="str">
        <f t="shared" ref="N387:N450" si="19">IF(I387="Rob","Robusta", IF(I387="Exc","Excelsa", 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3">
        <f>INDEX(products!$A$1:$G$49,MATCH(orders!$D388,products!$A$1:$A$49,0),MATCH(orders!L$1,products!$A$1:$G$1,0))</f>
        <v>2.9849999999999999</v>
      </c>
      <c r="M388" s="3">
        <f t="shared" si="18"/>
        <v>17.91</v>
      </c>
      <c r="N388" t="str">
        <f t="shared" si="19"/>
        <v>Arabica</v>
      </c>
      <c r="O388" t="str">
        <f t="shared" si="20"/>
        <v>Dark</v>
      </c>
      <c r="P388" t="str">
        <f>_xlfn.XLOOKUP(Orders[[#This Row],[Customer ID]],customers!$A$1:$A$1001,customers!$I$1:$I$1001,,0)</f>
        <v>Yes</v>
      </c>
    </row>
    <row r="389" spans="1:16" x14ac:dyDescent="0.25">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3">
        <f>INDEX(products!$A$1:$G$49,MATCH(orders!$D389,products!$A$1:$A$49,0),MATCH(orders!L$1,products!$A$1:$G$1,0))</f>
        <v>14.85</v>
      </c>
      <c r="M389" s="3">
        <f t="shared" si="18"/>
        <v>74.25</v>
      </c>
      <c r="N389" t="str">
        <f t="shared" si="19"/>
        <v>Excelsa</v>
      </c>
      <c r="O389" t="str">
        <f t="shared" si="20"/>
        <v>Light</v>
      </c>
      <c r="P389" t="str">
        <f>_xlfn.XLOOKUP(Orders[[#This Row],[Customer ID]],customers!$A$1:$A$1001,customers!$I$1:$I$1001,,0)</f>
        <v>Yes</v>
      </c>
    </row>
    <row r="390" spans="1:16" x14ac:dyDescent="0.25">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3">
        <f>INDEX(products!$A$1:$G$49,MATCH(orders!$D390,products!$A$1:$A$49,0),MATCH(orders!L$1,products!$A$1:$G$1,0))</f>
        <v>3.8849999999999998</v>
      </c>
      <c r="M390" s="3">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3">
        <f>INDEX(products!$A$1:$G$49,MATCH(orders!$D391,products!$A$1:$A$49,0),MATCH(orders!L$1,products!$A$1:$G$1,0))</f>
        <v>7.77</v>
      </c>
      <c r="M391" s="3">
        <f t="shared" si="18"/>
        <v>23.31</v>
      </c>
      <c r="N391" t="str">
        <f t="shared" si="19"/>
        <v>Liberica</v>
      </c>
      <c r="O391" t="str">
        <f t="shared" si="20"/>
        <v>Dark</v>
      </c>
      <c r="P391" t="str">
        <f>_xlfn.XLOOKUP(Orders[[#This Row],[Customer ID]],customers!$A$1:$A$1001,customers!$I$1:$I$1001,,0)</f>
        <v>Yes</v>
      </c>
    </row>
    <row r="392" spans="1:16" x14ac:dyDescent="0.25">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3">
        <f>INDEX(products!$A$1:$G$49,MATCH(orders!$D392,products!$A$1:$A$49,0),MATCH(orders!L$1,products!$A$1:$G$1,0))</f>
        <v>7.29</v>
      </c>
      <c r="M392" s="3">
        <f t="shared" si="18"/>
        <v>14.58</v>
      </c>
      <c r="N392" t="str">
        <f t="shared" si="19"/>
        <v>Excelsa</v>
      </c>
      <c r="O392" t="str">
        <f t="shared" si="20"/>
        <v>Dark</v>
      </c>
      <c r="P392" t="str">
        <f>_xlfn.XLOOKUP(Orders[[#This Row],[Customer ID]],customers!$A$1:$A$1001,customers!$I$1:$I$1001,,0)</f>
        <v>Yes</v>
      </c>
    </row>
    <row r="393" spans="1:16" x14ac:dyDescent="0.25">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3">
        <f>INDEX(products!$A$1:$G$49,MATCH(orders!$D393,products!$A$1:$A$49,0),MATCH(orders!L$1,products!$A$1:$G$1,0))</f>
        <v>6.75</v>
      </c>
      <c r="M393" s="3">
        <f t="shared" si="18"/>
        <v>13.5</v>
      </c>
      <c r="N393" t="str">
        <f t="shared" si="19"/>
        <v>Arabica</v>
      </c>
      <c r="O393" t="str">
        <f t="shared" si="20"/>
        <v>Medium</v>
      </c>
      <c r="P393" t="str">
        <f>_xlfn.XLOOKUP(Orders[[#This Row],[Customer ID]],customers!$A$1:$A$1001,customers!$I$1:$I$1001,,0)</f>
        <v>No</v>
      </c>
    </row>
    <row r="394" spans="1:16" x14ac:dyDescent="0.25">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3">
        <f>INDEX(products!$A$1:$G$49,MATCH(orders!$D394,products!$A$1:$A$49,0),MATCH(orders!L$1,products!$A$1:$G$1,0))</f>
        <v>14.85</v>
      </c>
      <c r="M394" s="3">
        <f t="shared" si="18"/>
        <v>89.1</v>
      </c>
      <c r="N394" t="str">
        <f t="shared" si="19"/>
        <v>Excelsa</v>
      </c>
      <c r="O394" t="str">
        <f t="shared" si="20"/>
        <v>Light</v>
      </c>
      <c r="P394" t="str">
        <f>_xlfn.XLOOKUP(Orders[[#This Row],[Customer ID]],customers!$A$1:$A$1001,customers!$I$1:$I$1001,,0)</f>
        <v>No</v>
      </c>
    </row>
    <row r="395" spans="1:16" x14ac:dyDescent="0.25">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3">
        <f>INDEX(products!$A$1:$G$49,MATCH(orders!$D395,products!$A$1:$A$49,0),MATCH(orders!L$1,products!$A$1:$G$1,0))</f>
        <v>3.8849999999999998</v>
      </c>
      <c r="M395" s="3">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3">
        <f>INDEX(products!$A$1:$G$49,MATCH(orders!$D396,products!$A$1:$A$49,0),MATCH(orders!L$1,products!$A$1:$G$1,0))</f>
        <v>27.484999999999996</v>
      </c>
      <c r="M396" s="3">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3">
        <f>INDEX(products!$A$1:$G$49,MATCH(orders!$D397,products!$A$1:$A$49,0),MATCH(orders!L$1,products!$A$1:$G$1,0))</f>
        <v>7.77</v>
      </c>
      <c r="M397" s="3">
        <f t="shared" si="18"/>
        <v>46.62</v>
      </c>
      <c r="N397" t="str">
        <f t="shared" si="19"/>
        <v>Liberica</v>
      </c>
      <c r="O397" t="str">
        <f t="shared" si="20"/>
        <v>Dark</v>
      </c>
      <c r="P397" t="str">
        <f>_xlfn.XLOOKUP(Orders[[#This Row],[Customer ID]],customers!$A$1:$A$1001,customers!$I$1:$I$1001,,0)</f>
        <v>Yes</v>
      </c>
    </row>
    <row r="398" spans="1:16" x14ac:dyDescent="0.25">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3">
        <f>INDEX(products!$A$1:$G$49,MATCH(orders!$D398,products!$A$1:$A$49,0),MATCH(orders!L$1,products!$A$1:$G$1,0))</f>
        <v>7.77</v>
      </c>
      <c r="M398" s="3">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3">
        <f>INDEX(products!$A$1:$G$49,MATCH(orders!$D399,products!$A$1:$A$49,0),MATCH(orders!L$1,products!$A$1:$G$1,0))</f>
        <v>7.77</v>
      </c>
      <c r="M399" s="3">
        <f t="shared" si="18"/>
        <v>31.08</v>
      </c>
      <c r="N399" t="str">
        <f t="shared" si="19"/>
        <v>Liberica</v>
      </c>
      <c r="O399" t="str">
        <f t="shared" si="20"/>
        <v>Dark</v>
      </c>
      <c r="P399" t="str">
        <f>_xlfn.XLOOKUP(Orders[[#This Row],[Customer ID]],customers!$A$1:$A$1001,customers!$I$1:$I$1001,,0)</f>
        <v>Yes</v>
      </c>
    </row>
    <row r="400" spans="1:16" x14ac:dyDescent="0.25">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3">
        <f>INDEX(products!$A$1:$G$49,MATCH(orders!$D400,products!$A$1:$A$49,0),MATCH(orders!L$1,products!$A$1:$G$1,0))</f>
        <v>2.9849999999999999</v>
      </c>
      <c r="M400" s="3">
        <f t="shared" si="18"/>
        <v>17.91</v>
      </c>
      <c r="N400" t="str">
        <f t="shared" si="19"/>
        <v>Arabica</v>
      </c>
      <c r="O400" t="str">
        <f t="shared" si="20"/>
        <v>Dark</v>
      </c>
      <c r="P400" t="str">
        <f>_xlfn.XLOOKUP(Orders[[#This Row],[Customer ID]],customers!$A$1:$A$1001,customers!$I$1:$I$1001,,0)</f>
        <v>Yes</v>
      </c>
    </row>
    <row r="401" spans="1:16" x14ac:dyDescent="0.25">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3">
        <f>INDEX(products!$A$1:$G$49,MATCH(orders!$D401,products!$A$1:$A$49,0),MATCH(orders!L$1,products!$A$1:$G$1,0))</f>
        <v>27.945</v>
      </c>
      <c r="M401" s="3">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3">
        <f>INDEX(products!$A$1:$G$49,MATCH(orders!$D402,products!$A$1:$A$49,0),MATCH(orders!L$1,products!$A$1:$G$1,0))</f>
        <v>15.85</v>
      </c>
      <c r="M402" s="3">
        <f t="shared" si="18"/>
        <v>63.4</v>
      </c>
      <c r="N402" t="str">
        <f t="shared" si="19"/>
        <v>Liberica</v>
      </c>
      <c r="O402" t="str">
        <f t="shared" si="20"/>
        <v>Light</v>
      </c>
      <c r="P402" t="str">
        <f>_xlfn.XLOOKUP(Orders[[#This Row],[Customer ID]],customers!$A$1:$A$1001,customers!$I$1:$I$1001,,0)</f>
        <v>No</v>
      </c>
    </row>
    <row r="403" spans="1:16" x14ac:dyDescent="0.25">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3">
        <f>INDEX(products!$A$1:$G$49,MATCH(orders!$D403,products!$A$1:$A$49,0),MATCH(orders!L$1,products!$A$1:$G$1,0))</f>
        <v>4.3650000000000002</v>
      </c>
      <c r="M403" s="3">
        <f t="shared" si="18"/>
        <v>8.73</v>
      </c>
      <c r="N403" t="str">
        <f t="shared" si="19"/>
        <v>Liberica</v>
      </c>
      <c r="O403" t="str">
        <f t="shared" si="20"/>
        <v>Medium</v>
      </c>
      <c r="P403" t="str">
        <f>_xlfn.XLOOKUP(Orders[[#This Row],[Customer ID]],customers!$A$1:$A$1001,customers!$I$1:$I$1001,,0)</f>
        <v>Yes</v>
      </c>
    </row>
    <row r="404" spans="1:16" x14ac:dyDescent="0.25">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3">
        <f>INDEX(products!$A$1:$G$49,MATCH(orders!$D404,products!$A$1:$A$49,0),MATCH(orders!L$1,products!$A$1:$G$1,0))</f>
        <v>8.9499999999999993</v>
      </c>
      <c r="M404" s="3">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3">
        <f>INDEX(products!$A$1:$G$49,MATCH(orders!$D405,products!$A$1:$A$49,0),MATCH(orders!L$1,products!$A$1:$G$1,0))</f>
        <v>4.7549999999999999</v>
      </c>
      <c r="M405" s="3">
        <f t="shared" si="18"/>
        <v>9.51</v>
      </c>
      <c r="N405" t="str">
        <f t="shared" si="19"/>
        <v>Liberica</v>
      </c>
      <c r="O405" t="str">
        <f t="shared" si="20"/>
        <v>Light</v>
      </c>
      <c r="P405" t="str">
        <f>_xlfn.XLOOKUP(Orders[[#This Row],[Customer ID]],customers!$A$1:$A$1001,customers!$I$1:$I$1001,,0)</f>
        <v>No</v>
      </c>
    </row>
    <row r="406" spans="1:16" x14ac:dyDescent="0.25">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3">
        <f>INDEX(products!$A$1:$G$49,MATCH(orders!$D406,products!$A$1:$A$49,0),MATCH(orders!L$1,products!$A$1:$G$1,0))</f>
        <v>9.9499999999999993</v>
      </c>
      <c r="M406" s="3">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3">
        <f>INDEX(products!$A$1:$G$49,MATCH(orders!$D407,products!$A$1:$A$49,0),MATCH(orders!L$1,products!$A$1:$G$1,0))</f>
        <v>8.25</v>
      </c>
      <c r="M407" s="3">
        <f t="shared" si="18"/>
        <v>24.75</v>
      </c>
      <c r="N407" t="str">
        <f t="shared" si="19"/>
        <v>Excelsa</v>
      </c>
      <c r="O407" t="str">
        <f t="shared" si="20"/>
        <v>Medium</v>
      </c>
      <c r="P407" t="str">
        <f>_xlfn.XLOOKUP(Orders[[#This Row],[Customer ID]],customers!$A$1:$A$1001,customers!$I$1:$I$1001,,0)</f>
        <v>Yes</v>
      </c>
    </row>
    <row r="408" spans="1:16" x14ac:dyDescent="0.25">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3">
        <f>INDEX(products!$A$1:$G$49,MATCH(orders!$D408,products!$A$1:$A$49,0),MATCH(orders!L$1,products!$A$1:$G$1,0))</f>
        <v>13.75</v>
      </c>
      <c r="M408" s="3">
        <f t="shared" si="18"/>
        <v>68.75</v>
      </c>
      <c r="N408" t="str">
        <f t="shared" si="19"/>
        <v>Excelsa</v>
      </c>
      <c r="O408" t="str">
        <f t="shared" si="20"/>
        <v>Medium</v>
      </c>
      <c r="P408" t="str">
        <f>_xlfn.XLOOKUP(Orders[[#This Row],[Customer ID]],customers!$A$1:$A$1001,customers!$I$1:$I$1001,,0)</f>
        <v>Yes</v>
      </c>
    </row>
    <row r="409" spans="1:16" x14ac:dyDescent="0.25">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3">
        <f>INDEX(products!$A$1:$G$49,MATCH(orders!$D409,products!$A$1:$A$49,0),MATCH(orders!L$1,products!$A$1:$G$1,0))</f>
        <v>8.25</v>
      </c>
      <c r="M409" s="3">
        <f t="shared" si="18"/>
        <v>49.5</v>
      </c>
      <c r="N409" t="str">
        <f t="shared" si="19"/>
        <v>Excelsa</v>
      </c>
      <c r="O409" t="str">
        <f t="shared" si="20"/>
        <v>Medium</v>
      </c>
      <c r="P409" t="str">
        <f>_xlfn.XLOOKUP(Orders[[#This Row],[Customer ID]],customers!$A$1:$A$1001,customers!$I$1:$I$1001,,0)</f>
        <v>No</v>
      </c>
    </row>
    <row r="410" spans="1:16" x14ac:dyDescent="0.25">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3">
        <f>INDEX(products!$A$1:$G$49,MATCH(orders!$D410,products!$A$1:$A$49,0),MATCH(orders!L$1,products!$A$1:$G$1,0))</f>
        <v>25.874999999999996</v>
      </c>
      <c r="M410" s="3">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3">
        <f>INDEX(products!$A$1:$G$49,MATCH(orders!$D411,products!$A$1:$A$49,0),MATCH(orders!L$1,products!$A$1:$G$1,0))</f>
        <v>15.85</v>
      </c>
      <c r="M411" s="3">
        <f t="shared" si="18"/>
        <v>47.55</v>
      </c>
      <c r="N411" t="str">
        <f t="shared" si="19"/>
        <v>Liberica</v>
      </c>
      <c r="O411" t="str">
        <f t="shared" si="20"/>
        <v>Light</v>
      </c>
      <c r="P411" t="str">
        <f>_xlfn.XLOOKUP(Orders[[#This Row],[Customer ID]],customers!$A$1:$A$1001,customers!$I$1:$I$1001,,0)</f>
        <v>Yes</v>
      </c>
    </row>
    <row r="412" spans="1:16" x14ac:dyDescent="0.25">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3">
        <f>INDEX(products!$A$1:$G$49,MATCH(orders!$D412,products!$A$1:$A$49,0),MATCH(orders!L$1,products!$A$1:$G$1,0))</f>
        <v>3.8849999999999998</v>
      </c>
      <c r="M412" s="3">
        <f t="shared" si="18"/>
        <v>15.54</v>
      </c>
      <c r="N412" t="str">
        <f t="shared" si="19"/>
        <v>Arabica</v>
      </c>
      <c r="O412" t="str">
        <f t="shared" si="20"/>
        <v>Light</v>
      </c>
      <c r="P412" t="str">
        <f>_xlfn.XLOOKUP(Orders[[#This Row],[Customer ID]],customers!$A$1:$A$1001,customers!$I$1:$I$1001,,0)</f>
        <v>No</v>
      </c>
    </row>
    <row r="413" spans="1:16" x14ac:dyDescent="0.25">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3">
        <f>INDEX(products!$A$1:$G$49,MATCH(orders!$D413,products!$A$1:$A$49,0),MATCH(orders!L$1,products!$A$1:$G$1,0))</f>
        <v>14.55</v>
      </c>
      <c r="M413" s="3">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3">
        <f>INDEX(products!$A$1:$G$49,MATCH(orders!$D414,products!$A$1:$A$49,0),MATCH(orders!L$1,products!$A$1:$G$1,0))</f>
        <v>11.25</v>
      </c>
      <c r="M414" s="3">
        <f t="shared" si="18"/>
        <v>56.25</v>
      </c>
      <c r="N414" t="str">
        <f t="shared" si="19"/>
        <v>Arabica</v>
      </c>
      <c r="O414" t="str">
        <f t="shared" si="20"/>
        <v>Medium</v>
      </c>
      <c r="P414" t="str">
        <f>_xlfn.XLOOKUP(Orders[[#This Row],[Customer ID]],customers!$A$1:$A$1001,customers!$I$1:$I$1001,,0)</f>
        <v>Yes</v>
      </c>
    </row>
    <row r="415" spans="1:16" x14ac:dyDescent="0.25">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3">
        <f>INDEX(products!$A$1:$G$49,MATCH(orders!$D415,products!$A$1:$A$49,0),MATCH(orders!L$1,products!$A$1:$G$1,0))</f>
        <v>36.454999999999998</v>
      </c>
      <c r="M415" s="3">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3">
        <f>INDEX(products!$A$1:$G$49,MATCH(orders!$D416,products!$A$1:$A$49,0),MATCH(orders!L$1,products!$A$1:$G$1,0))</f>
        <v>3.5849999999999995</v>
      </c>
      <c r="M416" s="3">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3">
        <f>INDEX(products!$A$1:$G$49,MATCH(orders!$D417,products!$A$1:$A$49,0),MATCH(orders!L$1,products!$A$1:$G$1,0))</f>
        <v>2.9849999999999999</v>
      </c>
      <c r="M417" s="3">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3">
        <f>INDEX(products!$A$1:$G$49,MATCH(orders!$D418,products!$A$1:$A$49,0),MATCH(orders!L$1,products!$A$1:$G$1,0))</f>
        <v>7.77</v>
      </c>
      <c r="M418" s="3">
        <f t="shared" si="18"/>
        <v>23.31</v>
      </c>
      <c r="N418" t="str">
        <f t="shared" si="19"/>
        <v>Arabica</v>
      </c>
      <c r="O418" t="str">
        <f t="shared" si="20"/>
        <v>Light</v>
      </c>
      <c r="P418" t="str">
        <f>_xlfn.XLOOKUP(Orders[[#This Row],[Customer ID]],customers!$A$1:$A$1001,customers!$I$1:$I$1001,,0)</f>
        <v>Yes</v>
      </c>
    </row>
    <row r="419" spans="1:16" x14ac:dyDescent="0.25">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3">
        <f>INDEX(products!$A$1:$G$49,MATCH(orders!$D419,products!$A$1:$A$49,0),MATCH(orders!L$1,products!$A$1:$G$1,0))</f>
        <v>29.784999999999997</v>
      </c>
      <c r="M419" s="3">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3">
        <f>INDEX(products!$A$1:$G$49,MATCH(orders!$D420,products!$A$1:$A$49,0),MATCH(orders!L$1,products!$A$1:$G$1,0))</f>
        <v>29.784999999999997</v>
      </c>
      <c r="M420" s="3">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3">
        <f>INDEX(products!$A$1:$G$49,MATCH(orders!$D421,products!$A$1:$A$49,0),MATCH(orders!L$1,products!$A$1:$G$1,0))</f>
        <v>8.73</v>
      </c>
      <c r="M421" s="3">
        <f t="shared" si="18"/>
        <v>8.73</v>
      </c>
      <c r="N421" t="str">
        <f t="shared" si="19"/>
        <v>Liberica</v>
      </c>
      <c r="O421" t="str">
        <f t="shared" si="20"/>
        <v>Medium</v>
      </c>
      <c r="P421" t="str">
        <f>_xlfn.XLOOKUP(Orders[[#This Row],[Customer ID]],customers!$A$1:$A$1001,customers!$I$1:$I$1001,,0)</f>
        <v>Yes</v>
      </c>
    </row>
    <row r="422" spans="1:16" x14ac:dyDescent="0.25">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3">
        <f>INDEX(products!$A$1:$G$49,MATCH(orders!$D422,products!$A$1:$A$49,0),MATCH(orders!L$1,products!$A$1:$G$1,0))</f>
        <v>7.77</v>
      </c>
      <c r="M422" s="3">
        <f t="shared" si="18"/>
        <v>31.08</v>
      </c>
      <c r="N422" t="str">
        <f t="shared" si="19"/>
        <v>Liberica</v>
      </c>
      <c r="O422" t="str">
        <f t="shared" si="20"/>
        <v>Dark</v>
      </c>
      <c r="P422" t="str">
        <f>_xlfn.XLOOKUP(Orders[[#This Row],[Customer ID]],customers!$A$1:$A$1001,customers!$I$1:$I$1001,,0)</f>
        <v>No</v>
      </c>
    </row>
    <row r="423" spans="1:16" x14ac:dyDescent="0.25">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3">
        <f>INDEX(products!$A$1:$G$49,MATCH(orders!$D423,products!$A$1:$A$49,0),MATCH(orders!L$1,products!$A$1:$G$1,0))</f>
        <v>22.884999999999998</v>
      </c>
      <c r="M423" s="3">
        <f t="shared" si="18"/>
        <v>137.31</v>
      </c>
      <c r="N423" t="str">
        <f t="shared" si="19"/>
        <v>Arabica</v>
      </c>
      <c r="O423" t="str">
        <f t="shared" si="20"/>
        <v>Dark</v>
      </c>
      <c r="P423" t="str">
        <f>_xlfn.XLOOKUP(Orders[[#This Row],[Customer ID]],customers!$A$1:$A$1001,customers!$I$1:$I$1001,,0)</f>
        <v>No</v>
      </c>
    </row>
    <row r="424" spans="1:16" x14ac:dyDescent="0.25">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3">
        <f>INDEX(products!$A$1:$G$49,MATCH(orders!$D424,products!$A$1:$A$49,0),MATCH(orders!L$1,products!$A$1:$G$1,0))</f>
        <v>5.97</v>
      </c>
      <c r="M424" s="3">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3">
        <f>INDEX(products!$A$1:$G$49,MATCH(orders!$D425,products!$A$1:$A$49,0),MATCH(orders!L$1,products!$A$1:$G$1,0))</f>
        <v>5.97</v>
      </c>
      <c r="M425" s="3">
        <f t="shared" si="18"/>
        <v>17.91</v>
      </c>
      <c r="N425" t="str">
        <f t="shared" si="19"/>
        <v>Robusta</v>
      </c>
      <c r="O425" t="str">
        <f t="shared" si="20"/>
        <v>Medium</v>
      </c>
      <c r="P425" t="str">
        <f>_xlfn.XLOOKUP(Orders[[#This Row],[Customer ID]],customers!$A$1:$A$1001,customers!$I$1:$I$1001,,0)</f>
        <v>No</v>
      </c>
    </row>
    <row r="426" spans="1:16" x14ac:dyDescent="0.25">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3">
        <f>INDEX(products!$A$1:$G$49,MATCH(orders!$D426,products!$A$1:$A$49,0),MATCH(orders!L$1,products!$A$1:$G$1,0))</f>
        <v>8.91</v>
      </c>
      <c r="M426" s="3">
        <f t="shared" si="18"/>
        <v>26.73</v>
      </c>
      <c r="N426" t="str">
        <f t="shared" si="19"/>
        <v>Excelsa</v>
      </c>
      <c r="O426" t="str">
        <f t="shared" si="20"/>
        <v>Light</v>
      </c>
      <c r="P426" t="str">
        <f>_xlfn.XLOOKUP(Orders[[#This Row],[Customer ID]],customers!$A$1:$A$1001,customers!$I$1:$I$1001,,0)</f>
        <v>Yes</v>
      </c>
    </row>
    <row r="427" spans="1:16" x14ac:dyDescent="0.25">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3">
        <f>INDEX(products!$A$1:$G$49,MATCH(orders!$D427,products!$A$1:$A$49,0),MATCH(orders!L$1,products!$A$1:$G$1,0))</f>
        <v>8.9499999999999993</v>
      </c>
      <c r="M427" s="3">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3">
        <f>INDEX(products!$A$1:$G$49,MATCH(orders!$D428,products!$A$1:$A$49,0),MATCH(orders!L$1,products!$A$1:$G$1,0))</f>
        <v>3.5849999999999995</v>
      </c>
      <c r="M428" s="3">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3">
        <f>INDEX(products!$A$1:$G$49,MATCH(orders!$D429,products!$A$1:$A$49,0),MATCH(orders!L$1,products!$A$1:$G$1,0))</f>
        <v>25.874999999999996</v>
      </c>
      <c r="M429" s="3">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3">
        <f>INDEX(products!$A$1:$G$49,MATCH(orders!$D430,products!$A$1:$A$49,0),MATCH(orders!L$1,products!$A$1:$G$1,0))</f>
        <v>11.95</v>
      </c>
      <c r="M430" s="3">
        <f t="shared" si="18"/>
        <v>59.75</v>
      </c>
      <c r="N430" t="str">
        <f t="shared" si="19"/>
        <v>Robusta</v>
      </c>
      <c r="O430" t="str">
        <f t="shared" si="20"/>
        <v>Light</v>
      </c>
      <c r="P430" t="str">
        <f>_xlfn.XLOOKUP(Orders[[#This Row],[Customer ID]],customers!$A$1:$A$1001,customers!$I$1:$I$1001,,0)</f>
        <v>No</v>
      </c>
    </row>
    <row r="431" spans="1:16" x14ac:dyDescent="0.25">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3">
        <f>INDEX(products!$A$1:$G$49,MATCH(orders!$D431,products!$A$1:$A$49,0),MATCH(orders!L$1,products!$A$1:$G$1,0))</f>
        <v>12.95</v>
      </c>
      <c r="M431" s="3">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3">
        <f>INDEX(products!$A$1:$G$49,MATCH(orders!$D432,products!$A$1:$A$49,0),MATCH(orders!L$1,products!$A$1:$G$1,0))</f>
        <v>2.6849999999999996</v>
      </c>
      <c r="M432" s="3">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3">
        <f>INDEX(products!$A$1:$G$49,MATCH(orders!$D433,products!$A$1:$A$49,0),MATCH(orders!L$1,products!$A$1:$G$1,0))</f>
        <v>27.945</v>
      </c>
      <c r="M433" s="3">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3">
        <f>INDEX(products!$A$1:$G$49,MATCH(orders!$D434,products!$A$1:$A$49,0),MATCH(orders!L$1,products!$A$1:$G$1,0))</f>
        <v>11.25</v>
      </c>
      <c r="M434" s="3">
        <f t="shared" si="18"/>
        <v>22.5</v>
      </c>
      <c r="N434" t="str">
        <f t="shared" si="19"/>
        <v>Arabica</v>
      </c>
      <c r="O434" t="str">
        <f t="shared" si="20"/>
        <v>Medium</v>
      </c>
      <c r="P434" t="str">
        <f>_xlfn.XLOOKUP(Orders[[#This Row],[Customer ID]],customers!$A$1:$A$1001,customers!$I$1:$I$1001,,0)</f>
        <v>No</v>
      </c>
    </row>
    <row r="435" spans="1:16" x14ac:dyDescent="0.25">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3">
        <f>INDEX(products!$A$1:$G$49,MATCH(orders!$D435,products!$A$1:$A$49,0),MATCH(orders!L$1,products!$A$1:$G$1,0))</f>
        <v>33.464999999999996</v>
      </c>
      <c r="M435" s="3">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3">
        <f>INDEX(products!$A$1:$G$49,MATCH(orders!$D436,products!$A$1:$A$49,0),MATCH(orders!L$1,products!$A$1:$G$1,0))</f>
        <v>11.25</v>
      </c>
      <c r="M436" s="3">
        <f t="shared" si="18"/>
        <v>67.5</v>
      </c>
      <c r="N436" t="str">
        <f t="shared" si="19"/>
        <v>Arabica</v>
      </c>
      <c r="O436" t="str">
        <f t="shared" si="20"/>
        <v>Medium</v>
      </c>
      <c r="P436" t="str">
        <f>_xlfn.XLOOKUP(Orders[[#This Row],[Customer ID]],customers!$A$1:$A$1001,customers!$I$1:$I$1001,,0)</f>
        <v>No</v>
      </c>
    </row>
    <row r="437" spans="1:16" x14ac:dyDescent="0.25">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3">
        <f>INDEX(products!$A$1:$G$49,MATCH(orders!$D437,products!$A$1:$A$49,0),MATCH(orders!L$1,products!$A$1:$G$1,0))</f>
        <v>8.25</v>
      </c>
      <c r="M437" s="3">
        <f t="shared" si="18"/>
        <v>8.25</v>
      </c>
      <c r="N437" t="str">
        <f t="shared" si="19"/>
        <v>Excelsa</v>
      </c>
      <c r="O437" t="str">
        <f t="shared" si="20"/>
        <v>Medium</v>
      </c>
      <c r="P437" t="str">
        <f>_xlfn.XLOOKUP(Orders[[#This Row],[Customer ID]],customers!$A$1:$A$1001,customers!$I$1:$I$1001,,0)</f>
        <v>No</v>
      </c>
    </row>
    <row r="438" spans="1:16" x14ac:dyDescent="0.25">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3">
        <f>INDEX(products!$A$1:$G$49,MATCH(orders!$D438,products!$A$1:$A$49,0),MATCH(orders!L$1,products!$A$1:$G$1,0))</f>
        <v>4.7549999999999999</v>
      </c>
      <c r="M438" s="3">
        <f t="shared" si="18"/>
        <v>9.51</v>
      </c>
      <c r="N438" t="str">
        <f t="shared" si="19"/>
        <v>Liberica</v>
      </c>
      <c r="O438" t="str">
        <f t="shared" si="20"/>
        <v>Light</v>
      </c>
      <c r="P438" t="str">
        <f>_xlfn.XLOOKUP(Orders[[#This Row],[Customer ID]],customers!$A$1:$A$1001,customers!$I$1:$I$1001,,0)</f>
        <v>Yes</v>
      </c>
    </row>
    <row r="439" spans="1:16" x14ac:dyDescent="0.25">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3">
        <f>INDEX(products!$A$1:$G$49,MATCH(orders!$D439,products!$A$1:$A$49,0),MATCH(orders!L$1,products!$A$1:$G$1,0))</f>
        <v>29.784999999999997</v>
      </c>
      <c r="M439" s="3">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3">
        <f>INDEX(products!$A$1:$G$49,MATCH(orders!$D440,products!$A$1:$A$49,0),MATCH(orders!L$1,products!$A$1:$G$1,0))</f>
        <v>7.77</v>
      </c>
      <c r="M440" s="3">
        <f t="shared" si="18"/>
        <v>15.54</v>
      </c>
      <c r="N440" t="str">
        <f t="shared" si="19"/>
        <v>Liberica</v>
      </c>
      <c r="O440" t="str">
        <f t="shared" si="20"/>
        <v>Dark</v>
      </c>
      <c r="P440" t="str">
        <f>_xlfn.XLOOKUP(Orders[[#This Row],[Customer ID]],customers!$A$1:$A$1001,customers!$I$1:$I$1001,,0)</f>
        <v>No</v>
      </c>
    </row>
    <row r="441" spans="1:16" x14ac:dyDescent="0.25">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3">
        <f>INDEX(products!$A$1:$G$49,MATCH(orders!$D441,products!$A$1:$A$49,0),MATCH(orders!L$1,products!$A$1:$G$1,0))</f>
        <v>8.91</v>
      </c>
      <c r="M441" s="3">
        <f t="shared" si="18"/>
        <v>35.64</v>
      </c>
      <c r="N441" t="str">
        <f t="shared" si="19"/>
        <v>Excelsa</v>
      </c>
      <c r="O441" t="str">
        <f t="shared" si="20"/>
        <v>Light</v>
      </c>
      <c r="P441" t="str">
        <f>_xlfn.XLOOKUP(Orders[[#This Row],[Customer ID]],customers!$A$1:$A$1001,customers!$I$1:$I$1001,,0)</f>
        <v>No</v>
      </c>
    </row>
    <row r="442" spans="1:16" x14ac:dyDescent="0.25">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3">
        <f>INDEX(products!$A$1:$G$49,MATCH(orders!$D442,products!$A$1:$A$49,0),MATCH(orders!L$1,products!$A$1:$G$1,0))</f>
        <v>25.874999999999996</v>
      </c>
      <c r="M442" s="3">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3">
        <f>INDEX(products!$A$1:$G$49,MATCH(orders!$D443,products!$A$1:$A$49,0),MATCH(orders!L$1,products!$A$1:$G$1,0))</f>
        <v>12.15</v>
      </c>
      <c r="M443" s="3">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3">
        <f>INDEX(products!$A$1:$G$49,MATCH(orders!$D444,products!$A$1:$A$49,0),MATCH(orders!L$1,products!$A$1:$G$1,0))</f>
        <v>7.169999999999999</v>
      </c>
      <c r="M444" s="3">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3">
        <f>INDEX(products!$A$1:$G$49,MATCH(orders!$D445,products!$A$1:$A$49,0),MATCH(orders!L$1,products!$A$1:$G$1,0))</f>
        <v>4.4550000000000001</v>
      </c>
      <c r="M445" s="3">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3">
        <f>INDEX(products!$A$1:$G$49,MATCH(orders!$D446,products!$A$1:$A$49,0),MATCH(orders!L$1,products!$A$1:$G$1,0))</f>
        <v>4.125</v>
      </c>
      <c r="M446" s="3">
        <f t="shared" si="18"/>
        <v>24.75</v>
      </c>
      <c r="N446" t="str">
        <f t="shared" si="19"/>
        <v>Excelsa</v>
      </c>
      <c r="O446" t="str">
        <f t="shared" si="20"/>
        <v>Medium</v>
      </c>
      <c r="P446" t="str">
        <f>_xlfn.XLOOKUP(Orders[[#This Row],[Customer ID]],customers!$A$1:$A$1001,customers!$I$1:$I$1001,,0)</f>
        <v>No</v>
      </c>
    </row>
    <row r="447" spans="1:16" x14ac:dyDescent="0.25">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3">
        <f>INDEX(products!$A$1:$G$49,MATCH(orders!$D447,products!$A$1:$A$49,0),MATCH(orders!L$1,products!$A$1:$G$1,0))</f>
        <v>33.464999999999996</v>
      </c>
      <c r="M447" s="3">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3">
        <f>INDEX(products!$A$1:$G$49,MATCH(orders!$D448,products!$A$1:$A$49,0),MATCH(orders!L$1,products!$A$1:$G$1,0))</f>
        <v>8.73</v>
      </c>
      <c r="M448" s="3">
        <f t="shared" si="18"/>
        <v>8.73</v>
      </c>
      <c r="N448" t="str">
        <f t="shared" si="19"/>
        <v>Liberica</v>
      </c>
      <c r="O448" t="str">
        <f t="shared" si="20"/>
        <v>Medium</v>
      </c>
      <c r="P448" t="str">
        <f>_xlfn.XLOOKUP(Orders[[#This Row],[Customer ID]],customers!$A$1:$A$1001,customers!$I$1:$I$1001,,0)</f>
        <v>Yes</v>
      </c>
    </row>
    <row r="449" spans="1:16" x14ac:dyDescent="0.25">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3">
        <f>INDEX(products!$A$1:$G$49,MATCH(orders!$D449,products!$A$1:$A$49,0),MATCH(orders!L$1,products!$A$1:$G$1,0))</f>
        <v>5.97</v>
      </c>
      <c r="M449" s="3">
        <f t="shared" si="18"/>
        <v>17.91</v>
      </c>
      <c r="N449" t="str">
        <f t="shared" si="19"/>
        <v>Robusta</v>
      </c>
      <c r="O449" t="str">
        <f t="shared" si="20"/>
        <v>Medium</v>
      </c>
      <c r="P449" t="str">
        <f>_xlfn.XLOOKUP(Orders[[#This Row],[Customer ID]],customers!$A$1:$A$1001,customers!$I$1:$I$1001,,0)</f>
        <v>No</v>
      </c>
    </row>
    <row r="450" spans="1:16" x14ac:dyDescent="0.25">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3">
        <f>INDEX(products!$A$1:$G$49,MATCH(orders!$D450,products!$A$1:$A$49,0),MATCH(orders!L$1,products!$A$1:$G$1,0))</f>
        <v>7.169999999999999</v>
      </c>
      <c r="M450" s="3">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3">
        <f>INDEX(products!$A$1:$G$49,MATCH(orders!$D451,products!$A$1:$A$49,0),MATCH(orders!L$1,products!$A$1:$G$1,0))</f>
        <v>2.6849999999999996</v>
      </c>
      <c r="M451" s="3">
        <f t="shared" ref="M451:M514" si="21">L451*E451</f>
        <v>5.3699999999999992</v>
      </c>
      <c r="N451" t="str">
        <f t="shared" ref="N451:N514" si="22">IF(I451="Rob","Robusta", IF(I451="Exc","Excelsa", 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3">
        <f>INDEX(products!$A$1:$G$49,MATCH(orders!$D452,products!$A$1:$A$49,0),MATCH(orders!L$1,products!$A$1:$G$1,0))</f>
        <v>4.7549999999999999</v>
      </c>
      <c r="M452" s="3">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3">
        <f>INDEX(products!$A$1:$G$49,MATCH(orders!$D453,products!$A$1:$A$49,0),MATCH(orders!L$1,products!$A$1:$G$1,0))</f>
        <v>20.584999999999997</v>
      </c>
      <c r="M453" s="3">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3">
        <f>INDEX(products!$A$1:$G$49,MATCH(orders!$D454,products!$A$1:$A$49,0),MATCH(orders!L$1,products!$A$1:$G$1,0))</f>
        <v>3.8849999999999998</v>
      </c>
      <c r="M454" s="3">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3">
        <f>INDEX(products!$A$1:$G$49,MATCH(orders!$D455,products!$A$1:$A$49,0),MATCH(orders!L$1,products!$A$1:$G$1,0))</f>
        <v>9.51</v>
      </c>
      <c r="M455" s="3">
        <f t="shared" si="21"/>
        <v>38.04</v>
      </c>
      <c r="N455" t="str">
        <f t="shared" si="22"/>
        <v>Liberica</v>
      </c>
      <c r="O455" t="str">
        <f t="shared" si="23"/>
        <v>Light</v>
      </c>
      <c r="P455" t="str">
        <f>_xlfn.XLOOKUP(Orders[[#This Row],[Customer ID]],customers!$A$1:$A$1001,customers!$I$1:$I$1001,,0)</f>
        <v>No</v>
      </c>
    </row>
    <row r="456" spans="1:16" x14ac:dyDescent="0.25">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3">
        <f>INDEX(products!$A$1:$G$49,MATCH(orders!$D456,products!$A$1:$A$49,0),MATCH(orders!L$1,products!$A$1:$G$1,0))</f>
        <v>20.584999999999997</v>
      </c>
      <c r="M456" s="3">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3">
        <f>INDEX(products!$A$1:$G$49,MATCH(orders!$D457,products!$A$1:$A$49,0),MATCH(orders!L$1,products!$A$1:$G$1,0))</f>
        <v>4.7549999999999999</v>
      </c>
      <c r="M457" s="3">
        <f t="shared" si="21"/>
        <v>9.51</v>
      </c>
      <c r="N457" t="str">
        <f t="shared" si="22"/>
        <v>Liberica</v>
      </c>
      <c r="O457" t="str">
        <f t="shared" si="23"/>
        <v>Light</v>
      </c>
      <c r="P457" t="str">
        <f>_xlfn.XLOOKUP(Orders[[#This Row],[Customer ID]],customers!$A$1:$A$1001,customers!$I$1:$I$1001,,0)</f>
        <v>Yes</v>
      </c>
    </row>
    <row r="458" spans="1:16" x14ac:dyDescent="0.25">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3">
        <f>INDEX(products!$A$1:$G$49,MATCH(orders!$D458,products!$A$1:$A$49,0),MATCH(orders!L$1,products!$A$1:$G$1,0))</f>
        <v>20.584999999999997</v>
      </c>
      <c r="M458" s="3">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3">
        <f>INDEX(products!$A$1:$G$49,MATCH(orders!$D459,products!$A$1:$A$49,0),MATCH(orders!L$1,products!$A$1:$G$1,0))</f>
        <v>9.51</v>
      </c>
      <c r="M459" s="3">
        <f t="shared" si="21"/>
        <v>47.55</v>
      </c>
      <c r="N459" t="str">
        <f t="shared" si="22"/>
        <v>Liberica</v>
      </c>
      <c r="O459" t="str">
        <f t="shared" si="23"/>
        <v>Light</v>
      </c>
      <c r="P459" t="str">
        <f>_xlfn.XLOOKUP(Orders[[#This Row],[Customer ID]],customers!$A$1:$A$1001,customers!$I$1:$I$1001,,0)</f>
        <v>No</v>
      </c>
    </row>
    <row r="460" spans="1:16" x14ac:dyDescent="0.25">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3">
        <f>INDEX(products!$A$1:$G$49,MATCH(orders!$D460,products!$A$1:$A$49,0),MATCH(orders!L$1,products!$A$1:$G$1,0))</f>
        <v>11.25</v>
      </c>
      <c r="M460" s="3">
        <f t="shared" si="21"/>
        <v>45</v>
      </c>
      <c r="N460" t="str">
        <f t="shared" si="22"/>
        <v>Arabica</v>
      </c>
      <c r="O460" t="str">
        <f t="shared" si="23"/>
        <v>Medium</v>
      </c>
      <c r="P460" t="str">
        <f>_xlfn.XLOOKUP(Orders[[#This Row],[Customer ID]],customers!$A$1:$A$1001,customers!$I$1:$I$1001,,0)</f>
        <v>No</v>
      </c>
    </row>
    <row r="461" spans="1:16" x14ac:dyDescent="0.25">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3">
        <f>INDEX(products!$A$1:$G$49,MATCH(orders!$D461,products!$A$1:$A$49,0),MATCH(orders!L$1,products!$A$1:$G$1,0))</f>
        <v>4.7549999999999999</v>
      </c>
      <c r="M461" s="3">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3">
        <f>INDEX(products!$A$1:$G$49,MATCH(orders!$D462,products!$A$1:$A$49,0),MATCH(orders!L$1,products!$A$1:$G$1,0))</f>
        <v>5.3699999999999992</v>
      </c>
      <c r="M462" s="3">
        <f t="shared" si="21"/>
        <v>16.11</v>
      </c>
      <c r="N462" t="str">
        <f t="shared" si="22"/>
        <v>Robusta</v>
      </c>
      <c r="O462" t="str">
        <f t="shared" si="23"/>
        <v>Dark</v>
      </c>
      <c r="P462" t="str">
        <f>_xlfn.XLOOKUP(Orders[[#This Row],[Customer ID]],customers!$A$1:$A$1001,customers!$I$1:$I$1001,,0)</f>
        <v>Yes</v>
      </c>
    </row>
    <row r="463" spans="1:16" x14ac:dyDescent="0.25">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3">
        <f>INDEX(products!$A$1:$G$49,MATCH(orders!$D463,products!$A$1:$A$49,0),MATCH(orders!L$1,products!$A$1:$G$1,0))</f>
        <v>2.6849999999999996</v>
      </c>
      <c r="M463" s="3">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3">
        <f>INDEX(products!$A$1:$G$49,MATCH(orders!$D464,products!$A$1:$A$49,0),MATCH(orders!L$1,products!$A$1:$G$1,0))</f>
        <v>9.9499999999999993</v>
      </c>
      <c r="M464" s="3">
        <f t="shared" si="21"/>
        <v>49.75</v>
      </c>
      <c r="N464" t="str">
        <f t="shared" si="22"/>
        <v>Arabica</v>
      </c>
      <c r="O464" t="str">
        <f t="shared" si="23"/>
        <v>Dark</v>
      </c>
      <c r="P464" t="str">
        <f>_xlfn.XLOOKUP(Orders[[#This Row],[Customer ID]],customers!$A$1:$A$1001,customers!$I$1:$I$1001,,0)</f>
        <v>Yes</v>
      </c>
    </row>
    <row r="465" spans="1:16" x14ac:dyDescent="0.25">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3">
        <f>INDEX(products!$A$1:$G$49,MATCH(orders!$D465,products!$A$1:$A$49,0),MATCH(orders!L$1,products!$A$1:$G$1,0))</f>
        <v>13.75</v>
      </c>
      <c r="M465" s="3">
        <f t="shared" si="21"/>
        <v>27.5</v>
      </c>
      <c r="N465" t="str">
        <f t="shared" si="22"/>
        <v>Excelsa</v>
      </c>
      <c r="O465" t="str">
        <f t="shared" si="23"/>
        <v>Medium</v>
      </c>
      <c r="P465" t="str">
        <f>_xlfn.XLOOKUP(Orders[[#This Row],[Customer ID]],customers!$A$1:$A$1001,customers!$I$1:$I$1001,,0)</f>
        <v>No</v>
      </c>
    </row>
    <row r="466" spans="1:16" x14ac:dyDescent="0.25">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3">
        <f>INDEX(products!$A$1:$G$49,MATCH(orders!$D466,products!$A$1:$A$49,0),MATCH(orders!L$1,products!$A$1:$G$1,0))</f>
        <v>29.784999999999997</v>
      </c>
      <c r="M466" s="3">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3">
        <f>INDEX(products!$A$1:$G$49,MATCH(orders!$D467,products!$A$1:$A$49,0),MATCH(orders!L$1,products!$A$1:$G$1,0))</f>
        <v>20.584999999999997</v>
      </c>
      <c r="M467" s="3">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3">
        <f>INDEX(products!$A$1:$G$49,MATCH(orders!$D468,products!$A$1:$A$49,0),MATCH(orders!L$1,products!$A$1:$G$1,0))</f>
        <v>2.9849999999999999</v>
      </c>
      <c r="M468" s="3">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3">
        <f>INDEX(products!$A$1:$G$49,MATCH(orders!$D469,products!$A$1:$A$49,0),MATCH(orders!L$1,products!$A$1:$G$1,0))</f>
        <v>5.97</v>
      </c>
      <c r="M469" s="3">
        <f t="shared" si="21"/>
        <v>5.97</v>
      </c>
      <c r="N469" t="str">
        <f t="shared" si="22"/>
        <v>Arabica</v>
      </c>
      <c r="O469" t="str">
        <f t="shared" si="23"/>
        <v>Dark</v>
      </c>
      <c r="P469" t="str">
        <f>_xlfn.XLOOKUP(Orders[[#This Row],[Customer ID]],customers!$A$1:$A$1001,customers!$I$1:$I$1001,,0)</f>
        <v>No</v>
      </c>
    </row>
    <row r="470" spans="1:16" x14ac:dyDescent="0.25">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3">
        <f>INDEX(products!$A$1:$G$49,MATCH(orders!$D470,products!$A$1:$A$49,0),MATCH(orders!L$1,products!$A$1:$G$1,0))</f>
        <v>13.75</v>
      </c>
      <c r="M470" s="3">
        <f t="shared" si="21"/>
        <v>41.25</v>
      </c>
      <c r="N470" t="str">
        <f t="shared" si="22"/>
        <v>Excelsa</v>
      </c>
      <c r="O470" t="str">
        <f t="shared" si="23"/>
        <v>Medium</v>
      </c>
      <c r="P470" t="str">
        <f>_xlfn.XLOOKUP(Orders[[#This Row],[Customer ID]],customers!$A$1:$A$1001,customers!$I$1:$I$1001,,0)</f>
        <v>Yes</v>
      </c>
    </row>
    <row r="471" spans="1:16" x14ac:dyDescent="0.25">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3">
        <f>INDEX(products!$A$1:$G$49,MATCH(orders!$D471,products!$A$1:$A$49,0),MATCH(orders!L$1,products!$A$1:$G$1,0))</f>
        <v>4.4550000000000001</v>
      </c>
      <c r="M471" s="3">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3">
        <f>INDEX(products!$A$1:$G$49,MATCH(orders!$D472,products!$A$1:$A$49,0),MATCH(orders!L$1,products!$A$1:$G$1,0))</f>
        <v>6.75</v>
      </c>
      <c r="M472" s="3">
        <f t="shared" si="21"/>
        <v>6.75</v>
      </c>
      <c r="N472" t="str">
        <f t="shared" si="22"/>
        <v>Arabica</v>
      </c>
      <c r="O472" t="str">
        <f t="shared" si="23"/>
        <v>Medium</v>
      </c>
      <c r="P472" t="str">
        <f>_xlfn.XLOOKUP(Orders[[#This Row],[Customer ID]],customers!$A$1:$A$1001,customers!$I$1:$I$1001,,0)</f>
        <v>Yes</v>
      </c>
    </row>
    <row r="473" spans="1:16" x14ac:dyDescent="0.25">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3">
        <f>INDEX(products!$A$1:$G$49,MATCH(orders!$D473,products!$A$1:$A$49,0),MATCH(orders!L$1,products!$A$1:$G$1,0))</f>
        <v>33.464999999999996</v>
      </c>
      <c r="M473" s="3">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3">
        <f>INDEX(products!$A$1:$G$49,MATCH(orders!$D474,products!$A$1:$A$49,0),MATCH(orders!L$1,products!$A$1:$G$1,0))</f>
        <v>2.9849999999999999</v>
      </c>
      <c r="M474" s="3">
        <f t="shared" si="21"/>
        <v>5.97</v>
      </c>
      <c r="N474" t="str">
        <f t="shared" si="22"/>
        <v>Arabica</v>
      </c>
      <c r="O474" t="str">
        <f t="shared" si="23"/>
        <v>Dark</v>
      </c>
      <c r="P474" t="str">
        <f>_xlfn.XLOOKUP(Orders[[#This Row],[Customer ID]],customers!$A$1:$A$1001,customers!$I$1:$I$1001,,0)</f>
        <v>No</v>
      </c>
    </row>
    <row r="475" spans="1:16" x14ac:dyDescent="0.25">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3">
        <f>INDEX(products!$A$1:$G$49,MATCH(orders!$D475,products!$A$1:$A$49,0),MATCH(orders!L$1,products!$A$1:$G$1,0))</f>
        <v>12.95</v>
      </c>
      <c r="M475" s="3">
        <f t="shared" si="21"/>
        <v>25.9</v>
      </c>
      <c r="N475" t="str">
        <f t="shared" si="22"/>
        <v>Arabica</v>
      </c>
      <c r="O475" t="str">
        <f t="shared" si="23"/>
        <v>Light</v>
      </c>
      <c r="P475" t="str">
        <f>_xlfn.XLOOKUP(Orders[[#This Row],[Customer ID]],customers!$A$1:$A$1001,customers!$I$1:$I$1001,,0)</f>
        <v>No</v>
      </c>
    </row>
    <row r="476" spans="1:16" x14ac:dyDescent="0.25">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3">
        <f>INDEX(products!$A$1:$G$49,MATCH(orders!$D476,products!$A$1:$A$49,0),MATCH(orders!L$1,products!$A$1:$G$1,0))</f>
        <v>31.624999999999996</v>
      </c>
      <c r="M476" s="3">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3">
        <f>INDEX(products!$A$1:$G$49,MATCH(orders!$D477,products!$A$1:$A$49,0),MATCH(orders!L$1,products!$A$1:$G$1,0))</f>
        <v>4.3650000000000002</v>
      </c>
      <c r="M477" s="3">
        <f t="shared" si="21"/>
        <v>8.73</v>
      </c>
      <c r="N477" t="str">
        <f t="shared" si="22"/>
        <v>Liberica</v>
      </c>
      <c r="O477" t="str">
        <f t="shared" si="23"/>
        <v>Medium</v>
      </c>
      <c r="P477" t="str">
        <f>_xlfn.XLOOKUP(Orders[[#This Row],[Customer ID]],customers!$A$1:$A$1001,customers!$I$1:$I$1001,,0)</f>
        <v>No</v>
      </c>
    </row>
    <row r="478" spans="1:16" x14ac:dyDescent="0.25">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3">
        <f>INDEX(products!$A$1:$G$49,MATCH(orders!$D478,products!$A$1:$A$49,0),MATCH(orders!L$1,products!$A$1:$G$1,0))</f>
        <v>4.4550000000000001</v>
      </c>
      <c r="M478" s="3">
        <f t="shared" si="21"/>
        <v>26.73</v>
      </c>
      <c r="N478" t="str">
        <f t="shared" si="22"/>
        <v>Excelsa</v>
      </c>
      <c r="O478" t="str">
        <f t="shared" si="23"/>
        <v>Light</v>
      </c>
      <c r="P478" t="str">
        <f>_xlfn.XLOOKUP(Orders[[#This Row],[Customer ID]],customers!$A$1:$A$1001,customers!$I$1:$I$1001,,0)</f>
        <v>Yes</v>
      </c>
    </row>
    <row r="479" spans="1:16" x14ac:dyDescent="0.25">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3">
        <f>INDEX(products!$A$1:$G$49,MATCH(orders!$D479,products!$A$1:$A$49,0),MATCH(orders!L$1,products!$A$1:$G$1,0))</f>
        <v>4.3650000000000002</v>
      </c>
      <c r="M479" s="3">
        <f t="shared" si="21"/>
        <v>26.19</v>
      </c>
      <c r="N479" t="str">
        <f t="shared" si="22"/>
        <v>Liberica</v>
      </c>
      <c r="O479" t="str">
        <f t="shared" si="23"/>
        <v>Medium</v>
      </c>
      <c r="P479" t="str">
        <f>_xlfn.XLOOKUP(Orders[[#This Row],[Customer ID]],customers!$A$1:$A$1001,customers!$I$1:$I$1001,,0)</f>
        <v>No</v>
      </c>
    </row>
    <row r="480" spans="1:16" x14ac:dyDescent="0.25">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3">
        <f>INDEX(products!$A$1:$G$49,MATCH(orders!$D480,products!$A$1:$A$49,0),MATCH(orders!L$1,products!$A$1:$G$1,0))</f>
        <v>8.9499999999999993</v>
      </c>
      <c r="M480" s="3">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3">
        <f>INDEX(products!$A$1:$G$49,MATCH(orders!$D481,products!$A$1:$A$49,0),MATCH(orders!L$1,products!$A$1:$G$1,0))</f>
        <v>31.624999999999996</v>
      </c>
      <c r="M481" s="3">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3">
        <f>INDEX(products!$A$1:$G$49,MATCH(orders!$D482,products!$A$1:$A$49,0),MATCH(orders!L$1,products!$A$1:$G$1,0))</f>
        <v>4.125</v>
      </c>
      <c r="M482" s="3">
        <f t="shared" si="21"/>
        <v>4.125</v>
      </c>
      <c r="N482" t="str">
        <f t="shared" si="22"/>
        <v>Excelsa</v>
      </c>
      <c r="O482" t="str">
        <f t="shared" si="23"/>
        <v>Medium</v>
      </c>
      <c r="P482" t="str">
        <f>_xlfn.XLOOKUP(Orders[[#This Row],[Customer ID]],customers!$A$1:$A$1001,customers!$I$1:$I$1001,,0)</f>
        <v>Yes</v>
      </c>
    </row>
    <row r="483" spans="1:16" x14ac:dyDescent="0.25">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3">
        <f>INDEX(products!$A$1:$G$49,MATCH(orders!$D483,products!$A$1:$A$49,0),MATCH(orders!L$1,products!$A$1:$G$1,0))</f>
        <v>11.95</v>
      </c>
      <c r="M483" s="3">
        <f t="shared" si="21"/>
        <v>23.9</v>
      </c>
      <c r="N483" t="str">
        <f t="shared" si="22"/>
        <v>Robusta</v>
      </c>
      <c r="O483" t="str">
        <f t="shared" si="23"/>
        <v>Light</v>
      </c>
      <c r="P483" t="str">
        <f>_xlfn.XLOOKUP(Orders[[#This Row],[Customer ID]],customers!$A$1:$A$1001,customers!$I$1:$I$1001,,0)</f>
        <v>No</v>
      </c>
    </row>
    <row r="484" spans="1:16" x14ac:dyDescent="0.25">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3">
        <f>INDEX(products!$A$1:$G$49,MATCH(orders!$D484,products!$A$1:$A$49,0),MATCH(orders!L$1,products!$A$1:$G$1,0))</f>
        <v>27.945</v>
      </c>
      <c r="M484" s="3">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3">
        <f>INDEX(products!$A$1:$G$49,MATCH(orders!$D485,products!$A$1:$A$49,0),MATCH(orders!L$1,products!$A$1:$G$1,0))</f>
        <v>29.784999999999997</v>
      </c>
      <c r="M485" s="3">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3">
        <f>INDEX(products!$A$1:$G$49,MATCH(orders!$D486,products!$A$1:$A$49,0),MATCH(orders!L$1,products!$A$1:$G$1,0))</f>
        <v>9.51</v>
      </c>
      <c r="M486" s="3">
        <f t="shared" si="21"/>
        <v>57.06</v>
      </c>
      <c r="N486" t="str">
        <f t="shared" si="22"/>
        <v>Liberica</v>
      </c>
      <c r="O486" t="str">
        <f t="shared" si="23"/>
        <v>Light</v>
      </c>
      <c r="P486" t="str">
        <f>_xlfn.XLOOKUP(Orders[[#This Row],[Customer ID]],customers!$A$1:$A$1001,customers!$I$1:$I$1001,,0)</f>
        <v>No</v>
      </c>
    </row>
    <row r="487" spans="1:16" x14ac:dyDescent="0.25">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3">
        <f>INDEX(products!$A$1:$G$49,MATCH(orders!$D487,products!$A$1:$A$49,0),MATCH(orders!L$1,products!$A$1:$G$1,0))</f>
        <v>3.5849999999999995</v>
      </c>
      <c r="M487" s="3">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3">
        <f>INDEX(products!$A$1:$G$49,MATCH(orders!$D488,products!$A$1:$A$49,0),MATCH(orders!L$1,products!$A$1:$G$1,0))</f>
        <v>8.73</v>
      </c>
      <c r="M488" s="3">
        <f t="shared" si="21"/>
        <v>52.38</v>
      </c>
      <c r="N488" t="str">
        <f t="shared" si="22"/>
        <v>Liberica</v>
      </c>
      <c r="O488" t="str">
        <f t="shared" si="23"/>
        <v>Medium</v>
      </c>
      <c r="P488" t="str">
        <f>_xlfn.XLOOKUP(Orders[[#This Row],[Customer ID]],customers!$A$1:$A$1001,customers!$I$1:$I$1001,,0)</f>
        <v>Yes</v>
      </c>
    </row>
    <row r="489" spans="1:16" x14ac:dyDescent="0.25">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3">
        <f>INDEX(products!$A$1:$G$49,MATCH(orders!$D489,products!$A$1:$A$49,0),MATCH(orders!L$1,products!$A$1:$G$1,0))</f>
        <v>12.15</v>
      </c>
      <c r="M489" s="3">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3">
        <f>INDEX(products!$A$1:$G$49,MATCH(orders!$D490,products!$A$1:$A$49,0),MATCH(orders!L$1,products!$A$1:$G$1,0))</f>
        <v>2.9849999999999999</v>
      </c>
      <c r="M490" s="3">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3">
        <f>INDEX(products!$A$1:$G$49,MATCH(orders!$D491,products!$A$1:$A$49,0),MATCH(orders!L$1,products!$A$1:$G$1,0))</f>
        <v>15.85</v>
      </c>
      <c r="M491" s="3">
        <f t="shared" si="21"/>
        <v>95.1</v>
      </c>
      <c r="N491" t="str">
        <f t="shared" si="22"/>
        <v>Liberica</v>
      </c>
      <c r="O491" t="str">
        <f t="shared" si="23"/>
        <v>Light</v>
      </c>
      <c r="P491" t="str">
        <f>_xlfn.XLOOKUP(Orders[[#This Row],[Customer ID]],customers!$A$1:$A$1001,customers!$I$1:$I$1001,,0)</f>
        <v>No</v>
      </c>
    </row>
    <row r="492" spans="1:16" x14ac:dyDescent="0.25">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3">
        <f>INDEX(products!$A$1:$G$49,MATCH(orders!$D492,products!$A$1:$A$49,0),MATCH(orders!L$1,products!$A$1:$G$1,0))</f>
        <v>7.77</v>
      </c>
      <c r="M492" s="3">
        <f t="shared" si="21"/>
        <v>15.54</v>
      </c>
      <c r="N492" t="str">
        <f t="shared" si="22"/>
        <v>Liberica</v>
      </c>
      <c r="O492" t="str">
        <f t="shared" si="23"/>
        <v>Dark</v>
      </c>
      <c r="P492" t="str">
        <f>_xlfn.XLOOKUP(Orders[[#This Row],[Customer ID]],customers!$A$1:$A$1001,customers!$I$1:$I$1001,,0)</f>
        <v>No</v>
      </c>
    </row>
    <row r="493" spans="1:16" x14ac:dyDescent="0.25">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3">
        <f>INDEX(products!$A$1:$G$49,MATCH(orders!$D493,products!$A$1:$A$49,0),MATCH(orders!L$1,products!$A$1:$G$1,0))</f>
        <v>3.8849999999999998</v>
      </c>
      <c r="M493" s="3">
        <f t="shared" si="21"/>
        <v>23.31</v>
      </c>
      <c r="N493" t="str">
        <f t="shared" si="22"/>
        <v>Liberica</v>
      </c>
      <c r="O493" t="str">
        <f t="shared" si="23"/>
        <v>Dark</v>
      </c>
      <c r="P493" t="str">
        <f>_xlfn.XLOOKUP(Orders[[#This Row],[Customer ID]],customers!$A$1:$A$1001,customers!$I$1:$I$1001,,0)</f>
        <v>No</v>
      </c>
    </row>
    <row r="494" spans="1:16" x14ac:dyDescent="0.25">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3">
        <f>INDEX(products!$A$1:$G$49,MATCH(orders!$D494,products!$A$1:$A$49,0),MATCH(orders!L$1,products!$A$1:$G$1,0))</f>
        <v>4.125</v>
      </c>
      <c r="M494" s="3">
        <f t="shared" si="21"/>
        <v>4.125</v>
      </c>
      <c r="N494" t="str">
        <f t="shared" si="22"/>
        <v>Excelsa</v>
      </c>
      <c r="O494" t="str">
        <f t="shared" si="23"/>
        <v>Medium</v>
      </c>
      <c r="P494" t="str">
        <f>_xlfn.XLOOKUP(Orders[[#This Row],[Customer ID]],customers!$A$1:$A$1001,customers!$I$1:$I$1001,,0)</f>
        <v>Yes</v>
      </c>
    </row>
    <row r="495" spans="1:16" x14ac:dyDescent="0.25">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3">
        <f>INDEX(products!$A$1:$G$49,MATCH(orders!$D495,products!$A$1:$A$49,0),MATCH(orders!L$1,products!$A$1:$G$1,0))</f>
        <v>5.97</v>
      </c>
      <c r="M495" s="3">
        <f t="shared" si="21"/>
        <v>35.82</v>
      </c>
      <c r="N495" t="str">
        <f t="shared" si="22"/>
        <v>Robusta</v>
      </c>
      <c r="O495" t="str">
        <f t="shared" si="23"/>
        <v>Medium</v>
      </c>
      <c r="P495" t="str">
        <f>_xlfn.XLOOKUP(Orders[[#This Row],[Customer ID]],customers!$A$1:$A$1001,customers!$I$1:$I$1001,,0)</f>
        <v>No</v>
      </c>
    </row>
    <row r="496" spans="1:16" x14ac:dyDescent="0.25">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3">
        <f>INDEX(products!$A$1:$G$49,MATCH(orders!$D496,products!$A$1:$A$49,0),MATCH(orders!L$1,products!$A$1:$G$1,0))</f>
        <v>15.85</v>
      </c>
      <c r="M496" s="3">
        <f t="shared" si="21"/>
        <v>31.7</v>
      </c>
      <c r="N496" t="str">
        <f t="shared" si="22"/>
        <v>Liberica</v>
      </c>
      <c r="O496" t="str">
        <f t="shared" si="23"/>
        <v>Light</v>
      </c>
      <c r="P496" t="str">
        <f>_xlfn.XLOOKUP(Orders[[#This Row],[Customer ID]],customers!$A$1:$A$1001,customers!$I$1:$I$1001,,0)</f>
        <v>No</v>
      </c>
    </row>
    <row r="497" spans="1:16" x14ac:dyDescent="0.25">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3">
        <f>INDEX(products!$A$1:$G$49,MATCH(orders!$D497,products!$A$1:$A$49,0),MATCH(orders!L$1,products!$A$1:$G$1,0))</f>
        <v>15.85</v>
      </c>
      <c r="M497" s="3">
        <f t="shared" si="21"/>
        <v>79.25</v>
      </c>
      <c r="N497" t="str">
        <f t="shared" si="22"/>
        <v>Liberica</v>
      </c>
      <c r="O497" t="str">
        <f t="shared" si="23"/>
        <v>Light</v>
      </c>
      <c r="P497" t="str">
        <f>_xlfn.XLOOKUP(Orders[[#This Row],[Customer ID]],customers!$A$1:$A$1001,customers!$I$1:$I$1001,,0)</f>
        <v>Yes</v>
      </c>
    </row>
    <row r="498" spans="1:16" x14ac:dyDescent="0.25">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3">
        <f>INDEX(products!$A$1:$G$49,MATCH(orders!$D498,products!$A$1:$A$49,0),MATCH(orders!L$1,products!$A$1:$G$1,0))</f>
        <v>3.645</v>
      </c>
      <c r="M498" s="3">
        <f t="shared" si="21"/>
        <v>10.935</v>
      </c>
      <c r="N498" t="str">
        <f t="shared" si="22"/>
        <v>Excelsa</v>
      </c>
      <c r="O498" t="str">
        <f t="shared" si="23"/>
        <v>Dark</v>
      </c>
      <c r="P498" t="str">
        <f>_xlfn.XLOOKUP(Orders[[#This Row],[Customer ID]],customers!$A$1:$A$1001,customers!$I$1:$I$1001,,0)</f>
        <v>No</v>
      </c>
    </row>
    <row r="499" spans="1:16" x14ac:dyDescent="0.25">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3">
        <f>INDEX(products!$A$1:$G$49,MATCH(orders!$D499,products!$A$1:$A$49,0),MATCH(orders!L$1,products!$A$1:$G$1,0))</f>
        <v>9.9499999999999993</v>
      </c>
      <c r="M499" s="3">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3">
        <f>INDEX(products!$A$1:$G$49,MATCH(orders!$D500,products!$A$1:$A$49,0),MATCH(orders!L$1,products!$A$1:$G$1,0))</f>
        <v>9.9499999999999993</v>
      </c>
      <c r="M500" s="3">
        <f t="shared" si="21"/>
        <v>49.75</v>
      </c>
      <c r="N500" t="str">
        <f t="shared" si="22"/>
        <v>Robusta</v>
      </c>
      <c r="O500" t="str">
        <f t="shared" si="23"/>
        <v>Medium</v>
      </c>
      <c r="P500" t="str">
        <f>_xlfn.XLOOKUP(Orders[[#This Row],[Customer ID]],customers!$A$1:$A$1001,customers!$I$1:$I$1001,,0)</f>
        <v>Yes</v>
      </c>
    </row>
    <row r="501" spans="1:16" x14ac:dyDescent="0.25">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3">
        <f>INDEX(products!$A$1:$G$49,MATCH(orders!$D501,products!$A$1:$A$49,0),MATCH(orders!L$1,products!$A$1:$G$1,0))</f>
        <v>2.6849999999999996</v>
      </c>
      <c r="M501" s="3">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3">
        <f>INDEX(products!$A$1:$G$49,MATCH(orders!$D502,products!$A$1:$A$49,0),MATCH(orders!L$1,products!$A$1:$G$1,0))</f>
        <v>11.95</v>
      </c>
      <c r="M502" s="3">
        <f t="shared" si="21"/>
        <v>47.8</v>
      </c>
      <c r="N502" t="str">
        <f t="shared" si="22"/>
        <v>Robusta</v>
      </c>
      <c r="O502" t="str">
        <f t="shared" si="23"/>
        <v>Light</v>
      </c>
      <c r="P502" t="str">
        <f>_xlfn.XLOOKUP(Orders[[#This Row],[Customer ID]],customers!$A$1:$A$1001,customers!$I$1:$I$1001,,0)</f>
        <v>No</v>
      </c>
    </row>
    <row r="503" spans="1:16" x14ac:dyDescent="0.25">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3">
        <f>INDEX(products!$A$1:$G$49,MATCH(orders!$D503,products!$A$1:$A$49,0),MATCH(orders!L$1,products!$A$1:$G$1,0))</f>
        <v>2.9849999999999999</v>
      </c>
      <c r="M503" s="3">
        <f t="shared" si="21"/>
        <v>11.94</v>
      </c>
      <c r="N503" t="str">
        <f t="shared" si="22"/>
        <v>Robusta</v>
      </c>
      <c r="O503" t="str">
        <f t="shared" si="23"/>
        <v>Medium</v>
      </c>
      <c r="P503" t="str">
        <f>_xlfn.XLOOKUP(Orders[[#This Row],[Customer ID]],customers!$A$1:$A$1001,customers!$I$1:$I$1001,,0)</f>
        <v>No</v>
      </c>
    </row>
    <row r="504" spans="1:16" x14ac:dyDescent="0.25">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3">
        <f>INDEX(products!$A$1:$G$49,MATCH(orders!$D504,products!$A$1:$A$49,0),MATCH(orders!L$1,products!$A$1:$G$1,0))</f>
        <v>4.125</v>
      </c>
      <c r="M504" s="3">
        <f t="shared" si="21"/>
        <v>16.5</v>
      </c>
      <c r="N504" t="str">
        <f t="shared" si="22"/>
        <v>Excelsa</v>
      </c>
      <c r="O504" t="str">
        <f t="shared" si="23"/>
        <v>Medium</v>
      </c>
      <c r="P504" t="str">
        <f>_xlfn.XLOOKUP(Orders[[#This Row],[Customer ID]],customers!$A$1:$A$1001,customers!$I$1:$I$1001,,0)</f>
        <v>No</v>
      </c>
    </row>
    <row r="505" spans="1:16" x14ac:dyDescent="0.25">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3">
        <f>INDEX(products!$A$1:$G$49,MATCH(orders!$D505,products!$A$1:$A$49,0),MATCH(orders!L$1,products!$A$1:$G$1,0))</f>
        <v>12.95</v>
      </c>
      <c r="M505" s="3">
        <f t="shared" si="21"/>
        <v>51.8</v>
      </c>
      <c r="N505" t="str">
        <f t="shared" si="22"/>
        <v>Liberica</v>
      </c>
      <c r="O505" t="str">
        <f t="shared" si="23"/>
        <v>Dark</v>
      </c>
      <c r="P505" t="str">
        <f>_xlfn.XLOOKUP(Orders[[#This Row],[Customer ID]],customers!$A$1:$A$1001,customers!$I$1:$I$1001,,0)</f>
        <v>No</v>
      </c>
    </row>
    <row r="506" spans="1:16" x14ac:dyDescent="0.25">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3">
        <f>INDEX(products!$A$1:$G$49,MATCH(orders!$D506,products!$A$1:$A$49,0),MATCH(orders!L$1,products!$A$1:$G$1,0))</f>
        <v>4.7549999999999999</v>
      </c>
      <c r="M506" s="3">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3">
        <f>INDEX(products!$A$1:$G$49,MATCH(orders!$D507,products!$A$1:$A$49,0),MATCH(orders!L$1,products!$A$1:$G$1,0))</f>
        <v>4.3650000000000002</v>
      </c>
      <c r="M507" s="3">
        <f t="shared" si="21"/>
        <v>26.19</v>
      </c>
      <c r="N507" t="str">
        <f t="shared" si="22"/>
        <v>Liberica</v>
      </c>
      <c r="O507" t="str">
        <f t="shared" si="23"/>
        <v>Medium</v>
      </c>
      <c r="P507" t="str">
        <f>_xlfn.XLOOKUP(Orders[[#This Row],[Customer ID]],customers!$A$1:$A$1001,customers!$I$1:$I$1001,,0)</f>
        <v>No</v>
      </c>
    </row>
    <row r="508" spans="1:16" x14ac:dyDescent="0.25">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3">
        <f>INDEX(products!$A$1:$G$49,MATCH(orders!$D508,products!$A$1:$A$49,0),MATCH(orders!L$1,products!$A$1:$G$1,0))</f>
        <v>12.95</v>
      </c>
      <c r="M508" s="3">
        <f t="shared" si="21"/>
        <v>25.9</v>
      </c>
      <c r="N508" t="str">
        <f t="shared" si="22"/>
        <v>Arabica</v>
      </c>
      <c r="O508" t="str">
        <f t="shared" si="23"/>
        <v>Light</v>
      </c>
      <c r="P508" t="str">
        <f>_xlfn.XLOOKUP(Orders[[#This Row],[Customer ID]],customers!$A$1:$A$1001,customers!$I$1:$I$1001,,0)</f>
        <v>Yes</v>
      </c>
    </row>
    <row r="509" spans="1:16" x14ac:dyDescent="0.25">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3">
        <f>INDEX(products!$A$1:$G$49,MATCH(orders!$D509,products!$A$1:$A$49,0),MATCH(orders!L$1,products!$A$1:$G$1,0))</f>
        <v>29.784999999999997</v>
      </c>
      <c r="M509" s="3">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3">
        <f>INDEX(products!$A$1:$G$49,MATCH(orders!$D510,products!$A$1:$A$49,0),MATCH(orders!L$1,products!$A$1:$G$1,0))</f>
        <v>7.77</v>
      </c>
      <c r="M510" s="3">
        <f t="shared" si="21"/>
        <v>46.62</v>
      </c>
      <c r="N510" t="str">
        <f t="shared" si="22"/>
        <v>Liberica</v>
      </c>
      <c r="O510" t="str">
        <f t="shared" si="23"/>
        <v>Dark</v>
      </c>
      <c r="P510" t="str">
        <f>_xlfn.XLOOKUP(Orders[[#This Row],[Customer ID]],customers!$A$1:$A$1001,customers!$I$1:$I$1001,,0)</f>
        <v>No</v>
      </c>
    </row>
    <row r="511" spans="1:16" x14ac:dyDescent="0.25">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3">
        <f>INDEX(products!$A$1:$G$49,MATCH(orders!$D511,products!$A$1:$A$49,0),MATCH(orders!L$1,products!$A$1:$G$1,0))</f>
        <v>9.9499999999999993</v>
      </c>
      <c r="M511" s="3">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3">
        <f>INDEX(products!$A$1:$G$49,MATCH(orders!$D512,products!$A$1:$A$49,0),MATCH(orders!L$1,products!$A$1:$G$1,0))</f>
        <v>3.5849999999999995</v>
      </c>
      <c r="M512" s="3">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3">
        <f>INDEX(products!$A$1:$G$49,MATCH(orders!$D513,products!$A$1:$A$49,0),MATCH(orders!L$1,products!$A$1:$G$1,0))</f>
        <v>3.375</v>
      </c>
      <c r="M513" s="3">
        <f t="shared" si="21"/>
        <v>13.5</v>
      </c>
      <c r="N513" t="str">
        <f t="shared" si="22"/>
        <v>Arabica</v>
      </c>
      <c r="O513" t="str">
        <f t="shared" si="23"/>
        <v>Medium</v>
      </c>
      <c r="P513" t="str">
        <f>_xlfn.XLOOKUP(Orders[[#This Row],[Customer ID]],customers!$A$1:$A$1001,customers!$I$1:$I$1001,,0)</f>
        <v>Yes</v>
      </c>
    </row>
    <row r="514" spans="1:16" x14ac:dyDescent="0.25">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3">
        <f>INDEX(products!$A$1:$G$49,MATCH(orders!$D514,products!$A$1:$A$49,0),MATCH(orders!L$1,products!$A$1:$G$1,0))</f>
        <v>15.85</v>
      </c>
      <c r="M514" s="3">
        <f t="shared" si="21"/>
        <v>47.55</v>
      </c>
      <c r="N514" t="str">
        <f t="shared" si="22"/>
        <v>Liberica</v>
      </c>
      <c r="O514" t="str">
        <f t="shared" si="23"/>
        <v>Light</v>
      </c>
      <c r="P514" t="str">
        <f>_xlfn.XLOOKUP(Orders[[#This Row],[Customer ID]],customers!$A$1:$A$1001,customers!$I$1:$I$1001,,0)</f>
        <v>No</v>
      </c>
    </row>
    <row r="515" spans="1:16" x14ac:dyDescent="0.25">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3">
        <f>INDEX(products!$A$1:$G$49,MATCH(orders!$D515,products!$A$1:$A$49,0),MATCH(orders!L$1,products!$A$1:$G$1,0))</f>
        <v>15.85</v>
      </c>
      <c r="M515" s="3">
        <f t="shared" ref="M515:M578" si="24">L515*E515</f>
        <v>79.25</v>
      </c>
      <c r="N515" t="str">
        <f t="shared" ref="N515:N578" si="25">IF(I515="Rob","Robusta", IF(I515="Exc","Excelsa", 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3">
        <f>INDEX(products!$A$1:$G$49,MATCH(orders!$D516,products!$A$1:$A$49,0),MATCH(orders!L$1,products!$A$1:$G$1,0))</f>
        <v>4.3650000000000002</v>
      </c>
      <c r="M516" s="3">
        <f t="shared" si="24"/>
        <v>26.19</v>
      </c>
      <c r="N516" t="str">
        <f t="shared" si="25"/>
        <v>Liberica</v>
      </c>
      <c r="O516" t="str">
        <f t="shared" si="26"/>
        <v>Medium</v>
      </c>
      <c r="P516" t="str">
        <f>_xlfn.XLOOKUP(Orders[[#This Row],[Customer ID]],customers!$A$1:$A$1001,customers!$I$1:$I$1001,,0)</f>
        <v>Yes</v>
      </c>
    </row>
    <row r="517" spans="1:16" x14ac:dyDescent="0.25">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3">
        <f>INDEX(products!$A$1:$G$49,MATCH(orders!$D517,products!$A$1:$A$49,0),MATCH(orders!L$1,products!$A$1:$G$1,0))</f>
        <v>7.169999999999999</v>
      </c>
      <c r="M517" s="3">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3">
        <f>INDEX(products!$A$1:$G$49,MATCH(orders!$D518,products!$A$1:$A$49,0),MATCH(orders!L$1,products!$A$1:$G$1,0))</f>
        <v>20.584999999999997</v>
      </c>
      <c r="M518" s="3">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3">
        <f>INDEX(products!$A$1:$G$49,MATCH(orders!$D519,products!$A$1:$A$49,0),MATCH(orders!L$1,products!$A$1:$G$1,0))</f>
        <v>3.8849999999999998</v>
      </c>
      <c r="M519" s="3">
        <f t="shared" si="24"/>
        <v>7.77</v>
      </c>
      <c r="N519" t="str">
        <f t="shared" si="25"/>
        <v>Liberica</v>
      </c>
      <c r="O519" t="str">
        <f t="shared" si="26"/>
        <v>Dark</v>
      </c>
      <c r="P519" t="str">
        <f>_xlfn.XLOOKUP(Orders[[#This Row],[Customer ID]],customers!$A$1:$A$1001,customers!$I$1:$I$1001,,0)</f>
        <v>No</v>
      </c>
    </row>
    <row r="520" spans="1:16" x14ac:dyDescent="0.25">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3">
        <f>INDEX(products!$A$1:$G$49,MATCH(orders!$D520,products!$A$1:$A$49,0),MATCH(orders!L$1,products!$A$1:$G$1,0))</f>
        <v>27.945</v>
      </c>
      <c r="M520" s="3">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3">
        <f>INDEX(products!$A$1:$G$49,MATCH(orders!$D521,products!$A$1:$A$49,0),MATCH(orders!L$1,products!$A$1:$G$1,0))</f>
        <v>5.97</v>
      </c>
      <c r="M521" s="3">
        <f t="shared" si="24"/>
        <v>11.94</v>
      </c>
      <c r="N521" t="str">
        <f t="shared" si="25"/>
        <v>Arabica</v>
      </c>
      <c r="O521" t="str">
        <f t="shared" si="26"/>
        <v>Dark</v>
      </c>
      <c r="P521" t="str">
        <f>_xlfn.XLOOKUP(Orders[[#This Row],[Customer ID]],customers!$A$1:$A$1001,customers!$I$1:$I$1001,,0)</f>
        <v>Yes</v>
      </c>
    </row>
    <row r="522" spans="1:16" x14ac:dyDescent="0.25">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3">
        <f>INDEX(products!$A$1:$G$49,MATCH(orders!$D522,products!$A$1:$A$49,0),MATCH(orders!L$1,products!$A$1:$G$1,0))</f>
        <v>3.8849999999999998</v>
      </c>
      <c r="M522" s="3">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3">
        <f>INDEX(products!$A$1:$G$49,MATCH(orders!$D523,products!$A$1:$A$49,0),MATCH(orders!L$1,products!$A$1:$G$1,0))</f>
        <v>9.9499999999999993</v>
      </c>
      <c r="M523" s="3">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3">
        <f>INDEX(products!$A$1:$G$49,MATCH(orders!$D524,products!$A$1:$A$49,0),MATCH(orders!L$1,products!$A$1:$G$1,0))</f>
        <v>5.97</v>
      </c>
      <c r="M524" s="3">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3">
        <f>INDEX(products!$A$1:$G$49,MATCH(orders!$D525,products!$A$1:$A$49,0),MATCH(orders!L$1,products!$A$1:$G$1,0))</f>
        <v>29.784999999999997</v>
      </c>
      <c r="M525" s="3">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3">
        <f>INDEX(products!$A$1:$G$49,MATCH(orders!$D526,products!$A$1:$A$49,0),MATCH(orders!L$1,products!$A$1:$G$1,0))</f>
        <v>36.454999999999998</v>
      </c>
      <c r="M526" s="3">
        <f t="shared" si="24"/>
        <v>72.91</v>
      </c>
      <c r="N526" t="str">
        <f t="shared" si="25"/>
        <v>Liberica</v>
      </c>
      <c r="O526" t="str">
        <f t="shared" si="26"/>
        <v>Light</v>
      </c>
      <c r="P526" t="str">
        <f>_xlfn.XLOOKUP(Orders[[#This Row],[Customer ID]],customers!$A$1:$A$1001,customers!$I$1:$I$1001,,0)</f>
        <v>No</v>
      </c>
    </row>
    <row r="527" spans="1:16" x14ac:dyDescent="0.25">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3">
        <f>INDEX(products!$A$1:$G$49,MATCH(orders!$D527,products!$A$1:$A$49,0),MATCH(orders!L$1,products!$A$1:$G$1,0))</f>
        <v>2.6849999999999996</v>
      </c>
      <c r="M527" s="3">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3">
        <f>INDEX(products!$A$1:$G$49,MATCH(orders!$D528,products!$A$1:$A$49,0),MATCH(orders!L$1,products!$A$1:$G$1,0))</f>
        <v>31.624999999999996</v>
      </c>
      <c r="M528" s="3">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3">
        <f>INDEX(products!$A$1:$G$49,MATCH(orders!$D529,products!$A$1:$A$49,0),MATCH(orders!L$1,products!$A$1:$G$1,0))</f>
        <v>8.25</v>
      </c>
      <c r="M529" s="3">
        <f t="shared" si="24"/>
        <v>41.25</v>
      </c>
      <c r="N529" t="str">
        <f t="shared" si="25"/>
        <v>Excelsa</v>
      </c>
      <c r="O529" t="str">
        <f t="shared" si="26"/>
        <v>Medium</v>
      </c>
      <c r="P529" t="str">
        <f>_xlfn.XLOOKUP(Orders[[#This Row],[Customer ID]],customers!$A$1:$A$1001,customers!$I$1:$I$1001,,0)</f>
        <v>No</v>
      </c>
    </row>
    <row r="530" spans="1:16" x14ac:dyDescent="0.25">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3">
        <f>INDEX(products!$A$1:$G$49,MATCH(orders!$D530,products!$A$1:$A$49,0),MATCH(orders!L$1,products!$A$1:$G$1,0))</f>
        <v>8.91</v>
      </c>
      <c r="M530" s="3">
        <f t="shared" si="24"/>
        <v>53.46</v>
      </c>
      <c r="N530" t="str">
        <f t="shared" si="25"/>
        <v>Excelsa</v>
      </c>
      <c r="O530" t="str">
        <f t="shared" si="26"/>
        <v>Light</v>
      </c>
      <c r="P530" t="str">
        <f>_xlfn.XLOOKUP(Orders[[#This Row],[Customer ID]],customers!$A$1:$A$1001,customers!$I$1:$I$1001,,0)</f>
        <v>No</v>
      </c>
    </row>
    <row r="531" spans="1:16" x14ac:dyDescent="0.25">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3">
        <f>INDEX(products!$A$1:$G$49,MATCH(orders!$D531,products!$A$1:$A$49,0),MATCH(orders!L$1,products!$A$1:$G$1,0))</f>
        <v>9.9499999999999993</v>
      </c>
      <c r="M531" s="3">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3">
        <f>INDEX(products!$A$1:$G$49,MATCH(orders!$D532,products!$A$1:$A$49,0),MATCH(orders!L$1,products!$A$1:$G$1,0))</f>
        <v>9.9499999999999993</v>
      </c>
      <c r="M532" s="3">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3">
        <f>INDEX(products!$A$1:$G$49,MATCH(orders!$D533,products!$A$1:$A$49,0),MATCH(orders!L$1,products!$A$1:$G$1,0))</f>
        <v>8.9499999999999993</v>
      </c>
      <c r="M533" s="3">
        <f t="shared" si="24"/>
        <v>44.75</v>
      </c>
      <c r="N533" t="str">
        <f t="shared" si="25"/>
        <v>Robusta</v>
      </c>
      <c r="O533" t="str">
        <f t="shared" si="26"/>
        <v>Dark</v>
      </c>
      <c r="P533" t="str">
        <f>_xlfn.XLOOKUP(Orders[[#This Row],[Customer ID]],customers!$A$1:$A$1001,customers!$I$1:$I$1001,,0)</f>
        <v>No</v>
      </c>
    </row>
    <row r="534" spans="1:16" x14ac:dyDescent="0.25">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3">
        <f>INDEX(products!$A$1:$G$49,MATCH(orders!$D534,products!$A$1:$A$49,0),MATCH(orders!L$1,products!$A$1:$G$1,0))</f>
        <v>8.25</v>
      </c>
      <c r="M534" s="3">
        <f t="shared" si="24"/>
        <v>16.5</v>
      </c>
      <c r="N534" t="str">
        <f t="shared" si="25"/>
        <v>Excelsa</v>
      </c>
      <c r="O534" t="str">
        <f t="shared" si="26"/>
        <v>Medium</v>
      </c>
      <c r="P534" t="str">
        <f>_xlfn.XLOOKUP(Orders[[#This Row],[Customer ID]],customers!$A$1:$A$1001,customers!$I$1:$I$1001,,0)</f>
        <v>Yes</v>
      </c>
    </row>
    <row r="535" spans="1:16" x14ac:dyDescent="0.25">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3">
        <f>INDEX(products!$A$1:$G$49,MATCH(orders!$D535,products!$A$1:$A$49,0),MATCH(orders!L$1,products!$A$1:$G$1,0))</f>
        <v>5.3699999999999992</v>
      </c>
      <c r="M535" s="3">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3">
        <f>INDEX(products!$A$1:$G$49,MATCH(orders!$D536,products!$A$1:$A$49,0),MATCH(orders!L$1,products!$A$1:$G$1,0))</f>
        <v>22.884999999999998</v>
      </c>
      <c r="M536" s="3">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3">
        <f>INDEX(products!$A$1:$G$49,MATCH(orders!$D537,products!$A$1:$A$49,0),MATCH(orders!L$1,products!$A$1:$G$1,0))</f>
        <v>4.7549999999999999</v>
      </c>
      <c r="M537" s="3">
        <f t="shared" si="24"/>
        <v>9.51</v>
      </c>
      <c r="N537" t="str">
        <f t="shared" si="25"/>
        <v>Liberica</v>
      </c>
      <c r="O537" t="str">
        <f t="shared" si="26"/>
        <v>Light</v>
      </c>
      <c r="P537" t="str">
        <f>_xlfn.XLOOKUP(Orders[[#This Row],[Customer ID]],customers!$A$1:$A$1001,customers!$I$1:$I$1001,,0)</f>
        <v>No</v>
      </c>
    </row>
    <row r="538" spans="1:16" x14ac:dyDescent="0.25">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3">
        <f>INDEX(products!$A$1:$G$49,MATCH(orders!$D538,products!$A$1:$A$49,0),MATCH(orders!L$1,products!$A$1:$G$1,0))</f>
        <v>2.6849999999999996</v>
      </c>
      <c r="M538" s="3">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3">
        <f>INDEX(products!$A$1:$G$49,MATCH(orders!$D539,products!$A$1:$A$49,0),MATCH(orders!L$1,products!$A$1:$G$1,0))</f>
        <v>27.945</v>
      </c>
      <c r="M539" s="3">
        <f t="shared" si="24"/>
        <v>111.78</v>
      </c>
      <c r="N539" t="str">
        <f t="shared" si="25"/>
        <v>Excelsa</v>
      </c>
      <c r="O539" t="str">
        <f t="shared" si="26"/>
        <v>Dark</v>
      </c>
      <c r="P539" t="str">
        <f>_xlfn.XLOOKUP(Orders[[#This Row],[Customer ID]],customers!$A$1:$A$1001,customers!$I$1:$I$1001,,0)</f>
        <v>Yes</v>
      </c>
    </row>
    <row r="540" spans="1:16" x14ac:dyDescent="0.25">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3">
        <f>INDEX(products!$A$1:$G$49,MATCH(orders!$D540,products!$A$1:$A$49,0),MATCH(orders!L$1,products!$A$1:$G$1,0))</f>
        <v>2.6849999999999996</v>
      </c>
      <c r="M540" s="3">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3">
        <f>INDEX(products!$A$1:$G$49,MATCH(orders!$D541,products!$A$1:$A$49,0),MATCH(orders!L$1,products!$A$1:$G$1,0))</f>
        <v>5.3699999999999992</v>
      </c>
      <c r="M541" s="3">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3">
        <f>INDEX(products!$A$1:$G$49,MATCH(orders!$D542,products!$A$1:$A$49,0),MATCH(orders!L$1,products!$A$1:$G$1,0))</f>
        <v>15.85</v>
      </c>
      <c r="M542" s="3">
        <f t="shared" si="24"/>
        <v>63.4</v>
      </c>
      <c r="N542" t="str">
        <f t="shared" si="25"/>
        <v>Liberica</v>
      </c>
      <c r="O542" t="str">
        <f t="shared" si="26"/>
        <v>Light</v>
      </c>
      <c r="P542" t="str">
        <f>_xlfn.XLOOKUP(Orders[[#This Row],[Customer ID]],customers!$A$1:$A$1001,customers!$I$1:$I$1001,,0)</f>
        <v>Yes</v>
      </c>
    </row>
    <row r="543" spans="1:16" x14ac:dyDescent="0.25">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3">
        <f>INDEX(products!$A$1:$G$49,MATCH(orders!$D543,products!$A$1:$A$49,0),MATCH(orders!L$1,products!$A$1:$G$1,0))</f>
        <v>22.884999999999998</v>
      </c>
      <c r="M543" s="3">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3">
        <f>INDEX(products!$A$1:$G$49,MATCH(orders!$D544,products!$A$1:$A$49,0),MATCH(orders!L$1,products!$A$1:$G$1,0))</f>
        <v>25.874999999999996</v>
      </c>
      <c r="M544" s="3">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3">
        <f>INDEX(products!$A$1:$G$49,MATCH(orders!$D545,products!$A$1:$A$49,0),MATCH(orders!L$1,products!$A$1:$G$1,0))</f>
        <v>27.484999999999996</v>
      </c>
      <c r="M545" s="3">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3">
        <f>INDEX(products!$A$1:$G$49,MATCH(orders!$D546,products!$A$1:$A$49,0),MATCH(orders!L$1,products!$A$1:$G$1,0))</f>
        <v>7.77</v>
      </c>
      <c r="M546" s="3">
        <f t="shared" si="24"/>
        <v>15.54</v>
      </c>
      <c r="N546" t="str">
        <f t="shared" si="25"/>
        <v>Arabica</v>
      </c>
      <c r="O546" t="str">
        <f t="shared" si="26"/>
        <v>Light</v>
      </c>
      <c r="P546" t="str">
        <f>_xlfn.XLOOKUP(Orders[[#This Row],[Customer ID]],customers!$A$1:$A$1001,customers!$I$1:$I$1001,,0)</f>
        <v>No</v>
      </c>
    </row>
    <row r="547" spans="1:16" x14ac:dyDescent="0.25">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3">
        <f>INDEX(products!$A$1:$G$49,MATCH(orders!$D547,products!$A$1:$A$49,0),MATCH(orders!L$1,products!$A$1:$G$1,0))</f>
        <v>3.8849999999999998</v>
      </c>
      <c r="M547" s="3">
        <f t="shared" si="24"/>
        <v>15.54</v>
      </c>
      <c r="N547" t="str">
        <f t="shared" si="25"/>
        <v>Liberica</v>
      </c>
      <c r="O547" t="str">
        <f t="shared" si="26"/>
        <v>Dark</v>
      </c>
      <c r="P547" t="str">
        <f>_xlfn.XLOOKUP(Orders[[#This Row],[Customer ID]],customers!$A$1:$A$1001,customers!$I$1:$I$1001,,0)</f>
        <v>No</v>
      </c>
    </row>
    <row r="548" spans="1:16" x14ac:dyDescent="0.25">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3">
        <f>INDEX(products!$A$1:$G$49,MATCH(orders!$D548,products!$A$1:$A$49,0),MATCH(orders!L$1,products!$A$1:$G$1,0))</f>
        <v>27.945</v>
      </c>
      <c r="M548" s="3">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3">
        <f>INDEX(products!$A$1:$G$49,MATCH(orders!$D549,products!$A$1:$A$49,0),MATCH(orders!L$1,products!$A$1:$G$1,0))</f>
        <v>3.5849999999999995</v>
      </c>
      <c r="M549" s="3">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3">
        <f>INDEX(products!$A$1:$G$49,MATCH(orders!$D550,products!$A$1:$A$49,0),MATCH(orders!L$1,products!$A$1:$G$1,0))</f>
        <v>4.4550000000000001</v>
      </c>
      <c r="M550" s="3">
        <f t="shared" si="24"/>
        <v>13.365</v>
      </c>
      <c r="N550" t="str">
        <f t="shared" si="25"/>
        <v>Excelsa</v>
      </c>
      <c r="O550" t="str">
        <f t="shared" si="26"/>
        <v>Light</v>
      </c>
      <c r="P550" t="str">
        <f>_xlfn.XLOOKUP(Orders[[#This Row],[Customer ID]],customers!$A$1:$A$1001,customers!$I$1:$I$1001,,0)</f>
        <v>Yes</v>
      </c>
    </row>
    <row r="551" spans="1:16" x14ac:dyDescent="0.25">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3">
        <f>INDEX(products!$A$1:$G$49,MATCH(orders!$D551,products!$A$1:$A$49,0),MATCH(orders!L$1,products!$A$1:$G$1,0))</f>
        <v>4.4550000000000001</v>
      </c>
      <c r="M551" s="3">
        <f t="shared" si="24"/>
        <v>17.82</v>
      </c>
      <c r="N551" t="str">
        <f t="shared" si="25"/>
        <v>Excelsa</v>
      </c>
      <c r="O551" t="str">
        <f t="shared" si="26"/>
        <v>Light</v>
      </c>
      <c r="P551" t="str">
        <f>_xlfn.XLOOKUP(Orders[[#This Row],[Customer ID]],customers!$A$1:$A$1001,customers!$I$1:$I$1001,,0)</f>
        <v>Yes</v>
      </c>
    </row>
    <row r="552" spans="1:16" x14ac:dyDescent="0.25">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3">
        <f>INDEX(products!$A$1:$G$49,MATCH(orders!$D552,products!$A$1:$A$49,0),MATCH(orders!L$1,products!$A$1:$G$1,0))</f>
        <v>3.8849999999999998</v>
      </c>
      <c r="M552" s="3">
        <f t="shared" si="24"/>
        <v>23.31</v>
      </c>
      <c r="N552" t="str">
        <f t="shared" si="25"/>
        <v>Liberica</v>
      </c>
      <c r="O552" t="str">
        <f t="shared" si="26"/>
        <v>Dark</v>
      </c>
      <c r="P552" t="str">
        <f>_xlfn.XLOOKUP(Orders[[#This Row],[Customer ID]],customers!$A$1:$A$1001,customers!$I$1:$I$1001,,0)</f>
        <v>Yes</v>
      </c>
    </row>
    <row r="553" spans="1:16" x14ac:dyDescent="0.25">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3">
        <f>INDEX(products!$A$1:$G$49,MATCH(orders!$D553,products!$A$1:$A$49,0),MATCH(orders!L$1,products!$A$1:$G$1,0))</f>
        <v>3.645</v>
      </c>
      <c r="M553" s="3">
        <f t="shared" si="24"/>
        <v>7.29</v>
      </c>
      <c r="N553" t="str">
        <f t="shared" si="25"/>
        <v>Excelsa</v>
      </c>
      <c r="O553" t="str">
        <f t="shared" si="26"/>
        <v>Dark</v>
      </c>
      <c r="P553" t="str">
        <f>_xlfn.XLOOKUP(Orders[[#This Row],[Customer ID]],customers!$A$1:$A$1001,customers!$I$1:$I$1001,,0)</f>
        <v>No</v>
      </c>
    </row>
    <row r="554" spans="1:16" x14ac:dyDescent="0.25">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3">
        <f>INDEX(products!$A$1:$G$49,MATCH(orders!$D554,products!$A$1:$A$49,0),MATCH(orders!L$1,products!$A$1:$G$1,0))</f>
        <v>4.4550000000000001</v>
      </c>
      <c r="M554" s="3">
        <f t="shared" si="24"/>
        <v>17.82</v>
      </c>
      <c r="N554" t="str">
        <f t="shared" si="25"/>
        <v>Excelsa</v>
      </c>
      <c r="O554" t="str">
        <f t="shared" si="26"/>
        <v>Light</v>
      </c>
      <c r="P554" t="str">
        <f>_xlfn.XLOOKUP(Orders[[#This Row],[Customer ID]],customers!$A$1:$A$1001,customers!$I$1:$I$1001,,0)</f>
        <v>Yes</v>
      </c>
    </row>
    <row r="555" spans="1:16" x14ac:dyDescent="0.25">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3">
        <f>INDEX(products!$A$1:$G$49,MATCH(orders!$D555,products!$A$1:$A$49,0),MATCH(orders!L$1,products!$A$1:$G$1,0))</f>
        <v>13.75</v>
      </c>
      <c r="M555" s="3">
        <f t="shared" si="24"/>
        <v>68.75</v>
      </c>
      <c r="N555" t="str">
        <f t="shared" si="25"/>
        <v>Excelsa</v>
      </c>
      <c r="O555" t="str">
        <f t="shared" si="26"/>
        <v>Medium</v>
      </c>
      <c r="P555" t="str">
        <f>_xlfn.XLOOKUP(Orders[[#This Row],[Customer ID]],customers!$A$1:$A$1001,customers!$I$1:$I$1001,,0)</f>
        <v>No</v>
      </c>
    </row>
    <row r="556" spans="1:16" x14ac:dyDescent="0.25">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3">
        <f>INDEX(products!$A$1:$G$49,MATCH(orders!$D556,products!$A$1:$A$49,0),MATCH(orders!L$1,products!$A$1:$G$1,0))</f>
        <v>27.484999999999996</v>
      </c>
      <c r="M556" s="3">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3">
        <f>INDEX(products!$A$1:$G$49,MATCH(orders!$D557,products!$A$1:$A$49,0),MATCH(orders!L$1,products!$A$1:$G$1,0))</f>
        <v>13.75</v>
      </c>
      <c r="M557" s="3">
        <f t="shared" si="24"/>
        <v>82.5</v>
      </c>
      <c r="N557" t="str">
        <f t="shared" si="25"/>
        <v>Excelsa</v>
      </c>
      <c r="O557" t="str">
        <f t="shared" si="26"/>
        <v>Medium</v>
      </c>
      <c r="P557" t="str">
        <f>_xlfn.XLOOKUP(Orders[[#This Row],[Customer ID]],customers!$A$1:$A$1001,customers!$I$1:$I$1001,,0)</f>
        <v>No</v>
      </c>
    </row>
    <row r="558" spans="1:16" x14ac:dyDescent="0.25">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3">
        <f>INDEX(products!$A$1:$G$49,MATCH(orders!$D558,products!$A$1:$A$49,0),MATCH(orders!L$1,products!$A$1:$G$1,0))</f>
        <v>4.3650000000000002</v>
      </c>
      <c r="M558" s="3">
        <f t="shared" si="24"/>
        <v>8.73</v>
      </c>
      <c r="N558" t="str">
        <f t="shared" si="25"/>
        <v>Liberica</v>
      </c>
      <c r="O558" t="str">
        <f t="shared" si="26"/>
        <v>Medium</v>
      </c>
      <c r="P558" t="str">
        <f>_xlfn.XLOOKUP(Orders[[#This Row],[Customer ID]],customers!$A$1:$A$1001,customers!$I$1:$I$1001,,0)</f>
        <v>Yes</v>
      </c>
    </row>
    <row r="559" spans="1:16" x14ac:dyDescent="0.25">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3">
        <f>INDEX(products!$A$1:$G$49,MATCH(orders!$D559,products!$A$1:$A$49,0),MATCH(orders!L$1,products!$A$1:$G$1,0))</f>
        <v>14.85</v>
      </c>
      <c r="M559" s="3">
        <f t="shared" si="24"/>
        <v>59.4</v>
      </c>
      <c r="N559" t="str">
        <f t="shared" si="25"/>
        <v>Excelsa</v>
      </c>
      <c r="O559" t="str">
        <f t="shared" si="26"/>
        <v>Light</v>
      </c>
      <c r="P559" t="str">
        <f>_xlfn.XLOOKUP(Orders[[#This Row],[Customer ID]],customers!$A$1:$A$1001,customers!$I$1:$I$1001,,0)</f>
        <v>Yes</v>
      </c>
    </row>
    <row r="560" spans="1:16" x14ac:dyDescent="0.25">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3">
        <f>INDEX(products!$A$1:$G$49,MATCH(orders!$D560,products!$A$1:$A$49,0),MATCH(orders!L$1,products!$A$1:$G$1,0))</f>
        <v>3.8849999999999998</v>
      </c>
      <c r="M560" s="3">
        <f t="shared" si="24"/>
        <v>15.54</v>
      </c>
      <c r="N560" t="str">
        <f t="shared" si="25"/>
        <v>Liberica</v>
      </c>
      <c r="O560" t="str">
        <f t="shared" si="26"/>
        <v>Dark</v>
      </c>
      <c r="P560" t="str">
        <f>_xlfn.XLOOKUP(Orders[[#This Row],[Customer ID]],customers!$A$1:$A$1001,customers!$I$1:$I$1001,,0)</f>
        <v>Yes</v>
      </c>
    </row>
    <row r="561" spans="1:16" x14ac:dyDescent="0.25">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3">
        <f>INDEX(products!$A$1:$G$49,MATCH(orders!$D561,products!$A$1:$A$49,0),MATCH(orders!L$1,products!$A$1:$G$1,0))</f>
        <v>12.95</v>
      </c>
      <c r="M561" s="3">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3">
        <f>INDEX(products!$A$1:$G$49,MATCH(orders!$D562,products!$A$1:$A$49,0),MATCH(orders!L$1,products!$A$1:$G$1,0))</f>
        <v>31.624999999999996</v>
      </c>
      <c r="M562" s="3">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3">
        <f>INDEX(products!$A$1:$G$49,MATCH(orders!$D563,products!$A$1:$A$49,0),MATCH(orders!L$1,products!$A$1:$G$1,0))</f>
        <v>2.9849999999999999</v>
      </c>
      <c r="M563" s="3">
        <f t="shared" si="24"/>
        <v>17.91</v>
      </c>
      <c r="N563" t="str">
        <f t="shared" si="25"/>
        <v>Arabica</v>
      </c>
      <c r="O563" t="str">
        <f t="shared" si="26"/>
        <v>Dark</v>
      </c>
      <c r="P563" t="str">
        <f>_xlfn.XLOOKUP(Orders[[#This Row],[Customer ID]],customers!$A$1:$A$1001,customers!$I$1:$I$1001,,0)</f>
        <v>Yes</v>
      </c>
    </row>
    <row r="564" spans="1:16" x14ac:dyDescent="0.25">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3">
        <f>INDEX(products!$A$1:$G$49,MATCH(orders!$D564,products!$A$1:$A$49,0),MATCH(orders!L$1,products!$A$1:$G$1,0))</f>
        <v>4.7549999999999999</v>
      </c>
      <c r="M564" s="3">
        <f t="shared" si="24"/>
        <v>28.53</v>
      </c>
      <c r="N564" t="str">
        <f t="shared" si="25"/>
        <v>Liberica</v>
      </c>
      <c r="O564" t="str">
        <f t="shared" si="26"/>
        <v>Light</v>
      </c>
      <c r="P564" t="str">
        <f>_xlfn.XLOOKUP(Orders[[#This Row],[Customer ID]],customers!$A$1:$A$1001,customers!$I$1:$I$1001,,0)</f>
        <v>No</v>
      </c>
    </row>
    <row r="565" spans="1:16" x14ac:dyDescent="0.25">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3">
        <f>INDEX(products!$A$1:$G$49,MATCH(orders!$D565,products!$A$1:$A$49,0),MATCH(orders!L$1,products!$A$1:$G$1,0))</f>
        <v>13.75</v>
      </c>
      <c r="M565" s="3">
        <f t="shared" si="24"/>
        <v>82.5</v>
      </c>
      <c r="N565" t="str">
        <f t="shared" si="25"/>
        <v>Excelsa</v>
      </c>
      <c r="O565" t="str">
        <f t="shared" si="26"/>
        <v>Medium</v>
      </c>
      <c r="P565" t="str">
        <f>_xlfn.XLOOKUP(Orders[[#This Row],[Customer ID]],customers!$A$1:$A$1001,customers!$I$1:$I$1001,,0)</f>
        <v>No</v>
      </c>
    </row>
    <row r="566" spans="1:16" x14ac:dyDescent="0.25">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3">
        <f>INDEX(products!$A$1:$G$49,MATCH(orders!$D566,products!$A$1:$A$49,0),MATCH(orders!L$1,products!$A$1:$G$1,0))</f>
        <v>7.169999999999999</v>
      </c>
      <c r="M566" s="3">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3">
        <f>INDEX(products!$A$1:$G$49,MATCH(orders!$D567,products!$A$1:$A$49,0),MATCH(orders!L$1,products!$A$1:$G$1,0))</f>
        <v>20.584999999999997</v>
      </c>
      <c r="M567" s="3">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3">
        <f>INDEX(products!$A$1:$G$49,MATCH(orders!$D568,products!$A$1:$A$49,0),MATCH(orders!L$1,products!$A$1:$G$1,0))</f>
        <v>3.375</v>
      </c>
      <c r="M568" s="3">
        <f t="shared" si="24"/>
        <v>20.25</v>
      </c>
      <c r="N568" t="str">
        <f t="shared" si="25"/>
        <v>Arabica</v>
      </c>
      <c r="O568" t="str">
        <f t="shared" si="26"/>
        <v>Medium</v>
      </c>
      <c r="P568" t="str">
        <f>_xlfn.XLOOKUP(Orders[[#This Row],[Customer ID]],customers!$A$1:$A$1001,customers!$I$1:$I$1001,,0)</f>
        <v>Yes</v>
      </c>
    </row>
    <row r="569" spans="1:16" x14ac:dyDescent="0.25">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3">
        <f>INDEX(products!$A$1:$G$49,MATCH(orders!$D569,products!$A$1:$A$49,0),MATCH(orders!L$1,products!$A$1:$G$1,0))</f>
        <v>27.484999999999996</v>
      </c>
      <c r="M569" s="3">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3">
        <f>INDEX(products!$A$1:$G$49,MATCH(orders!$D570,products!$A$1:$A$49,0),MATCH(orders!L$1,products!$A$1:$G$1,0))</f>
        <v>4.7549999999999999</v>
      </c>
      <c r="M570" s="3">
        <f t="shared" si="24"/>
        <v>19.02</v>
      </c>
      <c r="N570" t="str">
        <f t="shared" si="25"/>
        <v>Liberica</v>
      </c>
      <c r="O570" t="str">
        <f t="shared" si="26"/>
        <v>Light</v>
      </c>
      <c r="P570" t="str">
        <f>_xlfn.XLOOKUP(Orders[[#This Row],[Customer ID]],customers!$A$1:$A$1001,customers!$I$1:$I$1001,,0)</f>
        <v>Yes</v>
      </c>
    </row>
    <row r="571" spans="1:16" x14ac:dyDescent="0.25">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3">
        <f>INDEX(products!$A$1:$G$49,MATCH(orders!$D571,products!$A$1:$A$49,0),MATCH(orders!L$1,products!$A$1:$G$1,0))</f>
        <v>22.884999999999998</v>
      </c>
      <c r="M571" s="3">
        <f t="shared" si="24"/>
        <v>137.31</v>
      </c>
      <c r="N571" t="str">
        <f t="shared" si="25"/>
        <v>Arabica</v>
      </c>
      <c r="O571" t="str">
        <f t="shared" si="26"/>
        <v>Dark</v>
      </c>
      <c r="P571" t="str">
        <f>_xlfn.XLOOKUP(Orders[[#This Row],[Customer ID]],customers!$A$1:$A$1001,customers!$I$1:$I$1001,,0)</f>
        <v>No</v>
      </c>
    </row>
    <row r="572" spans="1:16" x14ac:dyDescent="0.25">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3">
        <f>INDEX(products!$A$1:$G$49,MATCH(orders!$D572,products!$A$1:$A$49,0),MATCH(orders!L$1,products!$A$1:$G$1,0))</f>
        <v>6.75</v>
      </c>
      <c r="M572" s="3">
        <f t="shared" si="24"/>
        <v>27</v>
      </c>
      <c r="N572" t="str">
        <f t="shared" si="25"/>
        <v>Arabica</v>
      </c>
      <c r="O572" t="str">
        <f t="shared" si="26"/>
        <v>Medium</v>
      </c>
      <c r="P572" t="str">
        <f>_xlfn.XLOOKUP(Orders[[#This Row],[Customer ID]],customers!$A$1:$A$1001,customers!$I$1:$I$1001,,0)</f>
        <v>No</v>
      </c>
    </row>
    <row r="573" spans="1:16" x14ac:dyDescent="0.25">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3">
        <f>INDEX(products!$A$1:$G$49,MATCH(orders!$D573,products!$A$1:$A$49,0),MATCH(orders!L$1,products!$A$1:$G$1,0))</f>
        <v>8.91</v>
      </c>
      <c r="M573" s="3">
        <f t="shared" si="24"/>
        <v>35.64</v>
      </c>
      <c r="N573" t="str">
        <f t="shared" si="25"/>
        <v>Excelsa</v>
      </c>
      <c r="O573" t="str">
        <f t="shared" si="26"/>
        <v>Light</v>
      </c>
      <c r="P573" t="str">
        <f>_xlfn.XLOOKUP(Orders[[#This Row],[Customer ID]],customers!$A$1:$A$1001,customers!$I$1:$I$1001,,0)</f>
        <v>No</v>
      </c>
    </row>
    <row r="574" spans="1:16" x14ac:dyDescent="0.25">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3">
        <f>INDEX(products!$A$1:$G$49,MATCH(orders!$D574,products!$A$1:$A$49,0),MATCH(orders!L$1,products!$A$1:$G$1,0))</f>
        <v>2.9849999999999999</v>
      </c>
      <c r="M574" s="3">
        <f t="shared" si="24"/>
        <v>5.97</v>
      </c>
      <c r="N574" t="str">
        <f t="shared" si="25"/>
        <v>Arabica</v>
      </c>
      <c r="O574" t="str">
        <f t="shared" si="26"/>
        <v>Dark</v>
      </c>
      <c r="P574" t="str">
        <f>_xlfn.XLOOKUP(Orders[[#This Row],[Customer ID]],customers!$A$1:$A$1001,customers!$I$1:$I$1001,,0)</f>
        <v>Yes</v>
      </c>
    </row>
    <row r="575" spans="1:16" x14ac:dyDescent="0.25">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3">
        <f>INDEX(products!$A$1:$G$49,MATCH(orders!$D575,products!$A$1:$A$49,0),MATCH(orders!L$1,products!$A$1:$G$1,0))</f>
        <v>11.25</v>
      </c>
      <c r="M575" s="3">
        <f t="shared" si="24"/>
        <v>67.5</v>
      </c>
      <c r="N575" t="str">
        <f t="shared" si="25"/>
        <v>Arabica</v>
      </c>
      <c r="O575" t="str">
        <f t="shared" si="26"/>
        <v>Medium</v>
      </c>
      <c r="P575" t="str">
        <f>_xlfn.XLOOKUP(Orders[[#This Row],[Customer ID]],customers!$A$1:$A$1001,customers!$I$1:$I$1001,,0)</f>
        <v>No</v>
      </c>
    </row>
    <row r="576" spans="1:16" x14ac:dyDescent="0.25">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3">
        <f>INDEX(products!$A$1:$G$49,MATCH(orders!$D576,products!$A$1:$A$49,0),MATCH(orders!L$1,products!$A$1:$G$1,0))</f>
        <v>3.5849999999999995</v>
      </c>
      <c r="M576" s="3">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3">
        <f>INDEX(products!$A$1:$G$49,MATCH(orders!$D577,products!$A$1:$A$49,0),MATCH(orders!L$1,products!$A$1:$G$1,0))</f>
        <v>33.464999999999996</v>
      </c>
      <c r="M577" s="3">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3">
        <f>INDEX(products!$A$1:$G$49,MATCH(orders!$D578,products!$A$1:$A$49,0),MATCH(orders!L$1,products!$A$1:$G$1,0))</f>
        <v>2.9849999999999999</v>
      </c>
      <c r="M578" s="3">
        <f t="shared" si="24"/>
        <v>17.91</v>
      </c>
      <c r="N578" t="str">
        <f t="shared" si="25"/>
        <v>Arabica</v>
      </c>
      <c r="O578" t="str">
        <f t="shared" si="26"/>
        <v>Dark</v>
      </c>
      <c r="P578" t="str">
        <f>_xlfn.XLOOKUP(Orders[[#This Row],[Customer ID]],customers!$A$1:$A$1001,customers!$I$1:$I$1001,,0)</f>
        <v>No</v>
      </c>
    </row>
    <row r="579" spans="1:16" x14ac:dyDescent="0.25">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3">
        <f>INDEX(products!$A$1:$G$49,MATCH(orders!$D579,products!$A$1:$A$49,0),MATCH(orders!L$1,products!$A$1:$G$1,0))</f>
        <v>14.55</v>
      </c>
      <c r="M579" s="3">
        <f t="shared" ref="M579:M642" si="27">L579*E579</f>
        <v>58.2</v>
      </c>
      <c r="N579" t="str">
        <f t="shared" ref="N579:N642" si="28">IF(I579="Rob","Robusta", IF(I579="Exc","Excelsa", 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3">
        <f>INDEX(products!$A$1:$G$49,MATCH(orders!$D580,products!$A$1:$A$49,0),MATCH(orders!L$1,products!$A$1:$G$1,0))</f>
        <v>4.4550000000000001</v>
      </c>
      <c r="M580" s="3">
        <f t="shared" si="27"/>
        <v>13.365</v>
      </c>
      <c r="N580" t="str">
        <f t="shared" si="28"/>
        <v>Excelsa</v>
      </c>
      <c r="O580" t="str">
        <f t="shared" si="29"/>
        <v>Light</v>
      </c>
      <c r="P580" t="str">
        <f>_xlfn.XLOOKUP(Orders[[#This Row],[Customer ID]],customers!$A$1:$A$1001,customers!$I$1:$I$1001,,0)</f>
        <v>No</v>
      </c>
    </row>
    <row r="581" spans="1:16" x14ac:dyDescent="0.25">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3">
        <f>INDEX(products!$A$1:$G$49,MATCH(orders!$D581,products!$A$1:$A$49,0),MATCH(orders!L$1,products!$A$1:$G$1,0))</f>
        <v>6.75</v>
      </c>
      <c r="M581" s="3">
        <f t="shared" si="27"/>
        <v>33.75</v>
      </c>
      <c r="N581" t="str">
        <f t="shared" si="28"/>
        <v>Arabica</v>
      </c>
      <c r="O581" t="str">
        <f t="shared" si="29"/>
        <v>Medium</v>
      </c>
      <c r="P581" t="str">
        <f>_xlfn.XLOOKUP(Orders[[#This Row],[Customer ID]],customers!$A$1:$A$1001,customers!$I$1:$I$1001,,0)</f>
        <v>No</v>
      </c>
    </row>
    <row r="582" spans="1:16" x14ac:dyDescent="0.25">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3">
        <f>INDEX(products!$A$1:$G$49,MATCH(orders!$D582,products!$A$1:$A$49,0),MATCH(orders!L$1,products!$A$1:$G$1,0))</f>
        <v>14.85</v>
      </c>
      <c r="M582" s="3">
        <f t="shared" si="27"/>
        <v>44.55</v>
      </c>
      <c r="N582" t="str">
        <f t="shared" si="28"/>
        <v>Excelsa</v>
      </c>
      <c r="O582" t="str">
        <f t="shared" si="29"/>
        <v>Light</v>
      </c>
      <c r="P582" t="str">
        <f>_xlfn.XLOOKUP(Orders[[#This Row],[Customer ID]],customers!$A$1:$A$1001,customers!$I$1:$I$1001,,0)</f>
        <v>Yes</v>
      </c>
    </row>
    <row r="583" spans="1:16" x14ac:dyDescent="0.25">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3">
        <f>INDEX(products!$A$1:$G$49,MATCH(orders!$D583,products!$A$1:$A$49,0),MATCH(orders!L$1,products!$A$1:$G$1,0))</f>
        <v>8.91</v>
      </c>
      <c r="M583" s="3">
        <f t="shared" si="27"/>
        <v>44.55</v>
      </c>
      <c r="N583" t="str">
        <f t="shared" si="28"/>
        <v>Excelsa</v>
      </c>
      <c r="O583" t="str">
        <f t="shared" si="29"/>
        <v>Light</v>
      </c>
      <c r="P583" t="str">
        <f>_xlfn.XLOOKUP(Orders[[#This Row],[Customer ID]],customers!$A$1:$A$1001,customers!$I$1:$I$1001,,0)</f>
        <v>Yes</v>
      </c>
    </row>
    <row r="584" spans="1:16" x14ac:dyDescent="0.25">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3">
        <f>INDEX(products!$A$1:$G$49,MATCH(orders!$D584,products!$A$1:$A$49,0),MATCH(orders!L$1,products!$A$1:$G$1,0))</f>
        <v>12.15</v>
      </c>
      <c r="M584" s="3">
        <f t="shared" si="27"/>
        <v>60.75</v>
      </c>
      <c r="N584" t="str">
        <f t="shared" si="28"/>
        <v>Excelsa</v>
      </c>
      <c r="O584" t="str">
        <f t="shared" si="29"/>
        <v>Dark</v>
      </c>
      <c r="P584" t="str">
        <f>_xlfn.XLOOKUP(Orders[[#This Row],[Customer ID]],customers!$A$1:$A$1001,customers!$I$1:$I$1001,,0)</f>
        <v>No</v>
      </c>
    </row>
    <row r="585" spans="1:16" x14ac:dyDescent="0.25">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3">
        <f>INDEX(products!$A$1:$G$49,MATCH(orders!$D585,products!$A$1:$A$49,0),MATCH(orders!L$1,products!$A$1:$G$1,0))</f>
        <v>3.5849999999999995</v>
      </c>
      <c r="M585" s="3">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3">
        <f>INDEX(products!$A$1:$G$49,MATCH(orders!$D586,products!$A$1:$A$49,0),MATCH(orders!L$1,products!$A$1:$G$1,0))</f>
        <v>3.5849999999999995</v>
      </c>
      <c r="M586" s="3">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3">
        <f>INDEX(products!$A$1:$G$49,MATCH(orders!$D587,products!$A$1:$A$49,0),MATCH(orders!L$1,products!$A$1:$G$1,0))</f>
        <v>8.25</v>
      </c>
      <c r="M587" s="3">
        <f t="shared" si="27"/>
        <v>16.5</v>
      </c>
      <c r="N587" t="str">
        <f t="shared" si="28"/>
        <v>Excelsa</v>
      </c>
      <c r="O587" t="str">
        <f t="shared" si="29"/>
        <v>Medium</v>
      </c>
      <c r="P587" t="str">
        <f>_xlfn.XLOOKUP(Orders[[#This Row],[Customer ID]],customers!$A$1:$A$1001,customers!$I$1:$I$1001,,0)</f>
        <v>Yes</v>
      </c>
    </row>
    <row r="588" spans="1:16" x14ac:dyDescent="0.25">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3">
        <f>INDEX(products!$A$1:$G$49,MATCH(orders!$D588,products!$A$1:$A$49,0),MATCH(orders!L$1,products!$A$1:$G$1,0))</f>
        <v>27.484999999999996</v>
      </c>
      <c r="M588" s="3">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3">
        <f>INDEX(products!$A$1:$G$49,MATCH(orders!$D589,products!$A$1:$A$49,0),MATCH(orders!L$1,products!$A$1:$G$1,0))</f>
        <v>7.77</v>
      </c>
      <c r="M589" s="3">
        <f t="shared" si="27"/>
        <v>7.77</v>
      </c>
      <c r="N589" t="str">
        <f t="shared" si="28"/>
        <v>Liberica</v>
      </c>
      <c r="O589" t="str">
        <f t="shared" si="29"/>
        <v>Dark</v>
      </c>
      <c r="P589" t="str">
        <f>_xlfn.XLOOKUP(Orders[[#This Row],[Customer ID]],customers!$A$1:$A$1001,customers!$I$1:$I$1001,,0)</f>
        <v>Yes</v>
      </c>
    </row>
    <row r="590" spans="1:16" x14ac:dyDescent="0.25">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3">
        <f>INDEX(products!$A$1:$G$49,MATCH(orders!$D590,products!$A$1:$A$49,0),MATCH(orders!L$1,products!$A$1:$G$1,0))</f>
        <v>5.97</v>
      </c>
      <c r="M590" s="3">
        <f t="shared" si="27"/>
        <v>11.94</v>
      </c>
      <c r="N590" t="str">
        <f t="shared" si="28"/>
        <v>Robusta</v>
      </c>
      <c r="O590" t="str">
        <f t="shared" si="29"/>
        <v>Medium</v>
      </c>
      <c r="P590" t="str">
        <f>_xlfn.XLOOKUP(Orders[[#This Row],[Customer ID]],customers!$A$1:$A$1001,customers!$I$1:$I$1001,,0)</f>
        <v>Yes</v>
      </c>
    </row>
    <row r="591" spans="1:16" x14ac:dyDescent="0.25">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3">
        <f>INDEX(products!$A$1:$G$49,MATCH(orders!$D591,products!$A$1:$A$49,0),MATCH(orders!L$1,products!$A$1:$G$1,0))</f>
        <v>34.154999999999994</v>
      </c>
      <c r="M591" s="3">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3">
        <f>INDEX(products!$A$1:$G$49,MATCH(orders!$D592,products!$A$1:$A$49,0),MATCH(orders!L$1,products!$A$1:$G$1,0))</f>
        <v>31.624999999999996</v>
      </c>
      <c r="M592" s="3">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3">
        <f>INDEX(products!$A$1:$G$49,MATCH(orders!$D593,products!$A$1:$A$49,0),MATCH(orders!L$1,products!$A$1:$G$1,0))</f>
        <v>2.6849999999999996</v>
      </c>
      <c r="M593" s="3">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3">
        <f>INDEX(products!$A$1:$G$49,MATCH(orders!$D594,products!$A$1:$A$49,0),MATCH(orders!L$1,products!$A$1:$G$1,0))</f>
        <v>25.874999999999996</v>
      </c>
      <c r="M594" s="3">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3">
        <f>INDEX(products!$A$1:$G$49,MATCH(orders!$D595,products!$A$1:$A$49,0),MATCH(orders!L$1,products!$A$1:$G$1,0))</f>
        <v>27.945</v>
      </c>
      <c r="M595" s="3">
        <f t="shared" si="27"/>
        <v>27.945</v>
      </c>
      <c r="N595" t="str">
        <f t="shared" si="28"/>
        <v>Excelsa</v>
      </c>
      <c r="O595" t="str">
        <f t="shared" si="29"/>
        <v>Dark</v>
      </c>
      <c r="P595" t="str">
        <f>_xlfn.XLOOKUP(Orders[[#This Row],[Customer ID]],customers!$A$1:$A$1001,customers!$I$1:$I$1001,,0)</f>
        <v>Yes</v>
      </c>
    </row>
    <row r="596" spans="1:16" x14ac:dyDescent="0.25">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3">
        <f>INDEX(products!$A$1:$G$49,MATCH(orders!$D596,products!$A$1:$A$49,0),MATCH(orders!L$1,products!$A$1:$G$1,0))</f>
        <v>29.784999999999997</v>
      </c>
      <c r="M596" s="3">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3">
        <f>INDEX(products!$A$1:$G$49,MATCH(orders!$D597,products!$A$1:$A$49,0),MATCH(orders!L$1,products!$A$1:$G$1,0))</f>
        <v>14.85</v>
      </c>
      <c r="M597" s="3">
        <f t="shared" si="27"/>
        <v>14.85</v>
      </c>
      <c r="N597" t="str">
        <f t="shared" si="28"/>
        <v>Excelsa</v>
      </c>
      <c r="O597" t="str">
        <f t="shared" si="29"/>
        <v>Light</v>
      </c>
      <c r="P597" t="str">
        <f>_xlfn.XLOOKUP(Orders[[#This Row],[Customer ID]],customers!$A$1:$A$1001,customers!$I$1:$I$1001,,0)</f>
        <v>No</v>
      </c>
    </row>
    <row r="598" spans="1:16" x14ac:dyDescent="0.25">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3">
        <f>INDEX(products!$A$1:$G$49,MATCH(orders!$D598,products!$A$1:$A$49,0),MATCH(orders!L$1,products!$A$1:$G$1,0))</f>
        <v>6.75</v>
      </c>
      <c r="M598" s="3">
        <f t="shared" si="27"/>
        <v>33.75</v>
      </c>
      <c r="N598" t="str">
        <f t="shared" si="28"/>
        <v>Arabica</v>
      </c>
      <c r="O598" t="str">
        <f t="shared" si="29"/>
        <v>Medium</v>
      </c>
      <c r="P598" t="str">
        <f>_xlfn.XLOOKUP(Orders[[#This Row],[Customer ID]],customers!$A$1:$A$1001,customers!$I$1:$I$1001,,0)</f>
        <v>No</v>
      </c>
    </row>
    <row r="599" spans="1:16" x14ac:dyDescent="0.25">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3">
        <f>INDEX(products!$A$1:$G$49,MATCH(orders!$D599,products!$A$1:$A$49,0),MATCH(orders!L$1,products!$A$1:$G$1,0))</f>
        <v>36.454999999999998</v>
      </c>
      <c r="M599" s="3">
        <f t="shared" si="27"/>
        <v>145.82</v>
      </c>
      <c r="N599" t="str">
        <f t="shared" si="28"/>
        <v>Liberica</v>
      </c>
      <c r="O599" t="str">
        <f t="shared" si="29"/>
        <v>Light</v>
      </c>
      <c r="P599" t="str">
        <f>_xlfn.XLOOKUP(Orders[[#This Row],[Customer ID]],customers!$A$1:$A$1001,customers!$I$1:$I$1001,,0)</f>
        <v>Yes</v>
      </c>
    </row>
    <row r="600" spans="1:16" x14ac:dyDescent="0.25">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3">
        <f>INDEX(products!$A$1:$G$49,MATCH(orders!$D600,products!$A$1:$A$49,0),MATCH(orders!L$1,products!$A$1:$G$1,0))</f>
        <v>2.9849999999999999</v>
      </c>
      <c r="M600" s="3">
        <f t="shared" si="27"/>
        <v>11.94</v>
      </c>
      <c r="N600" t="str">
        <f t="shared" si="28"/>
        <v>Robusta</v>
      </c>
      <c r="O600" t="str">
        <f t="shared" si="29"/>
        <v>Medium</v>
      </c>
      <c r="P600" t="str">
        <f>_xlfn.XLOOKUP(Orders[[#This Row],[Customer ID]],customers!$A$1:$A$1001,customers!$I$1:$I$1001,,0)</f>
        <v>Yes</v>
      </c>
    </row>
    <row r="601" spans="1:16" x14ac:dyDescent="0.25">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3">
        <f>INDEX(products!$A$1:$G$49,MATCH(orders!$D601,products!$A$1:$A$49,0),MATCH(orders!L$1,products!$A$1:$G$1,0))</f>
        <v>2.9849999999999999</v>
      </c>
      <c r="M601" s="3">
        <f t="shared" si="27"/>
        <v>11.94</v>
      </c>
      <c r="N601" t="str">
        <f t="shared" si="28"/>
        <v>Arabica</v>
      </c>
      <c r="O601" t="str">
        <f t="shared" si="29"/>
        <v>Dark</v>
      </c>
      <c r="P601" t="str">
        <f>_xlfn.XLOOKUP(Orders[[#This Row],[Customer ID]],customers!$A$1:$A$1001,customers!$I$1:$I$1001,,0)</f>
        <v>Yes</v>
      </c>
    </row>
    <row r="602" spans="1:16" x14ac:dyDescent="0.25">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3">
        <f>INDEX(products!$A$1:$G$49,MATCH(orders!$D602,products!$A$1:$A$49,0),MATCH(orders!L$1,products!$A$1:$G$1,0))</f>
        <v>7.77</v>
      </c>
      <c r="M602" s="3">
        <f t="shared" si="27"/>
        <v>7.77</v>
      </c>
      <c r="N602" t="str">
        <f t="shared" si="28"/>
        <v>Liberica</v>
      </c>
      <c r="O602" t="str">
        <f t="shared" si="29"/>
        <v>Dark</v>
      </c>
      <c r="P602" t="str">
        <f>_xlfn.XLOOKUP(Orders[[#This Row],[Customer ID]],customers!$A$1:$A$1001,customers!$I$1:$I$1001,,0)</f>
        <v>No</v>
      </c>
    </row>
    <row r="603" spans="1:16" x14ac:dyDescent="0.25">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3">
        <f>INDEX(products!$A$1:$G$49,MATCH(orders!$D603,products!$A$1:$A$49,0),MATCH(orders!L$1,products!$A$1:$G$1,0))</f>
        <v>27.484999999999996</v>
      </c>
      <c r="M603" s="3">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3">
        <f>INDEX(products!$A$1:$G$49,MATCH(orders!$D604,products!$A$1:$A$49,0),MATCH(orders!L$1,products!$A$1:$G$1,0))</f>
        <v>4.4550000000000001</v>
      </c>
      <c r="M604" s="3">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3">
        <f>INDEX(products!$A$1:$G$49,MATCH(orders!$D605,products!$A$1:$A$49,0),MATCH(orders!L$1,products!$A$1:$G$1,0))</f>
        <v>2.9849999999999999</v>
      </c>
      <c r="M605" s="3">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3">
        <f>INDEX(products!$A$1:$G$49,MATCH(orders!$D606,products!$A$1:$A$49,0),MATCH(orders!L$1,products!$A$1:$G$1,0))</f>
        <v>29.784999999999997</v>
      </c>
      <c r="M606" s="3">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3">
        <f>INDEX(products!$A$1:$G$49,MATCH(orders!$D607,products!$A$1:$A$49,0),MATCH(orders!L$1,products!$A$1:$G$1,0))</f>
        <v>29.784999999999997</v>
      </c>
      <c r="M607" s="3">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3">
        <f>INDEX(products!$A$1:$G$49,MATCH(orders!$D608,products!$A$1:$A$49,0),MATCH(orders!L$1,products!$A$1:$G$1,0))</f>
        <v>36.454999999999998</v>
      </c>
      <c r="M608" s="3">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3">
        <f>INDEX(products!$A$1:$G$49,MATCH(orders!$D609,products!$A$1:$A$49,0),MATCH(orders!L$1,products!$A$1:$G$1,0))</f>
        <v>3.645</v>
      </c>
      <c r="M609" s="3">
        <f t="shared" si="27"/>
        <v>3.645</v>
      </c>
      <c r="N609" t="str">
        <f t="shared" si="28"/>
        <v>Excelsa</v>
      </c>
      <c r="O609" t="str">
        <f t="shared" si="29"/>
        <v>Dark</v>
      </c>
      <c r="P609" t="str">
        <f>_xlfn.XLOOKUP(Orders[[#This Row],[Customer ID]],customers!$A$1:$A$1001,customers!$I$1:$I$1001,,0)</f>
        <v>Yes</v>
      </c>
    </row>
    <row r="610" spans="1:16" x14ac:dyDescent="0.25">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3">
        <f>INDEX(products!$A$1:$G$49,MATCH(orders!$D610,products!$A$1:$A$49,0),MATCH(orders!L$1,products!$A$1:$G$1,0))</f>
        <v>27.945</v>
      </c>
      <c r="M610" s="3">
        <f t="shared" si="27"/>
        <v>55.89</v>
      </c>
      <c r="N610" t="str">
        <f t="shared" si="28"/>
        <v>Excelsa</v>
      </c>
      <c r="O610" t="str">
        <f t="shared" si="29"/>
        <v>Dark</v>
      </c>
      <c r="P610" t="str">
        <f>_xlfn.XLOOKUP(Orders[[#This Row],[Customer ID]],customers!$A$1:$A$1001,customers!$I$1:$I$1001,,0)</f>
        <v>No</v>
      </c>
    </row>
    <row r="611" spans="1:16" x14ac:dyDescent="0.25">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3">
        <f>INDEX(products!$A$1:$G$49,MATCH(orders!$D611,products!$A$1:$A$49,0),MATCH(orders!L$1,products!$A$1:$G$1,0))</f>
        <v>4.3650000000000002</v>
      </c>
      <c r="M611" s="3">
        <f t="shared" si="27"/>
        <v>26.19</v>
      </c>
      <c r="N611" t="str">
        <f t="shared" si="28"/>
        <v>Liberica</v>
      </c>
      <c r="O611" t="str">
        <f t="shared" si="29"/>
        <v>Medium</v>
      </c>
      <c r="P611" t="str">
        <f>_xlfn.XLOOKUP(Orders[[#This Row],[Customer ID]],customers!$A$1:$A$1001,customers!$I$1:$I$1001,,0)</f>
        <v>Yes</v>
      </c>
    </row>
    <row r="612" spans="1:16" x14ac:dyDescent="0.25">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3">
        <f>INDEX(products!$A$1:$G$49,MATCH(orders!$D612,products!$A$1:$A$49,0),MATCH(orders!L$1,products!$A$1:$G$1,0))</f>
        <v>9.9499999999999993</v>
      </c>
      <c r="M612" s="3">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3">
        <f>INDEX(products!$A$1:$G$49,MATCH(orders!$D613,products!$A$1:$A$49,0),MATCH(orders!L$1,products!$A$1:$G$1,0))</f>
        <v>34.154999999999994</v>
      </c>
      <c r="M613" s="3">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3">
        <f>INDEX(products!$A$1:$G$49,MATCH(orders!$D614,products!$A$1:$A$49,0),MATCH(orders!L$1,products!$A$1:$G$1,0))</f>
        <v>3.375</v>
      </c>
      <c r="M614" s="3">
        <f t="shared" si="27"/>
        <v>13.5</v>
      </c>
      <c r="N614" t="str">
        <f t="shared" si="28"/>
        <v>Arabica</v>
      </c>
      <c r="O614" t="str">
        <f t="shared" si="29"/>
        <v>Medium</v>
      </c>
      <c r="P614" t="str">
        <f>_xlfn.XLOOKUP(Orders[[#This Row],[Customer ID]],customers!$A$1:$A$1001,customers!$I$1:$I$1001,,0)</f>
        <v>No</v>
      </c>
    </row>
    <row r="615" spans="1:16" x14ac:dyDescent="0.25">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3">
        <f>INDEX(products!$A$1:$G$49,MATCH(orders!$D615,products!$A$1:$A$49,0),MATCH(orders!L$1,products!$A$1:$G$1,0))</f>
        <v>5.97</v>
      </c>
      <c r="M615" s="3">
        <f t="shared" si="27"/>
        <v>5.97</v>
      </c>
      <c r="N615" t="str">
        <f t="shared" si="28"/>
        <v>Robusta</v>
      </c>
      <c r="O615" t="str">
        <f t="shared" si="29"/>
        <v>Medium</v>
      </c>
      <c r="P615" t="str">
        <f>_xlfn.XLOOKUP(Orders[[#This Row],[Customer ID]],customers!$A$1:$A$1001,customers!$I$1:$I$1001,,0)</f>
        <v>No</v>
      </c>
    </row>
    <row r="616" spans="1:16" x14ac:dyDescent="0.25">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3">
        <f>INDEX(products!$A$1:$G$49,MATCH(orders!$D616,products!$A$1:$A$49,0),MATCH(orders!L$1,products!$A$1:$G$1,0))</f>
        <v>5.97</v>
      </c>
      <c r="M616" s="3">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3">
        <f>INDEX(products!$A$1:$G$49,MATCH(orders!$D617,products!$A$1:$A$49,0),MATCH(orders!L$1,products!$A$1:$G$1,0))</f>
        <v>36.454999999999998</v>
      </c>
      <c r="M617" s="3">
        <f t="shared" si="27"/>
        <v>72.91</v>
      </c>
      <c r="N617" t="str">
        <f t="shared" si="28"/>
        <v>Liberica</v>
      </c>
      <c r="O617" t="str">
        <f t="shared" si="29"/>
        <v>Light</v>
      </c>
      <c r="P617" t="str">
        <f>_xlfn.XLOOKUP(Orders[[#This Row],[Customer ID]],customers!$A$1:$A$1001,customers!$I$1:$I$1001,,0)</f>
        <v>Yes</v>
      </c>
    </row>
    <row r="618" spans="1:16" x14ac:dyDescent="0.25">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3">
        <f>INDEX(products!$A$1:$G$49,MATCH(orders!$D618,products!$A$1:$A$49,0),MATCH(orders!L$1,products!$A$1:$G$1,0))</f>
        <v>31.624999999999996</v>
      </c>
      <c r="M618" s="3">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3">
        <f>INDEX(products!$A$1:$G$49,MATCH(orders!$D619,products!$A$1:$A$49,0),MATCH(orders!L$1,products!$A$1:$G$1,0))</f>
        <v>33.464999999999996</v>
      </c>
      <c r="M619" s="3">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3">
        <f>INDEX(products!$A$1:$G$49,MATCH(orders!$D620,products!$A$1:$A$49,0),MATCH(orders!L$1,products!$A$1:$G$1,0))</f>
        <v>12.15</v>
      </c>
      <c r="M620" s="3">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3">
        <f>INDEX(products!$A$1:$G$49,MATCH(orders!$D621,products!$A$1:$A$49,0),MATCH(orders!L$1,products!$A$1:$G$1,0))</f>
        <v>7.77</v>
      </c>
      <c r="M621" s="3">
        <f t="shared" si="27"/>
        <v>15.54</v>
      </c>
      <c r="N621" t="str">
        <f t="shared" si="28"/>
        <v>Liberica</v>
      </c>
      <c r="O621" t="str">
        <f t="shared" si="29"/>
        <v>Dark</v>
      </c>
      <c r="P621" t="str">
        <f>_xlfn.XLOOKUP(Orders[[#This Row],[Customer ID]],customers!$A$1:$A$1001,customers!$I$1:$I$1001,,0)</f>
        <v>Yes</v>
      </c>
    </row>
    <row r="622" spans="1:16" x14ac:dyDescent="0.25">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3">
        <f>INDEX(products!$A$1:$G$49,MATCH(orders!$D622,products!$A$1:$A$49,0),MATCH(orders!L$1,products!$A$1:$G$1,0))</f>
        <v>3.375</v>
      </c>
      <c r="M622" s="3">
        <f t="shared" si="27"/>
        <v>20.25</v>
      </c>
      <c r="N622" t="str">
        <f t="shared" si="28"/>
        <v>Arabica</v>
      </c>
      <c r="O622" t="str">
        <f t="shared" si="29"/>
        <v>Medium</v>
      </c>
      <c r="P622" t="str">
        <f>_xlfn.XLOOKUP(Orders[[#This Row],[Customer ID]],customers!$A$1:$A$1001,customers!$I$1:$I$1001,,0)</f>
        <v>No</v>
      </c>
    </row>
    <row r="623" spans="1:16" x14ac:dyDescent="0.25">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3">
        <f>INDEX(products!$A$1:$G$49,MATCH(orders!$D623,products!$A$1:$A$49,0),MATCH(orders!L$1,products!$A$1:$G$1,0))</f>
        <v>12.95</v>
      </c>
      <c r="M623" s="3">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3">
        <f>INDEX(products!$A$1:$G$49,MATCH(orders!$D624,products!$A$1:$A$49,0),MATCH(orders!L$1,products!$A$1:$G$1,0))</f>
        <v>33.464999999999996</v>
      </c>
      <c r="M624" s="3">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3">
        <f>INDEX(products!$A$1:$G$49,MATCH(orders!$D625,products!$A$1:$A$49,0),MATCH(orders!L$1,products!$A$1:$G$1,0))</f>
        <v>12.15</v>
      </c>
      <c r="M625" s="3">
        <f t="shared" si="27"/>
        <v>12.15</v>
      </c>
      <c r="N625" t="str">
        <f t="shared" si="28"/>
        <v>Excelsa</v>
      </c>
      <c r="O625" t="str">
        <f t="shared" si="29"/>
        <v>Dark</v>
      </c>
      <c r="P625" t="str">
        <f>_xlfn.XLOOKUP(Orders[[#This Row],[Customer ID]],customers!$A$1:$A$1001,customers!$I$1:$I$1001,,0)</f>
        <v>No</v>
      </c>
    </row>
    <row r="626" spans="1:16" x14ac:dyDescent="0.25">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3">
        <f>INDEX(products!$A$1:$G$49,MATCH(orders!$D626,products!$A$1:$A$49,0),MATCH(orders!L$1,products!$A$1:$G$1,0))</f>
        <v>31.624999999999996</v>
      </c>
      <c r="M626" s="3">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3">
        <f>INDEX(products!$A$1:$G$49,MATCH(orders!$D627,products!$A$1:$A$49,0),MATCH(orders!L$1,products!$A$1:$G$1,0))</f>
        <v>7.169999999999999</v>
      </c>
      <c r="M627" s="3">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3">
        <f>INDEX(products!$A$1:$G$49,MATCH(orders!$D628,products!$A$1:$A$49,0),MATCH(orders!L$1,products!$A$1:$G$1,0))</f>
        <v>25.874999999999996</v>
      </c>
      <c r="M628" s="3">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3">
        <f>INDEX(products!$A$1:$G$49,MATCH(orders!$D629,products!$A$1:$A$49,0),MATCH(orders!L$1,products!$A$1:$G$1,0))</f>
        <v>31.624999999999996</v>
      </c>
      <c r="M629" s="3">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3">
        <f>INDEX(products!$A$1:$G$49,MATCH(orders!$D630,products!$A$1:$A$49,0),MATCH(orders!L$1,products!$A$1:$G$1,0))</f>
        <v>4.4550000000000001</v>
      </c>
      <c r="M630" s="3">
        <f t="shared" si="27"/>
        <v>26.73</v>
      </c>
      <c r="N630" t="str">
        <f t="shared" si="28"/>
        <v>Excelsa</v>
      </c>
      <c r="O630" t="str">
        <f t="shared" si="29"/>
        <v>Light</v>
      </c>
      <c r="P630" t="str">
        <f>_xlfn.XLOOKUP(Orders[[#This Row],[Customer ID]],customers!$A$1:$A$1001,customers!$I$1:$I$1001,,0)</f>
        <v>Yes</v>
      </c>
    </row>
    <row r="631" spans="1:16" x14ac:dyDescent="0.25">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3">
        <f>INDEX(products!$A$1:$G$49,MATCH(orders!$D631,products!$A$1:$A$49,0),MATCH(orders!L$1,products!$A$1:$G$1,0))</f>
        <v>7.77</v>
      </c>
      <c r="M631" s="3">
        <f t="shared" si="27"/>
        <v>31.08</v>
      </c>
      <c r="N631" t="str">
        <f t="shared" si="28"/>
        <v>Liberica</v>
      </c>
      <c r="O631" t="str">
        <f t="shared" si="29"/>
        <v>Dark</v>
      </c>
      <c r="P631" t="str">
        <f>_xlfn.XLOOKUP(Orders[[#This Row],[Customer ID]],customers!$A$1:$A$1001,customers!$I$1:$I$1001,,0)</f>
        <v>Yes</v>
      </c>
    </row>
    <row r="632" spans="1:16" x14ac:dyDescent="0.25">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3">
        <f>INDEX(products!$A$1:$G$49,MATCH(orders!$D632,products!$A$1:$A$49,0),MATCH(orders!L$1,products!$A$1:$G$1,0))</f>
        <v>2.9849999999999999</v>
      </c>
      <c r="M632" s="3">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3">
        <f>INDEX(products!$A$1:$G$49,MATCH(orders!$D633,products!$A$1:$A$49,0),MATCH(orders!L$1,products!$A$1:$G$1,0))</f>
        <v>20.584999999999997</v>
      </c>
      <c r="M633" s="3">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3">
        <f>INDEX(products!$A$1:$G$49,MATCH(orders!$D634,products!$A$1:$A$49,0),MATCH(orders!L$1,products!$A$1:$G$1,0))</f>
        <v>8.91</v>
      </c>
      <c r="M634" s="3">
        <f t="shared" si="27"/>
        <v>35.64</v>
      </c>
      <c r="N634" t="str">
        <f t="shared" si="28"/>
        <v>Excelsa</v>
      </c>
      <c r="O634" t="str">
        <f t="shared" si="29"/>
        <v>Light</v>
      </c>
      <c r="P634" t="str">
        <f>_xlfn.XLOOKUP(Orders[[#This Row],[Customer ID]],customers!$A$1:$A$1001,customers!$I$1:$I$1001,,0)</f>
        <v>No</v>
      </c>
    </row>
    <row r="635" spans="1:16" x14ac:dyDescent="0.25">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3">
        <f>INDEX(products!$A$1:$G$49,MATCH(orders!$D635,products!$A$1:$A$49,0),MATCH(orders!L$1,products!$A$1:$G$1,0))</f>
        <v>11.95</v>
      </c>
      <c r="M635" s="3">
        <f t="shared" si="27"/>
        <v>47.8</v>
      </c>
      <c r="N635" t="str">
        <f t="shared" si="28"/>
        <v>Robusta</v>
      </c>
      <c r="O635" t="str">
        <f t="shared" si="29"/>
        <v>Light</v>
      </c>
      <c r="P635" t="str">
        <f>_xlfn.XLOOKUP(Orders[[#This Row],[Customer ID]],customers!$A$1:$A$1001,customers!$I$1:$I$1001,,0)</f>
        <v>No</v>
      </c>
    </row>
    <row r="636" spans="1:16" x14ac:dyDescent="0.25">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3">
        <f>INDEX(products!$A$1:$G$49,MATCH(orders!$D636,products!$A$1:$A$49,0),MATCH(orders!L$1,products!$A$1:$G$1,0))</f>
        <v>14.55</v>
      </c>
      <c r="M636" s="3">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3">
        <f>INDEX(products!$A$1:$G$49,MATCH(orders!$D637,products!$A$1:$A$49,0),MATCH(orders!L$1,products!$A$1:$G$1,0))</f>
        <v>8.91</v>
      </c>
      <c r="M637" s="3">
        <f t="shared" si="27"/>
        <v>35.64</v>
      </c>
      <c r="N637" t="str">
        <f t="shared" si="28"/>
        <v>Excelsa</v>
      </c>
      <c r="O637" t="str">
        <f t="shared" si="29"/>
        <v>Light</v>
      </c>
      <c r="P637" t="str">
        <f>_xlfn.XLOOKUP(Orders[[#This Row],[Customer ID]],customers!$A$1:$A$1001,customers!$I$1:$I$1001,,0)</f>
        <v>Yes</v>
      </c>
    </row>
    <row r="638" spans="1:16" x14ac:dyDescent="0.25">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3">
        <f>INDEX(products!$A$1:$G$49,MATCH(orders!$D638,products!$A$1:$A$49,0),MATCH(orders!L$1,products!$A$1:$G$1,0))</f>
        <v>15.85</v>
      </c>
      <c r="M638" s="3">
        <f t="shared" si="27"/>
        <v>95.1</v>
      </c>
      <c r="N638" t="str">
        <f t="shared" si="28"/>
        <v>Liberica</v>
      </c>
      <c r="O638" t="str">
        <f t="shared" si="29"/>
        <v>Light</v>
      </c>
      <c r="P638" t="str">
        <f>_xlfn.XLOOKUP(Orders[[#This Row],[Customer ID]],customers!$A$1:$A$1001,customers!$I$1:$I$1001,,0)</f>
        <v>Yes</v>
      </c>
    </row>
    <row r="639" spans="1:16" x14ac:dyDescent="0.25">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3">
        <f>INDEX(products!$A$1:$G$49,MATCH(orders!$D639,products!$A$1:$A$49,0),MATCH(orders!L$1,products!$A$1:$G$1,0))</f>
        <v>31.624999999999996</v>
      </c>
      <c r="M639" s="3">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3">
        <f>INDEX(products!$A$1:$G$49,MATCH(orders!$D640,products!$A$1:$A$49,0),MATCH(orders!L$1,products!$A$1:$G$1,0))</f>
        <v>25.874999999999996</v>
      </c>
      <c r="M640" s="3">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3">
        <f>INDEX(products!$A$1:$G$49,MATCH(orders!$D641,products!$A$1:$A$49,0),MATCH(orders!L$1,products!$A$1:$G$1,0))</f>
        <v>3.8849999999999998</v>
      </c>
      <c r="M641" s="3">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3">
        <f>INDEX(products!$A$1:$G$49,MATCH(orders!$D642,products!$A$1:$A$49,0),MATCH(orders!L$1,products!$A$1:$G$1,0))</f>
        <v>27.484999999999996</v>
      </c>
      <c r="M642" s="3">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3">
        <f>INDEX(products!$A$1:$G$49,MATCH(orders!$D643,products!$A$1:$A$49,0),MATCH(orders!L$1,products!$A$1:$G$1,0))</f>
        <v>11.95</v>
      </c>
      <c r="M643" s="3">
        <f t="shared" ref="M643:M706" si="30">L643*E643</f>
        <v>35.849999999999994</v>
      </c>
      <c r="N643" t="str">
        <f t="shared" ref="N643:N706" si="31">IF(I643="Rob","Robusta", IF(I643="Exc","Excelsa", 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3">
        <f>INDEX(products!$A$1:$G$49,MATCH(orders!$D644,products!$A$1:$A$49,0),MATCH(orders!L$1,products!$A$1:$G$1,0))</f>
        <v>4.125</v>
      </c>
      <c r="M644" s="3">
        <f t="shared" si="30"/>
        <v>8.25</v>
      </c>
      <c r="N644" t="str">
        <f t="shared" si="31"/>
        <v>Excelsa</v>
      </c>
      <c r="O644" t="str">
        <f t="shared" si="32"/>
        <v>Medium</v>
      </c>
      <c r="P644" t="str">
        <f>_xlfn.XLOOKUP(Orders[[#This Row],[Customer ID]],customers!$A$1:$A$1001,customers!$I$1:$I$1001,,0)</f>
        <v>Yes</v>
      </c>
    </row>
    <row r="645" spans="1:16" x14ac:dyDescent="0.25">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3">
        <f>INDEX(products!$A$1:$G$49,MATCH(orders!$D645,products!$A$1:$A$49,0),MATCH(orders!L$1,products!$A$1:$G$1,0))</f>
        <v>34.154999999999994</v>
      </c>
      <c r="M645" s="3">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3">
        <f>INDEX(products!$A$1:$G$49,MATCH(orders!$D646,products!$A$1:$A$49,0),MATCH(orders!L$1,products!$A$1:$G$1,0))</f>
        <v>20.584999999999997</v>
      </c>
      <c r="M646" s="3">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3">
        <f>INDEX(products!$A$1:$G$49,MATCH(orders!$D647,products!$A$1:$A$49,0),MATCH(orders!L$1,products!$A$1:$G$1,0))</f>
        <v>22.884999999999998</v>
      </c>
      <c r="M647" s="3">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3">
        <f>INDEX(products!$A$1:$G$49,MATCH(orders!$D648,products!$A$1:$A$49,0),MATCH(orders!L$1,products!$A$1:$G$1,0))</f>
        <v>9.9499999999999993</v>
      </c>
      <c r="M648" s="3">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3">
        <f>INDEX(products!$A$1:$G$49,MATCH(orders!$D649,products!$A$1:$A$49,0),MATCH(orders!L$1,products!$A$1:$G$1,0))</f>
        <v>9.51</v>
      </c>
      <c r="M649" s="3">
        <f t="shared" si="30"/>
        <v>28.53</v>
      </c>
      <c r="N649" t="str">
        <f t="shared" si="31"/>
        <v>Liberica</v>
      </c>
      <c r="O649" t="str">
        <f t="shared" si="32"/>
        <v>Light</v>
      </c>
      <c r="P649" t="str">
        <f>_xlfn.XLOOKUP(Orders[[#This Row],[Customer ID]],customers!$A$1:$A$1001,customers!$I$1:$I$1001,,0)</f>
        <v>Yes</v>
      </c>
    </row>
    <row r="650" spans="1:16" x14ac:dyDescent="0.25">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3">
        <f>INDEX(products!$A$1:$G$49,MATCH(orders!$D650,products!$A$1:$A$49,0),MATCH(orders!L$1,products!$A$1:$G$1,0))</f>
        <v>2.6849999999999996</v>
      </c>
      <c r="M650" s="3">
        <f t="shared" si="30"/>
        <v>16.11</v>
      </c>
      <c r="N650" t="str">
        <f t="shared" si="31"/>
        <v>Robusta</v>
      </c>
      <c r="O650" t="str">
        <f t="shared" si="32"/>
        <v>Dark</v>
      </c>
      <c r="P650" t="str">
        <f>_xlfn.XLOOKUP(Orders[[#This Row],[Customer ID]],customers!$A$1:$A$1001,customers!$I$1:$I$1001,,0)</f>
        <v>No</v>
      </c>
    </row>
    <row r="651" spans="1:16" x14ac:dyDescent="0.25">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3">
        <f>INDEX(products!$A$1:$G$49,MATCH(orders!$D651,products!$A$1:$A$49,0),MATCH(orders!L$1,products!$A$1:$G$1,0))</f>
        <v>15.85</v>
      </c>
      <c r="M651" s="3">
        <f t="shared" si="30"/>
        <v>95.1</v>
      </c>
      <c r="N651" t="str">
        <f t="shared" si="31"/>
        <v>Liberica</v>
      </c>
      <c r="O651" t="str">
        <f t="shared" si="32"/>
        <v>Light</v>
      </c>
      <c r="P651" t="str">
        <f>_xlfn.XLOOKUP(Orders[[#This Row],[Customer ID]],customers!$A$1:$A$1001,customers!$I$1:$I$1001,,0)</f>
        <v>No</v>
      </c>
    </row>
    <row r="652" spans="1:16" x14ac:dyDescent="0.25">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3">
        <f>INDEX(products!$A$1:$G$49,MATCH(orders!$D652,products!$A$1:$A$49,0),MATCH(orders!L$1,products!$A$1:$G$1,0))</f>
        <v>5.3699999999999992</v>
      </c>
      <c r="M652" s="3">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3">
        <f>INDEX(products!$A$1:$G$49,MATCH(orders!$D653,products!$A$1:$A$49,0),MATCH(orders!L$1,products!$A$1:$G$1,0))</f>
        <v>11.95</v>
      </c>
      <c r="M653" s="3">
        <f t="shared" si="30"/>
        <v>47.8</v>
      </c>
      <c r="N653" t="str">
        <f t="shared" si="31"/>
        <v>Robusta</v>
      </c>
      <c r="O653" t="str">
        <f t="shared" si="32"/>
        <v>Light</v>
      </c>
      <c r="P653" t="str">
        <f>_xlfn.XLOOKUP(Orders[[#This Row],[Customer ID]],customers!$A$1:$A$1001,customers!$I$1:$I$1001,,0)</f>
        <v>No</v>
      </c>
    </row>
    <row r="654" spans="1:16" x14ac:dyDescent="0.25">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3">
        <f>INDEX(products!$A$1:$G$49,MATCH(orders!$D654,products!$A$1:$A$49,0),MATCH(orders!L$1,products!$A$1:$G$1,0))</f>
        <v>15.85</v>
      </c>
      <c r="M654" s="3">
        <f t="shared" si="30"/>
        <v>63.4</v>
      </c>
      <c r="N654" t="str">
        <f t="shared" si="31"/>
        <v>Liberica</v>
      </c>
      <c r="O654" t="str">
        <f t="shared" si="32"/>
        <v>Light</v>
      </c>
      <c r="P654" t="str">
        <f>_xlfn.XLOOKUP(Orders[[#This Row],[Customer ID]],customers!$A$1:$A$1001,customers!$I$1:$I$1001,,0)</f>
        <v>No</v>
      </c>
    </row>
    <row r="655" spans="1:16" x14ac:dyDescent="0.25">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3">
        <f>INDEX(products!$A$1:$G$49,MATCH(orders!$D655,products!$A$1:$A$49,0),MATCH(orders!L$1,products!$A$1:$G$1,0))</f>
        <v>25.874999999999996</v>
      </c>
      <c r="M655" s="3">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3">
        <f>INDEX(products!$A$1:$G$49,MATCH(orders!$D656,products!$A$1:$A$49,0),MATCH(orders!L$1,products!$A$1:$G$1,0))</f>
        <v>22.884999999999998</v>
      </c>
      <c r="M656" s="3">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3">
        <f>INDEX(products!$A$1:$G$49,MATCH(orders!$D657,products!$A$1:$A$49,0),MATCH(orders!L$1,products!$A$1:$G$1,0))</f>
        <v>22.884999999999998</v>
      </c>
      <c r="M657" s="3">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3">
        <f>INDEX(products!$A$1:$G$49,MATCH(orders!$D658,products!$A$1:$A$49,0),MATCH(orders!L$1,products!$A$1:$G$1,0))</f>
        <v>12.95</v>
      </c>
      <c r="M658" s="3">
        <f t="shared" si="30"/>
        <v>51.8</v>
      </c>
      <c r="N658" t="str">
        <f t="shared" si="31"/>
        <v>Liberica</v>
      </c>
      <c r="O658" t="str">
        <f t="shared" si="32"/>
        <v>Dark</v>
      </c>
      <c r="P658" t="str">
        <f>_xlfn.XLOOKUP(Orders[[#This Row],[Customer ID]],customers!$A$1:$A$1001,customers!$I$1:$I$1001,,0)</f>
        <v>No</v>
      </c>
    </row>
    <row r="659" spans="1:16" x14ac:dyDescent="0.25">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3">
        <f>INDEX(products!$A$1:$G$49,MATCH(orders!$D659,products!$A$1:$A$49,0),MATCH(orders!L$1,products!$A$1:$G$1,0))</f>
        <v>6.75</v>
      </c>
      <c r="M659" s="3">
        <f t="shared" si="30"/>
        <v>13.5</v>
      </c>
      <c r="N659" t="str">
        <f t="shared" si="31"/>
        <v>Arabica</v>
      </c>
      <c r="O659" t="str">
        <f t="shared" si="32"/>
        <v>Medium</v>
      </c>
      <c r="P659" t="str">
        <f>_xlfn.XLOOKUP(Orders[[#This Row],[Customer ID]],customers!$A$1:$A$1001,customers!$I$1:$I$1001,,0)</f>
        <v>Yes</v>
      </c>
    </row>
    <row r="660" spans="1:16" x14ac:dyDescent="0.25">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3">
        <f>INDEX(products!$A$1:$G$49,MATCH(orders!$D660,products!$A$1:$A$49,0),MATCH(orders!L$1,products!$A$1:$G$1,0))</f>
        <v>8.25</v>
      </c>
      <c r="M660" s="3">
        <f t="shared" si="30"/>
        <v>24.75</v>
      </c>
      <c r="N660" t="str">
        <f t="shared" si="31"/>
        <v>Excelsa</v>
      </c>
      <c r="O660" t="str">
        <f t="shared" si="32"/>
        <v>Medium</v>
      </c>
      <c r="P660" t="str">
        <f>_xlfn.XLOOKUP(Orders[[#This Row],[Customer ID]],customers!$A$1:$A$1001,customers!$I$1:$I$1001,,0)</f>
        <v>Yes</v>
      </c>
    </row>
    <row r="661" spans="1:16" x14ac:dyDescent="0.25">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3">
        <f>INDEX(products!$A$1:$G$49,MATCH(orders!$D661,products!$A$1:$A$49,0),MATCH(orders!L$1,products!$A$1:$G$1,0))</f>
        <v>22.884999999999998</v>
      </c>
      <c r="M661" s="3">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3">
        <f>INDEX(products!$A$1:$G$49,MATCH(orders!$D662,products!$A$1:$A$49,0),MATCH(orders!L$1,products!$A$1:$G$1,0))</f>
        <v>8.91</v>
      </c>
      <c r="M662" s="3">
        <f t="shared" si="30"/>
        <v>53.46</v>
      </c>
      <c r="N662" t="str">
        <f t="shared" si="31"/>
        <v>Excelsa</v>
      </c>
      <c r="O662" t="str">
        <f t="shared" si="32"/>
        <v>Light</v>
      </c>
      <c r="P662" t="str">
        <f>_xlfn.XLOOKUP(Orders[[#This Row],[Customer ID]],customers!$A$1:$A$1001,customers!$I$1:$I$1001,,0)</f>
        <v>No</v>
      </c>
    </row>
    <row r="663" spans="1:16" x14ac:dyDescent="0.25">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3">
        <f>INDEX(products!$A$1:$G$49,MATCH(orders!$D663,products!$A$1:$A$49,0),MATCH(orders!L$1,products!$A$1:$G$1,0))</f>
        <v>3.375</v>
      </c>
      <c r="M663" s="3">
        <f t="shared" si="30"/>
        <v>20.25</v>
      </c>
      <c r="N663" t="str">
        <f t="shared" si="31"/>
        <v>Arabica</v>
      </c>
      <c r="O663" t="str">
        <f t="shared" si="32"/>
        <v>Medium</v>
      </c>
      <c r="P663" t="str">
        <f>_xlfn.XLOOKUP(Orders[[#This Row],[Customer ID]],customers!$A$1:$A$1001,customers!$I$1:$I$1001,,0)</f>
        <v>Yes</v>
      </c>
    </row>
    <row r="664" spans="1:16" x14ac:dyDescent="0.25">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3">
        <f>INDEX(products!$A$1:$G$49,MATCH(orders!$D664,products!$A$1:$A$49,0),MATCH(orders!L$1,products!$A$1:$G$1,0))</f>
        <v>29.784999999999997</v>
      </c>
      <c r="M664" s="3">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3">
        <f>INDEX(products!$A$1:$G$49,MATCH(orders!$D665,products!$A$1:$A$49,0),MATCH(orders!L$1,products!$A$1:$G$1,0))</f>
        <v>11.25</v>
      </c>
      <c r="M665" s="3">
        <f t="shared" si="30"/>
        <v>67.5</v>
      </c>
      <c r="N665" t="str">
        <f t="shared" si="31"/>
        <v>Arabica</v>
      </c>
      <c r="O665" t="str">
        <f t="shared" si="32"/>
        <v>Medium</v>
      </c>
      <c r="P665" t="str">
        <f>_xlfn.XLOOKUP(Orders[[#This Row],[Customer ID]],customers!$A$1:$A$1001,customers!$I$1:$I$1001,,0)</f>
        <v>No</v>
      </c>
    </row>
    <row r="666" spans="1:16" x14ac:dyDescent="0.25">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3">
        <f>INDEX(products!$A$1:$G$49,MATCH(orders!$D666,products!$A$1:$A$49,0),MATCH(orders!L$1,products!$A$1:$G$1,0))</f>
        <v>12.15</v>
      </c>
      <c r="M666" s="3">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3">
        <f>INDEX(products!$A$1:$G$49,MATCH(orders!$D667,products!$A$1:$A$49,0),MATCH(orders!L$1,products!$A$1:$G$1,0))</f>
        <v>3.8849999999999998</v>
      </c>
      <c r="M667" s="3">
        <f t="shared" si="30"/>
        <v>7.77</v>
      </c>
      <c r="N667" t="str">
        <f t="shared" si="31"/>
        <v>Liberica</v>
      </c>
      <c r="O667" t="str">
        <f t="shared" si="32"/>
        <v>Dark</v>
      </c>
      <c r="P667" t="str">
        <f>_xlfn.XLOOKUP(Orders[[#This Row],[Customer ID]],customers!$A$1:$A$1001,customers!$I$1:$I$1001,,0)</f>
        <v>No</v>
      </c>
    </row>
    <row r="668" spans="1:16" x14ac:dyDescent="0.25">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3">
        <f>INDEX(products!$A$1:$G$49,MATCH(orders!$D668,products!$A$1:$A$49,0),MATCH(orders!L$1,products!$A$1:$G$1,0))</f>
        <v>22.884999999999998</v>
      </c>
      <c r="M668" s="3">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3">
        <f>INDEX(products!$A$1:$G$49,MATCH(orders!$D669,products!$A$1:$A$49,0),MATCH(orders!L$1,products!$A$1:$G$1,0))</f>
        <v>9.9499999999999993</v>
      </c>
      <c r="M669" s="3">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3">
        <f>INDEX(products!$A$1:$G$49,MATCH(orders!$D670,products!$A$1:$A$49,0),MATCH(orders!L$1,products!$A$1:$G$1,0))</f>
        <v>27.484999999999996</v>
      </c>
      <c r="M670" s="3">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3">
        <f>INDEX(products!$A$1:$G$49,MATCH(orders!$D671,products!$A$1:$A$49,0),MATCH(orders!L$1,products!$A$1:$G$1,0))</f>
        <v>33.464999999999996</v>
      </c>
      <c r="M671" s="3">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3">
        <f>INDEX(products!$A$1:$G$49,MATCH(orders!$D672,products!$A$1:$A$49,0),MATCH(orders!L$1,products!$A$1:$G$1,0))</f>
        <v>4.3650000000000002</v>
      </c>
      <c r="M672" s="3">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3">
        <f>INDEX(products!$A$1:$G$49,MATCH(orders!$D673,products!$A$1:$A$49,0),MATCH(orders!L$1,products!$A$1:$G$1,0))</f>
        <v>11.95</v>
      </c>
      <c r="M673" s="3">
        <f t="shared" si="30"/>
        <v>59.75</v>
      </c>
      <c r="N673" t="str">
        <f t="shared" si="31"/>
        <v>Robusta</v>
      </c>
      <c r="O673" t="str">
        <f t="shared" si="32"/>
        <v>Light</v>
      </c>
      <c r="P673" t="str">
        <f>_xlfn.XLOOKUP(Orders[[#This Row],[Customer ID]],customers!$A$1:$A$1001,customers!$I$1:$I$1001,,0)</f>
        <v>No</v>
      </c>
    </row>
    <row r="674" spans="1:16" x14ac:dyDescent="0.25">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3">
        <f>INDEX(products!$A$1:$G$49,MATCH(orders!$D674,products!$A$1:$A$49,0),MATCH(orders!L$1,products!$A$1:$G$1,0))</f>
        <v>8.73</v>
      </c>
      <c r="M674" s="3">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3">
        <f>INDEX(products!$A$1:$G$49,MATCH(orders!$D675,products!$A$1:$A$49,0),MATCH(orders!L$1,products!$A$1:$G$1,0))</f>
        <v>13.75</v>
      </c>
      <c r="M675" s="3">
        <f t="shared" si="30"/>
        <v>82.5</v>
      </c>
      <c r="N675" t="str">
        <f t="shared" si="31"/>
        <v>Excelsa</v>
      </c>
      <c r="O675" t="str">
        <f t="shared" si="32"/>
        <v>Medium</v>
      </c>
      <c r="P675" t="str">
        <f>_xlfn.XLOOKUP(Orders[[#This Row],[Customer ID]],customers!$A$1:$A$1001,customers!$I$1:$I$1001,,0)</f>
        <v>Yes</v>
      </c>
    </row>
    <row r="676" spans="1:16" x14ac:dyDescent="0.25">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3">
        <f>INDEX(products!$A$1:$G$49,MATCH(orders!$D676,products!$A$1:$A$49,0),MATCH(orders!L$1,products!$A$1:$G$1,0))</f>
        <v>29.784999999999997</v>
      </c>
      <c r="M676" s="3">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3">
        <f>INDEX(products!$A$1:$G$49,MATCH(orders!$D677,products!$A$1:$A$49,0),MATCH(orders!L$1,products!$A$1:$G$1,0))</f>
        <v>29.784999999999997</v>
      </c>
      <c r="M677" s="3">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3">
        <f>INDEX(products!$A$1:$G$49,MATCH(orders!$D678,products!$A$1:$A$49,0),MATCH(orders!L$1,products!$A$1:$G$1,0))</f>
        <v>9.51</v>
      </c>
      <c r="M678" s="3">
        <f t="shared" si="30"/>
        <v>47.55</v>
      </c>
      <c r="N678" t="str">
        <f t="shared" si="31"/>
        <v>Liberica</v>
      </c>
      <c r="O678" t="str">
        <f t="shared" si="32"/>
        <v>Light</v>
      </c>
      <c r="P678" t="str">
        <f>_xlfn.XLOOKUP(Orders[[#This Row],[Customer ID]],customers!$A$1:$A$1001,customers!$I$1:$I$1001,,0)</f>
        <v>No</v>
      </c>
    </row>
    <row r="679" spans="1:16" x14ac:dyDescent="0.25">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3">
        <f>INDEX(products!$A$1:$G$49,MATCH(orders!$D679,products!$A$1:$A$49,0),MATCH(orders!L$1,products!$A$1:$G$1,0))</f>
        <v>8.73</v>
      </c>
      <c r="M679" s="3">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3">
        <f>INDEX(products!$A$1:$G$49,MATCH(orders!$D680,products!$A$1:$A$49,0),MATCH(orders!L$1,products!$A$1:$G$1,0))</f>
        <v>29.784999999999997</v>
      </c>
      <c r="M680" s="3">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3">
        <f>INDEX(products!$A$1:$G$49,MATCH(orders!$D681,products!$A$1:$A$49,0),MATCH(orders!L$1,products!$A$1:$G$1,0))</f>
        <v>27.484999999999996</v>
      </c>
      <c r="M681" s="3">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3">
        <f>INDEX(products!$A$1:$G$49,MATCH(orders!$D682,products!$A$1:$A$49,0),MATCH(orders!L$1,products!$A$1:$G$1,0))</f>
        <v>11.25</v>
      </c>
      <c r="M682" s="3">
        <f t="shared" si="30"/>
        <v>56.25</v>
      </c>
      <c r="N682" t="str">
        <f t="shared" si="31"/>
        <v>Arabica</v>
      </c>
      <c r="O682" t="str">
        <f t="shared" si="32"/>
        <v>Medium</v>
      </c>
      <c r="P682" t="str">
        <f>_xlfn.XLOOKUP(Orders[[#This Row],[Customer ID]],customers!$A$1:$A$1001,customers!$I$1:$I$1001,,0)</f>
        <v>No</v>
      </c>
    </row>
    <row r="683" spans="1:16" x14ac:dyDescent="0.25">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3">
        <f>INDEX(products!$A$1:$G$49,MATCH(orders!$D683,products!$A$1:$A$49,0),MATCH(orders!L$1,products!$A$1:$G$1,0))</f>
        <v>4.7549999999999999</v>
      </c>
      <c r="M683" s="3">
        <f t="shared" si="30"/>
        <v>9.51</v>
      </c>
      <c r="N683" t="str">
        <f t="shared" si="31"/>
        <v>Liberica</v>
      </c>
      <c r="O683" t="str">
        <f t="shared" si="32"/>
        <v>Light</v>
      </c>
      <c r="P683" t="str">
        <f>_xlfn.XLOOKUP(Orders[[#This Row],[Customer ID]],customers!$A$1:$A$1001,customers!$I$1:$I$1001,,0)</f>
        <v>Yes</v>
      </c>
    </row>
    <row r="684" spans="1:16" x14ac:dyDescent="0.25">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3">
        <f>INDEX(products!$A$1:$G$49,MATCH(orders!$D684,products!$A$1:$A$49,0),MATCH(orders!L$1,products!$A$1:$G$1,0))</f>
        <v>4.125</v>
      </c>
      <c r="M684" s="3">
        <f t="shared" si="30"/>
        <v>8.25</v>
      </c>
      <c r="N684" t="str">
        <f t="shared" si="31"/>
        <v>Excelsa</v>
      </c>
      <c r="O684" t="str">
        <f t="shared" si="32"/>
        <v>Medium</v>
      </c>
      <c r="P684" t="str">
        <f>_xlfn.XLOOKUP(Orders[[#This Row],[Customer ID]],customers!$A$1:$A$1001,customers!$I$1:$I$1001,,0)</f>
        <v>Yes</v>
      </c>
    </row>
    <row r="685" spans="1:16" x14ac:dyDescent="0.25">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3">
        <f>INDEX(products!$A$1:$G$49,MATCH(orders!$D685,products!$A$1:$A$49,0),MATCH(orders!L$1,products!$A$1:$G$1,0))</f>
        <v>7.77</v>
      </c>
      <c r="M685" s="3">
        <f t="shared" si="30"/>
        <v>46.62</v>
      </c>
      <c r="N685" t="str">
        <f t="shared" si="31"/>
        <v>Liberica</v>
      </c>
      <c r="O685" t="str">
        <f t="shared" si="32"/>
        <v>Dark</v>
      </c>
      <c r="P685" t="str">
        <f>_xlfn.XLOOKUP(Orders[[#This Row],[Customer ID]],customers!$A$1:$A$1001,customers!$I$1:$I$1001,,0)</f>
        <v>No</v>
      </c>
    </row>
    <row r="686" spans="1:16" x14ac:dyDescent="0.25">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3">
        <f>INDEX(products!$A$1:$G$49,MATCH(orders!$D686,products!$A$1:$A$49,0),MATCH(orders!L$1,products!$A$1:$G$1,0))</f>
        <v>11.95</v>
      </c>
      <c r="M686" s="3">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3">
        <f>INDEX(products!$A$1:$G$49,MATCH(orders!$D687,products!$A$1:$A$49,0),MATCH(orders!L$1,products!$A$1:$G$1,0))</f>
        <v>36.454999999999998</v>
      </c>
      <c r="M687" s="3">
        <f t="shared" si="30"/>
        <v>72.91</v>
      </c>
      <c r="N687" t="str">
        <f t="shared" si="31"/>
        <v>Liberica</v>
      </c>
      <c r="O687" t="str">
        <f t="shared" si="32"/>
        <v>Light</v>
      </c>
      <c r="P687" t="str">
        <f>_xlfn.XLOOKUP(Orders[[#This Row],[Customer ID]],customers!$A$1:$A$1001,customers!$I$1:$I$1001,,0)</f>
        <v>Yes</v>
      </c>
    </row>
    <row r="688" spans="1:16" x14ac:dyDescent="0.25">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3">
        <f>INDEX(products!$A$1:$G$49,MATCH(orders!$D688,products!$A$1:$A$49,0),MATCH(orders!L$1,products!$A$1:$G$1,0))</f>
        <v>2.6849999999999996</v>
      </c>
      <c r="M688" s="3">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3">
        <f>INDEX(products!$A$1:$G$49,MATCH(orders!$D689,products!$A$1:$A$49,0),MATCH(orders!L$1,products!$A$1:$G$1,0))</f>
        <v>8.25</v>
      </c>
      <c r="M689" s="3">
        <f t="shared" si="30"/>
        <v>16.5</v>
      </c>
      <c r="N689" t="str">
        <f t="shared" si="31"/>
        <v>Excelsa</v>
      </c>
      <c r="O689" t="str">
        <f t="shared" si="32"/>
        <v>Medium</v>
      </c>
      <c r="P689" t="str">
        <f>_xlfn.XLOOKUP(Orders[[#This Row],[Customer ID]],customers!$A$1:$A$1001,customers!$I$1:$I$1001,,0)</f>
        <v>No</v>
      </c>
    </row>
    <row r="690" spans="1:16" x14ac:dyDescent="0.25">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3">
        <f>INDEX(products!$A$1:$G$49,MATCH(orders!$D690,products!$A$1:$A$49,0),MATCH(orders!L$1,products!$A$1:$G$1,0))</f>
        <v>12.95</v>
      </c>
      <c r="M690" s="3">
        <f t="shared" si="30"/>
        <v>64.75</v>
      </c>
      <c r="N690" t="str">
        <f t="shared" si="31"/>
        <v>Arabica</v>
      </c>
      <c r="O690" t="str">
        <f t="shared" si="32"/>
        <v>Light</v>
      </c>
      <c r="P690" t="str">
        <f>_xlfn.XLOOKUP(Orders[[#This Row],[Customer ID]],customers!$A$1:$A$1001,customers!$I$1:$I$1001,,0)</f>
        <v>No</v>
      </c>
    </row>
    <row r="691" spans="1:16" x14ac:dyDescent="0.25">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3">
        <f>INDEX(products!$A$1:$G$49,MATCH(orders!$D691,products!$A$1:$A$49,0),MATCH(orders!L$1,products!$A$1:$G$1,0))</f>
        <v>6.75</v>
      </c>
      <c r="M691" s="3">
        <f t="shared" si="30"/>
        <v>33.75</v>
      </c>
      <c r="N691" t="str">
        <f t="shared" si="31"/>
        <v>Arabica</v>
      </c>
      <c r="O691" t="str">
        <f t="shared" si="32"/>
        <v>Medium</v>
      </c>
      <c r="P691" t="str">
        <f>_xlfn.XLOOKUP(Orders[[#This Row],[Customer ID]],customers!$A$1:$A$1001,customers!$I$1:$I$1001,,0)</f>
        <v>No</v>
      </c>
    </row>
    <row r="692" spans="1:16" x14ac:dyDescent="0.25">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3">
        <f>INDEX(products!$A$1:$G$49,MATCH(orders!$D692,products!$A$1:$A$49,0),MATCH(orders!L$1,products!$A$1:$G$1,0))</f>
        <v>29.784999999999997</v>
      </c>
      <c r="M692" s="3">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3">
        <f>INDEX(products!$A$1:$G$49,MATCH(orders!$D693,products!$A$1:$A$49,0),MATCH(orders!L$1,products!$A$1:$G$1,0))</f>
        <v>11.25</v>
      </c>
      <c r="M693" s="3">
        <f t="shared" si="30"/>
        <v>22.5</v>
      </c>
      <c r="N693" t="str">
        <f t="shared" si="31"/>
        <v>Arabica</v>
      </c>
      <c r="O693" t="str">
        <f t="shared" si="32"/>
        <v>Medium</v>
      </c>
      <c r="P693" t="str">
        <f>_xlfn.XLOOKUP(Orders[[#This Row],[Customer ID]],customers!$A$1:$A$1001,customers!$I$1:$I$1001,,0)</f>
        <v>No</v>
      </c>
    </row>
    <row r="694" spans="1:16" x14ac:dyDescent="0.25">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3">
        <f>INDEX(products!$A$1:$G$49,MATCH(orders!$D694,products!$A$1:$A$49,0),MATCH(orders!L$1,products!$A$1:$G$1,0))</f>
        <v>12.95</v>
      </c>
      <c r="M694" s="3">
        <f t="shared" si="30"/>
        <v>12.95</v>
      </c>
      <c r="N694" t="str">
        <f t="shared" si="31"/>
        <v>Liberica</v>
      </c>
      <c r="O694" t="str">
        <f t="shared" si="32"/>
        <v>Dark</v>
      </c>
      <c r="P694" t="str">
        <f>_xlfn.XLOOKUP(Orders[[#This Row],[Customer ID]],customers!$A$1:$A$1001,customers!$I$1:$I$1001,,0)</f>
        <v>No</v>
      </c>
    </row>
    <row r="695" spans="1:16" x14ac:dyDescent="0.25">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3">
        <f>INDEX(products!$A$1:$G$49,MATCH(orders!$D695,products!$A$1:$A$49,0),MATCH(orders!L$1,products!$A$1:$G$1,0))</f>
        <v>25.874999999999996</v>
      </c>
      <c r="M695" s="3">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3">
        <f>INDEX(products!$A$1:$G$49,MATCH(orders!$D696,products!$A$1:$A$49,0),MATCH(orders!L$1,products!$A$1:$G$1,0))</f>
        <v>7.29</v>
      </c>
      <c r="M696" s="3">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3">
        <f>INDEX(products!$A$1:$G$49,MATCH(orders!$D697,products!$A$1:$A$49,0),MATCH(orders!L$1,products!$A$1:$G$1,0))</f>
        <v>36.454999999999998</v>
      </c>
      <c r="M697" s="3">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3">
        <f>INDEX(products!$A$1:$G$49,MATCH(orders!$D698,products!$A$1:$A$49,0),MATCH(orders!L$1,products!$A$1:$G$1,0))</f>
        <v>7.77</v>
      </c>
      <c r="M698" s="3">
        <f t="shared" si="30"/>
        <v>31.08</v>
      </c>
      <c r="N698" t="str">
        <f t="shared" si="31"/>
        <v>Liberica</v>
      </c>
      <c r="O698" t="str">
        <f t="shared" si="32"/>
        <v>Dark</v>
      </c>
      <c r="P698" t="str">
        <f>_xlfn.XLOOKUP(Orders[[#This Row],[Customer ID]],customers!$A$1:$A$1001,customers!$I$1:$I$1001,,0)</f>
        <v>No</v>
      </c>
    </row>
    <row r="699" spans="1:16" x14ac:dyDescent="0.25">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3">
        <f>INDEX(products!$A$1:$G$49,MATCH(orders!$D699,products!$A$1:$A$49,0),MATCH(orders!L$1,products!$A$1:$G$1,0))</f>
        <v>6.75</v>
      </c>
      <c r="M699" s="3">
        <f t="shared" si="30"/>
        <v>20.25</v>
      </c>
      <c r="N699" t="str">
        <f t="shared" si="31"/>
        <v>Arabica</v>
      </c>
      <c r="O699" t="str">
        <f t="shared" si="32"/>
        <v>Medium</v>
      </c>
      <c r="P699" t="str">
        <f>_xlfn.XLOOKUP(Orders[[#This Row],[Customer ID]],customers!$A$1:$A$1001,customers!$I$1:$I$1001,,0)</f>
        <v>No</v>
      </c>
    </row>
    <row r="700" spans="1:16" x14ac:dyDescent="0.25">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3">
        <f>INDEX(products!$A$1:$G$49,MATCH(orders!$D700,products!$A$1:$A$49,0),MATCH(orders!L$1,products!$A$1:$G$1,0))</f>
        <v>12.95</v>
      </c>
      <c r="M700" s="3">
        <f t="shared" si="30"/>
        <v>25.9</v>
      </c>
      <c r="N700" t="str">
        <f t="shared" si="31"/>
        <v>Liberica</v>
      </c>
      <c r="O700" t="str">
        <f t="shared" si="32"/>
        <v>Dark</v>
      </c>
      <c r="P700" t="str">
        <f>_xlfn.XLOOKUP(Orders[[#This Row],[Customer ID]],customers!$A$1:$A$1001,customers!$I$1:$I$1001,,0)</f>
        <v>No</v>
      </c>
    </row>
    <row r="701" spans="1:16" x14ac:dyDescent="0.25">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3">
        <f>INDEX(products!$A$1:$G$49,MATCH(orders!$D701,products!$A$1:$A$49,0),MATCH(orders!L$1,products!$A$1:$G$1,0))</f>
        <v>5.97</v>
      </c>
      <c r="M701" s="3">
        <f t="shared" si="30"/>
        <v>23.88</v>
      </c>
      <c r="N701" t="str">
        <f t="shared" si="31"/>
        <v>Arabica</v>
      </c>
      <c r="O701" t="str">
        <f t="shared" si="32"/>
        <v>Dark</v>
      </c>
      <c r="P701" t="str">
        <f>_xlfn.XLOOKUP(Orders[[#This Row],[Customer ID]],customers!$A$1:$A$1001,customers!$I$1:$I$1001,,0)</f>
        <v>Yes</v>
      </c>
    </row>
    <row r="702" spans="1:16" x14ac:dyDescent="0.25">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3">
        <f>INDEX(products!$A$1:$G$49,MATCH(orders!$D702,products!$A$1:$A$49,0),MATCH(orders!L$1,products!$A$1:$G$1,0))</f>
        <v>9.51</v>
      </c>
      <c r="M702" s="3">
        <f t="shared" si="30"/>
        <v>19.02</v>
      </c>
      <c r="N702" t="str">
        <f t="shared" si="31"/>
        <v>Liberica</v>
      </c>
      <c r="O702" t="str">
        <f t="shared" si="32"/>
        <v>Light</v>
      </c>
      <c r="P702" t="str">
        <f>_xlfn.XLOOKUP(Orders[[#This Row],[Customer ID]],customers!$A$1:$A$1001,customers!$I$1:$I$1001,,0)</f>
        <v>No</v>
      </c>
    </row>
    <row r="703" spans="1:16" x14ac:dyDescent="0.25">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3">
        <f>INDEX(products!$A$1:$G$49,MATCH(orders!$D703,products!$A$1:$A$49,0),MATCH(orders!L$1,products!$A$1:$G$1,0))</f>
        <v>5.97</v>
      </c>
      <c r="M703" s="3">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3">
        <f>INDEX(products!$A$1:$G$49,MATCH(orders!$D704,products!$A$1:$A$49,0),MATCH(orders!L$1,products!$A$1:$G$1,0))</f>
        <v>7.77</v>
      </c>
      <c r="M704" s="3">
        <f t="shared" si="30"/>
        <v>7.77</v>
      </c>
      <c r="N704" t="str">
        <f t="shared" si="31"/>
        <v>Arabica</v>
      </c>
      <c r="O704" t="str">
        <f t="shared" si="32"/>
        <v>Light</v>
      </c>
      <c r="P704" t="str">
        <f>_xlfn.XLOOKUP(Orders[[#This Row],[Customer ID]],customers!$A$1:$A$1001,customers!$I$1:$I$1001,,0)</f>
        <v>Yes</v>
      </c>
    </row>
    <row r="705" spans="1:16" x14ac:dyDescent="0.25">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3">
        <f>INDEX(products!$A$1:$G$49,MATCH(orders!$D705,products!$A$1:$A$49,0),MATCH(orders!L$1,products!$A$1:$G$1,0))</f>
        <v>29.784999999999997</v>
      </c>
      <c r="M705" s="3">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3">
        <f>INDEX(products!$A$1:$G$49,MATCH(orders!$D706,products!$A$1:$A$49,0),MATCH(orders!L$1,products!$A$1:$G$1,0))</f>
        <v>3.645</v>
      </c>
      <c r="M706" s="3">
        <f t="shared" si="30"/>
        <v>21.87</v>
      </c>
      <c r="N706" t="str">
        <f t="shared" si="31"/>
        <v>Excelsa</v>
      </c>
      <c r="O706" t="str">
        <f t="shared" si="32"/>
        <v>Dark</v>
      </c>
      <c r="P706" t="str">
        <f>_xlfn.XLOOKUP(Orders[[#This Row],[Customer ID]],customers!$A$1:$A$1001,customers!$I$1:$I$1001,,0)</f>
        <v>Yes</v>
      </c>
    </row>
    <row r="707" spans="1:16" x14ac:dyDescent="0.25">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3">
        <f>INDEX(products!$A$1:$G$49,MATCH(orders!$D707,products!$A$1:$A$49,0),MATCH(orders!L$1,products!$A$1:$G$1,0))</f>
        <v>8.91</v>
      </c>
      <c r="M707" s="3">
        <f t="shared" ref="M707:M770" si="33">L707*E707</f>
        <v>17.82</v>
      </c>
      <c r="N707" t="str">
        <f t="shared" ref="N707:N770" si="34">IF(I707="Rob","Robusta", IF(I707="Exc","Excelsa", 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3">
        <f>INDEX(products!$A$1:$G$49,MATCH(orders!$D708,products!$A$1:$A$49,0),MATCH(orders!L$1,products!$A$1:$G$1,0))</f>
        <v>4.125</v>
      </c>
      <c r="M708" s="3">
        <f t="shared" si="33"/>
        <v>12.375</v>
      </c>
      <c r="N708" t="str">
        <f t="shared" si="34"/>
        <v>Excelsa</v>
      </c>
      <c r="O708" t="str">
        <f t="shared" si="35"/>
        <v>Medium</v>
      </c>
      <c r="P708" t="str">
        <f>_xlfn.XLOOKUP(Orders[[#This Row],[Customer ID]],customers!$A$1:$A$1001,customers!$I$1:$I$1001,,0)</f>
        <v>No</v>
      </c>
    </row>
    <row r="709" spans="1:16" x14ac:dyDescent="0.25">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3">
        <f>INDEX(products!$A$1:$G$49,MATCH(orders!$D709,products!$A$1:$A$49,0),MATCH(orders!L$1,products!$A$1:$G$1,0))</f>
        <v>12.95</v>
      </c>
      <c r="M709" s="3">
        <f t="shared" si="33"/>
        <v>25.9</v>
      </c>
      <c r="N709" t="str">
        <f t="shared" si="34"/>
        <v>Liberica</v>
      </c>
      <c r="O709" t="str">
        <f t="shared" si="35"/>
        <v>Dark</v>
      </c>
      <c r="P709" t="str">
        <f>_xlfn.XLOOKUP(Orders[[#This Row],[Customer ID]],customers!$A$1:$A$1001,customers!$I$1:$I$1001,,0)</f>
        <v>No</v>
      </c>
    </row>
    <row r="710" spans="1:16" x14ac:dyDescent="0.25">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3">
        <f>INDEX(products!$A$1:$G$49,MATCH(orders!$D710,products!$A$1:$A$49,0),MATCH(orders!L$1,products!$A$1:$G$1,0))</f>
        <v>6.75</v>
      </c>
      <c r="M710" s="3">
        <f t="shared" si="33"/>
        <v>13.5</v>
      </c>
      <c r="N710" t="str">
        <f t="shared" si="34"/>
        <v>Arabica</v>
      </c>
      <c r="O710" t="str">
        <f t="shared" si="35"/>
        <v>Medium</v>
      </c>
      <c r="P710" t="str">
        <f>_xlfn.XLOOKUP(Orders[[#This Row],[Customer ID]],customers!$A$1:$A$1001,customers!$I$1:$I$1001,,0)</f>
        <v>Yes</v>
      </c>
    </row>
    <row r="711" spans="1:16" x14ac:dyDescent="0.25">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3">
        <f>INDEX(products!$A$1:$G$49,MATCH(orders!$D711,products!$A$1:$A$49,0),MATCH(orders!L$1,products!$A$1:$G$1,0))</f>
        <v>8.91</v>
      </c>
      <c r="M711" s="3">
        <f t="shared" si="33"/>
        <v>17.82</v>
      </c>
      <c r="N711" t="str">
        <f t="shared" si="34"/>
        <v>Excelsa</v>
      </c>
      <c r="O711" t="str">
        <f t="shared" si="35"/>
        <v>Light</v>
      </c>
      <c r="P711" t="str">
        <f>_xlfn.XLOOKUP(Orders[[#This Row],[Customer ID]],customers!$A$1:$A$1001,customers!$I$1:$I$1001,,0)</f>
        <v>Yes</v>
      </c>
    </row>
    <row r="712" spans="1:16" x14ac:dyDescent="0.25">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3">
        <f>INDEX(products!$A$1:$G$49,MATCH(orders!$D712,products!$A$1:$A$49,0),MATCH(orders!L$1,products!$A$1:$G$1,0))</f>
        <v>8.25</v>
      </c>
      <c r="M712" s="3">
        <f t="shared" si="33"/>
        <v>24.75</v>
      </c>
      <c r="N712" t="str">
        <f t="shared" si="34"/>
        <v>Excelsa</v>
      </c>
      <c r="O712" t="str">
        <f t="shared" si="35"/>
        <v>Medium</v>
      </c>
      <c r="P712" t="str">
        <f>_xlfn.XLOOKUP(Orders[[#This Row],[Customer ID]],customers!$A$1:$A$1001,customers!$I$1:$I$1001,,0)</f>
        <v>No</v>
      </c>
    </row>
    <row r="713" spans="1:16" x14ac:dyDescent="0.25">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3">
        <f>INDEX(products!$A$1:$G$49,MATCH(orders!$D713,products!$A$1:$A$49,0),MATCH(orders!L$1,products!$A$1:$G$1,0))</f>
        <v>2.9849999999999999</v>
      </c>
      <c r="M713" s="3">
        <f t="shared" si="33"/>
        <v>17.91</v>
      </c>
      <c r="N713" t="str">
        <f t="shared" si="34"/>
        <v>Robusta</v>
      </c>
      <c r="O713" t="str">
        <f t="shared" si="35"/>
        <v>Medium</v>
      </c>
      <c r="P713" t="str">
        <f>_xlfn.XLOOKUP(Orders[[#This Row],[Customer ID]],customers!$A$1:$A$1001,customers!$I$1:$I$1001,,0)</f>
        <v>No</v>
      </c>
    </row>
    <row r="714" spans="1:16" x14ac:dyDescent="0.25">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3">
        <f>INDEX(products!$A$1:$G$49,MATCH(orders!$D714,products!$A$1:$A$49,0),MATCH(orders!L$1,products!$A$1:$G$1,0))</f>
        <v>8.25</v>
      </c>
      <c r="M714" s="3">
        <f t="shared" si="33"/>
        <v>16.5</v>
      </c>
      <c r="N714" t="str">
        <f t="shared" si="34"/>
        <v>Excelsa</v>
      </c>
      <c r="O714" t="str">
        <f t="shared" si="35"/>
        <v>Medium</v>
      </c>
      <c r="P714" t="str">
        <f>_xlfn.XLOOKUP(Orders[[#This Row],[Customer ID]],customers!$A$1:$A$1001,customers!$I$1:$I$1001,,0)</f>
        <v>No</v>
      </c>
    </row>
    <row r="715" spans="1:16" x14ac:dyDescent="0.25">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3">
        <f>INDEX(products!$A$1:$G$49,MATCH(orders!$D715,products!$A$1:$A$49,0),MATCH(orders!L$1,products!$A$1:$G$1,0))</f>
        <v>2.9849999999999999</v>
      </c>
      <c r="M715" s="3">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3">
        <f>INDEX(products!$A$1:$G$49,MATCH(orders!$D716,products!$A$1:$A$49,0),MATCH(orders!L$1,products!$A$1:$G$1,0))</f>
        <v>3.645</v>
      </c>
      <c r="M716" s="3">
        <f t="shared" si="33"/>
        <v>14.58</v>
      </c>
      <c r="N716" t="str">
        <f t="shared" si="34"/>
        <v>Excelsa</v>
      </c>
      <c r="O716" t="str">
        <f t="shared" si="35"/>
        <v>Dark</v>
      </c>
      <c r="P716" t="str">
        <f>_xlfn.XLOOKUP(Orders[[#This Row],[Customer ID]],customers!$A$1:$A$1001,customers!$I$1:$I$1001,,0)</f>
        <v>Yes</v>
      </c>
    </row>
    <row r="717" spans="1:16" x14ac:dyDescent="0.25">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3">
        <f>INDEX(products!$A$1:$G$49,MATCH(orders!$D717,products!$A$1:$A$49,0),MATCH(orders!L$1,products!$A$1:$G$1,0))</f>
        <v>14.85</v>
      </c>
      <c r="M717" s="3">
        <f t="shared" si="33"/>
        <v>89.1</v>
      </c>
      <c r="N717" t="str">
        <f t="shared" si="34"/>
        <v>Excelsa</v>
      </c>
      <c r="O717" t="str">
        <f t="shared" si="35"/>
        <v>Light</v>
      </c>
      <c r="P717" t="str">
        <f>_xlfn.XLOOKUP(Orders[[#This Row],[Customer ID]],customers!$A$1:$A$1001,customers!$I$1:$I$1001,,0)</f>
        <v>No</v>
      </c>
    </row>
    <row r="718" spans="1:16" x14ac:dyDescent="0.25">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3">
        <f>INDEX(products!$A$1:$G$49,MATCH(orders!$D718,products!$A$1:$A$49,0),MATCH(orders!L$1,products!$A$1:$G$1,0))</f>
        <v>11.95</v>
      </c>
      <c r="M718" s="3">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3">
        <f>INDEX(products!$A$1:$G$49,MATCH(orders!$D719,products!$A$1:$A$49,0),MATCH(orders!L$1,products!$A$1:$G$1,0))</f>
        <v>22.884999999999998</v>
      </c>
      <c r="M719" s="3">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3">
        <f>INDEX(products!$A$1:$G$49,MATCH(orders!$D720,products!$A$1:$A$49,0),MATCH(orders!L$1,products!$A$1:$G$1,0))</f>
        <v>12.95</v>
      </c>
      <c r="M720" s="3">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3">
        <f>INDEX(products!$A$1:$G$49,MATCH(orders!$D721,products!$A$1:$A$49,0),MATCH(orders!L$1,products!$A$1:$G$1,0))</f>
        <v>15.85</v>
      </c>
      <c r="M721" s="3">
        <f t="shared" si="33"/>
        <v>79.25</v>
      </c>
      <c r="N721" t="str">
        <f t="shared" si="34"/>
        <v>Liberica</v>
      </c>
      <c r="O721" t="str">
        <f t="shared" si="35"/>
        <v>Light</v>
      </c>
      <c r="P721" t="str">
        <f>_xlfn.XLOOKUP(Orders[[#This Row],[Customer ID]],customers!$A$1:$A$1001,customers!$I$1:$I$1001,,0)</f>
        <v>Yes</v>
      </c>
    </row>
    <row r="722" spans="1:16" x14ac:dyDescent="0.25">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3">
        <f>INDEX(products!$A$1:$G$49,MATCH(orders!$D722,products!$A$1:$A$49,0),MATCH(orders!L$1,products!$A$1:$G$1,0))</f>
        <v>7.29</v>
      </c>
      <c r="M722" s="3">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3">
        <f>INDEX(products!$A$1:$G$49,MATCH(orders!$D723,products!$A$1:$A$49,0),MATCH(orders!L$1,products!$A$1:$G$1,0))</f>
        <v>2.9849999999999999</v>
      </c>
      <c r="M723" s="3">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3">
        <f>INDEX(products!$A$1:$G$49,MATCH(orders!$D724,products!$A$1:$A$49,0),MATCH(orders!L$1,products!$A$1:$G$1,0))</f>
        <v>12.15</v>
      </c>
      <c r="M724" s="3">
        <f t="shared" si="33"/>
        <v>24.3</v>
      </c>
      <c r="N724" t="str">
        <f t="shared" si="34"/>
        <v>Excelsa</v>
      </c>
      <c r="O724" t="str">
        <f t="shared" si="35"/>
        <v>Dark</v>
      </c>
      <c r="P724" t="str">
        <f>_xlfn.XLOOKUP(Orders[[#This Row],[Customer ID]],customers!$A$1:$A$1001,customers!$I$1:$I$1001,,0)</f>
        <v>No</v>
      </c>
    </row>
    <row r="725" spans="1:16" x14ac:dyDescent="0.25">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3">
        <f>INDEX(products!$A$1:$G$49,MATCH(orders!$D725,products!$A$1:$A$49,0),MATCH(orders!L$1,products!$A$1:$G$1,0))</f>
        <v>31.624999999999996</v>
      </c>
      <c r="M725" s="3">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3">
        <f>INDEX(products!$A$1:$G$49,MATCH(orders!$D726,products!$A$1:$A$49,0),MATCH(orders!L$1,products!$A$1:$G$1,0))</f>
        <v>3.375</v>
      </c>
      <c r="M726" s="3">
        <f t="shared" si="33"/>
        <v>6.75</v>
      </c>
      <c r="N726" t="str">
        <f t="shared" si="34"/>
        <v>Arabica</v>
      </c>
      <c r="O726" t="str">
        <f t="shared" si="35"/>
        <v>Medium</v>
      </c>
      <c r="P726" t="str">
        <f>_xlfn.XLOOKUP(Orders[[#This Row],[Customer ID]],customers!$A$1:$A$1001,customers!$I$1:$I$1001,,0)</f>
        <v>Yes</v>
      </c>
    </row>
    <row r="727" spans="1:16" x14ac:dyDescent="0.25">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3">
        <f>INDEX(products!$A$1:$G$49,MATCH(orders!$D727,products!$A$1:$A$49,0),MATCH(orders!L$1,products!$A$1:$G$1,0))</f>
        <v>3.8849999999999998</v>
      </c>
      <c r="M727" s="3">
        <f t="shared" si="33"/>
        <v>23.31</v>
      </c>
      <c r="N727" t="str">
        <f t="shared" si="34"/>
        <v>Arabica</v>
      </c>
      <c r="O727" t="str">
        <f t="shared" si="35"/>
        <v>Light</v>
      </c>
      <c r="P727" t="str">
        <f>_xlfn.XLOOKUP(Orders[[#This Row],[Customer ID]],customers!$A$1:$A$1001,customers!$I$1:$I$1001,,0)</f>
        <v>No</v>
      </c>
    </row>
    <row r="728" spans="1:16" x14ac:dyDescent="0.25">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3">
        <f>INDEX(products!$A$1:$G$49,MATCH(orders!$D728,products!$A$1:$A$49,0),MATCH(orders!L$1,products!$A$1:$G$1,0))</f>
        <v>36.454999999999998</v>
      </c>
      <c r="M728" s="3">
        <f t="shared" si="33"/>
        <v>145.82</v>
      </c>
      <c r="N728" t="str">
        <f t="shared" si="34"/>
        <v>Liberica</v>
      </c>
      <c r="O728" t="str">
        <f t="shared" si="35"/>
        <v>Light</v>
      </c>
      <c r="P728" t="str">
        <f>_xlfn.XLOOKUP(Orders[[#This Row],[Customer ID]],customers!$A$1:$A$1001,customers!$I$1:$I$1001,,0)</f>
        <v>No</v>
      </c>
    </row>
    <row r="729" spans="1:16" x14ac:dyDescent="0.25">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3">
        <f>INDEX(products!$A$1:$G$49,MATCH(orders!$D729,products!$A$1:$A$49,0),MATCH(orders!L$1,products!$A$1:$G$1,0))</f>
        <v>5.97</v>
      </c>
      <c r="M729" s="3">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3">
        <f>INDEX(products!$A$1:$G$49,MATCH(orders!$D730,products!$A$1:$A$49,0),MATCH(orders!L$1,products!$A$1:$G$1,0))</f>
        <v>7.29</v>
      </c>
      <c r="M730" s="3">
        <f t="shared" si="33"/>
        <v>21.87</v>
      </c>
      <c r="N730" t="str">
        <f t="shared" si="34"/>
        <v>Excelsa</v>
      </c>
      <c r="O730" t="str">
        <f t="shared" si="35"/>
        <v>Dark</v>
      </c>
      <c r="P730" t="str">
        <f>_xlfn.XLOOKUP(Orders[[#This Row],[Customer ID]],customers!$A$1:$A$1001,customers!$I$1:$I$1001,,0)</f>
        <v>Yes</v>
      </c>
    </row>
    <row r="731" spans="1:16" x14ac:dyDescent="0.25">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3">
        <f>INDEX(products!$A$1:$G$49,MATCH(orders!$D731,products!$A$1:$A$49,0),MATCH(orders!L$1,products!$A$1:$G$1,0))</f>
        <v>4.3650000000000002</v>
      </c>
      <c r="M731" s="3">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3">
        <f>INDEX(products!$A$1:$G$49,MATCH(orders!$D732,products!$A$1:$A$49,0),MATCH(orders!L$1,products!$A$1:$G$1,0))</f>
        <v>36.454999999999998</v>
      </c>
      <c r="M732" s="3">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3">
        <f>INDEX(products!$A$1:$G$49,MATCH(orders!$D733,products!$A$1:$A$49,0),MATCH(orders!L$1,products!$A$1:$G$1,0))</f>
        <v>3.8849999999999998</v>
      </c>
      <c r="M733" s="3">
        <f t="shared" si="33"/>
        <v>15.54</v>
      </c>
      <c r="N733" t="str">
        <f t="shared" si="34"/>
        <v>Liberica</v>
      </c>
      <c r="O733" t="str">
        <f t="shared" si="35"/>
        <v>Dark</v>
      </c>
      <c r="P733" t="str">
        <f>_xlfn.XLOOKUP(Orders[[#This Row],[Customer ID]],customers!$A$1:$A$1001,customers!$I$1:$I$1001,,0)</f>
        <v>Yes</v>
      </c>
    </row>
    <row r="734" spans="1:16" x14ac:dyDescent="0.25">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3">
        <f>INDEX(products!$A$1:$G$49,MATCH(orders!$D734,products!$A$1:$A$49,0),MATCH(orders!L$1,products!$A$1:$G$1,0))</f>
        <v>4.4550000000000001</v>
      </c>
      <c r="M734" s="3">
        <f t="shared" si="33"/>
        <v>8.91</v>
      </c>
      <c r="N734" t="str">
        <f t="shared" si="34"/>
        <v>Excelsa</v>
      </c>
      <c r="O734" t="str">
        <f t="shared" si="35"/>
        <v>Light</v>
      </c>
      <c r="P734" t="str">
        <f>_xlfn.XLOOKUP(Orders[[#This Row],[Customer ID]],customers!$A$1:$A$1001,customers!$I$1:$I$1001,,0)</f>
        <v>No</v>
      </c>
    </row>
    <row r="735" spans="1:16" x14ac:dyDescent="0.25">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3">
        <f>INDEX(products!$A$1:$G$49,MATCH(orders!$D735,products!$A$1:$A$49,0),MATCH(orders!L$1,products!$A$1:$G$1,0))</f>
        <v>33.464999999999996</v>
      </c>
      <c r="M735" s="3">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3">
        <f>INDEX(products!$A$1:$G$49,MATCH(orders!$D736,products!$A$1:$A$49,0),MATCH(orders!L$1,products!$A$1:$G$1,0))</f>
        <v>2.6849999999999996</v>
      </c>
      <c r="M736" s="3">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3">
        <f>INDEX(products!$A$1:$G$49,MATCH(orders!$D737,products!$A$1:$A$49,0),MATCH(orders!L$1,products!$A$1:$G$1,0))</f>
        <v>3.645</v>
      </c>
      <c r="M737" s="3">
        <f t="shared" si="33"/>
        <v>21.87</v>
      </c>
      <c r="N737" t="str">
        <f t="shared" si="34"/>
        <v>Excelsa</v>
      </c>
      <c r="O737" t="str">
        <f t="shared" si="35"/>
        <v>Dark</v>
      </c>
      <c r="P737" t="str">
        <f>_xlfn.XLOOKUP(Orders[[#This Row],[Customer ID]],customers!$A$1:$A$1001,customers!$I$1:$I$1001,,0)</f>
        <v>No</v>
      </c>
    </row>
    <row r="738" spans="1:16" x14ac:dyDescent="0.25">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3">
        <f>INDEX(products!$A$1:$G$49,MATCH(orders!$D738,products!$A$1:$A$49,0),MATCH(orders!L$1,products!$A$1:$G$1,0))</f>
        <v>12.95</v>
      </c>
      <c r="M738" s="3">
        <f t="shared" si="33"/>
        <v>25.9</v>
      </c>
      <c r="N738" t="str">
        <f t="shared" si="34"/>
        <v>Liberica</v>
      </c>
      <c r="O738" t="str">
        <f t="shared" si="35"/>
        <v>Dark</v>
      </c>
      <c r="P738" t="str">
        <f>_xlfn.XLOOKUP(Orders[[#This Row],[Customer ID]],customers!$A$1:$A$1001,customers!$I$1:$I$1001,,0)</f>
        <v>Yes</v>
      </c>
    </row>
    <row r="739" spans="1:16" x14ac:dyDescent="0.25">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3">
        <f>INDEX(products!$A$1:$G$49,MATCH(orders!$D739,products!$A$1:$A$49,0),MATCH(orders!L$1,products!$A$1:$G$1,0))</f>
        <v>11.25</v>
      </c>
      <c r="M739" s="3">
        <f t="shared" si="33"/>
        <v>56.25</v>
      </c>
      <c r="N739" t="str">
        <f t="shared" si="34"/>
        <v>Arabica</v>
      </c>
      <c r="O739" t="str">
        <f t="shared" si="35"/>
        <v>Medium</v>
      </c>
      <c r="P739" t="str">
        <f>_xlfn.XLOOKUP(Orders[[#This Row],[Customer ID]],customers!$A$1:$A$1001,customers!$I$1:$I$1001,,0)</f>
        <v>No</v>
      </c>
    </row>
    <row r="740" spans="1:16" x14ac:dyDescent="0.25">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3">
        <f>INDEX(products!$A$1:$G$49,MATCH(orders!$D740,products!$A$1:$A$49,0),MATCH(orders!L$1,products!$A$1:$G$1,0))</f>
        <v>3.5849999999999995</v>
      </c>
      <c r="M740" s="3">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3">
        <f>INDEX(products!$A$1:$G$49,MATCH(orders!$D741,products!$A$1:$A$49,0),MATCH(orders!L$1,products!$A$1:$G$1,0))</f>
        <v>3.645</v>
      </c>
      <c r="M741" s="3">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3">
        <f>INDEX(products!$A$1:$G$49,MATCH(orders!$D742,products!$A$1:$A$49,0),MATCH(orders!L$1,products!$A$1:$G$1,0))</f>
        <v>7.169999999999999</v>
      </c>
      <c r="M742" s="3">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3">
        <f>INDEX(products!$A$1:$G$49,MATCH(orders!$D743,products!$A$1:$A$49,0),MATCH(orders!L$1,products!$A$1:$G$1,0))</f>
        <v>4.3650000000000002</v>
      </c>
      <c r="M743" s="3">
        <f t="shared" si="33"/>
        <v>8.73</v>
      </c>
      <c r="N743" t="str">
        <f t="shared" si="34"/>
        <v>Liberica</v>
      </c>
      <c r="O743" t="str">
        <f t="shared" si="35"/>
        <v>Medium</v>
      </c>
      <c r="P743" t="str">
        <f>_xlfn.XLOOKUP(Orders[[#This Row],[Customer ID]],customers!$A$1:$A$1001,customers!$I$1:$I$1001,,0)</f>
        <v>No</v>
      </c>
    </row>
    <row r="744" spans="1:16" x14ac:dyDescent="0.25">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3">
        <f>INDEX(products!$A$1:$G$49,MATCH(orders!$D744,products!$A$1:$A$49,0),MATCH(orders!L$1,products!$A$1:$G$1,0))</f>
        <v>14.55</v>
      </c>
      <c r="M744" s="3">
        <f t="shared" si="33"/>
        <v>58.2</v>
      </c>
      <c r="N744" t="str">
        <f t="shared" si="34"/>
        <v>Liberica</v>
      </c>
      <c r="O744" t="str">
        <f t="shared" si="35"/>
        <v>Medium</v>
      </c>
      <c r="P744" t="str">
        <f>_xlfn.XLOOKUP(Orders[[#This Row],[Customer ID]],customers!$A$1:$A$1001,customers!$I$1:$I$1001,,0)</f>
        <v>No</v>
      </c>
    </row>
    <row r="745" spans="1:16" x14ac:dyDescent="0.25">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3">
        <f>INDEX(products!$A$1:$G$49,MATCH(orders!$D745,products!$A$1:$A$49,0),MATCH(orders!L$1,products!$A$1:$G$1,0))</f>
        <v>5.97</v>
      </c>
      <c r="M745" s="3">
        <f t="shared" si="33"/>
        <v>17.91</v>
      </c>
      <c r="N745" t="str">
        <f t="shared" si="34"/>
        <v>Arabica</v>
      </c>
      <c r="O745" t="str">
        <f t="shared" si="35"/>
        <v>Dark</v>
      </c>
      <c r="P745" t="str">
        <f>_xlfn.XLOOKUP(Orders[[#This Row],[Customer ID]],customers!$A$1:$A$1001,customers!$I$1:$I$1001,,0)</f>
        <v>No</v>
      </c>
    </row>
    <row r="746" spans="1:16" x14ac:dyDescent="0.25">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3">
        <f>INDEX(products!$A$1:$G$49,MATCH(orders!$D746,products!$A$1:$A$49,0),MATCH(orders!L$1,products!$A$1:$G$1,0))</f>
        <v>2.9849999999999999</v>
      </c>
      <c r="M746" s="3">
        <f t="shared" si="33"/>
        <v>17.91</v>
      </c>
      <c r="N746" t="str">
        <f t="shared" si="34"/>
        <v>Robusta</v>
      </c>
      <c r="O746" t="str">
        <f t="shared" si="35"/>
        <v>Medium</v>
      </c>
      <c r="P746" t="str">
        <f>_xlfn.XLOOKUP(Orders[[#This Row],[Customer ID]],customers!$A$1:$A$1001,customers!$I$1:$I$1001,,0)</f>
        <v>Yes</v>
      </c>
    </row>
    <row r="747" spans="1:16" x14ac:dyDescent="0.25">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3">
        <f>INDEX(products!$A$1:$G$49,MATCH(orders!$D747,products!$A$1:$A$49,0),MATCH(orders!L$1,products!$A$1:$G$1,0))</f>
        <v>7.29</v>
      </c>
      <c r="M747" s="3">
        <f t="shared" si="33"/>
        <v>14.58</v>
      </c>
      <c r="N747" t="str">
        <f t="shared" si="34"/>
        <v>Excelsa</v>
      </c>
      <c r="O747" t="str">
        <f t="shared" si="35"/>
        <v>Dark</v>
      </c>
      <c r="P747" t="str">
        <f>_xlfn.XLOOKUP(Orders[[#This Row],[Customer ID]],customers!$A$1:$A$1001,customers!$I$1:$I$1001,,0)</f>
        <v>No</v>
      </c>
    </row>
    <row r="748" spans="1:16" x14ac:dyDescent="0.25">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3">
        <f>INDEX(products!$A$1:$G$49,MATCH(orders!$D748,products!$A$1:$A$49,0),MATCH(orders!L$1,products!$A$1:$G$1,0))</f>
        <v>11.25</v>
      </c>
      <c r="M748" s="3">
        <f t="shared" si="33"/>
        <v>33.75</v>
      </c>
      <c r="N748" t="str">
        <f t="shared" si="34"/>
        <v>Arabica</v>
      </c>
      <c r="O748" t="str">
        <f t="shared" si="35"/>
        <v>Medium</v>
      </c>
      <c r="P748" t="str">
        <f>_xlfn.XLOOKUP(Orders[[#This Row],[Customer ID]],customers!$A$1:$A$1001,customers!$I$1:$I$1001,,0)</f>
        <v>No</v>
      </c>
    </row>
    <row r="749" spans="1:16" x14ac:dyDescent="0.25">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3">
        <f>INDEX(products!$A$1:$G$49,MATCH(orders!$D749,products!$A$1:$A$49,0),MATCH(orders!L$1,products!$A$1:$G$1,0))</f>
        <v>8.73</v>
      </c>
      <c r="M749" s="3">
        <f t="shared" si="33"/>
        <v>34.92</v>
      </c>
      <c r="N749" t="str">
        <f t="shared" si="34"/>
        <v>Liberica</v>
      </c>
      <c r="O749" t="str">
        <f t="shared" si="35"/>
        <v>Medium</v>
      </c>
      <c r="P749" t="str">
        <f>_xlfn.XLOOKUP(Orders[[#This Row],[Customer ID]],customers!$A$1:$A$1001,customers!$I$1:$I$1001,,0)</f>
        <v>Yes</v>
      </c>
    </row>
    <row r="750" spans="1:16" x14ac:dyDescent="0.25">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3">
        <f>INDEX(products!$A$1:$G$49,MATCH(orders!$D750,products!$A$1:$A$49,0),MATCH(orders!L$1,products!$A$1:$G$1,0))</f>
        <v>7.29</v>
      </c>
      <c r="M750" s="3">
        <f t="shared" si="33"/>
        <v>14.58</v>
      </c>
      <c r="N750" t="str">
        <f t="shared" si="34"/>
        <v>Excelsa</v>
      </c>
      <c r="O750" t="str">
        <f t="shared" si="35"/>
        <v>Dark</v>
      </c>
      <c r="P750" t="str">
        <f>_xlfn.XLOOKUP(Orders[[#This Row],[Customer ID]],customers!$A$1:$A$1001,customers!$I$1:$I$1001,,0)</f>
        <v>No</v>
      </c>
    </row>
    <row r="751" spans="1:16" x14ac:dyDescent="0.25">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3">
        <f>INDEX(products!$A$1:$G$49,MATCH(orders!$D751,products!$A$1:$A$49,0),MATCH(orders!L$1,products!$A$1:$G$1,0))</f>
        <v>2.6849999999999996</v>
      </c>
      <c r="M751" s="3">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3">
        <f>INDEX(products!$A$1:$G$49,MATCH(orders!$D752,products!$A$1:$A$49,0),MATCH(orders!L$1,products!$A$1:$G$1,0))</f>
        <v>5.97</v>
      </c>
      <c r="M752" s="3">
        <f t="shared" si="33"/>
        <v>5.97</v>
      </c>
      <c r="N752" t="str">
        <f t="shared" si="34"/>
        <v>Robusta</v>
      </c>
      <c r="O752" t="str">
        <f t="shared" si="35"/>
        <v>Medium</v>
      </c>
      <c r="P752" t="str">
        <f>_xlfn.XLOOKUP(Orders[[#This Row],[Customer ID]],customers!$A$1:$A$1001,customers!$I$1:$I$1001,,0)</f>
        <v>Yes</v>
      </c>
    </row>
    <row r="753" spans="1:16" x14ac:dyDescent="0.25">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3">
        <f>INDEX(products!$A$1:$G$49,MATCH(orders!$D753,products!$A$1:$A$49,0),MATCH(orders!L$1,products!$A$1:$G$1,0))</f>
        <v>9.51</v>
      </c>
      <c r="M753" s="3">
        <f t="shared" si="33"/>
        <v>19.02</v>
      </c>
      <c r="N753" t="str">
        <f t="shared" si="34"/>
        <v>Liberica</v>
      </c>
      <c r="O753" t="str">
        <f t="shared" si="35"/>
        <v>Light</v>
      </c>
      <c r="P753" t="str">
        <f>_xlfn.XLOOKUP(Orders[[#This Row],[Customer ID]],customers!$A$1:$A$1001,customers!$I$1:$I$1001,,0)</f>
        <v>No</v>
      </c>
    </row>
    <row r="754" spans="1:16" x14ac:dyDescent="0.25">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3">
        <f>INDEX(products!$A$1:$G$49,MATCH(orders!$D754,products!$A$1:$A$49,0),MATCH(orders!L$1,products!$A$1:$G$1,0))</f>
        <v>13.75</v>
      </c>
      <c r="M754" s="3">
        <f t="shared" si="33"/>
        <v>27.5</v>
      </c>
      <c r="N754" t="str">
        <f t="shared" si="34"/>
        <v>Excelsa</v>
      </c>
      <c r="O754" t="str">
        <f t="shared" si="35"/>
        <v>Medium</v>
      </c>
      <c r="P754" t="str">
        <f>_xlfn.XLOOKUP(Orders[[#This Row],[Customer ID]],customers!$A$1:$A$1001,customers!$I$1:$I$1001,,0)</f>
        <v>Yes</v>
      </c>
    </row>
    <row r="755" spans="1:16" x14ac:dyDescent="0.25">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3">
        <f>INDEX(products!$A$1:$G$49,MATCH(orders!$D755,products!$A$1:$A$49,0),MATCH(orders!L$1,products!$A$1:$G$1,0))</f>
        <v>5.97</v>
      </c>
      <c r="M755" s="3">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3">
        <f>INDEX(products!$A$1:$G$49,MATCH(orders!$D756,products!$A$1:$A$49,0),MATCH(orders!L$1,products!$A$1:$G$1,0))</f>
        <v>2.9849999999999999</v>
      </c>
      <c r="M756" s="3">
        <f t="shared" si="33"/>
        <v>17.91</v>
      </c>
      <c r="N756" t="str">
        <f t="shared" si="34"/>
        <v>Arabica</v>
      </c>
      <c r="O756" t="str">
        <f t="shared" si="35"/>
        <v>Dark</v>
      </c>
      <c r="P756" t="str">
        <f>_xlfn.XLOOKUP(Orders[[#This Row],[Customer ID]],customers!$A$1:$A$1001,customers!$I$1:$I$1001,,0)</f>
        <v>No</v>
      </c>
    </row>
    <row r="757" spans="1:16" x14ac:dyDescent="0.25">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3">
        <f>INDEX(products!$A$1:$G$49,MATCH(orders!$D757,products!$A$1:$A$49,0),MATCH(orders!L$1,products!$A$1:$G$1,0))</f>
        <v>4.7549999999999999</v>
      </c>
      <c r="M757" s="3">
        <f t="shared" si="33"/>
        <v>28.53</v>
      </c>
      <c r="N757" t="str">
        <f t="shared" si="34"/>
        <v>Liberica</v>
      </c>
      <c r="O757" t="str">
        <f t="shared" si="35"/>
        <v>Light</v>
      </c>
      <c r="P757" t="str">
        <f>_xlfn.XLOOKUP(Orders[[#This Row],[Customer ID]],customers!$A$1:$A$1001,customers!$I$1:$I$1001,,0)</f>
        <v>No</v>
      </c>
    </row>
    <row r="758" spans="1:16" x14ac:dyDescent="0.25">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3">
        <f>INDEX(products!$A$1:$G$49,MATCH(orders!$D758,products!$A$1:$A$49,0),MATCH(orders!L$1,products!$A$1:$G$1,0))</f>
        <v>8.9499999999999993</v>
      </c>
      <c r="M758" s="3">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3">
        <f>INDEX(products!$A$1:$G$49,MATCH(orders!$D759,products!$A$1:$A$49,0),MATCH(orders!L$1,products!$A$1:$G$1,0))</f>
        <v>5.97</v>
      </c>
      <c r="M759" s="3">
        <f t="shared" si="33"/>
        <v>17.91</v>
      </c>
      <c r="N759" t="str">
        <f t="shared" si="34"/>
        <v>Arabica</v>
      </c>
      <c r="O759" t="str">
        <f t="shared" si="35"/>
        <v>Dark</v>
      </c>
      <c r="P759" t="str">
        <f>_xlfn.XLOOKUP(Orders[[#This Row],[Customer ID]],customers!$A$1:$A$1001,customers!$I$1:$I$1001,,0)</f>
        <v>Yes</v>
      </c>
    </row>
    <row r="760" spans="1:16" x14ac:dyDescent="0.25">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3">
        <f>INDEX(products!$A$1:$G$49,MATCH(orders!$D760,products!$A$1:$A$49,0),MATCH(orders!L$1,products!$A$1:$G$1,0))</f>
        <v>8.9499999999999993</v>
      </c>
      <c r="M760" s="3">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3">
        <f>INDEX(products!$A$1:$G$49,MATCH(orders!$D761,products!$A$1:$A$49,0),MATCH(orders!L$1,products!$A$1:$G$1,0))</f>
        <v>29.784999999999997</v>
      </c>
      <c r="M761" s="3">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3">
        <f>INDEX(products!$A$1:$G$49,MATCH(orders!$D762,products!$A$1:$A$49,0),MATCH(orders!L$1,products!$A$1:$G$1,0))</f>
        <v>8.91</v>
      </c>
      <c r="M762" s="3">
        <f t="shared" si="33"/>
        <v>44.55</v>
      </c>
      <c r="N762" t="str">
        <f t="shared" si="34"/>
        <v>Excelsa</v>
      </c>
      <c r="O762" t="str">
        <f t="shared" si="35"/>
        <v>Light</v>
      </c>
      <c r="P762" t="str">
        <f>_xlfn.XLOOKUP(Orders[[#This Row],[Customer ID]],customers!$A$1:$A$1001,customers!$I$1:$I$1001,,0)</f>
        <v>No</v>
      </c>
    </row>
    <row r="763" spans="1:16" x14ac:dyDescent="0.25">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3">
        <f>INDEX(products!$A$1:$G$49,MATCH(orders!$D763,products!$A$1:$A$49,0),MATCH(orders!L$1,products!$A$1:$G$1,0))</f>
        <v>14.85</v>
      </c>
      <c r="M763" s="3">
        <f t="shared" si="33"/>
        <v>89.1</v>
      </c>
      <c r="N763" t="str">
        <f t="shared" si="34"/>
        <v>Excelsa</v>
      </c>
      <c r="O763" t="str">
        <f t="shared" si="35"/>
        <v>Light</v>
      </c>
      <c r="P763" t="str">
        <f>_xlfn.XLOOKUP(Orders[[#This Row],[Customer ID]],customers!$A$1:$A$1001,customers!$I$1:$I$1001,,0)</f>
        <v>Yes</v>
      </c>
    </row>
    <row r="764" spans="1:16" x14ac:dyDescent="0.25">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3">
        <f>INDEX(products!$A$1:$G$49,MATCH(orders!$D764,products!$A$1:$A$49,0),MATCH(orders!L$1,products!$A$1:$G$1,0))</f>
        <v>8.73</v>
      </c>
      <c r="M764" s="3">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3">
        <f>INDEX(products!$A$1:$G$49,MATCH(orders!$D765,products!$A$1:$A$49,0),MATCH(orders!L$1,products!$A$1:$G$1,0))</f>
        <v>7.77</v>
      </c>
      <c r="M765" s="3">
        <f t="shared" si="33"/>
        <v>23.31</v>
      </c>
      <c r="N765" t="str">
        <f t="shared" si="34"/>
        <v>Arabica</v>
      </c>
      <c r="O765" t="str">
        <f t="shared" si="35"/>
        <v>Light</v>
      </c>
      <c r="P765" t="str">
        <f>_xlfn.XLOOKUP(Orders[[#This Row],[Customer ID]],customers!$A$1:$A$1001,customers!$I$1:$I$1001,,0)</f>
        <v>No</v>
      </c>
    </row>
    <row r="766" spans="1:16" x14ac:dyDescent="0.25">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3">
        <f>INDEX(products!$A$1:$G$49,MATCH(orders!$D766,products!$A$1:$A$49,0),MATCH(orders!L$1,products!$A$1:$G$1,0))</f>
        <v>29.784999999999997</v>
      </c>
      <c r="M766" s="3">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3">
        <f>INDEX(products!$A$1:$G$49,MATCH(orders!$D767,products!$A$1:$A$49,0),MATCH(orders!L$1,products!$A$1:$G$1,0))</f>
        <v>9.9499999999999993</v>
      </c>
      <c r="M767" s="3">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3">
        <f>INDEX(products!$A$1:$G$49,MATCH(orders!$D768,products!$A$1:$A$49,0),MATCH(orders!L$1,products!$A$1:$G$1,0))</f>
        <v>7.77</v>
      </c>
      <c r="M768" s="3">
        <f t="shared" si="33"/>
        <v>15.54</v>
      </c>
      <c r="N768" t="str">
        <f t="shared" si="34"/>
        <v>Arabica</v>
      </c>
      <c r="O768" t="str">
        <f t="shared" si="35"/>
        <v>Light</v>
      </c>
      <c r="P768" t="str">
        <f>_xlfn.XLOOKUP(Orders[[#This Row],[Customer ID]],customers!$A$1:$A$1001,customers!$I$1:$I$1001,,0)</f>
        <v>Yes</v>
      </c>
    </row>
    <row r="769" spans="1:16" x14ac:dyDescent="0.25">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3">
        <f>INDEX(products!$A$1:$G$49,MATCH(orders!$D769,products!$A$1:$A$49,0),MATCH(orders!L$1,products!$A$1:$G$1,0))</f>
        <v>29.784999999999997</v>
      </c>
      <c r="M769" s="3">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3">
        <f>INDEX(products!$A$1:$G$49,MATCH(orders!$D770,products!$A$1:$A$49,0),MATCH(orders!L$1,products!$A$1:$G$1,0))</f>
        <v>11.95</v>
      </c>
      <c r="M770" s="3">
        <f t="shared" si="33"/>
        <v>23.9</v>
      </c>
      <c r="N770" t="str">
        <f t="shared" si="34"/>
        <v>Robusta</v>
      </c>
      <c r="O770" t="str">
        <f t="shared" si="35"/>
        <v>Light</v>
      </c>
      <c r="P770" t="str">
        <f>_xlfn.XLOOKUP(Orders[[#This Row],[Customer ID]],customers!$A$1:$A$1001,customers!$I$1:$I$1001,,0)</f>
        <v>No</v>
      </c>
    </row>
    <row r="771" spans="1:16" x14ac:dyDescent="0.25">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3">
        <f>INDEX(products!$A$1:$G$49,MATCH(orders!$D771,products!$A$1:$A$49,0),MATCH(orders!L$1,products!$A$1:$G$1,0))</f>
        <v>22.884999999999998</v>
      </c>
      <c r="M771" s="3">
        <f t="shared" ref="M771:M834" si="36">L771*E771</f>
        <v>137.31</v>
      </c>
      <c r="N771" t="str">
        <f t="shared" ref="N771:N834" si="37">IF(I771="Rob","Robusta", IF(I771="Exc","Excelsa", 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3">
        <f>INDEX(products!$A$1:$G$49,MATCH(orders!$D772,products!$A$1:$A$49,0),MATCH(orders!L$1,products!$A$1:$G$1,0))</f>
        <v>9.9499999999999993</v>
      </c>
      <c r="M772" s="3">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3">
        <f>INDEX(products!$A$1:$G$49,MATCH(orders!$D773,products!$A$1:$A$49,0),MATCH(orders!L$1,products!$A$1:$G$1,0))</f>
        <v>7.169999999999999</v>
      </c>
      <c r="M773" s="3">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3">
        <f>INDEX(products!$A$1:$G$49,MATCH(orders!$D774,products!$A$1:$A$49,0),MATCH(orders!L$1,products!$A$1:$G$1,0))</f>
        <v>13.75</v>
      </c>
      <c r="M774" s="3">
        <f t="shared" si="36"/>
        <v>82.5</v>
      </c>
      <c r="N774" t="str">
        <f t="shared" si="37"/>
        <v>Excelsa</v>
      </c>
      <c r="O774" t="str">
        <f t="shared" si="38"/>
        <v>Medium</v>
      </c>
      <c r="P774" t="str">
        <f>_xlfn.XLOOKUP(Orders[[#This Row],[Customer ID]],customers!$A$1:$A$1001,customers!$I$1:$I$1001,,0)</f>
        <v>No</v>
      </c>
    </row>
    <row r="775" spans="1:16" x14ac:dyDescent="0.25">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3">
        <f>INDEX(products!$A$1:$G$49,MATCH(orders!$D775,products!$A$1:$A$49,0),MATCH(orders!L$1,products!$A$1:$G$1,0))</f>
        <v>4.3650000000000002</v>
      </c>
      <c r="M775" s="3">
        <f t="shared" si="36"/>
        <v>8.73</v>
      </c>
      <c r="N775" t="str">
        <f t="shared" si="37"/>
        <v>Liberica</v>
      </c>
      <c r="O775" t="str">
        <f t="shared" si="38"/>
        <v>Medium</v>
      </c>
      <c r="P775" t="str">
        <f>_xlfn.XLOOKUP(Orders[[#This Row],[Customer ID]],customers!$A$1:$A$1001,customers!$I$1:$I$1001,,0)</f>
        <v>No</v>
      </c>
    </row>
    <row r="776" spans="1:16" x14ac:dyDescent="0.25">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3">
        <f>INDEX(products!$A$1:$G$49,MATCH(orders!$D776,products!$A$1:$A$49,0),MATCH(orders!L$1,products!$A$1:$G$1,0))</f>
        <v>9.9499999999999993</v>
      </c>
      <c r="M776" s="3">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3">
        <f>INDEX(products!$A$1:$G$49,MATCH(orders!$D777,products!$A$1:$A$49,0),MATCH(orders!L$1,products!$A$1:$G$1,0))</f>
        <v>8.91</v>
      </c>
      <c r="M777" s="3">
        <f t="shared" si="36"/>
        <v>17.82</v>
      </c>
      <c r="N777" t="str">
        <f t="shared" si="37"/>
        <v>Excelsa</v>
      </c>
      <c r="O777" t="str">
        <f t="shared" si="38"/>
        <v>Light</v>
      </c>
      <c r="P777" t="str">
        <f>_xlfn.XLOOKUP(Orders[[#This Row],[Customer ID]],customers!$A$1:$A$1001,customers!$I$1:$I$1001,,0)</f>
        <v>Yes</v>
      </c>
    </row>
    <row r="778" spans="1:16" x14ac:dyDescent="0.25">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3">
        <f>INDEX(products!$A$1:$G$49,MATCH(orders!$D778,products!$A$1:$A$49,0),MATCH(orders!L$1,products!$A$1:$G$1,0))</f>
        <v>6.75</v>
      </c>
      <c r="M778" s="3">
        <f t="shared" si="36"/>
        <v>20.25</v>
      </c>
      <c r="N778" t="str">
        <f t="shared" si="37"/>
        <v>Arabica</v>
      </c>
      <c r="O778" t="str">
        <f t="shared" si="38"/>
        <v>Medium</v>
      </c>
      <c r="P778" t="str">
        <f>_xlfn.XLOOKUP(Orders[[#This Row],[Customer ID]],customers!$A$1:$A$1001,customers!$I$1:$I$1001,,0)</f>
        <v>No</v>
      </c>
    </row>
    <row r="779" spans="1:16" x14ac:dyDescent="0.25">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3">
        <f>INDEX(products!$A$1:$G$49,MATCH(orders!$D779,products!$A$1:$A$49,0),MATCH(orders!L$1,products!$A$1:$G$1,0))</f>
        <v>29.784999999999997</v>
      </c>
      <c r="M779" s="3">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3">
        <f>INDEX(products!$A$1:$G$49,MATCH(orders!$D780,products!$A$1:$A$49,0),MATCH(orders!L$1,products!$A$1:$G$1,0))</f>
        <v>9.51</v>
      </c>
      <c r="M780" s="3">
        <f t="shared" si="36"/>
        <v>19.02</v>
      </c>
      <c r="N780" t="str">
        <f t="shared" si="37"/>
        <v>Liberica</v>
      </c>
      <c r="O780" t="str">
        <f t="shared" si="38"/>
        <v>Light</v>
      </c>
      <c r="P780" t="str">
        <f>_xlfn.XLOOKUP(Orders[[#This Row],[Customer ID]],customers!$A$1:$A$1001,customers!$I$1:$I$1001,,0)</f>
        <v>Yes</v>
      </c>
    </row>
    <row r="781" spans="1:16" x14ac:dyDescent="0.25">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3">
        <f>INDEX(products!$A$1:$G$49,MATCH(orders!$D781,products!$A$1:$A$49,0),MATCH(orders!L$1,products!$A$1:$G$1,0))</f>
        <v>12.95</v>
      </c>
      <c r="M781" s="3">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3">
        <f>INDEX(products!$A$1:$G$49,MATCH(orders!$D782,products!$A$1:$A$49,0),MATCH(orders!L$1,products!$A$1:$G$1,0))</f>
        <v>13.75</v>
      </c>
      <c r="M782" s="3">
        <f t="shared" si="36"/>
        <v>41.25</v>
      </c>
      <c r="N782" t="str">
        <f t="shared" si="37"/>
        <v>Excelsa</v>
      </c>
      <c r="O782" t="str">
        <f t="shared" si="38"/>
        <v>Medium</v>
      </c>
      <c r="P782" t="str">
        <f>_xlfn.XLOOKUP(Orders[[#This Row],[Customer ID]],customers!$A$1:$A$1001,customers!$I$1:$I$1001,,0)</f>
        <v>No</v>
      </c>
    </row>
    <row r="783" spans="1:16" x14ac:dyDescent="0.25">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3">
        <f>INDEX(products!$A$1:$G$49,MATCH(orders!$D783,products!$A$1:$A$49,0),MATCH(orders!L$1,products!$A$1:$G$1,0))</f>
        <v>36.454999999999998</v>
      </c>
      <c r="M783" s="3">
        <f t="shared" si="36"/>
        <v>145.82</v>
      </c>
      <c r="N783" t="str">
        <f t="shared" si="37"/>
        <v>Liberica</v>
      </c>
      <c r="O783" t="str">
        <f t="shared" si="38"/>
        <v>Light</v>
      </c>
      <c r="P783" t="str">
        <f>_xlfn.XLOOKUP(Orders[[#This Row],[Customer ID]],customers!$A$1:$A$1001,customers!$I$1:$I$1001,,0)</f>
        <v>No</v>
      </c>
    </row>
    <row r="784" spans="1:16" x14ac:dyDescent="0.25">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3">
        <f>INDEX(products!$A$1:$G$49,MATCH(orders!$D784,products!$A$1:$A$49,0),MATCH(orders!L$1,products!$A$1:$G$1,0))</f>
        <v>4.4550000000000001</v>
      </c>
      <c r="M784" s="3">
        <f t="shared" si="36"/>
        <v>26.73</v>
      </c>
      <c r="N784" t="str">
        <f t="shared" si="37"/>
        <v>Excelsa</v>
      </c>
      <c r="O784" t="str">
        <f t="shared" si="38"/>
        <v>Light</v>
      </c>
      <c r="P784" t="str">
        <f>_xlfn.XLOOKUP(Orders[[#This Row],[Customer ID]],customers!$A$1:$A$1001,customers!$I$1:$I$1001,,0)</f>
        <v>No</v>
      </c>
    </row>
    <row r="785" spans="1:16" x14ac:dyDescent="0.25">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3">
        <f>INDEX(products!$A$1:$G$49,MATCH(orders!$D785,products!$A$1:$A$49,0),MATCH(orders!L$1,products!$A$1:$G$1,0))</f>
        <v>8.73</v>
      </c>
      <c r="M785" s="3">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3">
        <f>INDEX(products!$A$1:$G$49,MATCH(orders!$D786,products!$A$1:$A$49,0),MATCH(orders!L$1,products!$A$1:$G$1,0))</f>
        <v>15.85</v>
      </c>
      <c r="M786" s="3">
        <f t="shared" si="36"/>
        <v>31.7</v>
      </c>
      <c r="N786" t="str">
        <f t="shared" si="37"/>
        <v>Liberica</v>
      </c>
      <c r="O786" t="str">
        <f t="shared" si="38"/>
        <v>Light</v>
      </c>
      <c r="P786" t="str">
        <f>_xlfn.XLOOKUP(Orders[[#This Row],[Customer ID]],customers!$A$1:$A$1001,customers!$I$1:$I$1001,,0)</f>
        <v>No</v>
      </c>
    </row>
    <row r="787" spans="1:16" x14ac:dyDescent="0.25">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3">
        <f>INDEX(products!$A$1:$G$49,MATCH(orders!$D787,products!$A$1:$A$49,0),MATCH(orders!L$1,products!$A$1:$G$1,0))</f>
        <v>22.884999999999998</v>
      </c>
      <c r="M787" s="3">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3">
        <f>INDEX(products!$A$1:$G$49,MATCH(orders!$D788,products!$A$1:$A$49,0),MATCH(orders!L$1,products!$A$1:$G$1,0))</f>
        <v>27.945</v>
      </c>
      <c r="M788" s="3">
        <f t="shared" si="36"/>
        <v>27.945</v>
      </c>
      <c r="N788" t="str">
        <f t="shared" si="37"/>
        <v>Excelsa</v>
      </c>
      <c r="O788" t="str">
        <f t="shared" si="38"/>
        <v>Dark</v>
      </c>
      <c r="P788" t="str">
        <f>_xlfn.XLOOKUP(Orders[[#This Row],[Customer ID]],customers!$A$1:$A$1001,customers!$I$1:$I$1001,,0)</f>
        <v>Yes</v>
      </c>
    </row>
    <row r="789" spans="1:16" x14ac:dyDescent="0.25">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3">
        <f>INDEX(products!$A$1:$G$49,MATCH(orders!$D789,products!$A$1:$A$49,0),MATCH(orders!L$1,products!$A$1:$G$1,0))</f>
        <v>13.75</v>
      </c>
      <c r="M789" s="3">
        <f t="shared" si="36"/>
        <v>82.5</v>
      </c>
      <c r="N789" t="str">
        <f t="shared" si="37"/>
        <v>Excelsa</v>
      </c>
      <c r="O789" t="str">
        <f t="shared" si="38"/>
        <v>Medium</v>
      </c>
      <c r="P789" t="str">
        <f>_xlfn.XLOOKUP(Orders[[#This Row],[Customer ID]],customers!$A$1:$A$1001,customers!$I$1:$I$1001,,0)</f>
        <v>Yes</v>
      </c>
    </row>
    <row r="790" spans="1:16" x14ac:dyDescent="0.25">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3">
        <f>INDEX(products!$A$1:$G$49,MATCH(orders!$D790,products!$A$1:$A$49,0),MATCH(orders!L$1,products!$A$1:$G$1,0))</f>
        <v>22.884999999999998</v>
      </c>
      <c r="M790" s="3">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3">
        <f>INDEX(products!$A$1:$G$49,MATCH(orders!$D791,products!$A$1:$A$49,0),MATCH(orders!L$1,products!$A$1:$G$1,0))</f>
        <v>12.95</v>
      </c>
      <c r="M791" s="3">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3">
        <f>INDEX(products!$A$1:$G$49,MATCH(orders!$D792,products!$A$1:$A$49,0),MATCH(orders!L$1,products!$A$1:$G$1,0))</f>
        <v>7.77</v>
      </c>
      <c r="M792" s="3">
        <f t="shared" si="36"/>
        <v>23.31</v>
      </c>
      <c r="N792" t="str">
        <f t="shared" si="37"/>
        <v>Arabica</v>
      </c>
      <c r="O792" t="str">
        <f t="shared" si="38"/>
        <v>Light</v>
      </c>
      <c r="P792" t="str">
        <f>_xlfn.XLOOKUP(Orders[[#This Row],[Customer ID]],customers!$A$1:$A$1001,customers!$I$1:$I$1001,,0)</f>
        <v>No</v>
      </c>
    </row>
    <row r="793" spans="1:16" x14ac:dyDescent="0.25">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3">
        <f>INDEX(products!$A$1:$G$49,MATCH(orders!$D793,products!$A$1:$A$49,0),MATCH(orders!L$1,products!$A$1:$G$1,0))</f>
        <v>4.7549999999999999</v>
      </c>
      <c r="M793" s="3">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3">
        <f>INDEX(products!$A$1:$G$49,MATCH(orders!$D794,products!$A$1:$A$49,0),MATCH(orders!L$1,products!$A$1:$G$1,0))</f>
        <v>8.73</v>
      </c>
      <c r="M794" s="3">
        <f t="shared" si="36"/>
        <v>52.38</v>
      </c>
      <c r="N794" t="str">
        <f t="shared" si="37"/>
        <v>Liberica</v>
      </c>
      <c r="O794" t="str">
        <f t="shared" si="38"/>
        <v>Medium</v>
      </c>
      <c r="P794" t="str">
        <f>_xlfn.XLOOKUP(Orders[[#This Row],[Customer ID]],customers!$A$1:$A$1001,customers!$I$1:$I$1001,,0)</f>
        <v>Yes</v>
      </c>
    </row>
    <row r="795" spans="1:16" x14ac:dyDescent="0.25">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3">
        <f>INDEX(products!$A$1:$G$49,MATCH(orders!$D795,products!$A$1:$A$49,0),MATCH(orders!L$1,products!$A$1:$G$1,0))</f>
        <v>3.5849999999999995</v>
      </c>
      <c r="M795" s="3">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3">
        <f>INDEX(products!$A$1:$G$49,MATCH(orders!$D796,products!$A$1:$A$49,0),MATCH(orders!L$1,products!$A$1:$G$1,0))</f>
        <v>29.784999999999997</v>
      </c>
      <c r="M796" s="3">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3">
        <f>INDEX(products!$A$1:$G$49,MATCH(orders!$D797,products!$A$1:$A$49,0),MATCH(orders!L$1,products!$A$1:$G$1,0))</f>
        <v>7.169999999999999</v>
      </c>
      <c r="M797" s="3">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3">
        <f>INDEX(products!$A$1:$G$49,MATCH(orders!$D798,products!$A$1:$A$49,0),MATCH(orders!L$1,products!$A$1:$G$1,0))</f>
        <v>9.51</v>
      </c>
      <c r="M798" s="3">
        <f t="shared" si="36"/>
        <v>9.51</v>
      </c>
      <c r="N798" t="str">
        <f t="shared" si="37"/>
        <v>Liberica</v>
      </c>
      <c r="O798" t="str">
        <f t="shared" si="38"/>
        <v>Light</v>
      </c>
      <c r="P798" t="str">
        <f>_xlfn.XLOOKUP(Orders[[#This Row],[Customer ID]],customers!$A$1:$A$1001,customers!$I$1:$I$1001,,0)</f>
        <v>No</v>
      </c>
    </row>
    <row r="799" spans="1:16" x14ac:dyDescent="0.25">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3">
        <f>INDEX(products!$A$1:$G$49,MATCH(orders!$D799,products!$A$1:$A$49,0),MATCH(orders!L$1,products!$A$1:$G$1,0))</f>
        <v>7.77</v>
      </c>
      <c r="M799" s="3">
        <f t="shared" si="36"/>
        <v>31.08</v>
      </c>
      <c r="N799" t="str">
        <f t="shared" si="37"/>
        <v>Arabica</v>
      </c>
      <c r="O799" t="str">
        <f t="shared" si="38"/>
        <v>Light</v>
      </c>
      <c r="P799" t="str">
        <f>_xlfn.XLOOKUP(Orders[[#This Row],[Customer ID]],customers!$A$1:$A$1001,customers!$I$1:$I$1001,,0)</f>
        <v>No</v>
      </c>
    </row>
    <row r="800" spans="1:16" x14ac:dyDescent="0.25">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3">
        <f>INDEX(products!$A$1:$G$49,MATCH(orders!$D800,products!$A$1:$A$49,0),MATCH(orders!L$1,products!$A$1:$G$1,0))</f>
        <v>2.6849999999999996</v>
      </c>
      <c r="M800" s="3">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3">
        <f>INDEX(products!$A$1:$G$49,MATCH(orders!$D801,products!$A$1:$A$49,0),MATCH(orders!L$1,products!$A$1:$G$1,0))</f>
        <v>12.15</v>
      </c>
      <c r="M801" s="3">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3">
        <f>INDEX(products!$A$1:$G$49,MATCH(orders!$D802,products!$A$1:$A$49,0),MATCH(orders!L$1,products!$A$1:$G$1,0))</f>
        <v>2.6849999999999996</v>
      </c>
      <c r="M802" s="3">
        <f t="shared" si="36"/>
        <v>16.11</v>
      </c>
      <c r="N802" t="str">
        <f t="shared" si="37"/>
        <v>Robusta</v>
      </c>
      <c r="O802" t="str">
        <f t="shared" si="38"/>
        <v>Dark</v>
      </c>
      <c r="P802" t="str">
        <f>_xlfn.XLOOKUP(Orders[[#This Row],[Customer ID]],customers!$A$1:$A$1001,customers!$I$1:$I$1001,,0)</f>
        <v>No</v>
      </c>
    </row>
    <row r="803" spans="1:16" x14ac:dyDescent="0.25">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3">
        <f>INDEX(products!$A$1:$G$49,MATCH(orders!$D803,products!$A$1:$A$49,0),MATCH(orders!L$1,products!$A$1:$G$1,0))</f>
        <v>20.584999999999997</v>
      </c>
      <c r="M803" s="3">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3">
        <f>INDEX(products!$A$1:$G$49,MATCH(orders!$D804,products!$A$1:$A$49,0),MATCH(orders!L$1,products!$A$1:$G$1,0))</f>
        <v>2.6849999999999996</v>
      </c>
      <c r="M804" s="3">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3">
        <f>INDEX(products!$A$1:$G$49,MATCH(orders!$D805,products!$A$1:$A$49,0),MATCH(orders!L$1,products!$A$1:$G$1,0))</f>
        <v>31.624999999999996</v>
      </c>
      <c r="M805" s="3">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3">
        <f>INDEX(products!$A$1:$G$49,MATCH(orders!$D806,products!$A$1:$A$49,0),MATCH(orders!L$1,products!$A$1:$G$1,0))</f>
        <v>11.95</v>
      </c>
      <c r="M806" s="3">
        <f t="shared" si="36"/>
        <v>23.9</v>
      </c>
      <c r="N806" t="str">
        <f t="shared" si="37"/>
        <v>Robusta</v>
      </c>
      <c r="O806" t="str">
        <f t="shared" si="38"/>
        <v>Light</v>
      </c>
      <c r="P806" t="str">
        <f>_xlfn.XLOOKUP(Orders[[#This Row],[Customer ID]],customers!$A$1:$A$1001,customers!$I$1:$I$1001,,0)</f>
        <v>No</v>
      </c>
    </row>
    <row r="807" spans="1:16" x14ac:dyDescent="0.25">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3">
        <f>INDEX(products!$A$1:$G$49,MATCH(orders!$D807,products!$A$1:$A$49,0),MATCH(orders!L$1,products!$A$1:$G$1,0))</f>
        <v>5.97</v>
      </c>
      <c r="M807" s="3">
        <f t="shared" si="36"/>
        <v>5.97</v>
      </c>
      <c r="N807" t="str">
        <f t="shared" si="37"/>
        <v>Robusta</v>
      </c>
      <c r="O807" t="str">
        <f t="shared" si="38"/>
        <v>Medium</v>
      </c>
      <c r="P807" t="str">
        <f>_xlfn.XLOOKUP(Orders[[#This Row],[Customer ID]],customers!$A$1:$A$1001,customers!$I$1:$I$1001,,0)</f>
        <v>No</v>
      </c>
    </row>
    <row r="808" spans="1:16" x14ac:dyDescent="0.25">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3">
        <f>INDEX(products!$A$1:$G$49,MATCH(orders!$D808,products!$A$1:$A$49,0),MATCH(orders!L$1,products!$A$1:$G$1,0))</f>
        <v>3.8849999999999998</v>
      </c>
      <c r="M808" s="3">
        <f t="shared" si="36"/>
        <v>7.77</v>
      </c>
      <c r="N808" t="str">
        <f t="shared" si="37"/>
        <v>Liberica</v>
      </c>
      <c r="O808" t="str">
        <f t="shared" si="38"/>
        <v>Dark</v>
      </c>
      <c r="P808" t="str">
        <f>_xlfn.XLOOKUP(Orders[[#This Row],[Customer ID]],customers!$A$1:$A$1001,customers!$I$1:$I$1001,,0)</f>
        <v>Yes</v>
      </c>
    </row>
    <row r="809" spans="1:16" x14ac:dyDescent="0.25">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3">
        <f>INDEX(products!$A$1:$G$49,MATCH(orders!$D809,products!$A$1:$A$49,0),MATCH(orders!L$1,products!$A$1:$G$1,0))</f>
        <v>7.77</v>
      </c>
      <c r="M809" s="3">
        <f t="shared" si="36"/>
        <v>23.31</v>
      </c>
      <c r="N809" t="str">
        <f t="shared" si="37"/>
        <v>Liberica</v>
      </c>
      <c r="O809" t="str">
        <f t="shared" si="38"/>
        <v>Dark</v>
      </c>
      <c r="P809" t="str">
        <f>_xlfn.XLOOKUP(Orders[[#This Row],[Customer ID]],customers!$A$1:$A$1001,customers!$I$1:$I$1001,,0)</f>
        <v>No</v>
      </c>
    </row>
    <row r="810" spans="1:16" x14ac:dyDescent="0.25">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3">
        <f>INDEX(products!$A$1:$G$49,MATCH(orders!$D810,products!$A$1:$A$49,0),MATCH(orders!L$1,products!$A$1:$G$1,0))</f>
        <v>27.484999999999996</v>
      </c>
      <c r="M810" s="3">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3">
        <f>INDEX(products!$A$1:$G$49,MATCH(orders!$D811,products!$A$1:$A$49,0),MATCH(orders!L$1,products!$A$1:$G$1,0))</f>
        <v>2.6849999999999996</v>
      </c>
      <c r="M811" s="3">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3">
        <f>INDEX(products!$A$1:$G$49,MATCH(orders!$D812,products!$A$1:$A$49,0),MATCH(orders!L$1,products!$A$1:$G$1,0))</f>
        <v>9.51</v>
      </c>
      <c r="M812" s="3">
        <f t="shared" si="36"/>
        <v>28.53</v>
      </c>
      <c r="N812" t="str">
        <f t="shared" si="37"/>
        <v>Liberica</v>
      </c>
      <c r="O812" t="str">
        <f t="shared" si="38"/>
        <v>Light</v>
      </c>
      <c r="P812" t="str">
        <f>_xlfn.XLOOKUP(Orders[[#This Row],[Customer ID]],customers!$A$1:$A$1001,customers!$I$1:$I$1001,,0)</f>
        <v>No</v>
      </c>
    </row>
    <row r="813" spans="1:16" x14ac:dyDescent="0.25">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3">
        <f>INDEX(products!$A$1:$G$49,MATCH(orders!$D813,products!$A$1:$A$49,0),MATCH(orders!L$1,products!$A$1:$G$1,0))</f>
        <v>11.25</v>
      </c>
      <c r="M813" s="3">
        <f t="shared" si="36"/>
        <v>67.5</v>
      </c>
      <c r="N813" t="str">
        <f t="shared" si="37"/>
        <v>Arabica</v>
      </c>
      <c r="O813" t="str">
        <f t="shared" si="38"/>
        <v>Medium</v>
      </c>
      <c r="P813" t="str">
        <f>_xlfn.XLOOKUP(Orders[[#This Row],[Customer ID]],customers!$A$1:$A$1001,customers!$I$1:$I$1001,,0)</f>
        <v>Yes</v>
      </c>
    </row>
    <row r="814" spans="1:16" x14ac:dyDescent="0.25">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3">
        <f>INDEX(products!$A$1:$G$49,MATCH(orders!$D814,products!$A$1:$A$49,0),MATCH(orders!L$1,products!$A$1:$G$1,0))</f>
        <v>29.784999999999997</v>
      </c>
      <c r="M814" s="3">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3">
        <f>INDEX(products!$A$1:$G$49,MATCH(orders!$D815,products!$A$1:$A$49,0),MATCH(orders!L$1,products!$A$1:$G$1,0))</f>
        <v>31.624999999999996</v>
      </c>
      <c r="M815" s="3">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3">
        <f>INDEX(products!$A$1:$G$49,MATCH(orders!$D816,products!$A$1:$A$49,0),MATCH(orders!L$1,products!$A$1:$G$1,0))</f>
        <v>4.4550000000000001</v>
      </c>
      <c r="M816" s="3">
        <f t="shared" si="36"/>
        <v>8.91</v>
      </c>
      <c r="N816" t="str">
        <f t="shared" si="37"/>
        <v>Excelsa</v>
      </c>
      <c r="O816" t="str">
        <f t="shared" si="38"/>
        <v>Light</v>
      </c>
      <c r="P816" t="str">
        <f>_xlfn.XLOOKUP(Orders[[#This Row],[Customer ID]],customers!$A$1:$A$1001,customers!$I$1:$I$1001,,0)</f>
        <v>No</v>
      </c>
    </row>
    <row r="817" spans="1:16" x14ac:dyDescent="0.25">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3">
        <f>INDEX(products!$A$1:$G$49,MATCH(orders!$D817,products!$A$1:$A$49,0),MATCH(orders!L$1,products!$A$1:$G$1,0))</f>
        <v>5.97</v>
      </c>
      <c r="M817" s="3">
        <f t="shared" si="36"/>
        <v>35.82</v>
      </c>
      <c r="N817" t="str">
        <f t="shared" si="37"/>
        <v>Robusta</v>
      </c>
      <c r="O817" t="str">
        <f t="shared" si="38"/>
        <v>Medium</v>
      </c>
      <c r="P817" t="str">
        <f>_xlfn.XLOOKUP(Orders[[#This Row],[Customer ID]],customers!$A$1:$A$1001,customers!$I$1:$I$1001,,0)</f>
        <v>No</v>
      </c>
    </row>
    <row r="818" spans="1:16" x14ac:dyDescent="0.25">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3">
        <f>INDEX(products!$A$1:$G$49,MATCH(orders!$D818,products!$A$1:$A$49,0),MATCH(orders!L$1,products!$A$1:$G$1,0))</f>
        <v>9.51</v>
      </c>
      <c r="M818" s="3">
        <f t="shared" si="36"/>
        <v>38.04</v>
      </c>
      <c r="N818" t="str">
        <f t="shared" si="37"/>
        <v>Liberica</v>
      </c>
      <c r="O818" t="str">
        <f t="shared" si="38"/>
        <v>Light</v>
      </c>
      <c r="P818" t="str">
        <f>_xlfn.XLOOKUP(Orders[[#This Row],[Customer ID]],customers!$A$1:$A$1001,customers!$I$1:$I$1001,,0)</f>
        <v>No</v>
      </c>
    </row>
    <row r="819" spans="1:16" x14ac:dyDescent="0.25">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3">
        <f>INDEX(products!$A$1:$G$49,MATCH(orders!$D819,products!$A$1:$A$49,0),MATCH(orders!L$1,products!$A$1:$G$1,0))</f>
        <v>7.77</v>
      </c>
      <c r="M819" s="3">
        <f t="shared" si="36"/>
        <v>15.54</v>
      </c>
      <c r="N819" t="str">
        <f t="shared" si="37"/>
        <v>Liberica</v>
      </c>
      <c r="O819" t="str">
        <f t="shared" si="38"/>
        <v>Dark</v>
      </c>
      <c r="P819" t="str">
        <f>_xlfn.XLOOKUP(Orders[[#This Row],[Customer ID]],customers!$A$1:$A$1001,customers!$I$1:$I$1001,,0)</f>
        <v>No</v>
      </c>
    </row>
    <row r="820" spans="1:16" x14ac:dyDescent="0.25">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3">
        <f>INDEX(products!$A$1:$G$49,MATCH(orders!$D820,products!$A$1:$A$49,0),MATCH(orders!L$1,products!$A$1:$G$1,0))</f>
        <v>15.85</v>
      </c>
      <c r="M820" s="3">
        <f t="shared" si="36"/>
        <v>79.25</v>
      </c>
      <c r="N820" t="str">
        <f t="shared" si="37"/>
        <v>Liberica</v>
      </c>
      <c r="O820" t="str">
        <f t="shared" si="38"/>
        <v>Light</v>
      </c>
      <c r="P820" t="str">
        <f>_xlfn.XLOOKUP(Orders[[#This Row],[Customer ID]],customers!$A$1:$A$1001,customers!$I$1:$I$1001,,0)</f>
        <v>No</v>
      </c>
    </row>
    <row r="821" spans="1:16" x14ac:dyDescent="0.25">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3">
        <f>INDEX(products!$A$1:$G$49,MATCH(orders!$D821,products!$A$1:$A$49,0),MATCH(orders!L$1,products!$A$1:$G$1,0))</f>
        <v>4.7549999999999999</v>
      </c>
      <c r="M821" s="3">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3">
        <f>INDEX(products!$A$1:$G$49,MATCH(orders!$D822,products!$A$1:$A$49,0),MATCH(orders!L$1,products!$A$1:$G$1,0))</f>
        <v>13.75</v>
      </c>
      <c r="M822" s="3">
        <f t="shared" si="36"/>
        <v>55</v>
      </c>
      <c r="N822" t="str">
        <f t="shared" si="37"/>
        <v>Excelsa</v>
      </c>
      <c r="O822" t="str">
        <f t="shared" si="38"/>
        <v>Medium</v>
      </c>
      <c r="P822" t="str">
        <f>_xlfn.XLOOKUP(Orders[[#This Row],[Customer ID]],customers!$A$1:$A$1001,customers!$I$1:$I$1001,,0)</f>
        <v>Yes</v>
      </c>
    </row>
    <row r="823" spans="1:16" x14ac:dyDescent="0.25">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3">
        <f>INDEX(products!$A$1:$G$49,MATCH(orders!$D823,products!$A$1:$A$49,0),MATCH(orders!L$1,products!$A$1:$G$1,0))</f>
        <v>5.3699999999999992</v>
      </c>
      <c r="M823" s="3">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3">
        <f>INDEX(products!$A$1:$G$49,MATCH(orders!$D824,products!$A$1:$A$49,0),MATCH(orders!L$1,products!$A$1:$G$1,0))</f>
        <v>34.154999999999994</v>
      </c>
      <c r="M824" s="3">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3">
        <f>INDEX(products!$A$1:$G$49,MATCH(orders!$D825,products!$A$1:$A$49,0),MATCH(orders!L$1,products!$A$1:$G$1,0))</f>
        <v>15.85</v>
      </c>
      <c r="M825" s="3">
        <f t="shared" si="36"/>
        <v>47.55</v>
      </c>
      <c r="N825" t="str">
        <f t="shared" si="37"/>
        <v>Liberica</v>
      </c>
      <c r="O825" t="str">
        <f t="shared" si="38"/>
        <v>Light</v>
      </c>
      <c r="P825" t="str">
        <f>_xlfn.XLOOKUP(Orders[[#This Row],[Customer ID]],customers!$A$1:$A$1001,customers!$I$1:$I$1001,,0)</f>
        <v>Yes</v>
      </c>
    </row>
    <row r="826" spans="1:16" x14ac:dyDescent="0.25">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3">
        <f>INDEX(products!$A$1:$G$49,MATCH(orders!$D826,products!$A$1:$A$49,0),MATCH(orders!L$1,products!$A$1:$G$1,0))</f>
        <v>3.375</v>
      </c>
      <c r="M826" s="3">
        <f t="shared" si="36"/>
        <v>16.875</v>
      </c>
      <c r="N826" t="str">
        <f t="shared" si="37"/>
        <v>Arabica</v>
      </c>
      <c r="O826" t="str">
        <f t="shared" si="38"/>
        <v>Medium</v>
      </c>
      <c r="P826" t="str">
        <f>_xlfn.XLOOKUP(Orders[[#This Row],[Customer ID]],customers!$A$1:$A$1001,customers!$I$1:$I$1001,,0)</f>
        <v>Yes</v>
      </c>
    </row>
    <row r="827" spans="1:16" x14ac:dyDescent="0.25">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3">
        <f>INDEX(products!$A$1:$G$49,MATCH(orders!$D827,products!$A$1:$A$49,0),MATCH(orders!L$1,products!$A$1:$G$1,0))</f>
        <v>9.9499999999999993</v>
      </c>
      <c r="M827" s="3">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3">
        <f>INDEX(products!$A$1:$G$49,MATCH(orders!$D828,products!$A$1:$A$49,0),MATCH(orders!L$1,products!$A$1:$G$1,0))</f>
        <v>8.25</v>
      </c>
      <c r="M828" s="3">
        <f t="shared" si="36"/>
        <v>41.25</v>
      </c>
      <c r="N828" t="str">
        <f t="shared" si="37"/>
        <v>Excelsa</v>
      </c>
      <c r="O828" t="str">
        <f t="shared" si="38"/>
        <v>Medium</v>
      </c>
      <c r="P828" t="str">
        <f>_xlfn.XLOOKUP(Orders[[#This Row],[Customer ID]],customers!$A$1:$A$1001,customers!$I$1:$I$1001,,0)</f>
        <v>Yes</v>
      </c>
    </row>
    <row r="829" spans="1:16" x14ac:dyDescent="0.25">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3">
        <f>INDEX(products!$A$1:$G$49,MATCH(orders!$D829,products!$A$1:$A$49,0),MATCH(orders!L$1,products!$A$1:$G$1,0))</f>
        <v>4.125</v>
      </c>
      <c r="M829" s="3">
        <f t="shared" si="36"/>
        <v>20.625</v>
      </c>
      <c r="N829" t="str">
        <f t="shared" si="37"/>
        <v>Excelsa</v>
      </c>
      <c r="O829" t="str">
        <f t="shared" si="38"/>
        <v>Medium</v>
      </c>
      <c r="P829" t="str">
        <f>_xlfn.XLOOKUP(Orders[[#This Row],[Customer ID]],customers!$A$1:$A$1001,customers!$I$1:$I$1001,,0)</f>
        <v>No</v>
      </c>
    </row>
    <row r="830" spans="1:16" x14ac:dyDescent="0.25">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3">
        <f>INDEX(products!$A$1:$G$49,MATCH(orders!$D830,products!$A$1:$A$49,0),MATCH(orders!L$1,products!$A$1:$G$1,0))</f>
        <v>22.884999999999998</v>
      </c>
      <c r="M830" s="3">
        <f t="shared" si="36"/>
        <v>137.31</v>
      </c>
      <c r="N830" t="str">
        <f t="shared" si="37"/>
        <v>Arabica</v>
      </c>
      <c r="O830" t="str">
        <f t="shared" si="38"/>
        <v>Dark</v>
      </c>
      <c r="P830" t="str">
        <f>_xlfn.XLOOKUP(Orders[[#This Row],[Customer ID]],customers!$A$1:$A$1001,customers!$I$1:$I$1001,,0)</f>
        <v>Yes</v>
      </c>
    </row>
    <row r="831" spans="1:16" x14ac:dyDescent="0.25">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3">
        <f>INDEX(products!$A$1:$G$49,MATCH(orders!$D831,products!$A$1:$A$49,0),MATCH(orders!L$1,products!$A$1:$G$1,0))</f>
        <v>2.9849999999999999</v>
      </c>
      <c r="M831" s="3">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3">
        <f>INDEX(products!$A$1:$G$49,MATCH(orders!$D832,products!$A$1:$A$49,0),MATCH(orders!L$1,products!$A$1:$G$1,0))</f>
        <v>13.75</v>
      </c>
      <c r="M832" s="3">
        <f t="shared" si="36"/>
        <v>27.5</v>
      </c>
      <c r="N832" t="str">
        <f t="shared" si="37"/>
        <v>Excelsa</v>
      </c>
      <c r="O832" t="str">
        <f t="shared" si="38"/>
        <v>Medium</v>
      </c>
      <c r="P832" t="str">
        <f>_xlfn.XLOOKUP(Orders[[#This Row],[Customer ID]],customers!$A$1:$A$1001,customers!$I$1:$I$1001,,0)</f>
        <v>No</v>
      </c>
    </row>
    <row r="833" spans="1:16" x14ac:dyDescent="0.25">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3">
        <f>INDEX(products!$A$1:$G$49,MATCH(orders!$D833,products!$A$1:$A$49,0),MATCH(orders!L$1,products!$A$1:$G$1,0))</f>
        <v>2.9849999999999999</v>
      </c>
      <c r="M833" s="3">
        <f t="shared" si="36"/>
        <v>5.97</v>
      </c>
      <c r="N833" t="str">
        <f t="shared" si="37"/>
        <v>Arabica</v>
      </c>
      <c r="O833" t="str">
        <f t="shared" si="38"/>
        <v>Dark</v>
      </c>
      <c r="P833" t="str">
        <f>_xlfn.XLOOKUP(Orders[[#This Row],[Customer ID]],customers!$A$1:$A$1001,customers!$I$1:$I$1001,,0)</f>
        <v>No</v>
      </c>
    </row>
    <row r="834" spans="1:16" x14ac:dyDescent="0.25">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3">
        <f>INDEX(products!$A$1:$G$49,MATCH(orders!$D834,products!$A$1:$A$49,0),MATCH(orders!L$1,products!$A$1:$G$1,0))</f>
        <v>9.9499999999999993</v>
      </c>
      <c r="M834" s="3">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3">
        <f>INDEX(products!$A$1:$G$49,MATCH(orders!$D835,products!$A$1:$A$49,0),MATCH(orders!L$1,products!$A$1:$G$1,0))</f>
        <v>20.584999999999997</v>
      </c>
      <c r="M835" s="3">
        <f t="shared" ref="M835:M898" si="39">L835*E835</f>
        <v>82.339999999999989</v>
      </c>
      <c r="N835" t="str">
        <f t="shared" ref="N835:N898" si="40">IF(I835="Rob","Robusta", IF(I835="Exc","Excelsa", 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3">
        <f>INDEX(products!$A$1:$G$49,MATCH(orders!$D836,products!$A$1:$A$49,0),MATCH(orders!L$1,products!$A$1:$G$1,0))</f>
        <v>22.884999999999998</v>
      </c>
      <c r="M836" s="3">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3">
        <f>INDEX(products!$A$1:$G$49,MATCH(orders!$D837,products!$A$1:$A$49,0),MATCH(orders!L$1,products!$A$1:$G$1,0))</f>
        <v>8.91</v>
      </c>
      <c r="M837" s="3">
        <f t="shared" si="39"/>
        <v>8.91</v>
      </c>
      <c r="N837" t="str">
        <f t="shared" si="40"/>
        <v>Excelsa</v>
      </c>
      <c r="O837" t="str">
        <f t="shared" si="41"/>
        <v>Light</v>
      </c>
      <c r="P837" t="str">
        <f>_xlfn.XLOOKUP(Orders[[#This Row],[Customer ID]],customers!$A$1:$A$1001,customers!$I$1:$I$1001,,0)</f>
        <v>Yes</v>
      </c>
    </row>
    <row r="838" spans="1:16" x14ac:dyDescent="0.25">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3">
        <f>INDEX(products!$A$1:$G$49,MATCH(orders!$D838,products!$A$1:$A$49,0),MATCH(orders!L$1,products!$A$1:$G$1,0))</f>
        <v>2.9849999999999999</v>
      </c>
      <c r="M838" s="3">
        <f t="shared" si="39"/>
        <v>11.94</v>
      </c>
      <c r="N838" t="str">
        <f t="shared" si="40"/>
        <v>Arabica</v>
      </c>
      <c r="O838" t="str">
        <f t="shared" si="41"/>
        <v>Dark</v>
      </c>
      <c r="P838" t="str">
        <f>_xlfn.XLOOKUP(Orders[[#This Row],[Customer ID]],customers!$A$1:$A$1001,customers!$I$1:$I$1001,,0)</f>
        <v>No</v>
      </c>
    </row>
    <row r="839" spans="1:16" x14ac:dyDescent="0.25">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3">
        <f>INDEX(products!$A$1:$G$49,MATCH(orders!$D839,products!$A$1:$A$49,0),MATCH(orders!L$1,products!$A$1:$G$1,0))</f>
        <v>33.464999999999996</v>
      </c>
      <c r="M839" s="3">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3">
        <f>INDEX(products!$A$1:$G$49,MATCH(orders!$D840,products!$A$1:$A$49,0),MATCH(orders!L$1,products!$A$1:$G$1,0))</f>
        <v>22.884999999999998</v>
      </c>
      <c r="M840" s="3">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3">
        <f>INDEX(products!$A$1:$G$49,MATCH(orders!$D841,products!$A$1:$A$49,0),MATCH(orders!L$1,products!$A$1:$G$1,0))</f>
        <v>8.25</v>
      </c>
      <c r="M841" s="3">
        <f t="shared" si="39"/>
        <v>41.25</v>
      </c>
      <c r="N841" t="str">
        <f t="shared" si="40"/>
        <v>Excelsa</v>
      </c>
      <c r="O841" t="str">
        <f t="shared" si="41"/>
        <v>Medium</v>
      </c>
      <c r="P841" t="str">
        <f>_xlfn.XLOOKUP(Orders[[#This Row],[Customer ID]],customers!$A$1:$A$1001,customers!$I$1:$I$1001,,0)</f>
        <v>No</v>
      </c>
    </row>
    <row r="842" spans="1:16" x14ac:dyDescent="0.25">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3">
        <f>INDEX(products!$A$1:$G$49,MATCH(orders!$D842,products!$A$1:$A$49,0),MATCH(orders!L$1,products!$A$1:$G$1,0))</f>
        <v>7.169999999999999</v>
      </c>
      <c r="M842" s="3">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3">
        <f>INDEX(products!$A$1:$G$49,MATCH(orders!$D843,products!$A$1:$A$49,0),MATCH(orders!L$1,products!$A$1:$G$1,0))</f>
        <v>4.3650000000000002</v>
      </c>
      <c r="M843" s="3">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3">
        <f>INDEX(products!$A$1:$G$49,MATCH(orders!$D844,products!$A$1:$A$49,0),MATCH(orders!L$1,products!$A$1:$G$1,0))</f>
        <v>4.125</v>
      </c>
      <c r="M844" s="3">
        <f t="shared" si="39"/>
        <v>8.25</v>
      </c>
      <c r="N844" t="str">
        <f t="shared" si="40"/>
        <v>Excelsa</v>
      </c>
      <c r="O844" t="str">
        <f t="shared" si="41"/>
        <v>Medium</v>
      </c>
      <c r="P844" t="str">
        <f>_xlfn.XLOOKUP(Orders[[#This Row],[Customer ID]],customers!$A$1:$A$1001,customers!$I$1:$I$1001,,0)</f>
        <v>Yes</v>
      </c>
    </row>
    <row r="845" spans="1:16" x14ac:dyDescent="0.25">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3">
        <f>INDEX(products!$A$1:$G$49,MATCH(orders!$D845,products!$A$1:$A$49,0),MATCH(orders!L$1,products!$A$1:$G$1,0))</f>
        <v>4.125</v>
      </c>
      <c r="M845" s="3">
        <f t="shared" si="39"/>
        <v>8.25</v>
      </c>
      <c r="N845" t="str">
        <f t="shared" si="40"/>
        <v>Excelsa</v>
      </c>
      <c r="O845" t="str">
        <f t="shared" si="41"/>
        <v>Medium</v>
      </c>
      <c r="P845" t="str">
        <f>_xlfn.XLOOKUP(Orders[[#This Row],[Customer ID]],customers!$A$1:$A$1001,customers!$I$1:$I$1001,,0)</f>
        <v>Yes</v>
      </c>
    </row>
    <row r="846" spans="1:16" x14ac:dyDescent="0.25">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3">
        <f>INDEX(products!$A$1:$G$49,MATCH(orders!$D846,products!$A$1:$A$49,0),MATCH(orders!L$1,products!$A$1:$G$1,0))</f>
        <v>5.97</v>
      </c>
      <c r="M846" s="3">
        <f t="shared" si="39"/>
        <v>35.82</v>
      </c>
      <c r="N846" t="str">
        <f t="shared" si="40"/>
        <v>Arabica</v>
      </c>
      <c r="O846" t="str">
        <f t="shared" si="41"/>
        <v>Dark</v>
      </c>
      <c r="P846" t="str">
        <f>_xlfn.XLOOKUP(Orders[[#This Row],[Customer ID]],customers!$A$1:$A$1001,customers!$I$1:$I$1001,,0)</f>
        <v>Yes</v>
      </c>
    </row>
    <row r="847" spans="1:16" x14ac:dyDescent="0.25">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3">
        <f>INDEX(products!$A$1:$G$49,MATCH(orders!$D847,products!$A$1:$A$49,0),MATCH(orders!L$1,products!$A$1:$G$1,0))</f>
        <v>27.945</v>
      </c>
      <c r="M847" s="3">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3">
        <f>INDEX(products!$A$1:$G$49,MATCH(orders!$D848,products!$A$1:$A$49,0),MATCH(orders!L$1,products!$A$1:$G$1,0))</f>
        <v>25.874999999999996</v>
      </c>
      <c r="M848" s="3">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3">
        <f>INDEX(products!$A$1:$G$49,MATCH(orders!$D849,products!$A$1:$A$49,0),MATCH(orders!L$1,products!$A$1:$G$1,0))</f>
        <v>2.9849999999999999</v>
      </c>
      <c r="M849" s="3">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3">
        <f>INDEX(products!$A$1:$G$49,MATCH(orders!$D850,products!$A$1:$A$49,0),MATCH(orders!L$1,products!$A$1:$G$1,0))</f>
        <v>8.91</v>
      </c>
      <c r="M850" s="3">
        <f t="shared" si="39"/>
        <v>53.46</v>
      </c>
      <c r="N850" t="str">
        <f t="shared" si="40"/>
        <v>Excelsa</v>
      </c>
      <c r="O850" t="str">
        <f t="shared" si="41"/>
        <v>Light</v>
      </c>
      <c r="P850" t="str">
        <f>_xlfn.XLOOKUP(Orders[[#This Row],[Customer ID]],customers!$A$1:$A$1001,customers!$I$1:$I$1001,,0)</f>
        <v>No</v>
      </c>
    </row>
    <row r="851" spans="1:16" x14ac:dyDescent="0.25">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3">
        <f>INDEX(products!$A$1:$G$49,MATCH(orders!$D851,products!$A$1:$A$49,0),MATCH(orders!L$1,products!$A$1:$G$1,0))</f>
        <v>3.8849999999999998</v>
      </c>
      <c r="M851" s="3">
        <f t="shared" si="39"/>
        <v>23.31</v>
      </c>
      <c r="N851" t="str">
        <f t="shared" si="40"/>
        <v>Arabica</v>
      </c>
      <c r="O851" t="str">
        <f t="shared" si="41"/>
        <v>Light</v>
      </c>
      <c r="P851" t="str">
        <f>_xlfn.XLOOKUP(Orders[[#This Row],[Customer ID]],customers!$A$1:$A$1001,customers!$I$1:$I$1001,,0)</f>
        <v>Yes</v>
      </c>
    </row>
    <row r="852" spans="1:16" x14ac:dyDescent="0.25">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3">
        <f>INDEX(products!$A$1:$G$49,MATCH(orders!$D852,products!$A$1:$A$49,0),MATCH(orders!L$1,products!$A$1:$G$1,0))</f>
        <v>3.375</v>
      </c>
      <c r="M852" s="3">
        <f t="shared" si="39"/>
        <v>6.75</v>
      </c>
      <c r="N852" t="str">
        <f t="shared" si="40"/>
        <v>Arabica</v>
      </c>
      <c r="O852" t="str">
        <f t="shared" si="41"/>
        <v>Medium</v>
      </c>
      <c r="P852" t="str">
        <f>_xlfn.XLOOKUP(Orders[[#This Row],[Customer ID]],customers!$A$1:$A$1001,customers!$I$1:$I$1001,,0)</f>
        <v>Yes</v>
      </c>
    </row>
    <row r="853" spans="1:16" x14ac:dyDescent="0.25">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3">
        <f>INDEX(products!$A$1:$G$49,MATCH(orders!$D853,products!$A$1:$A$49,0),MATCH(orders!L$1,products!$A$1:$G$1,0))</f>
        <v>7.77</v>
      </c>
      <c r="M853" s="3">
        <f t="shared" si="39"/>
        <v>7.77</v>
      </c>
      <c r="N853" t="str">
        <f t="shared" si="40"/>
        <v>Liberica</v>
      </c>
      <c r="O853" t="str">
        <f t="shared" si="41"/>
        <v>Dark</v>
      </c>
      <c r="P853" t="str">
        <f>_xlfn.XLOOKUP(Orders[[#This Row],[Customer ID]],customers!$A$1:$A$1001,customers!$I$1:$I$1001,,0)</f>
        <v>Yes</v>
      </c>
    </row>
    <row r="854" spans="1:16" x14ac:dyDescent="0.25">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3">
        <f>INDEX(products!$A$1:$G$49,MATCH(orders!$D854,products!$A$1:$A$49,0),MATCH(orders!L$1,products!$A$1:$G$1,0))</f>
        <v>29.784999999999997</v>
      </c>
      <c r="M854" s="3">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3">
        <f>INDEX(products!$A$1:$G$49,MATCH(orders!$D855,products!$A$1:$A$49,0),MATCH(orders!L$1,products!$A$1:$G$1,0))</f>
        <v>9.9499999999999993</v>
      </c>
      <c r="M855" s="3">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3">
        <f>INDEX(products!$A$1:$G$49,MATCH(orders!$D856,products!$A$1:$A$49,0),MATCH(orders!L$1,products!$A$1:$G$1,0))</f>
        <v>7.169999999999999</v>
      </c>
      <c r="M856" s="3">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3">
        <f>INDEX(products!$A$1:$G$49,MATCH(orders!$D857,products!$A$1:$A$49,0),MATCH(orders!L$1,products!$A$1:$G$1,0))</f>
        <v>29.784999999999997</v>
      </c>
      <c r="M857" s="3">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3">
        <f>INDEX(products!$A$1:$G$49,MATCH(orders!$D858,products!$A$1:$A$49,0),MATCH(orders!L$1,products!$A$1:$G$1,0))</f>
        <v>4.3650000000000002</v>
      </c>
      <c r="M858" s="3">
        <f t="shared" si="39"/>
        <v>8.73</v>
      </c>
      <c r="N858" t="str">
        <f t="shared" si="40"/>
        <v>Liberica</v>
      </c>
      <c r="O858" t="str">
        <f t="shared" si="41"/>
        <v>Medium</v>
      </c>
      <c r="P858" t="str">
        <f>_xlfn.XLOOKUP(Orders[[#This Row],[Customer ID]],customers!$A$1:$A$1001,customers!$I$1:$I$1001,,0)</f>
        <v>Yes</v>
      </c>
    </row>
    <row r="859" spans="1:16" x14ac:dyDescent="0.25">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3">
        <f>INDEX(products!$A$1:$G$49,MATCH(orders!$D859,products!$A$1:$A$49,0),MATCH(orders!L$1,products!$A$1:$G$1,0))</f>
        <v>27.484999999999996</v>
      </c>
      <c r="M859" s="3">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3">
        <f>INDEX(products!$A$1:$G$49,MATCH(orders!$D860,products!$A$1:$A$49,0),MATCH(orders!L$1,products!$A$1:$G$1,0))</f>
        <v>8.73</v>
      </c>
      <c r="M860" s="3">
        <f t="shared" si="39"/>
        <v>34.92</v>
      </c>
      <c r="N860" t="str">
        <f t="shared" si="40"/>
        <v>Liberica</v>
      </c>
      <c r="O860" t="str">
        <f t="shared" si="41"/>
        <v>Medium</v>
      </c>
      <c r="P860" t="str">
        <f>_xlfn.XLOOKUP(Orders[[#This Row],[Customer ID]],customers!$A$1:$A$1001,customers!$I$1:$I$1001,,0)</f>
        <v>No</v>
      </c>
    </row>
    <row r="861" spans="1:16" x14ac:dyDescent="0.25">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3">
        <f>INDEX(products!$A$1:$G$49,MATCH(orders!$D861,products!$A$1:$A$49,0),MATCH(orders!L$1,products!$A$1:$G$1,0))</f>
        <v>29.784999999999997</v>
      </c>
      <c r="M861" s="3">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3">
        <f>INDEX(products!$A$1:$G$49,MATCH(orders!$D862,products!$A$1:$A$49,0),MATCH(orders!L$1,products!$A$1:$G$1,0))</f>
        <v>25.874999999999996</v>
      </c>
      <c r="M862" s="3">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3">
        <f>INDEX(products!$A$1:$G$49,MATCH(orders!$D863,products!$A$1:$A$49,0),MATCH(orders!L$1,products!$A$1:$G$1,0))</f>
        <v>12.95</v>
      </c>
      <c r="M863" s="3">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3">
        <f>INDEX(products!$A$1:$G$49,MATCH(orders!$D864,products!$A$1:$A$49,0),MATCH(orders!L$1,products!$A$1:$G$1,0))</f>
        <v>9.9499999999999993</v>
      </c>
      <c r="M864" s="3">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3">
        <f>INDEX(products!$A$1:$G$49,MATCH(orders!$D865,products!$A$1:$A$49,0),MATCH(orders!L$1,products!$A$1:$G$1,0))</f>
        <v>14.55</v>
      </c>
      <c r="M865" s="3">
        <f t="shared" si="39"/>
        <v>29.1</v>
      </c>
      <c r="N865" t="str">
        <f t="shared" si="40"/>
        <v>Liberica</v>
      </c>
      <c r="O865" t="str">
        <f t="shared" si="41"/>
        <v>Medium</v>
      </c>
      <c r="P865" t="str">
        <f>_xlfn.XLOOKUP(Orders[[#This Row],[Customer ID]],customers!$A$1:$A$1001,customers!$I$1:$I$1001,,0)</f>
        <v>Yes</v>
      </c>
    </row>
    <row r="866" spans="1:16" x14ac:dyDescent="0.25">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3">
        <f>INDEX(products!$A$1:$G$49,MATCH(orders!$D866,products!$A$1:$A$49,0),MATCH(orders!L$1,products!$A$1:$G$1,0))</f>
        <v>3.5849999999999995</v>
      </c>
      <c r="M866" s="3">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3">
        <f>INDEX(products!$A$1:$G$49,MATCH(orders!$D867,products!$A$1:$A$49,0),MATCH(orders!L$1,products!$A$1:$G$1,0))</f>
        <v>6.75</v>
      </c>
      <c r="M867" s="3">
        <f t="shared" si="39"/>
        <v>6.75</v>
      </c>
      <c r="N867" t="str">
        <f t="shared" si="40"/>
        <v>Arabica</v>
      </c>
      <c r="O867" t="str">
        <f t="shared" si="41"/>
        <v>Medium</v>
      </c>
      <c r="P867" t="str">
        <f>_xlfn.XLOOKUP(Orders[[#This Row],[Customer ID]],customers!$A$1:$A$1001,customers!$I$1:$I$1001,,0)</f>
        <v>Yes</v>
      </c>
    </row>
    <row r="868" spans="1:16" x14ac:dyDescent="0.25">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3">
        <f>INDEX(products!$A$1:$G$49,MATCH(orders!$D868,products!$A$1:$A$49,0),MATCH(orders!L$1,products!$A$1:$G$1,0))</f>
        <v>5.97</v>
      </c>
      <c r="M868" s="3">
        <f t="shared" si="39"/>
        <v>17.91</v>
      </c>
      <c r="N868" t="str">
        <f t="shared" si="40"/>
        <v>Arabica</v>
      </c>
      <c r="O868" t="str">
        <f t="shared" si="41"/>
        <v>Dark</v>
      </c>
      <c r="P868" t="str">
        <f>_xlfn.XLOOKUP(Orders[[#This Row],[Customer ID]],customers!$A$1:$A$1001,customers!$I$1:$I$1001,,0)</f>
        <v>No</v>
      </c>
    </row>
    <row r="869" spans="1:16" x14ac:dyDescent="0.25">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3">
        <f>INDEX(products!$A$1:$G$49,MATCH(orders!$D869,products!$A$1:$A$49,0),MATCH(orders!L$1,products!$A$1:$G$1,0))</f>
        <v>29.784999999999997</v>
      </c>
      <c r="M869" s="3">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3">
        <f>INDEX(products!$A$1:$G$49,MATCH(orders!$D870,products!$A$1:$A$49,0),MATCH(orders!L$1,products!$A$1:$G$1,0))</f>
        <v>8.25</v>
      </c>
      <c r="M870" s="3">
        <f t="shared" si="39"/>
        <v>41.25</v>
      </c>
      <c r="N870" t="str">
        <f t="shared" si="40"/>
        <v>Excelsa</v>
      </c>
      <c r="O870" t="str">
        <f t="shared" si="41"/>
        <v>Medium</v>
      </c>
      <c r="P870" t="str">
        <f>_xlfn.XLOOKUP(Orders[[#This Row],[Customer ID]],customers!$A$1:$A$1001,customers!$I$1:$I$1001,,0)</f>
        <v>Yes</v>
      </c>
    </row>
    <row r="871" spans="1:16" x14ac:dyDescent="0.25">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3">
        <f>INDEX(products!$A$1:$G$49,MATCH(orders!$D871,products!$A$1:$A$49,0),MATCH(orders!L$1,products!$A$1:$G$1,0))</f>
        <v>5.97</v>
      </c>
      <c r="M871" s="3">
        <f t="shared" si="39"/>
        <v>17.91</v>
      </c>
      <c r="N871" t="str">
        <f t="shared" si="40"/>
        <v>Robusta</v>
      </c>
      <c r="O871" t="str">
        <f t="shared" si="41"/>
        <v>Medium</v>
      </c>
      <c r="P871" t="str">
        <f>_xlfn.XLOOKUP(Orders[[#This Row],[Customer ID]],customers!$A$1:$A$1001,customers!$I$1:$I$1001,,0)</f>
        <v>Yes</v>
      </c>
    </row>
    <row r="872" spans="1:16" x14ac:dyDescent="0.25">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3">
        <f>INDEX(products!$A$1:$G$49,MATCH(orders!$D872,products!$A$1:$A$49,0),MATCH(orders!L$1,products!$A$1:$G$1,0))</f>
        <v>7.29</v>
      </c>
      <c r="M872" s="3">
        <f t="shared" si="39"/>
        <v>7.29</v>
      </c>
      <c r="N872" t="str">
        <f t="shared" si="40"/>
        <v>Excelsa</v>
      </c>
      <c r="O872" t="str">
        <f t="shared" si="41"/>
        <v>Dark</v>
      </c>
      <c r="P872" t="str">
        <f>_xlfn.XLOOKUP(Orders[[#This Row],[Customer ID]],customers!$A$1:$A$1001,customers!$I$1:$I$1001,,0)</f>
        <v>Yes</v>
      </c>
    </row>
    <row r="873" spans="1:16" x14ac:dyDescent="0.25">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3">
        <f>INDEX(products!$A$1:$G$49,MATCH(orders!$D873,products!$A$1:$A$49,0),MATCH(orders!L$1,products!$A$1:$G$1,0))</f>
        <v>14.85</v>
      </c>
      <c r="M873" s="3">
        <f t="shared" si="39"/>
        <v>29.7</v>
      </c>
      <c r="N873" t="str">
        <f t="shared" si="40"/>
        <v>Excelsa</v>
      </c>
      <c r="O873" t="str">
        <f t="shared" si="41"/>
        <v>Light</v>
      </c>
      <c r="P873" t="str">
        <f>_xlfn.XLOOKUP(Orders[[#This Row],[Customer ID]],customers!$A$1:$A$1001,customers!$I$1:$I$1001,,0)</f>
        <v>Yes</v>
      </c>
    </row>
    <row r="874" spans="1:16" x14ac:dyDescent="0.25">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3">
        <f>INDEX(products!$A$1:$G$49,MATCH(orders!$D874,products!$A$1:$A$49,0),MATCH(orders!L$1,products!$A$1:$G$1,0))</f>
        <v>11.25</v>
      </c>
      <c r="M874" s="3">
        <f t="shared" si="39"/>
        <v>22.5</v>
      </c>
      <c r="N874" t="str">
        <f t="shared" si="40"/>
        <v>Arabica</v>
      </c>
      <c r="O874" t="str">
        <f t="shared" si="41"/>
        <v>Medium</v>
      </c>
      <c r="P874" t="str">
        <f>_xlfn.XLOOKUP(Orders[[#This Row],[Customer ID]],customers!$A$1:$A$1001,customers!$I$1:$I$1001,,0)</f>
        <v>No</v>
      </c>
    </row>
    <row r="875" spans="1:16" x14ac:dyDescent="0.25">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3">
        <f>INDEX(products!$A$1:$G$49,MATCH(orders!$D875,products!$A$1:$A$49,0),MATCH(orders!L$1,products!$A$1:$G$1,0))</f>
        <v>2.9849999999999999</v>
      </c>
      <c r="M875" s="3">
        <f t="shared" si="39"/>
        <v>11.94</v>
      </c>
      <c r="N875" t="str">
        <f t="shared" si="40"/>
        <v>Robusta</v>
      </c>
      <c r="O875" t="str">
        <f t="shared" si="41"/>
        <v>Medium</v>
      </c>
      <c r="P875" t="str">
        <f>_xlfn.XLOOKUP(Orders[[#This Row],[Customer ID]],customers!$A$1:$A$1001,customers!$I$1:$I$1001,,0)</f>
        <v>Yes</v>
      </c>
    </row>
    <row r="876" spans="1:16" x14ac:dyDescent="0.25">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3">
        <f>INDEX(products!$A$1:$G$49,MATCH(orders!$D876,products!$A$1:$A$49,0),MATCH(orders!L$1,products!$A$1:$G$1,0))</f>
        <v>12.95</v>
      </c>
      <c r="M876" s="3">
        <f t="shared" si="39"/>
        <v>25.9</v>
      </c>
      <c r="N876" t="str">
        <f t="shared" si="40"/>
        <v>Arabica</v>
      </c>
      <c r="O876" t="str">
        <f t="shared" si="41"/>
        <v>Light</v>
      </c>
      <c r="P876" t="str">
        <f>_xlfn.XLOOKUP(Orders[[#This Row],[Customer ID]],customers!$A$1:$A$1001,customers!$I$1:$I$1001,,0)</f>
        <v>No</v>
      </c>
    </row>
    <row r="877" spans="1:16" x14ac:dyDescent="0.25">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3">
        <f>INDEX(products!$A$1:$G$49,MATCH(orders!$D877,products!$A$1:$A$49,0),MATCH(orders!L$1,products!$A$1:$G$1,0))</f>
        <v>8.73</v>
      </c>
      <c r="M877" s="3">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3">
        <f>INDEX(products!$A$1:$G$49,MATCH(orders!$D878,products!$A$1:$A$49,0),MATCH(orders!L$1,products!$A$1:$G$1,0))</f>
        <v>7.77</v>
      </c>
      <c r="M878" s="3">
        <f t="shared" si="39"/>
        <v>46.62</v>
      </c>
      <c r="N878" t="str">
        <f t="shared" si="40"/>
        <v>Arabica</v>
      </c>
      <c r="O878" t="str">
        <f t="shared" si="41"/>
        <v>Light</v>
      </c>
      <c r="P878" t="str">
        <f>_xlfn.XLOOKUP(Orders[[#This Row],[Customer ID]],customers!$A$1:$A$1001,customers!$I$1:$I$1001,,0)</f>
        <v>No</v>
      </c>
    </row>
    <row r="879" spans="1:16" x14ac:dyDescent="0.25">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3">
        <f>INDEX(products!$A$1:$G$49,MATCH(orders!$D879,products!$A$1:$A$49,0),MATCH(orders!L$1,products!$A$1:$G$1,0))</f>
        <v>9.51</v>
      </c>
      <c r="M879" s="3">
        <f t="shared" si="39"/>
        <v>28.53</v>
      </c>
      <c r="N879" t="str">
        <f t="shared" si="40"/>
        <v>Liberica</v>
      </c>
      <c r="O879" t="str">
        <f t="shared" si="41"/>
        <v>Light</v>
      </c>
      <c r="P879" t="str">
        <f>_xlfn.XLOOKUP(Orders[[#This Row],[Customer ID]],customers!$A$1:$A$1001,customers!$I$1:$I$1001,,0)</f>
        <v>No</v>
      </c>
    </row>
    <row r="880" spans="1:16" x14ac:dyDescent="0.25">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3">
        <f>INDEX(products!$A$1:$G$49,MATCH(orders!$D880,products!$A$1:$A$49,0),MATCH(orders!L$1,products!$A$1:$G$1,0))</f>
        <v>27.484999999999996</v>
      </c>
      <c r="M880" s="3">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3">
        <f>INDEX(products!$A$1:$G$49,MATCH(orders!$D881,products!$A$1:$A$49,0),MATCH(orders!L$1,products!$A$1:$G$1,0))</f>
        <v>3.645</v>
      </c>
      <c r="M881" s="3">
        <f t="shared" si="39"/>
        <v>10.935</v>
      </c>
      <c r="N881" t="str">
        <f t="shared" si="40"/>
        <v>Excelsa</v>
      </c>
      <c r="O881" t="str">
        <f t="shared" si="41"/>
        <v>Dark</v>
      </c>
      <c r="P881" t="str">
        <f>_xlfn.XLOOKUP(Orders[[#This Row],[Customer ID]],customers!$A$1:$A$1001,customers!$I$1:$I$1001,,0)</f>
        <v>No</v>
      </c>
    </row>
    <row r="882" spans="1:16" x14ac:dyDescent="0.25">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3">
        <f>INDEX(products!$A$1:$G$49,MATCH(orders!$D882,products!$A$1:$A$49,0),MATCH(orders!L$1,products!$A$1:$G$1,0))</f>
        <v>3.5849999999999995</v>
      </c>
      <c r="M882" s="3">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3">
        <f>INDEX(products!$A$1:$G$49,MATCH(orders!$D883,products!$A$1:$A$49,0),MATCH(orders!L$1,products!$A$1:$G$1,0))</f>
        <v>3.8849999999999998</v>
      </c>
      <c r="M883" s="3">
        <f t="shared" si="39"/>
        <v>23.31</v>
      </c>
      <c r="N883" t="str">
        <f t="shared" si="40"/>
        <v>Arabica</v>
      </c>
      <c r="O883" t="str">
        <f t="shared" si="41"/>
        <v>Light</v>
      </c>
      <c r="P883" t="str">
        <f>_xlfn.XLOOKUP(Orders[[#This Row],[Customer ID]],customers!$A$1:$A$1001,customers!$I$1:$I$1001,,0)</f>
        <v>Yes</v>
      </c>
    </row>
    <row r="884" spans="1:16" x14ac:dyDescent="0.25">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3">
        <f>INDEX(products!$A$1:$G$49,MATCH(orders!$D884,products!$A$1:$A$49,0),MATCH(orders!L$1,products!$A$1:$G$1,0))</f>
        <v>22.884999999999998</v>
      </c>
      <c r="M884" s="3">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3">
        <f>INDEX(products!$A$1:$G$49,MATCH(orders!$D885,products!$A$1:$A$49,0),MATCH(orders!L$1,products!$A$1:$G$1,0))</f>
        <v>25.874999999999996</v>
      </c>
      <c r="M885" s="3">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3">
        <f>INDEX(products!$A$1:$G$49,MATCH(orders!$D886,products!$A$1:$A$49,0),MATCH(orders!L$1,products!$A$1:$G$1,0))</f>
        <v>5.3699999999999992</v>
      </c>
      <c r="M886" s="3">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3">
        <f>INDEX(products!$A$1:$G$49,MATCH(orders!$D887,products!$A$1:$A$49,0),MATCH(orders!L$1,products!$A$1:$G$1,0))</f>
        <v>20.584999999999997</v>
      </c>
      <c r="M887" s="3">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3">
        <f>INDEX(products!$A$1:$G$49,MATCH(orders!$D888,products!$A$1:$A$49,0),MATCH(orders!L$1,products!$A$1:$G$1,0))</f>
        <v>8.73</v>
      </c>
      <c r="M888" s="3">
        <f t="shared" si="39"/>
        <v>17.46</v>
      </c>
      <c r="N888" t="str">
        <f t="shared" si="40"/>
        <v>Liberica</v>
      </c>
      <c r="O888" t="str">
        <f t="shared" si="41"/>
        <v>Medium</v>
      </c>
      <c r="P888" t="str">
        <f>_xlfn.XLOOKUP(Orders[[#This Row],[Customer ID]],customers!$A$1:$A$1001,customers!$I$1:$I$1001,,0)</f>
        <v>No</v>
      </c>
    </row>
    <row r="889" spans="1:16" x14ac:dyDescent="0.25">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3">
        <f>INDEX(products!$A$1:$G$49,MATCH(orders!$D889,products!$A$1:$A$49,0),MATCH(orders!L$1,products!$A$1:$G$1,0))</f>
        <v>4.4550000000000001</v>
      </c>
      <c r="M889" s="3">
        <f t="shared" si="39"/>
        <v>13.365</v>
      </c>
      <c r="N889" t="str">
        <f t="shared" si="40"/>
        <v>Excelsa</v>
      </c>
      <c r="O889" t="str">
        <f t="shared" si="41"/>
        <v>Light</v>
      </c>
      <c r="P889" t="str">
        <f>_xlfn.XLOOKUP(Orders[[#This Row],[Customer ID]],customers!$A$1:$A$1001,customers!$I$1:$I$1001,,0)</f>
        <v>No</v>
      </c>
    </row>
    <row r="890" spans="1:16" x14ac:dyDescent="0.25">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3">
        <f>INDEX(products!$A$1:$G$49,MATCH(orders!$D890,products!$A$1:$A$49,0),MATCH(orders!L$1,products!$A$1:$G$1,0))</f>
        <v>3.8849999999999998</v>
      </c>
      <c r="M890" s="3">
        <f t="shared" si="39"/>
        <v>7.77</v>
      </c>
      <c r="N890" t="str">
        <f t="shared" si="40"/>
        <v>Arabica</v>
      </c>
      <c r="O890" t="str">
        <f t="shared" si="41"/>
        <v>Light</v>
      </c>
      <c r="P890" t="str">
        <f>_xlfn.XLOOKUP(Orders[[#This Row],[Customer ID]],customers!$A$1:$A$1001,customers!$I$1:$I$1001,,0)</f>
        <v>Yes</v>
      </c>
    </row>
    <row r="891" spans="1:16" x14ac:dyDescent="0.25">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3">
        <f>INDEX(products!$A$1:$G$49,MATCH(orders!$D891,products!$A$1:$A$49,0),MATCH(orders!L$1,products!$A$1:$G$1,0))</f>
        <v>2.6849999999999996</v>
      </c>
      <c r="M891" s="3">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3">
        <f>INDEX(products!$A$1:$G$49,MATCH(orders!$D892,products!$A$1:$A$49,0),MATCH(orders!L$1,products!$A$1:$G$1,0))</f>
        <v>20.584999999999997</v>
      </c>
      <c r="M892" s="3">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3">
        <f>INDEX(products!$A$1:$G$49,MATCH(orders!$D893,products!$A$1:$A$49,0),MATCH(orders!L$1,products!$A$1:$G$1,0))</f>
        <v>22.884999999999998</v>
      </c>
      <c r="M893" s="3">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3">
        <f>INDEX(products!$A$1:$G$49,MATCH(orders!$D894,products!$A$1:$A$49,0),MATCH(orders!L$1,products!$A$1:$G$1,0))</f>
        <v>4.125</v>
      </c>
      <c r="M894" s="3">
        <f t="shared" si="39"/>
        <v>20.625</v>
      </c>
      <c r="N894" t="str">
        <f t="shared" si="40"/>
        <v>Excelsa</v>
      </c>
      <c r="O894" t="str">
        <f t="shared" si="41"/>
        <v>Medium</v>
      </c>
      <c r="P894" t="str">
        <f>_xlfn.XLOOKUP(Orders[[#This Row],[Customer ID]],customers!$A$1:$A$1001,customers!$I$1:$I$1001,,0)</f>
        <v>No</v>
      </c>
    </row>
    <row r="895" spans="1:16" x14ac:dyDescent="0.25">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3">
        <f>INDEX(products!$A$1:$G$49,MATCH(orders!$D895,products!$A$1:$A$49,0),MATCH(orders!L$1,products!$A$1:$G$1,0))</f>
        <v>9.51</v>
      </c>
      <c r="M895" s="3">
        <f t="shared" si="39"/>
        <v>57.06</v>
      </c>
      <c r="N895" t="str">
        <f t="shared" si="40"/>
        <v>Liberica</v>
      </c>
      <c r="O895" t="str">
        <f t="shared" si="41"/>
        <v>Light</v>
      </c>
      <c r="P895" t="str">
        <f>_xlfn.XLOOKUP(Orders[[#This Row],[Customer ID]],customers!$A$1:$A$1001,customers!$I$1:$I$1001,,0)</f>
        <v>Yes</v>
      </c>
    </row>
    <row r="896" spans="1:16" x14ac:dyDescent="0.25">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3">
        <f>INDEX(products!$A$1:$G$49,MATCH(orders!$D896,products!$A$1:$A$49,0),MATCH(orders!L$1,products!$A$1:$G$1,0))</f>
        <v>20.584999999999997</v>
      </c>
      <c r="M896" s="3">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3">
        <f>INDEX(products!$A$1:$G$49,MATCH(orders!$D897,products!$A$1:$A$49,0),MATCH(orders!L$1,products!$A$1:$G$1,0))</f>
        <v>31.624999999999996</v>
      </c>
      <c r="M897" s="3">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3">
        <f>INDEX(products!$A$1:$G$49,MATCH(orders!$D898,products!$A$1:$A$49,0),MATCH(orders!L$1,products!$A$1:$G$1,0))</f>
        <v>5.3699999999999992</v>
      </c>
      <c r="M898" s="3">
        <f t="shared" si="39"/>
        <v>32.22</v>
      </c>
      <c r="N898" t="str">
        <f t="shared" si="40"/>
        <v>Robusta</v>
      </c>
      <c r="O898" t="str">
        <f t="shared" si="41"/>
        <v>Dark</v>
      </c>
      <c r="P898" t="str">
        <f>_xlfn.XLOOKUP(Orders[[#This Row],[Customer ID]],customers!$A$1:$A$1001,customers!$I$1:$I$1001,,0)</f>
        <v>Yes</v>
      </c>
    </row>
    <row r="899" spans="1:16" x14ac:dyDescent="0.25">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3">
        <f>INDEX(products!$A$1:$G$49,MATCH(orders!$D899,products!$A$1:$A$49,0),MATCH(orders!L$1,products!$A$1:$G$1,0))</f>
        <v>12.15</v>
      </c>
      <c r="M899" s="3">
        <f t="shared" ref="M899:M962" si="42">L899*E899</f>
        <v>24.3</v>
      </c>
      <c r="N899" t="str">
        <f t="shared" ref="N899:N962" si="43">IF(I899="Rob","Robusta", IF(I899="Exc","Excelsa", 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3">
        <f>INDEX(products!$A$1:$G$49,MATCH(orders!$D900,products!$A$1:$A$49,0),MATCH(orders!L$1,products!$A$1:$G$1,0))</f>
        <v>7.169999999999999</v>
      </c>
      <c r="M900" s="3">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3">
        <f>INDEX(products!$A$1:$G$49,MATCH(orders!$D901,products!$A$1:$A$49,0),MATCH(orders!L$1,products!$A$1:$G$1,0))</f>
        <v>14.55</v>
      </c>
      <c r="M901" s="3">
        <f t="shared" si="42"/>
        <v>72.75</v>
      </c>
      <c r="N901" t="str">
        <f t="shared" si="43"/>
        <v>Liberica</v>
      </c>
      <c r="O901" t="str">
        <f t="shared" si="44"/>
        <v>Medium</v>
      </c>
      <c r="P901" t="str">
        <f>_xlfn.XLOOKUP(Orders[[#This Row],[Customer ID]],customers!$A$1:$A$1001,customers!$I$1:$I$1001,,0)</f>
        <v>No</v>
      </c>
    </row>
    <row r="902" spans="1:16" x14ac:dyDescent="0.25">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3">
        <f>INDEX(products!$A$1:$G$49,MATCH(orders!$D902,products!$A$1:$A$49,0),MATCH(orders!L$1,products!$A$1:$G$1,0))</f>
        <v>15.85</v>
      </c>
      <c r="M902" s="3">
        <f t="shared" si="42"/>
        <v>47.55</v>
      </c>
      <c r="N902" t="str">
        <f t="shared" si="43"/>
        <v>Liberica</v>
      </c>
      <c r="O902" t="str">
        <f t="shared" si="44"/>
        <v>Light</v>
      </c>
      <c r="P902" t="str">
        <f>_xlfn.XLOOKUP(Orders[[#This Row],[Customer ID]],customers!$A$1:$A$1001,customers!$I$1:$I$1001,,0)</f>
        <v>No</v>
      </c>
    </row>
    <row r="903" spans="1:16" x14ac:dyDescent="0.25">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3">
        <f>INDEX(products!$A$1:$G$49,MATCH(orders!$D903,products!$A$1:$A$49,0),MATCH(orders!L$1,products!$A$1:$G$1,0))</f>
        <v>3.5849999999999995</v>
      </c>
      <c r="M903" s="3">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3">
        <f>INDEX(products!$A$1:$G$49,MATCH(orders!$D904,products!$A$1:$A$49,0),MATCH(orders!L$1,products!$A$1:$G$1,0))</f>
        <v>31.624999999999996</v>
      </c>
      <c r="M904" s="3">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3">
        <f>INDEX(products!$A$1:$G$49,MATCH(orders!$D905,products!$A$1:$A$49,0),MATCH(orders!L$1,products!$A$1:$G$1,0))</f>
        <v>8.73</v>
      </c>
      <c r="M905" s="3">
        <f t="shared" si="42"/>
        <v>17.46</v>
      </c>
      <c r="N905" t="str">
        <f t="shared" si="43"/>
        <v>Liberica</v>
      </c>
      <c r="O905" t="str">
        <f t="shared" si="44"/>
        <v>Medium</v>
      </c>
      <c r="P905" t="str">
        <f>_xlfn.XLOOKUP(Orders[[#This Row],[Customer ID]],customers!$A$1:$A$1001,customers!$I$1:$I$1001,,0)</f>
        <v>No</v>
      </c>
    </row>
    <row r="906" spans="1:16" x14ac:dyDescent="0.25">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3">
        <f>INDEX(products!$A$1:$G$49,MATCH(orders!$D906,products!$A$1:$A$49,0),MATCH(orders!L$1,products!$A$1:$G$1,0))</f>
        <v>29.784999999999997</v>
      </c>
      <c r="M906" s="3">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3">
        <f>INDEX(products!$A$1:$G$49,MATCH(orders!$D907,products!$A$1:$A$49,0),MATCH(orders!L$1,products!$A$1:$G$1,0))</f>
        <v>6.75</v>
      </c>
      <c r="M907" s="3">
        <f t="shared" si="42"/>
        <v>40.5</v>
      </c>
      <c r="N907" t="str">
        <f t="shared" si="43"/>
        <v>Arabica</v>
      </c>
      <c r="O907" t="str">
        <f t="shared" si="44"/>
        <v>Medium</v>
      </c>
      <c r="P907" t="str">
        <f>_xlfn.XLOOKUP(Orders[[#This Row],[Customer ID]],customers!$A$1:$A$1001,customers!$I$1:$I$1001,,0)</f>
        <v>Yes</v>
      </c>
    </row>
    <row r="908" spans="1:16" x14ac:dyDescent="0.25">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3">
        <f>INDEX(products!$A$1:$G$49,MATCH(orders!$D908,products!$A$1:$A$49,0),MATCH(orders!L$1,products!$A$1:$G$1,0))</f>
        <v>6.75</v>
      </c>
      <c r="M908" s="3">
        <f t="shared" si="42"/>
        <v>27</v>
      </c>
      <c r="N908" t="str">
        <f t="shared" si="43"/>
        <v>Arabica</v>
      </c>
      <c r="O908" t="str">
        <f t="shared" si="44"/>
        <v>Medium</v>
      </c>
      <c r="P908" t="str">
        <f>_xlfn.XLOOKUP(Orders[[#This Row],[Customer ID]],customers!$A$1:$A$1001,customers!$I$1:$I$1001,,0)</f>
        <v>Yes</v>
      </c>
    </row>
    <row r="909" spans="1:16" x14ac:dyDescent="0.25">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3">
        <f>INDEX(products!$A$1:$G$49,MATCH(orders!$D909,products!$A$1:$A$49,0),MATCH(orders!L$1,products!$A$1:$G$1,0))</f>
        <v>12.95</v>
      </c>
      <c r="M909" s="3">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3">
        <f>INDEX(products!$A$1:$G$49,MATCH(orders!$D910,products!$A$1:$A$49,0),MATCH(orders!L$1,products!$A$1:$G$1,0))</f>
        <v>11.95</v>
      </c>
      <c r="M910" s="3">
        <f t="shared" si="42"/>
        <v>59.75</v>
      </c>
      <c r="N910" t="str">
        <f t="shared" si="43"/>
        <v>Robusta</v>
      </c>
      <c r="O910" t="str">
        <f t="shared" si="44"/>
        <v>Light</v>
      </c>
      <c r="P910" t="str">
        <f>_xlfn.XLOOKUP(Orders[[#This Row],[Customer ID]],customers!$A$1:$A$1001,customers!$I$1:$I$1001,,0)</f>
        <v>No</v>
      </c>
    </row>
    <row r="911" spans="1:16" x14ac:dyDescent="0.25">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3">
        <f>INDEX(products!$A$1:$G$49,MATCH(orders!$D911,products!$A$1:$A$49,0),MATCH(orders!L$1,products!$A$1:$G$1,0))</f>
        <v>3.5849999999999995</v>
      </c>
      <c r="M911" s="3">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3">
        <f>INDEX(products!$A$1:$G$49,MATCH(orders!$D912,products!$A$1:$A$49,0),MATCH(orders!L$1,products!$A$1:$G$1,0))</f>
        <v>22.884999999999998</v>
      </c>
      <c r="M912" s="3">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3">
        <f>INDEX(products!$A$1:$G$49,MATCH(orders!$D913,products!$A$1:$A$49,0),MATCH(orders!L$1,products!$A$1:$G$1,0))</f>
        <v>11.25</v>
      </c>
      <c r="M913" s="3">
        <f t="shared" si="42"/>
        <v>45</v>
      </c>
      <c r="N913" t="str">
        <f t="shared" si="43"/>
        <v>Arabica</v>
      </c>
      <c r="O913" t="str">
        <f t="shared" si="44"/>
        <v>Medium</v>
      </c>
      <c r="P913" t="str">
        <f>_xlfn.XLOOKUP(Orders[[#This Row],[Customer ID]],customers!$A$1:$A$1001,customers!$I$1:$I$1001,,0)</f>
        <v>Yes</v>
      </c>
    </row>
    <row r="914" spans="1:16" x14ac:dyDescent="0.25">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3">
        <f>INDEX(products!$A$1:$G$49,MATCH(orders!$D914,products!$A$1:$A$49,0),MATCH(orders!L$1,products!$A$1:$G$1,0))</f>
        <v>22.884999999999998</v>
      </c>
      <c r="M914" s="3">
        <f t="shared" si="42"/>
        <v>137.31</v>
      </c>
      <c r="N914" t="str">
        <f t="shared" si="43"/>
        <v>Robusta</v>
      </c>
      <c r="O914" t="str">
        <f t="shared" si="44"/>
        <v>Medium</v>
      </c>
      <c r="P914" t="str">
        <f>_xlfn.XLOOKUP(Orders[[#This Row],[Customer ID]],customers!$A$1:$A$1001,customers!$I$1:$I$1001,,0)</f>
        <v>Yes</v>
      </c>
    </row>
    <row r="915" spans="1:16" x14ac:dyDescent="0.25">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3">
        <f>INDEX(products!$A$1:$G$49,MATCH(orders!$D915,products!$A$1:$A$49,0),MATCH(orders!L$1,products!$A$1:$G$1,0))</f>
        <v>6.75</v>
      </c>
      <c r="M915" s="3">
        <f t="shared" si="42"/>
        <v>6.75</v>
      </c>
      <c r="N915" t="str">
        <f t="shared" si="43"/>
        <v>Arabica</v>
      </c>
      <c r="O915" t="str">
        <f t="shared" si="44"/>
        <v>Medium</v>
      </c>
      <c r="P915" t="str">
        <f>_xlfn.XLOOKUP(Orders[[#This Row],[Customer ID]],customers!$A$1:$A$1001,customers!$I$1:$I$1001,,0)</f>
        <v>No</v>
      </c>
    </row>
    <row r="916" spans="1:16" x14ac:dyDescent="0.25">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3">
        <f>INDEX(products!$A$1:$G$49,MATCH(orders!$D916,products!$A$1:$A$49,0),MATCH(orders!L$1,products!$A$1:$G$1,0))</f>
        <v>11.25</v>
      </c>
      <c r="M916" s="3">
        <f t="shared" si="42"/>
        <v>45</v>
      </c>
      <c r="N916" t="str">
        <f t="shared" si="43"/>
        <v>Arabica</v>
      </c>
      <c r="O916" t="str">
        <f t="shared" si="44"/>
        <v>Medium</v>
      </c>
      <c r="P916" t="str">
        <f>_xlfn.XLOOKUP(Orders[[#This Row],[Customer ID]],customers!$A$1:$A$1001,customers!$I$1:$I$1001,,0)</f>
        <v>No</v>
      </c>
    </row>
    <row r="917" spans="1:16" x14ac:dyDescent="0.25">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3">
        <f>INDEX(products!$A$1:$G$49,MATCH(orders!$D917,products!$A$1:$A$49,0),MATCH(orders!L$1,products!$A$1:$G$1,0))</f>
        <v>27.945</v>
      </c>
      <c r="M917" s="3">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3">
        <f>INDEX(products!$A$1:$G$49,MATCH(orders!$D918,products!$A$1:$A$49,0),MATCH(orders!L$1,products!$A$1:$G$1,0))</f>
        <v>3.645</v>
      </c>
      <c r="M918" s="3">
        <f t="shared" si="42"/>
        <v>3.645</v>
      </c>
      <c r="N918" t="str">
        <f t="shared" si="43"/>
        <v>Excelsa</v>
      </c>
      <c r="O918" t="str">
        <f t="shared" si="44"/>
        <v>Dark</v>
      </c>
      <c r="P918" t="str">
        <f>_xlfn.XLOOKUP(Orders[[#This Row],[Customer ID]],customers!$A$1:$A$1001,customers!$I$1:$I$1001,,0)</f>
        <v>Yes</v>
      </c>
    </row>
    <row r="919" spans="1:16" x14ac:dyDescent="0.25">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3">
        <f>INDEX(products!$A$1:$G$49,MATCH(orders!$D919,products!$A$1:$A$49,0),MATCH(orders!L$1,products!$A$1:$G$1,0))</f>
        <v>6.75</v>
      </c>
      <c r="M919" s="3">
        <f t="shared" si="42"/>
        <v>6.75</v>
      </c>
      <c r="N919" t="str">
        <f t="shared" si="43"/>
        <v>Arabica</v>
      </c>
      <c r="O919" t="str">
        <f t="shared" si="44"/>
        <v>Medium</v>
      </c>
      <c r="P919" t="str">
        <f>_xlfn.XLOOKUP(Orders[[#This Row],[Customer ID]],customers!$A$1:$A$1001,customers!$I$1:$I$1001,,0)</f>
        <v>No</v>
      </c>
    </row>
    <row r="920" spans="1:16" x14ac:dyDescent="0.25">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3">
        <f>INDEX(products!$A$1:$G$49,MATCH(orders!$D920,products!$A$1:$A$49,0),MATCH(orders!L$1,products!$A$1:$G$1,0))</f>
        <v>7.29</v>
      </c>
      <c r="M920" s="3">
        <f t="shared" si="42"/>
        <v>21.87</v>
      </c>
      <c r="N920" t="str">
        <f t="shared" si="43"/>
        <v>Excelsa</v>
      </c>
      <c r="O920" t="str">
        <f t="shared" si="44"/>
        <v>Dark</v>
      </c>
      <c r="P920" t="str">
        <f>_xlfn.XLOOKUP(Orders[[#This Row],[Customer ID]],customers!$A$1:$A$1001,customers!$I$1:$I$1001,,0)</f>
        <v>No</v>
      </c>
    </row>
    <row r="921" spans="1:16" x14ac:dyDescent="0.25">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3">
        <f>INDEX(products!$A$1:$G$49,MATCH(orders!$D921,products!$A$1:$A$49,0),MATCH(orders!L$1,products!$A$1:$G$1,0))</f>
        <v>2.6849999999999996</v>
      </c>
      <c r="M921" s="3">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3">
        <f>INDEX(products!$A$1:$G$49,MATCH(orders!$D922,products!$A$1:$A$49,0),MATCH(orders!L$1,products!$A$1:$G$1,0))</f>
        <v>20.584999999999997</v>
      </c>
      <c r="M922" s="3">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3">
        <f>INDEX(products!$A$1:$G$49,MATCH(orders!$D923,products!$A$1:$A$49,0),MATCH(orders!L$1,products!$A$1:$G$1,0))</f>
        <v>3.8849999999999998</v>
      </c>
      <c r="M923" s="3">
        <f t="shared" si="42"/>
        <v>7.77</v>
      </c>
      <c r="N923" t="str">
        <f t="shared" si="43"/>
        <v>Liberica</v>
      </c>
      <c r="O923" t="str">
        <f t="shared" si="44"/>
        <v>Dark</v>
      </c>
      <c r="P923" t="str">
        <f>_xlfn.XLOOKUP(Orders[[#This Row],[Customer ID]],customers!$A$1:$A$1001,customers!$I$1:$I$1001,,0)</f>
        <v>No</v>
      </c>
    </row>
    <row r="924" spans="1:16" x14ac:dyDescent="0.25">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3">
        <f>INDEX(products!$A$1:$G$49,MATCH(orders!$D924,products!$A$1:$A$49,0),MATCH(orders!L$1,products!$A$1:$G$1,0))</f>
        <v>11.25</v>
      </c>
      <c r="M924" s="3">
        <f t="shared" si="42"/>
        <v>67.5</v>
      </c>
      <c r="N924" t="str">
        <f t="shared" si="43"/>
        <v>Arabica</v>
      </c>
      <c r="O924" t="str">
        <f t="shared" si="44"/>
        <v>Medium</v>
      </c>
      <c r="P924" t="str">
        <f>_xlfn.XLOOKUP(Orders[[#This Row],[Customer ID]],customers!$A$1:$A$1001,customers!$I$1:$I$1001,,0)</f>
        <v>Yes</v>
      </c>
    </row>
    <row r="925" spans="1:16" x14ac:dyDescent="0.25">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3">
        <f>INDEX(products!$A$1:$G$49,MATCH(orders!$D925,products!$A$1:$A$49,0),MATCH(orders!L$1,products!$A$1:$G$1,0))</f>
        <v>27.945</v>
      </c>
      <c r="M925" s="3">
        <f t="shared" si="42"/>
        <v>27.945</v>
      </c>
      <c r="N925" t="str">
        <f t="shared" si="43"/>
        <v>Excelsa</v>
      </c>
      <c r="O925" t="str">
        <f t="shared" si="44"/>
        <v>Dark</v>
      </c>
      <c r="P925" t="str">
        <f>_xlfn.XLOOKUP(Orders[[#This Row],[Customer ID]],customers!$A$1:$A$1001,customers!$I$1:$I$1001,,0)</f>
        <v>No</v>
      </c>
    </row>
    <row r="926" spans="1:16" x14ac:dyDescent="0.25">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3">
        <f>INDEX(products!$A$1:$G$49,MATCH(orders!$D926,products!$A$1:$A$49,0),MATCH(orders!L$1,products!$A$1:$G$1,0))</f>
        <v>29.784999999999997</v>
      </c>
      <c r="M926" s="3">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3">
        <f>INDEX(products!$A$1:$G$49,MATCH(orders!$D927,products!$A$1:$A$49,0),MATCH(orders!L$1,products!$A$1:$G$1,0))</f>
        <v>6.75</v>
      </c>
      <c r="M927" s="3">
        <f t="shared" si="42"/>
        <v>20.25</v>
      </c>
      <c r="N927" t="str">
        <f t="shared" si="43"/>
        <v>Arabica</v>
      </c>
      <c r="O927" t="str">
        <f t="shared" si="44"/>
        <v>Medium</v>
      </c>
      <c r="P927" t="str">
        <f>_xlfn.XLOOKUP(Orders[[#This Row],[Customer ID]],customers!$A$1:$A$1001,customers!$I$1:$I$1001,,0)</f>
        <v>No</v>
      </c>
    </row>
    <row r="928" spans="1:16" x14ac:dyDescent="0.25">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3">
        <f>INDEX(products!$A$1:$G$49,MATCH(orders!$D928,products!$A$1:$A$49,0),MATCH(orders!L$1,products!$A$1:$G$1,0))</f>
        <v>6.75</v>
      </c>
      <c r="M928" s="3">
        <f t="shared" si="42"/>
        <v>33.75</v>
      </c>
      <c r="N928" t="str">
        <f t="shared" si="43"/>
        <v>Arabica</v>
      </c>
      <c r="O928" t="str">
        <f t="shared" si="44"/>
        <v>Medium</v>
      </c>
      <c r="P928" t="str">
        <f>_xlfn.XLOOKUP(Orders[[#This Row],[Customer ID]],customers!$A$1:$A$1001,customers!$I$1:$I$1001,,0)</f>
        <v>Yes</v>
      </c>
    </row>
    <row r="929" spans="1:16" x14ac:dyDescent="0.25">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3">
        <f>INDEX(products!$A$1:$G$49,MATCH(orders!$D929,products!$A$1:$A$49,0),MATCH(orders!L$1,products!$A$1:$G$1,0))</f>
        <v>27.945</v>
      </c>
      <c r="M929" s="3">
        <f t="shared" si="42"/>
        <v>111.78</v>
      </c>
      <c r="N929" t="str">
        <f t="shared" si="43"/>
        <v>Excelsa</v>
      </c>
      <c r="O929" t="str">
        <f t="shared" si="44"/>
        <v>Dark</v>
      </c>
      <c r="P929" t="str">
        <f>_xlfn.XLOOKUP(Orders[[#This Row],[Customer ID]],customers!$A$1:$A$1001,customers!$I$1:$I$1001,,0)</f>
        <v>No</v>
      </c>
    </row>
    <row r="930" spans="1:16" x14ac:dyDescent="0.25">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3">
        <f>INDEX(products!$A$1:$G$49,MATCH(orders!$D930,products!$A$1:$A$49,0),MATCH(orders!L$1,products!$A$1:$G$1,0))</f>
        <v>31.624999999999996</v>
      </c>
      <c r="M930" s="3">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3">
        <f>INDEX(products!$A$1:$G$49,MATCH(orders!$D931,products!$A$1:$A$49,0),MATCH(orders!L$1,products!$A$1:$G$1,0))</f>
        <v>4.4550000000000001</v>
      </c>
      <c r="M931" s="3">
        <f t="shared" si="42"/>
        <v>8.91</v>
      </c>
      <c r="N931" t="str">
        <f t="shared" si="43"/>
        <v>Excelsa</v>
      </c>
      <c r="O931" t="str">
        <f t="shared" si="44"/>
        <v>Light</v>
      </c>
      <c r="P931" t="str">
        <f>_xlfn.XLOOKUP(Orders[[#This Row],[Customer ID]],customers!$A$1:$A$1001,customers!$I$1:$I$1001,,0)</f>
        <v>Yes</v>
      </c>
    </row>
    <row r="932" spans="1:16" x14ac:dyDescent="0.25">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3">
        <f>INDEX(products!$A$1:$G$49,MATCH(orders!$D932,products!$A$1:$A$49,0),MATCH(orders!L$1,products!$A$1:$G$1,0))</f>
        <v>12.15</v>
      </c>
      <c r="M932" s="3">
        <f t="shared" si="42"/>
        <v>12.15</v>
      </c>
      <c r="N932" t="str">
        <f t="shared" si="43"/>
        <v>Excelsa</v>
      </c>
      <c r="O932" t="str">
        <f t="shared" si="44"/>
        <v>Dark</v>
      </c>
      <c r="P932" t="str">
        <f>_xlfn.XLOOKUP(Orders[[#This Row],[Customer ID]],customers!$A$1:$A$1001,customers!$I$1:$I$1001,,0)</f>
        <v>Yes</v>
      </c>
    </row>
    <row r="933" spans="1:16" x14ac:dyDescent="0.25">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3">
        <f>INDEX(products!$A$1:$G$49,MATCH(orders!$D933,products!$A$1:$A$49,0),MATCH(orders!L$1,products!$A$1:$G$1,0))</f>
        <v>5.97</v>
      </c>
      <c r="M933" s="3">
        <f t="shared" si="42"/>
        <v>23.88</v>
      </c>
      <c r="N933" t="str">
        <f t="shared" si="43"/>
        <v>Arabica</v>
      </c>
      <c r="O933" t="str">
        <f t="shared" si="44"/>
        <v>Dark</v>
      </c>
      <c r="P933" t="str">
        <f>_xlfn.XLOOKUP(Orders[[#This Row],[Customer ID]],customers!$A$1:$A$1001,customers!$I$1:$I$1001,,0)</f>
        <v>Yes</v>
      </c>
    </row>
    <row r="934" spans="1:16" x14ac:dyDescent="0.25">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3">
        <f>INDEX(products!$A$1:$G$49,MATCH(orders!$D934,products!$A$1:$A$49,0),MATCH(orders!L$1,products!$A$1:$G$1,0))</f>
        <v>13.75</v>
      </c>
      <c r="M934" s="3">
        <f t="shared" si="42"/>
        <v>55</v>
      </c>
      <c r="N934" t="str">
        <f t="shared" si="43"/>
        <v>Excelsa</v>
      </c>
      <c r="O934" t="str">
        <f t="shared" si="44"/>
        <v>Medium</v>
      </c>
      <c r="P934" t="str">
        <f>_xlfn.XLOOKUP(Orders[[#This Row],[Customer ID]],customers!$A$1:$A$1001,customers!$I$1:$I$1001,,0)</f>
        <v>No</v>
      </c>
    </row>
    <row r="935" spans="1:16" x14ac:dyDescent="0.25">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3">
        <f>INDEX(products!$A$1:$G$49,MATCH(orders!$D935,products!$A$1:$A$49,0),MATCH(orders!L$1,products!$A$1:$G$1,0))</f>
        <v>8.9499999999999993</v>
      </c>
      <c r="M935" s="3">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3">
        <f>INDEX(products!$A$1:$G$49,MATCH(orders!$D936,products!$A$1:$A$49,0),MATCH(orders!L$1,products!$A$1:$G$1,0))</f>
        <v>22.884999999999998</v>
      </c>
      <c r="M936" s="3">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3">
        <f>INDEX(products!$A$1:$G$49,MATCH(orders!$D937,products!$A$1:$A$49,0),MATCH(orders!L$1,products!$A$1:$G$1,0))</f>
        <v>25.874999999999996</v>
      </c>
      <c r="M937" s="3">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3">
        <f>INDEX(products!$A$1:$G$49,MATCH(orders!$D938,products!$A$1:$A$49,0),MATCH(orders!L$1,products!$A$1:$G$1,0))</f>
        <v>7.77</v>
      </c>
      <c r="M938" s="3">
        <f t="shared" si="42"/>
        <v>23.31</v>
      </c>
      <c r="N938" t="str">
        <f t="shared" si="43"/>
        <v>Liberica</v>
      </c>
      <c r="O938" t="str">
        <f t="shared" si="44"/>
        <v>Dark</v>
      </c>
      <c r="P938" t="str">
        <f>_xlfn.XLOOKUP(Orders[[#This Row],[Customer ID]],customers!$A$1:$A$1001,customers!$I$1:$I$1001,,0)</f>
        <v>Yes</v>
      </c>
    </row>
    <row r="939" spans="1:16" x14ac:dyDescent="0.25">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3">
        <f>INDEX(products!$A$1:$G$49,MATCH(orders!$D939,products!$A$1:$A$49,0),MATCH(orders!L$1,products!$A$1:$G$1,0))</f>
        <v>22.884999999999998</v>
      </c>
      <c r="M939" s="3">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3">
        <f>INDEX(products!$A$1:$G$49,MATCH(orders!$D940,products!$A$1:$A$49,0),MATCH(orders!L$1,products!$A$1:$G$1,0))</f>
        <v>14.85</v>
      </c>
      <c r="M940" s="3">
        <f t="shared" si="42"/>
        <v>74.25</v>
      </c>
      <c r="N940" t="str">
        <f t="shared" si="43"/>
        <v>Excelsa</v>
      </c>
      <c r="O940" t="str">
        <f t="shared" si="44"/>
        <v>Light</v>
      </c>
      <c r="P940" t="str">
        <f>_xlfn.XLOOKUP(Orders[[#This Row],[Customer ID]],customers!$A$1:$A$1001,customers!$I$1:$I$1001,,0)</f>
        <v>Yes</v>
      </c>
    </row>
    <row r="941" spans="1:16" x14ac:dyDescent="0.25">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3">
        <f>INDEX(products!$A$1:$G$49,MATCH(orders!$D941,products!$A$1:$A$49,0),MATCH(orders!L$1,products!$A$1:$G$1,0))</f>
        <v>4.7549999999999999</v>
      </c>
      <c r="M941" s="3">
        <f t="shared" si="42"/>
        <v>28.53</v>
      </c>
      <c r="N941" t="str">
        <f t="shared" si="43"/>
        <v>Liberica</v>
      </c>
      <c r="O941" t="str">
        <f t="shared" si="44"/>
        <v>Light</v>
      </c>
      <c r="P941" t="str">
        <f>_xlfn.XLOOKUP(Orders[[#This Row],[Customer ID]],customers!$A$1:$A$1001,customers!$I$1:$I$1001,,0)</f>
        <v>No</v>
      </c>
    </row>
    <row r="942" spans="1:16" x14ac:dyDescent="0.25">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3">
        <f>INDEX(products!$A$1:$G$49,MATCH(orders!$D942,products!$A$1:$A$49,0),MATCH(orders!L$1,products!$A$1:$G$1,0))</f>
        <v>7.169999999999999</v>
      </c>
      <c r="M942" s="3">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3">
        <f>INDEX(products!$A$1:$G$49,MATCH(orders!$D943,products!$A$1:$A$49,0),MATCH(orders!L$1,products!$A$1:$G$1,0))</f>
        <v>7.77</v>
      </c>
      <c r="M943" s="3">
        <f t="shared" si="42"/>
        <v>15.54</v>
      </c>
      <c r="N943" t="str">
        <f t="shared" si="43"/>
        <v>Arabica</v>
      </c>
      <c r="O943" t="str">
        <f t="shared" si="44"/>
        <v>Light</v>
      </c>
      <c r="P943" t="str">
        <f>_xlfn.XLOOKUP(Orders[[#This Row],[Customer ID]],customers!$A$1:$A$1001,customers!$I$1:$I$1001,,0)</f>
        <v>Yes</v>
      </c>
    </row>
    <row r="944" spans="1:16" x14ac:dyDescent="0.25">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3">
        <f>INDEX(products!$A$1:$G$49,MATCH(orders!$D944,products!$A$1:$A$49,0),MATCH(orders!L$1,products!$A$1:$G$1,0))</f>
        <v>11.95</v>
      </c>
      <c r="M944" s="3">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3">
        <f>INDEX(products!$A$1:$G$49,MATCH(orders!$D945,products!$A$1:$A$49,0),MATCH(orders!L$1,products!$A$1:$G$1,0))</f>
        <v>7.77</v>
      </c>
      <c r="M945" s="3">
        <f t="shared" si="42"/>
        <v>46.62</v>
      </c>
      <c r="N945" t="str">
        <f t="shared" si="43"/>
        <v>Arabica</v>
      </c>
      <c r="O945" t="str">
        <f t="shared" si="44"/>
        <v>Light</v>
      </c>
      <c r="P945" t="str">
        <f>_xlfn.XLOOKUP(Orders[[#This Row],[Customer ID]],customers!$A$1:$A$1001,customers!$I$1:$I$1001,,0)</f>
        <v>No</v>
      </c>
    </row>
    <row r="946" spans="1:16" x14ac:dyDescent="0.25">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3">
        <f>INDEX(products!$A$1:$G$49,MATCH(orders!$D946,products!$A$1:$A$49,0),MATCH(orders!L$1,products!$A$1:$G$1,0))</f>
        <v>7.169999999999999</v>
      </c>
      <c r="M946" s="3">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3">
        <f>INDEX(products!$A$1:$G$49,MATCH(orders!$D947,products!$A$1:$A$49,0),MATCH(orders!L$1,products!$A$1:$G$1,0))</f>
        <v>29.784999999999997</v>
      </c>
      <c r="M947" s="3">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3">
        <f>INDEX(products!$A$1:$G$49,MATCH(orders!$D948,products!$A$1:$A$49,0),MATCH(orders!L$1,products!$A$1:$G$1,0))</f>
        <v>7.77</v>
      </c>
      <c r="M948" s="3">
        <f t="shared" si="42"/>
        <v>23.31</v>
      </c>
      <c r="N948" t="str">
        <f t="shared" si="43"/>
        <v>Liberica</v>
      </c>
      <c r="O948" t="str">
        <f t="shared" si="44"/>
        <v>Dark</v>
      </c>
      <c r="P948" t="str">
        <f>_xlfn.XLOOKUP(Orders[[#This Row],[Customer ID]],customers!$A$1:$A$1001,customers!$I$1:$I$1001,,0)</f>
        <v>No</v>
      </c>
    </row>
    <row r="949" spans="1:16" x14ac:dyDescent="0.25">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3">
        <f>INDEX(products!$A$1:$G$49,MATCH(orders!$D949,products!$A$1:$A$49,0),MATCH(orders!L$1,products!$A$1:$G$1,0))</f>
        <v>11.25</v>
      </c>
      <c r="M949" s="3">
        <f t="shared" si="42"/>
        <v>11.25</v>
      </c>
      <c r="N949" t="str">
        <f t="shared" si="43"/>
        <v>Arabica</v>
      </c>
      <c r="O949" t="str">
        <f t="shared" si="44"/>
        <v>Medium</v>
      </c>
      <c r="P949" t="str">
        <f>_xlfn.XLOOKUP(Orders[[#This Row],[Customer ID]],customers!$A$1:$A$1001,customers!$I$1:$I$1001,,0)</f>
        <v>No</v>
      </c>
    </row>
    <row r="950" spans="1:16" x14ac:dyDescent="0.25">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3">
        <f>INDEX(products!$A$1:$G$49,MATCH(orders!$D950,products!$A$1:$A$49,0),MATCH(orders!L$1,products!$A$1:$G$1,0))</f>
        <v>27.945</v>
      </c>
      <c r="M950" s="3">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3">
        <f>INDEX(products!$A$1:$G$49,MATCH(orders!$D951,products!$A$1:$A$49,0),MATCH(orders!L$1,products!$A$1:$G$1,0))</f>
        <v>27.484999999999996</v>
      </c>
      <c r="M951" s="3">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3">
        <f>INDEX(products!$A$1:$G$49,MATCH(orders!$D952,products!$A$1:$A$49,0),MATCH(orders!L$1,products!$A$1:$G$1,0))</f>
        <v>3.5849999999999995</v>
      </c>
      <c r="M952" s="3">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3">
        <f>INDEX(products!$A$1:$G$49,MATCH(orders!$D953,products!$A$1:$A$49,0),MATCH(orders!L$1,products!$A$1:$G$1,0))</f>
        <v>3.5849999999999995</v>
      </c>
      <c r="M953" s="3">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3">
        <f>INDEX(products!$A$1:$G$49,MATCH(orders!$D954,products!$A$1:$A$49,0),MATCH(orders!L$1,products!$A$1:$G$1,0))</f>
        <v>11.25</v>
      </c>
      <c r="M954" s="3">
        <f t="shared" si="42"/>
        <v>22.5</v>
      </c>
      <c r="N954" t="str">
        <f t="shared" si="43"/>
        <v>Arabica</v>
      </c>
      <c r="O954" t="str">
        <f t="shared" si="44"/>
        <v>Medium</v>
      </c>
      <c r="P954" t="str">
        <f>_xlfn.XLOOKUP(Orders[[#This Row],[Customer ID]],customers!$A$1:$A$1001,customers!$I$1:$I$1001,,0)</f>
        <v>Yes</v>
      </c>
    </row>
    <row r="955" spans="1:16" x14ac:dyDescent="0.25">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3">
        <f>INDEX(products!$A$1:$G$49,MATCH(orders!$D955,products!$A$1:$A$49,0),MATCH(orders!L$1,products!$A$1:$G$1,0))</f>
        <v>3.8849999999999998</v>
      </c>
      <c r="M955" s="3">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3">
        <f>INDEX(products!$A$1:$G$49,MATCH(orders!$D956,products!$A$1:$A$49,0),MATCH(orders!L$1,products!$A$1:$G$1,0))</f>
        <v>27.945</v>
      </c>
      <c r="M956" s="3">
        <f t="shared" si="42"/>
        <v>27.945</v>
      </c>
      <c r="N956" t="str">
        <f t="shared" si="43"/>
        <v>Excelsa</v>
      </c>
      <c r="O956" t="str">
        <f t="shared" si="44"/>
        <v>Dark</v>
      </c>
      <c r="P956" t="str">
        <f>_xlfn.XLOOKUP(Orders[[#This Row],[Customer ID]],customers!$A$1:$A$1001,customers!$I$1:$I$1001,,0)</f>
        <v>Yes</v>
      </c>
    </row>
    <row r="957" spans="1:16" x14ac:dyDescent="0.25">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3">
        <f>INDEX(products!$A$1:$G$49,MATCH(orders!$D957,products!$A$1:$A$49,0),MATCH(orders!L$1,products!$A$1:$G$1,0))</f>
        <v>34.154999999999994</v>
      </c>
      <c r="M957" s="3">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3">
        <f>INDEX(products!$A$1:$G$49,MATCH(orders!$D958,products!$A$1:$A$49,0),MATCH(orders!L$1,products!$A$1:$G$1,0))</f>
        <v>27.484999999999996</v>
      </c>
      <c r="M958" s="3">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3">
        <f>INDEX(products!$A$1:$G$49,MATCH(orders!$D959,products!$A$1:$A$49,0),MATCH(orders!L$1,products!$A$1:$G$1,0))</f>
        <v>14.85</v>
      </c>
      <c r="M959" s="3">
        <f t="shared" si="42"/>
        <v>14.85</v>
      </c>
      <c r="N959" t="str">
        <f t="shared" si="43"/>
        <v>Excelsa</v>
      </c>
      <c r="O959" t="str">
        <f t="shared" si="44"/>
        <v>Light</v>
      </c>
      <c r="P959" t="str">
        <f>_xlfn.XLOOKUP(Orders[[#This Row],[Customer ID]],customers!$A$1:$A$1001,customers!$I$1:$I$1001,,0)</f>
        <v>Yes</v>
      </c>
    </row>
    <row r="960" spans="1:16" x14ac:dyDescent="0.25">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3">
        <f>INDEX(products!$A$1:$G$49,MATCH(orders!$D960,products!$A$1:$A$49,0),MATCH(orders!L$1,products!$A$1:$G$1,0))</f>
        <v>3.8849999999999998</v>
      </c>
      <c r="M960" s="3">
        <f t="shared" si="42"/>
        <v>7.77</v>
      </c>
      <c r="N960" t="str">
        <f t="shared" si="43"/>
        <v>Arabica</v>
      </c>
      <c r="O960" t="str">
        <f t="shared" si="44"/>
        <v>Light</v>
      </c>
      <c r="P960" t="str">
        <f>_xlfn.XLOOKUP(Orders[[#This Row],[Customer ID]],customers!$A$1:$A$1001,customers!$I$1:$I$1001,,0)</f>
        <v>Yes</v>
      </c>
    </row>
    <row r="961" spans="1:16" x14ac:dyDescent="0.25">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3">
        <f>INDEX(products!$A$1:$G$49,MATCH(orders!$D961,products!$A$1:$A$49,0),MATCH(orders!L$1,products!$A$1:$G$1,0))</f>
        <v>4.7549999999999999</v>
      </c>
      <c r="M961" s="3">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3">
        <f>INDEX(products!$A$1:$G$49,MATCH(orders!$D962,products!$A$1:$A$49,0),MATCH(orders!L$1,products!$A$1:$G$1,0))</f>
        <v>15.85</v>
      </c>
      <c r="M962" s="3">
        <f t="shared" si="42"/>
        <v>79.25</v>
      </c>
      <c r="N962" t="str">
        <f t="shared" si="43"/>
        <v>Liberica</v>
      </c>
      <c r="O962" t="str">
        <f t="shared" si="44"/>
        <v>Light</v>
      </c>
      <c r="P962" t="str">
        <f>_xlfn.XLOOKUP(Orders[[#This Row],[Customer ID]],customers!$A$1:$A$1001,customers!$I$1:$I$1001,,0)</f>
        <v>Yes</v>
      </c>
    </row>
    <row r="963" spans="1:16" x14ac:dyDescent="0.25">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3">
        <f>INDEX(products!$A$1:$G$49,MATCH(orders!$D963,products!$A$1:$A$49,0),MATCH(orders!L$1,products!$A$1:$G$1,0))</f>
        <v>22.884999999999998</v>
      </c>
      <c r="M963" s="3">
        <f t="shared" ref="M963:M1001" si="45">L963*E963</f>
        <v>45.769999999999996</v>
      </c>
      <c r="N963" t="str">
        <f t="shared" ref="N963:N1001" si="46">IF(I963="Rob","Robusta", IF(I963="Exc","Excelsa", 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3">
        <f>INDEX(products!$A$1:$G$49,MATCH(orders!$D964,products!$A$1:$A$49,0),MATCH(orders!L$1,products!$A$1:$G$1,0))</f>
        <v>8.9499999999999993</v>
      </c>
      <c r="M964" s="3">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3">
        <f>INDEX(products!$A$1:$G$49,MATCH(orders!$D965,products!$A$1:$A$49,0),MATCH(orders!L$1,products!$A$1:$G$1,0))</f>
        <v>5.97</v>
      </c>
      <c r="M965" s="3">
        <f t="shared" si="45"/>
        <v>23.88</v>
      </c>
      <c r="N965" t="str">
        <f t="shared" si="46"/>
        <v>Robusta</v>
      </c>
      <c r="O965" t="str">
        <f t="shared" si="47"/>
        <v>Medium</v>
      </c>
      <c r="P965" t="str">
        <f>_xlfn.XLOOKUP(Orders[[#This Row],[Customer ID]],customers!$A$1:$A$1001,customers!$I$1:$I$1001,,0)</f>
        <v>Yes</v>
      </c>
    </row>
    <row r="966" spans="1:16" x14ac:dyDescent="0.25">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3">
        <f>INDEX(products!$A$1:$G$49,MATCH(orders!$D966,products!$A$1:$A$49,0),MATCH(orders!L$1,products!$A$1:$G$1,0))</f>
        <v>4.4550000000000001</v>
      </c>
      <c r="M966" s="3">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3">
        <f>INDEX(products!$A$1:$G$49,MATCH(orders!$D967,products!$A$1:$A$49,0),MATCH(orders!L$1,products!$A$1:$G$1,0))</f>
        <v>9.9499999999999993</v>
      </c>
      <c r="M967" s="3">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3">
        <f>INDEX(products!$A$1:$G$49,MATCH(orders!$D968,products!$A$1:$A$49,0),MATCH(orders!L$1,products!$A$1:$G$1,0))</f>
        <v>8.91</v>
      </c>
      <c r="M968" s="3">
        <f t="shared" si="45"/>
        <v>53.46</v>
      </c>
      <c r="N968" t="str">
        <f t="shared" si="46"/>
        <v>Excelsa</v>
      </c>
      <c r="O968" t="str">
        <f t="shared" si="47"/>
        <v>Light</v>
      </c>
      <c r="P968" t="str">
        <f>_xlfn.XLOOKUP(Orders[[#This Row],[Customer ID]],customers!$A$1:$A$1001,customers!$I$1:$I$1001,,0)</f>
        <v>Yes</v>
      </c>
    </row>
    <row r="969" spans="1:16" x14ac:dyDescent="0.25">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3">
        <f>INDEX(products!$A$1:$G$49,MATCH(orders!$D969,products!$A$1:$A$49,0),MATCH(orders!L$1,products!$A$1:$G$1,0))</f>
        <v>2.6849999999999996</v>
      </c>
      <c r="M969" s="3">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3">
        <f>INDEX(products!$A$1:$G$49,MATCH(orders!$D970,products!$A$1:$A$49,0),MATCH(orders!L$1,products!$A$1:$G$1,0))</f>
        <v>2.9849999999999999</v>
      </c>
      <c r="M970" s="3">
        <f t="shared" si="45"/>
        <v>5.97</v>
      </c>
      <c r="N970" t="str">
        <f t="shared" si="46"/>
        <v>Robusta</v>
      </c>
      <c r="O970" t="str">
        <f t="shared" si="47"/>
        <v>Medium</v>
      </c>
      <c r="P970" t="str">
        <f>_xlfn.XLOOKUP(Orders[[#This Row],[Customer ID]],customers!$A$1:$A$1001,customers!$I$1:$I$1001,,0)</f>
        <v>No</v>
      </c>
    </row>
    <row r="971" spans="1:16" x14ac:dyDescent="0.25">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3">
        <f>INDEX(products!$A$1:$G$49,MATCH(orders!$D971,products!$A$1:$A$49,0),MATCH(orders!L$1,products!$A$1:$G$1,0))</f>
        <v>12.95</v>
      </c>
      <c r="M971" s="3">
        <f t="shared" si="45"/>
        <v>12.95</v>
      </c>
      <c r="N971" t="str">
        <f t="shared" si="46"/>
        <v>Liberica</v>
      </c>
      <c r="O971" t="str">
        <f t="shared" si="47"/>
        <v>Dark</v>
      </c>
      <c r="P971" t="str">
        <f>_xlfn.XLOOKUP(Orders[[#This Row],[Customer ID]],customers!$A$1:$A$1001,customers!$I$1:$I$1001,,0)</f>
        <v>Yes</v>
      </c>
    </row>
    <row r="972" spans="1:16" x14ac:dyDescent="0.25">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3">
        <f>INDEX(products!$A$1:$G$49,MATCH(orders!$D972,products!$A$1:$A$49,0),MATCH(orders!L$1,products!$A$1:$G$1,0))</f>
        <v>8.25</v>
      </c>
      <c r="M972" s="3">
        <f t="shared" si="45"/>
        <v>8.25</v>
      </c>
      <c r="N972" t="str">
        <f t="shared" si="46"/>
        <v>Excelsa</v>
      </c>
      <c r="O972" t="str">
        <f t="shared" si="47"/>
        <v>Medium</v>
      </c>
      <c r="P972" t="str">
        <f>_xlfn.XLOOKUP(Orders[[#This Row],[Customer ID]],customers!$A$1:$A$1001,customers!$I$1:$I$1001,,0)</f>
        <v>No</v>
      </c>
    </row>
    <row r="973" spans="1:16" x14ac:dyDescent="0.25">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3">
        <f>INDEX(products!$A$1:$G$49,MATCH(orders!$D973,products!$A$1:$A$49,0),MATCH(orders!L$1,products!$A$1:$G$1,0))</f>
        <v>29.784999999999997</v>
      </c>
      <c r="M973" s="3">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3">
        <f>INDEX(products!$A$1:$G$49,MATCH(orders!$D974,products!$A$1:$A$49,0),MATCH(orders!L$1,products!$A$1:$G$1,0))</f>
        <v>29.784999999999997</v>
      </c>
      <c r="M974" s="3">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3">
        <f>INDEX(products!$A$1:$G$49,MATCH(orders!$D975,products!$A$1:$A$49,0),MATCH(orders!L$1,products!$A$1:$G$1,0))</f>
        <v>14.55</v>
      </c>
      <c r="M975" s="3">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3">
        <f>INDEX(products!$A$1:$G$49,MATCH(orders!$D976,products!$A$1:$A$49,0),MATCH(orders!L$1,products!$A$1:$G$1,0))</f>
        <v>5.3699999999999992</v>
      </c>
      <c r="M976" s="3">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3">
        <f>INDEX(products!$A$1:$G$49,MATCH(orders!$D977,products!$A$1:$A$49,0),MATCH(orders!L$1,products!$A$1:$G$1,0))</f>
        <v>2.9849999999999999</v>
      </c>
      <c r="M977" s="3">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3">
        <f>INDEX(products!$A$1:$G$49,MATCH(orders!$D978,products!$A$1:$A$49,0),MATCH(orders!L$1,products!$A$1:$G$1,0))</f>
        <v>27.484999999999996</v>
      </c>
      <c r="M978" s="3">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3">
        <f>INDEX(products!$A$1:$G$49,MATCH(orders!$D979,products!$A$1:$A$49,0),MATCH(orders!L$1,products!$A$1:$G$1,0))</f>
        <v>11.95</v>
      </c>
      <c r="M979" s="3">
        <f t="shared" si="45"/>
        <v>59.75</v>
      </c>
      <c r="N979" t="str">
        <f t="shared" si="46"/>
        <v>Robusta</v>
      </c>
      <c r="O979" t="str">
        <f t="shared" si="47"/>
        <v>Light</v>
      </c>
      <c r="P979" t="str">
        <f>_xlfn.XLOOKUP(Orders[[#This Row],[Customer ID]],customers!$A$1:$A$1001,customers!$I$1:$I$1001,,0)</f>
        <v>No</v>
      </c>
    </row>
    <row r="980" spans="1:16" x14ac:dyDescent="0.25">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3">
        <f>INDEX(products!$A$1:$G$49,MATCH(orders!$D980,products!$A$1:$A$49,0),MATCH(orders!L$1,products!$A$1:$G$1,0))</f>
        <v>7.77</v>
      </c>
      <c r="M980" s="3">
        <f t="shared" si="45"/>
        <v>23.31</v>
      </c>
      <c r="N980" t="str">
        <f t="shared" si="46"/>
        <v>Arabica</v>
      </c>
      <c r="O980" t="str">
        <f t="shared" si="47"/>
        <v>Light</v>
      </c>
      <c r="P980" t="str">
        <f>_xlfn.XLOOKUP(Orders[[#This Row],[Customer ID]],customers!$A$1:$A$1001,customers!$I$1:$I$1001,,0)</f>
        <v>No</v>
      </c>
    </row>
    <row r="981" spans="1:16" x14ac:dyDescent="0.25">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3">
        <f>INDEX(products!$A$1:$G$49,MATCH(orders!$D981,products!$A$1:$A$49,0),MATCH(orders!L$1,products!$A$1:$G$1,0))</f>
        <v>5.3699999999999992</v>
      </c>
      <c r="M981" s="3">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3">
        <f>INDEX(products!$A$1:$G$49,MATCH(orders!$D982,products!$A$1:$A$49,0),MATCH(orders!L$1,products!$A$1:$G$1,0))</f>
        <v>27.945</v>
      </c>
      <c r="M982" s="3">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3">
        <f>INDEX(products!$A$1:$G$49,MATCH(orders!$D983,products!$A$1:$A$49,0),MATCH(orders!L$1,products!$A$1:$G$1,0))</f>
        <v>3.645</v>
      </c>
      <c r="M983" s="3">
        <f t="shared" si="45"/>
        <v>21.87</v>
      </c>
      <c r="N983" t="str">
        <f t="shared" si="46"/>
        <v>Excelsa</v>
      </c>
      <c r="O983" t="str">
        <f t="shared" si="47"/>
        <v>Dark</v>
      </c>
      <c r="P983" t="str">
        <f>_xlfn.XLOOKUP(Orders[[#This Row],[Customer ID]],customers!$A$1:$A$1001,customers!$I$1:$I$1001,,0)</f>
        <v>Yes</v>
      </c>
    </row>
    <row r="984" spans="1:16" x14ac:dyDescent="0.25">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3">
        <f>INDEX(products!$A$1:$G$49,MATCH(orders!$D984,products!$A$1:$A$49,0),MATCH(orders!L$1,products!$A$1:$G$1,0))</f>
        <v>11.95</v>
      </c>
      <c r="M984" s="3">
        <f t="shared" si="45"/>
        <v>23.9</v>
      </c>
      <c r="N984" t="str">
        <f t="shared" si="46"/>
        <v>Robusta</v>
      </c>
      <c r="O984" t="str">
        <f t="shared" si="47"/>
        <v>Light</v>
      </c>
      <c r="P984" t="str">
        <f>_xlfn.XLOOKUP(Orders[[#This Row],[Customer ID]],customers!$A$1:$A$1001,customers!$I$1:$I$1001,,0)</f>
        <v>Yes</v>
      </c>
    </row>
    <row r="985" spans="1:16" x14ac:dyDescent="0.25">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3">
        <f>INDEX(products!$A$1:$G$49,MATCH(orders!$D985,products!$A$1:$A$49,0),MATCH(orders!L$1,products!$A$1:$G$1,0))</f>
        <v>3.375</v>
      </c>
      <c r="M985" s="3">
        <f t="shared" si="45"/>
        <v>6.75</v>
      </c>
      <c r="N985" t="str">
        <f t="shared" si="46"/>
        <v>Arabica</v>
      </c>
      <c r="O985" t="str">
        <f t="shared" si="47"/>
        <v>Medium</v>
      </c>
      <c r="P985" t="str">
        <f>_xlfn.XLOOKUP(Orders[[#This Row],[Customer ID]],customers!$A$1:$A$1001,customers!$I$1:$I$1001,,0)</f>
        <v>Yes</v>
      </c>
    </row>
    <row r="986" spans="1:16" x14ac:dyDescent="0.25">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3">
        <f>INDEX(products!$A$1:$G$49,MATCH(orders!$D986,products!$A$1:$A$49,0),MATCH(orders!L$1,products!$A$1:$G$1,0))</f>
        <v>31.624999999999996</v>
      </c>
      <c r="M986" s="3">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3">
        <f>INDEX(products!$A$1:$G$49,MATCH(orders!$D987,products!$A$1:$A$49,0),MATCH(orders!L$1,products!$A$1:$G$1,0))</f>
        <v>11.95</v>
      </c>
      <c r="M987" s="3">
        <f t="shared" si="45"/>
        <v>47.8</v>
      </c>
      <c r="N987" t="str">
        <f t="shared" si="46"/>
        <v>Robusta</v>
      </c>
      <c r="O987" t="str">
        <f t="shared" si="47"/>
        <v>Light</v>
      </c>
      <c r="P987" t="str">
        <f>_xlfn.XLOOKUP(Orders[[#This Row],[Customer ID]],customers!$A$1:$A$1001,customers!$I$1:$I$1001,,0)</f>
        <v>No</v>
      </c>
    </row>
    <row r="988" spans="1:16" x14ac:dyDescent="0.25">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3">
        <f>INDEX(products!$A$1:$G$49,MATCH(orders!$D988,products!$A$1:$A$49,0),MATCH(orders!L$1,products!$A$1:$G$1,0))</f>
        <v>33.464999999999996</v>
      </c>
      <c r="M988" s="3">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3">
        <f>INDEX(products!$A$1:$G$49,MATCH(orders!$D989,products!$A$1:$A$49,0),MATCH(orders!L$1,products!$A$1:$G$1,0))</f>
        <v>5.97</v>
      </c>
      <c r="M989" s="3">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3">
        <f>INDEX(products!$A$1:$G$49,MATCH(orders!$D990,products!$A$1:$A$49,0),MATCH(orders!L$1,products!$A$1:$G$1,0))</f>
        <v>9.9499999999999993</v>
      </c>
      <c r="M990" s="3">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3">
        <f>INDEX(products!$A$1:$G$49,MATCH(orders!$D991,products!$A$1:$A$49,0),MATCH(orders!L$1,products!$A$1:$G$1,0))</f>
        <v>25.874999999999996</v>
      </c>
      <c r="M991" s="3">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3">
        <f>INDEX(products!$A$1:$G$49,MATCH(orders!$D992,products!$A$1:$A$49,0),MATCH(orders!L$1,products!$A$1:$G$1,0))</f>
        <v>3.645</v>
      </c>
      <c r="M992" s="3">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3">
        <f>INDEX(products!$A$1:$G$49,MATCH(orders!$D993,products!$A$1:$A$49,0),MATCH(orders!L$1,products!$A$1:$G$1,0))</f>
        <v>7.77</v>
      </c>
      <c r="M993" s="3">
        <f t="shared" si="45"/>
        <v>15.54</v>
      </c>
      <c r="N993" t="str">
        <f t="shared" si="46"/>
        <v>Liberica</v>
      </c>
      <c r="O993" t="str">
        <f t="shared" si="47"/>
        <v>Dark</v>
      </c>
      <c r="P993" t="str">
        <f>_xlfn.XLOOKUP(Orders[[#This Row],[Customer ID]],customers!$A$1:$A$1001,customers!$I$1:$I$1001,,0)</f>
        <v>No</v>
      </c>
    </row>
    <row r="994" spans="1:16" x14ac:dyDescent="0.25">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3">
        <f>INDEX(products!$A$1:$G$49,MATCH(orders!$D994,products!$A$1:$A$49,0),MATCH(orders!L$1,products!$A$1:$G$1,0))</f>
        <v>36.454999999999998</v>
      </c>
      <c r="M994" s="3">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3">
        <f>INDEX(products!$A$1:$G$49,MATCH(orders!$D995,products!$A$1:$A$49,0),MATCH(orders!L$1,products!$A$1:$G$1,0))</f>
        <v>12.95</v>
      </c>
      <c r="M995" s="3">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3">
        <f>INDEX(products!$A$1:$G$49,MATCH(orders!$D996,products!$A$1:$A$49,0),MATCH(orders!L$1,products!$A$1:$G$1,0))</f>
        <v>2.9849999999999999</v>
      </c>
      <c r="M996" s="3">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3">
        <f>INDEX(products!$A$1:$G$49,MATCH(orders!$D997,products!$A$1:$A$49,0),MATCH(orders!L$1,products!$A$1:$G$1,0))</f>
        <v>27.484999999999996</v>
      </c>
      <c r="M997" s="3">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3">
        <f>INDEX(products!$A$1:$G$49,MATCH(orders!$D998,products!$A$1:$A$49,0),MATCH(orders!L$1,products!$A$1:$G$1,0))</f>
        <v>5.97</v>
      </c>
      <c r="M998" s="3">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3">
        <f>INDEX(products!$A$1:$G$49,MATCH(orders!$D999,products!$A$1:$A$49,0),MATCH(orders!L$1,products!$A$1:$G$1,0))</f>
        <v>6.75</v>
      </c>
      <c r="M999" s="3">
        <f t="shared" si="45"/>
        <v>27</v>
      </c>
      <c r="N999" t="str">
        <f t="shared" si="46"/>
        <v>Arabica</v>
      </c>
      <c r="O999" t="str">
        <f t="shared" si="47"/>
        <v>Medium</v>
      </c>
      <c r="P999" t="str">
        <f>_xlfn.XLOOKUP(Orders[[#This Row],[Customer ID]],customers!$A$1:$A$1001,customers!$I$1:$I$1001,,0)</f>
        <v>No</v>
      </c>
    </row>
    <row r="1000" spans="1:16" x14ac:dyDescent="0.25">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3">
        <f>INDEX(products!$A$1:$G$49,MATCH(orders!$D1000,products!$A$1:$A$49,0),MATCH(orders!L$1,products!$A$1:$G$1,0))</f>
        <v>9.9499999999999993</v>
      </c>
      <c r="M1000" s="3">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3">
        <f>INDEX(products!$A$1:$G$49,MATCH(orders!$D1001,products!$A$1:$A$49,0),MATCH(orders!L$1,products!$A$1:$G$1,0))</f>
        <v>4.125</v>
      </c>
      <c r="M1001" s="3">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Felicia Wiltz</cp:lastModifiedBy>
  <cp:revision/>
  <dcterms:created xsi:type="dcterms:W3CDTF">2022-11-26T09:51:45Z</dcterms:created>
  <dcterms:modified xsi:type="dcterms:W3CDTF">2023-07-31T03:54:10Z</dcterms:modified>
  <cp:category/>
  <cp:contentStatus/>
</cp:coreProperties>
</file>