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D:\1.2 ALEIDA 2021\2. UNIR\CURRICULO UNIR\1. 2024\OBSERVACION\"/>
    </mc:Choice>
  </mc:AlternateContent>
  <xr:revisionPtr revIDLastSave="0" documentId="13_ncr:1_{8C664926-AFBB-4F3C-8D2A-FE101E3558A5}" xr6:coauthVersionLast="46" xr6:coauthVersionMax="47" xr10:uidLastSave="{00000000-0000-0000-0000-000000000000}"/>
  <bookViews>
    <workbookView xWindow="-120" yWindow="-120" windowWidth="29040" windowHeight="15840" xr2:uid="{00000000-000D-0000-FFFF-FFFF00000000}"/>
  </bookViews>
  <sheets>
    <sheet name="Tablas dinamicas" sheetId="2" r:id="rId1"/>
    <sheet name="Preguntas" sheetId="6" r:id="rId2"/>
    <sheet name="BD Observación de clases" sheetId="1" r:id="rId3"/>
    <sheet name="Hoja4" sheetId="5" r:id="rId4"/>
  </sheets>
  <calcPr calcId="191028"/>
  <pivotCaches>
    <pivotCache cacheId="0"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O167" i="1" l="1"/>
  <c r="AO168" i="1"/>
  <c r="AO169" i="1"/>
  <c r="AO170" i="1"/>
  <c r="AO171" i="1"/>
  <c r="AO172" i="1"/>
  <c r="AO173" i="1"/>
  <c r="AO174" i="1"/>
  <c r="AO175" i="1"/>
  <c r="AO176" i="1"/>
  <c r="AO177" i="1"/>
  <c r="AO178" i="1"/>
  <c r="AO179" i="1"/>
  <c r="AO180" i="1"/>
  <c r="AO181" i="1"/>
  <c r="AO182" i="1"/>
  <c r="AO183" i="1"/>
  <c r="AO184" i="1"/>
  <c r="AO185" i="1"/>
  <c r="AP167" i="1"/>
  <c r="AP168" i="1"/>
  <c r="AP169" i="1"/>
  <c r="AP170" i="1"/>
  <c r="AP171" i="1"/>
  <c r="AP172" i="1"/>
  <c r="AP173" i="1"/>
  <c r="AP174" i="1"/>
  <c r="AP175" i="1"/>
  <c r="AP176" i="1"/>
  <c r="AP177" i="1"/>
  <c r="AP178" i="1"/>
  <c r="AP179" i="1"/>
  <c r="AP180" i="1"/>
  <c r="AP181" i="1"/>
  <c r="AP182" i="1"/>
  <c r="AP183" i="1"/>
  <c r="AP184" i="1"/>
  <c r="AP185" i="1"/>
  <c r="AO154" i="1"/>
  <c r="AO155" i="1"/>
  <c r="AO156" i="1"/>
  <c r="AO157" i="1"/>
  <c r="AO158" i="1"/>
  <c r="AO159" i="1"/>
  <c r="AO160" i="1"/>
  <c r="AO161" i="1"/>
  <c r="AO162" i="1"/>
  <c r="AO163" i="1"/>
  <c r="AO164" i="1"/>
  <c r="AO165" i="1"/>
  <c r="AO166" i="1"/>
  <c r="AP154" i="1"/>
  <c r="AP155" i="1"/>
  <c r="AP156" i="1"/>
  <c r="AP157" i="1"/>
  <c r="AP158" i="1"/>
  <c r="AP159" i="1"/>
  <c r="AP160" i="1"/>
  <c r="AP161" i="1"/>
  <c r="AP162" i="1"/>
  <c r="AP163" i="1"/>
  <c r="AP164" i="1"/>
  <c r="AP165" i="1"/>
  <c r="AP166" i="1"/>
  <c r="AO146" i="1"/>
  <c r="AO147" i="1"/>
  <c r="AO148" i="1"/>
  <c r="AO149" i="1"/>
  <c r="AO150" i="1"/>
  <c r="AO151" i="1"/>
  <c r="AO152" i="1"/>
  <c r="AO153" i="1"/>
  <c r="AP146" i="1"/>
  <c r="AP147" i="1"/>
  <c r="AP148" i="1"/>
  <c r="AP149" i="1"/>
  <c r="AP150" i="1"/>
  <c r="AP151" i="1"/>
  <c r="AP152" i="1"/>
  <c r="AP153" i="1"/>
  <c r="AO145" i="1"/>
  <c r="AP145" i="1"/>
  <c r="AO144" i="1"/>
  <c r="AP144" i="1"/>
  <c r="AO135" i="1"/>
  <c r="AO136" i="1"/>
  <c r="AO137" i="1"/>
  <c r="AO138" i="1"/>
  <c r="AO139" i="1"/>
  <c r="AO140" i="1"/>
  <c r="AO141" i="1"/>
  <c r="AO142" i="1"/>
  <c r="AO143" i="1"/>
  <c r="AP135" i="1"/>
  <c r="AP136" i="1"/>
  <c r="AP137" i="1"/>
  <c r="AP138" i="1"/>
  <c r="AP139" i="1"/>
  <c r="AP140" i="1"/>
  <c r="AP141" i="1"/>
  <c r="AP142" i="1"/>
  <c r="AP143" i="1"/>
  <c r="AO131" i="1"/>
  <c r="AO132" i="1"/>
  <c r="AO133" i="1"/>
  <c r="AO134" i="1"/>
  <c r="AP131" i="1"/>
  <c r="AP132" i="1"/>
  <c r="AP133" i="1"/>
  <c r="AP134" i="1"/>
  <c r="AO127" i="1"/>
  <c r="AO128" i="1"/>
  <c r="AO129" i="1"/>
  <c r="AO130" i="1"/>
  <c r="AP127" i="1"/>
  <c r="AP128" i="1"/>
  <c r="AP129" i="1"/>
  <c r="AP130" i="1"/>
  <c r="AP2" i="1"/>
  <c r="AP3" i="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O114" i="1"/>
  <c r="AO115" i="1"/>
  <c r="AO116" i="1"/>
  <c r="AO117" i="1"/>
  <c r="AO118" i="1"/>
  <c r="AO119" i="1"/>
  <c r="AO120" i="1"/>
  <c r="AO121" i="1"/>
  <c r="AO122" i="1"/>
  <c r="AO123" i="1"/>
  <c r="AO124" i="1"/>
  <c r="AO125" i="1"/>
  <c r="AO126" i="1"/>
  <c r="AO111" i="1"/>
  <c r="AO112" i="1"/>
  <c r="AO113" i="1"/>
  <c r="C19" i="6"/>
  <c r="C18" i="6"/>
  <c r="C17" i="6"/>
  <c r="C16" i="6"/>
  <c r="C15" i="6"/>
  <c r="C14" i="6"/>
  <c r="C13" i="6"/>
  <c r="C12" i="6"/>
  <c r="C11" i="6"/>
  <c r="C10" i="6"/>
  <c r="C9" i="6"/>
  <c r="C8" i="6"/>
  <c r="C7" i="6"/>
  <c r="C6" i="6"/>
  <c r="C5" i="6"/>
  <c r="B19" i="6"/>
  <c r="B18" i="6"/>
  <c r="B17" i="6"/>
  <c r="B16" i="6"/>
  <c r="B15" i="6"/>
  <c r="B14" i="6"/>
  <c r="B13" i="6"/>
  <c r="B12" i="6"/>
  <c r="B11" i="6"/>
  <c r="B10" i="6"/>
  <c r="B9" i="6"/>
  <c r="B8" i="6"/>
  <c r="B7" i="6"/>
  <c r="B6" i="6"/>
  <c r="B5" i="6"/>
  <c r="C4" i="6"/>
  <c r="B4" i="6"/>
  <c r="C3" i="6"/>
  <c r="B3" i="6"/>
  <c r="C2" i="6"/>
  <c r="B2" i="6"/>
  <c r="AO22" i="1"/>
  <c r="AO67" i="1"/>
  <c r="AO65" i="1"/>
  <c r="AO3" i="1"/>
  <c r="AO60" i="1"/>
  <c r="AO7" i="1"/>
  <c r="AO71" i="1"/>
  <c r="AO13" i="1"/>
  <c r="AO107" i="1"/>
  <c r="AO43" i="1"/>
  <c r="AO24" i="1"/>
  <c r="AO88" i="1"/>
  <c r="AO106" i="1"/>
  <c r="AO42" i="1"/>
  <c r="AO25" i="1"/>
  <c r="AO89" i="1"/>
  <c r="AO37" i="1"/>
  <c r="AO64" i="1"/>
  <c r="AO29" i="1"/>
  <c r="AO100" i="1"/>
  <c r="AO36" i="1"/>
  <c r="AO31" i="1"/>
  <c r="AO95" i="1"/>
  <c r="AO93" i="1"/>
  <c r="AO83" i="1"/>
  <c r="AO19" i="1"/>
  <c r="AO48" i="1"/>
  <c r="AO38" i="1"/>
  <c r="AO82" i="1"/>
  <c r="AO18" i="1"/>
  <c r="AO49" i="1"/>
  <c r="AO46" i="1"/>
  <c r="AO78" i="1"/>
  <c r="AO84" i="1"/>
  <c r="AO85" i="1"/>
  <c r="AO2" i="1"/>
  <c r="AO76" i="1"/>
  <c r="AO12" i="1"/>
  <c r="AO55" i="1"/>
  <c r="AO70" i="1"/>
  <c r="AO62" i="1"/>
  <c r="AO59" i="1"/>
  <c r="AO8" i="1"/>
  <c r="AO72" i="1"/>
  <c r="AO69" i="1"/>
  <c r="AO58" i="1"/>
  <c r="AO9" i="1"/>
  <c r="AO73" i="1"/>
  <c r="AO77" i="1"/>
  <c r="AO21" i="1"/>
  <c r="AO52" i="1"/>
  <c r="AO15" i="1"/>
  <c r="AO79" i="1"/>
  <c r="AO53" i="1"/>
  <c r="AO99" i="1"/>
  <c r="AO35" i="1"/>
  <c r="AO32" i="1"/>
  <c r="AO96" i="1"/>
  <c r="AO98" i="1"/>
  <c r="AO34" i="1"/>
  <c r="AO33" i="1"/>
  <c r="AO97" i="1"/>
  <c r="AO54" i="1"/>
  <c r="AO20" i="1"/>
  <c r="AO47" i="1"/>
  <c r="AO94" i="1"/>
  <c r="AO66" i="1"/>
  <c r="AO14" i="1"/>
  <c r="AO108" i="1"/>
  <c r="AO92" i="1"/>
  <c r="AO68" i="1"/>
  <c r="AO44" i="1"/>
  <c r="AO28" i="1"/>
  <c r="AO4" i="1"/>
  <c r="AO23" i="1"/>
  <c r="AO39" i="1"/>
  <c r="AO63" i="1"/>
  <c r="AO87" i="1"/>
  <c r="AO103" i="1"/>
  <c r="AO30" i="1"/>
  <c r="AO101" i="1"/>
  <c r="AO45" i="1"/>
  <c r="AO86" i="1"/>
  <c r="AO91" i="1"/>
  <c r="AO75" i="1"/>
  <c r="AO51" i="1"/>
  <c r="AO27" i="1"/>
  <c r="AO11" i="1"/>
  <c r="AO16" i="1"/>
  <c r="AO40" i="1"/>
  <c r="AO56" i="1"/>
  <c r="AO80" i="1"/>
  <c r="AO104" i="1"/>
  <c r="AO5" i="1"/>
  <c r="AO110" i="1"/>
  <c r="AO90" i="1"/>
  <c r="AO74" i="1"/>
  <c r="AO50" i="1"/>
  <c r="AO26" i="1"/>
  <c r="AO10" i="1"/>
  <c r="AO17" i="1"/>
  <c r="AO41" i="1"/>
  <c r="AO57" i="1"/>
  <c r="AO81" i="1"/>
  <c r="AO105" i="1"/>
  <c r="AO6" i="1"/>
  <c r="AO109" i="1"/>
  <c r="AO102" i="1"/>
  <c r="AO61" i="1"/>
  <c r="D19" i="6" l="1"/>
  <c r="D11" i="6"/>
  <c r="D10" i="6"/>
  <c r="D18" i="6"/>
  <c r="D4" i="6"/>
  <c r="D7" i="6"/>
  <c r="D15" i="6"/>
  <c r="D5" i="6"/>
  <c r="D17" i="6"/>
  <c r="D3" i="6"/>
  <c r="D6" i="6"/>
  <c r="D14" i="6"/>
  <c r="D12" i="6"/>
  <c r="D13" i="6"/>
  <c r="D2" i="6"/>
  <c r="D8" i="6"/>
  <c r="D16" i="6"/>
  <c r="D9" i="6"/>
</calcChain>
</file>

<file path=xl/sharedStrings.xml><?xml version="1.0" encoding="utf-8"?>
<sst xmlns="http://schemas.openxmlformats.org/spreadsheetml/2006/main" count="6723" uniqueCount="2098">
  <si>
    <t>Etiquetas de fila</t>
  </si>
  <si>
    <t>Promedio de Rubrica</t>
  </si>
  <si>
    <t>Suma de Rubrica</t>
  </si>
  <si>
    <t>Cuenta de Rubrica</t>
  </si>
  <si>
    <t>Facultad de Ciencias Económicas, Contables y Administrativas</t>
  </si>
  <si>
    <t>&lt;0,6</t>
  </si>
  <si>
    <t>Especialización en Alta Gerencia;</t>
  </si>
  <si>
    <t>0,6-0,7</t>
  </si>
  <si>
    <t>Especialización en Gerencia Financiera;</t>
  </si>
  <si>
    <t>0,7-0,8</t>
  </si>
  <si>
    <t>Especialización en Gestión de la Seguridad y Salud en el Trabajo;</t>
  </si>
  <si>
    <t>0,8-0,9</t>
  </si>
  <si>
    <t>Especialización en Inteligencia de Negocio;</t>
  </si>
  <si>
    <t>0,9-1</t>
  </si>
  <si>
    <t>Especialización en Marketing Digital;</t>
  </si>
  <si>
    <t>Total general</t>
  </si>
  <si>
    <t>Pregrado en Administración de Empresas;</t>
  </si>
  <si>
    <t>Pregrado en Administración de la salud y seguridad en el Trabajo;</t>
  </si>
  <si>
    <t>Pregrado en Contaduría Pública;</t>
  </si>
  <si>
    <t>Pregrado en Marketing y Publicidad;</t>
  </si>
  <si>
    <t>Pregrado en Negocios Internacionales;</t>
  </si>
  <si>
    <t>Facultad de Educación</t>
  </si>
  <si>
    <t>Especialización en Educación y Orientación familiar;</t>
  </si>
  <si>
    <t>Especialización en Gerencia Educativa;</t>
  </si>
  <si>
    <t>Especialización en Neuropsicología y Educación;</t>
  </si>
  <si>
    <t>Licenciatura en Educación Básica Primaria;</t>
  </si>
  <si>
    <t>Licenciatura en Educación Básica Primaria;Licenciatura en Educación Infantil;</t>
  </si>
  <si>
    <t>Licenciatura en Educación Infantil;</t>
  </si>
  <si>
    <t>Facultad de Ingeniería</t>
  </si>
  <si>
    <t>Especialización Dirección y Gestión de Proyectos;</t>
  </si>
  <si>
    <t>Especialización en Industria 4.0;</t>
  </si>
  <si>
    <t>Especialización en Ingeniería de software;</t>
  </si>
  <si>
    <t>Especialización en Inteligencia artificial;</t>
  </si>
  <si>
    <t>Especialización en Visual Analytics y Big Data;</t>
  </si>
  <si>
    <t>Facultad de Salud</t>
  </si>
  <si>
    <t>Especialización en Administración y Gerencia de la Salud;</t>
  </si>
  <si>
    <t>Pregrado en Administración en Salud;</t>
  </si>
  <si>
    <t>Etiquetas de columna</t>
  </si>
  <si>
    <t>Posgrado</t>
  </si>
  <si>
    <t>Pregrado</t>
  </si>
  <si>
    <t>Total Cuenta de Facultad </t>
  </si>
  <si>
    <t>Total Cuenta de Facultad 2</t>
  </si>
  <si>
    <t>Cuenta de Facultad </t>
  </si>
  <si>
    <t>Cuenta de Facultad 2</t>
  </si>
  <si>
    <t>Cuenta de    1.El docente inicia la grabación a tiempo</t>
  </si>
  <si>
    <t>Cuenta de    1.El docente inicia la grabación a tiempo2</t>
  </si>
  <si>
    <t>Cumple</t>
  </si>
  <si>
    <t>No Cumple</t>
  </si>
  <si>
    <t>Cuenta de 2.       El docente prende la cámara y su imagen es nítida</t>
  </si>
  <si>
    <t>Cuenta de 2.       El docente prende la cámara y su imagen es nítida2</t>
  </si>
  <si>
    <t>Cuenta de 3.       Da la bienvenida a los estudiantes y establece un tono de voz acorde para la sesión- Al igual saludar a través del Chat (inclusión)</t>
  </si>
  <si>
    <t>Cuenta de 3.       Da la bienvenida a los estudiantes y establece un tono de voz acorde para la sesión- Al igual saludar a través del Chat (inclusión)2</t>
  </si>
  <si>
    <t>Cuenta de 4.       Presenta el o los RA</t>
  </si>
  <si>
    <t>Cuenta de 4.       Presenta el o los RA2</t>
  </si>
  <si>
    <t>No cumple</t>
  </si>
  <si>
    <t>Cuenta de 5.       Hace énfasis en el o los RA como declaración esperada al final por el estudiante</t>
  </si>
  <si>
    <t>Cuenta de 5.       Hace énfasis en el o los RA como declaración esperada al final por el estudiante2</t>
  </si>
  <si>
    <t>Cuenta de 6.       Usa Estrategias que lleven a enfatizar el o los RA</t>
  </si>
  <si>
    <t>Cuenta de 6.       Usa Estrategias que lleven a enfatizar el o los RA2</t>
  </si>
  <si>
    <t>Cuenta de 7.       Las actividades tienen un proceso sistemático (Organización de la Sesión virtual)</t>
  </si>
  <si>
    <t>Cuenta de 7.       Las actividades tienen un proceso sistemático (Organización de la Sesión virtual)2</t>
  </si>
  <si>
    <t>Cuenta de 8.       Presenta la agenda</t>
  </si>
  <si>
    <t>Cuenta de 8.       Presenta la agenda2</t>
  </si>
  <si>
    <t>Cuenta de 9.       Propicia el análisis con los estudiantes (Asegurarse de que las preguntas formuladas estén diseñadas para recordar, relacionar y comprender los conceptos relacionados con el o los RA.)</t>
  </si>
  <si>
    <t>Cuenta de 9.       Propicia el análisis con los estudiantes (Asegurarse de que las preguntas formuladas estén diseñadas para recordar, relacionar y comprender los conceptos relacionados con el o los RA.)2</t>
  </si>
  <si>
    <t>Cuenta de   10.Los invita a participar</t>
  </si>
  <si>
    <t>Cuenta de   10.Los invita a participar2</t>
  </si>
  <si>
    <t>Cuenta de 11.   Lee las participaciones en el chat de los estudiantes y sobre este continua el desarrollo de su clase (retroalimentación)</t>
  </si>
  <si>
    <t>Cuenta de 11.   Lee las participaciones en el chat de los estudiantes y sobre este continua el desarrollo de su clase (retroalimentación)2</t>
  </si>
  <si>
    <t>Cuenta de 12.   Alterna recursos en la clase</t>
  </si>
  <si>
    <t>Cuenta de 12.   Alterna recursos en la clase2</t>
  </si>
  <si>
    <t>Cuenta de 13.   El número de diapositivas es acorde con el tiempo de la sesión</t>
  </si>
  <si>
    <t>Cuenta de 13.   El número de diapositivas es acorde con el tiempo de la sesión2</t>
  </si>
  <si>
    <t>Cuenta de 14.   Las diapositivas o material usado incluyen gráficas, evita el exceso de información</t>
  </si>
  <si>
    <t>Cuenta de 14.   Las diapositivas o material usado incluyen gráficas, evita el exceso de información2</t>
  </si>
  <si>
    <t>Cuenta de 15.   Sintetiza los puntos clave a partir de los RA de la clase</t>
  </si>
  <si>
    <t>Cuenta de 15.   Sintetiza los puntos clave a partir de los RA de la clase2</t>
  </si>
  <si>
    <t>Cuenta de 16.   Invita a revisar la agenda semanal y realizar las lecturas y material complementario</t>
  </si>
  <si>
    <t>Cuenta de 16.   Invita a revisar la agenda semanal y realizar las lecturas y material complementario2</t>
  </si>
  <si>
    <t>Cuenta de 17.   Invita al desarrollo de las actividades futuras</t>
  </si>
  <si>
    <t>Cuenta de 17.   Invita al desarrollo de las actividades futuras2</t>
  </si>
  <si>
    <t>Cuenta de 18.   Despide la sesión</t>
  </si>
  <si>
    <t>Cuenta de 18.   Despide la sesión2</t>
  </si>
  <si>
    <t>Pregunta</t>
  </si>
  <si>
    <t>Total</t>
  </si>
  <si>
    <t>   1.El docente inicia la grabación a tiempo</t>
  </si>
  <si>
    <t>2.       El docente prende la cámara y su imagen es nítida</t>
  </si>
  <si>
    <t>3.       Da la bienvenida a los estudiantes y establece un tono de voz acorde para la sesión- Al igual saludar a través del Chat (inclusión)</t>
  </si>
  <si>
    <t>4.       Presenta el o los RA</t>
  </si>
  <si>
    <t>5.       Hace énfasis en el o los RA como declaración esperada al final por el estudiante</t>
  </si>
  <si>
    <t>6.       Usa Estrategias que lleven a enfatizar el o los RA</t>
  </si>
  <si>
    <t>7.       Las actividades tienen un proceso sistemático (Organización de la Sesión virtual)</t>
  </si>
  <si>
    <t>8.       Presenta la agenda</t>
  </si>
  <si>
    <t>9.       Propicia el análisis con los estudiantes (Asegurarse de que las preguntas formuladas estén diseñadas para recordar, relacionar y comprender los conceptos relacionados con el o los RA.)</t>
  </si>
  <si>
    <t>  10.Los invita a participar</t>
  </si>
  <si>
    <t>11.   Lee las participaciones en el chat de los estudiantes y sobre este continua el desarrollo de su clase (retroalimentación)</t>
  </si>
  <si>
    <t>12.   Alterna recursos en la clase</t>
  </si>
  <si>
    <t>13.   El número de diapositivas es acorde con el tiempo de la sesión</t>
  </si>
  <si>
    <t>14.   Las diapositivas o material usado incluyen gráficas, evita el exceso de información</t>
  </si>
  <si>
    <t>15.   Sintetiza los puntos clave a partir de los RA de la clase</t>
  </si>
  <si>
    <t>16.   Invita a revisar la agenda semanal y realizar las lecturas y material complementario</t>
  </si>
  <si>
    <t>17.   Invita al desarrollo de las actividades futuras</t>
  </si>
  <si>
    <t>18.   Despide la sesión</t>
  </si>
  <si>
    <t>ID</t>
  </si>
  <si>
    <t>Hora de inicio</t>
  </si>
  <si>
    <t>Hora de finalización</t>
  </si>
  <si>
    <t>Correo electrónico</t>
  </si>
  <si>
    <t>Nombre</t>
  </si>
  <si>
    <t>Hora de la última modificación</t>
  </si>
  <si>
    <t>Column</t>
  </si>
  <si>
    <t>Asignatura</t>
  </si>
  <si>
    <t>Docente</t>
  </si>
  <si>
    <t>Nombre de quien evalúa: </t>
  </si>
  <si>
    <t>Facultad </t>
  </si>
  <si>
    <t>Programa </t>
  </si>
  <si>
    <t>Tema de la Clase</t>
  </si>
  <si>
    <t>Observación Aspectos Iniciales</t>
  </si>
  <si>
    <t>Observaciones RA</t>
  </si>
  <si>
    <t>Observaciones Modelo Pedagógico</t>
  </si>
  <si>
    <t>Observación sobre la formulación de preguntas</t>
  </si>
  <si>
    <t>Observaciones Clima General de la clase</t>
  </si>
  <si>
    <t>Observación General uso de recursos web</t>
  </si>
  <si>
    <t>Observaciones de ideas concluyentes</t>
  </si>
  <si>
    <t>Observaciones Generales</t>
  </si>
  <si>
    <t>Aspectos por mejorar</t>
  </si>
  <si>
    <t>Rubrica</t>
  </si>
  <si>
    <t>Nivel</t>
  </si>
  <si>
    <t>gustavoadolfo.jimenez@unir.net</t>
  </si>
  <si>
    <t>Gustavo Adolfo Jimenez Silva</t>
  </si>
  <si>
    <t>149871.- Electiva I: Responsabilidad Social Corporativa</t>
  </si>
  <si>
    <t xml:space="preserve">MARIA EUGENIA ROMERO PEÑALOZA  </t>
  </si>
  <si>
    <t>GUSTAVO ADOLFO JIMÉNEZ SILVA</t>
  </si>
  <si>
    <t>Tema 1. Génesis y desarrollo de la RSC</t>
  </si>
  <si>
    <t>Mantiene bastante interacción con los estudiantes</t>
  </si>
  <si>
    <t>Muy clara la presentación de los RA</t>
  </si>
  <si>
    <t>Cumple estructuralmente el modelo pedagógico</t>
  </si>
  <si>
    <t>Hay coherencia</t>
  </si>
  <si>
    <t>Hay bastante interacción con los estudiantes</t>
  </si>
  <si>
    <t>Muy bien realizada la presentación de PP</t>
  </si>
  <si>
    <t>Concluye previo el cierre del encuentro</t>
  </si>
  <si>
    <t>Acorde al modelo que estamos aplicando</t>
  </si>
  <si>
    <t>No dejar tantos minutos de espera al inicio de la grabacón</t>
  </si>
  <si>
    <t>darlingnathali.gomez@unir.net</t>
  </si>
  <si>
    <t>Darling Nathali Gomez Ospina</t>
  </si>
  <si>
    <t>Inglés II</t>
  </si>
  <si>
    <t>Eimy Alejandra Castañeda Panqueba</t>
  </si>
  <si>
    <t xml:space="preserve">Darling Nathali Gómez </t>
  </si>
  <si>
    <t>Unidad 9</t>
  </si>
  <si>
    <t>Se recomienda usar el fondo institucional y la nueva plantilla pptx</t>
  </si>
  <si>
    <t>De resaltar, los presenta en Inglés</t>
  </si>
  <si>
    <t xml:space="preserve">Se presenta </t>
  </si>
  <si>
    <t>Se propicia el análisis y comprensión de los elementos centrales de la clase</t>
  </si>
  <si>
    <t>Hay buen clima y se motiva la participación</t>
  </si>
  <si>
    <t xml:space="preserve">Se cumple con el lineamiento y se incorporan recursos </t>
  </si>
  <si>
    <t>Se cumple</t>
  </si>
  <si>
    <t>Las recomendaciones iniciales del fondo, la plantilla institucional pptx. Buena clase y contexto del idioma.</t>
  </si>
  <si>
    <t>Las recomendaciones iniciales del fondo, la plantilla institucional pptx</t>
  </si>
  <si>
    <t xml:space="preserve">Contabilidad de Costos </t>
  </si>
  <si>
    <t>Fabio Humberto García Gómez</t>
  </si>
  <si>
    <t>Darling Nathali Gómez Ospina</t>
  </si>
  <si>
    <t xml:space="preserve">Tema 1 </t>
  </si>
  <si>
    <t>Se recomienda no dejar tantos espacios entre un momento y otro de la clase, no se hace la bienvenida por medio del chat y el tiempo para presentación personal y de estudiantes es mucho, se resalta la actividad, pero se recomienda gestionar los tiempos de manera adecuada. Por otro lado, la presentación personal es un sello personal; Sin embargo, se recomienda emplear en menor número de diapositivas y con la institucional, adicional de un fondo institucional usado para la clase</t>
  </si>
  <si>
    <t>Se recomienda presentar y contextualizar los RA en la clase.</t>
  </si>
  <si>
    <t>Presentar agenda para la clase</t>
  </si>
  <si>
    <t>Se propician espacios de análisis</t>
  </si>
  <si>
    <t>Se recomienda mayor atención a la interacción con el chat</t>
  </si>
  <si>
    <t>Incluir los RA</t>
  </si>
  <si>
    <t>Se recomienda tener en cuenta las observaciones realizadas</t>
  </si>
  <si>
    <t>- Utilizar plantilla institucional - Fondo Institucional - Gestión del tiempo - Implementación de los RA</t>
  </si>
  <si>
    <t>Ingles III</t>
  </si>
  <si>
    <t>Tema I</t>
  </si>
  <si>
    <t xml:space="preserve">Se cumplen </t>
  </si>
  <si>
    <t>Da contexto de los RA</t>
  </si>
  <si>
    <t xml:space="preserve">Se establece la estructura </t>
  </si>
  <si>
    <t>Excelente ambiente de participación</t>
  </si>
  <si>
    <t xml:space="preserve">El uso de recursos es excelente </t>
  </si>
  <si>
    <t>Excelente clase</t>
  </si>
  <si>
    <t>Buena dinámica</t>
  </si>
  <si>
    <t>Fondo Institucional y Plantilla Institucional</t>
  </si>
  <si>
    <t>Matemáticas Empresariales</t>
  </si>
  <si>
    <t xml:space="preserve">Iván Darío Maldonado </t>
  </si>
  <si>
    <t>Tema 1</t>
  </si>
  <si>
    <t>Se cumplen a satisfacción</t>
  </si>
  <si>
    <t>No se presentan ni se abordan los RA</t>
  </si>
  <si>
    <t>Se presenta de acuerdo a la asignatura</t>
  </si>
  <si>
    <t>Se propicia el espacio de preguntas</t>
  </si>
  <si>
    <t>Se evidencia la participación en la clase</t>
  </si>
  <si>
    <t>Se recomienda incluir otras herramientas web y/o de gamificación</t>
  </si>
  <si>
    <t>Se recomienda incluir los RA y herramientas adicionales de dinamizar la clase. Utilizar la plantilla pptx actual.</t>
  </si>
  <si>
    <t>Contexto Económico Colombiano y Latinoamericano</t>
  </si>
  <si>
    <t>CAMILO ALARCON NIETO</t>
  </si>
  <si>
    <t>GUSTAVOA DOLFO JIMÉNEZ SILVA</t>
  </si>
  <si>
    <t>Historia de la economía colombiana</t>
  </si>
  <si>
    <t>No se vió el saludo por el chat</t>
  </si>
  <si>
    <t>Acorde a lo solicitado</t>
  </si>
  <si>
    <t>Sigue el modelo</t>
  </si>
  <si>
    <t>Plantea preguntas de contexto</t>
  </si>
  <si>
    <t>Hay participación de estudiantes</t>
  </si>
  <si>
    <t>Los utiliza como apoyo de clase</t>
  </si>
  <si>
    <t>Hace un buen cierre de la clase</t>
  </si>
  <si>
    <t>Cumple con gran parte de lo esperado</t>
  </si>
  <si>
    <t>Incluir la participación en chat</t>
  </si>
  <si>
    <t>Fundamentos de Matemáticas</t>
  </si>
  <si>
    <t>RAFAEL ANGEL MONTOYA GUTIERREZ</t>
  </si>
  <si>
    <t>GUSTAVO ADOGLO JIMÉNEZ SILVA</t>
  </si>
  <si>
    <t>Conjuntos de números y sus aplicaciones</t>
  </si>
  <si>
    <t>Pendiente el chat</t>
  </si>
  <si>
    <t>Explicación de los mismos</t>
  </si>
  <si>
    <t>Todo acorde</t>
  </si>
  <si>
    <t>Ninguna</t>
  </si>
  <si>
    <t>El ámbiente es ameno</t>
  </si>
  <si>
    <t>Sirven de apoyo</t>
  </si>
  <si>
    <t>Concluye de manera satisfactoria el tema de la clase.</t>
  </si>
  <si>
    <t>Acorde a lo soliitdo</t>
  </si>
  <si>
    <t>No dejar tanto tiempo al principio en blanco</t>
  </si>
  <si>
    <t>Matemática Financiera</t>
  </si>
  <si>
    <t xml:space="preserve">LUCY PAOLA CAICEDO ORTIZ  </t>
  </si>
  <si>
    <t>Conceptos básicos</t>
  </si>
  <si>
    <t>Coordina muy bien su presentación</t>
  </si>
  <si>
    <t>Presenta con claridad los RA</t>
  </si>
  <si>
    <t>cumple con lo solicitado por el modelo</t>
  </si>
  <si>
    <t>Plantea preguntas para diagnosticar</t>
  </si>
  <si>
    <t>Hay buen clima</t>
  </si>
  <si>
    <t>Los utiliza para dinamizar la clase</t>
  </si>
  <si>
    <t>Cierra y concluye de manera clara</t>
  </si>
  <si>
    <t>Muy buena clase</t>
  </si>
  <si>
    <t>Gerencia del Talento Humano II</t>
  </si>
  <si>
    <t xml:space="preserve">ESTHER ARANDA MURILLO  </t>
  </si>
  <si>
    <t>Introducción a la dirección estratégica</t>
  </si>
  <si>
    <t>Plateas reglas para la asignatura</t>
  </si>
  <si>
    <t>Presenta claramente los RA</t>
  </si>
  <si>
    <t>Cumple con lo establecido por el modelo</t>
  </si>
  <si>
    <t>Clima ameno</t>
  </si>
  <si>
    <t>Son utilizados como herramientas de apoyo</t>
  </si>
  <si>
    <t>Cierra con ideas concluyentes</t>
  </si>
  <si>
    <t>Hace una muy buena clase</t>
  </si>
  <si>
    <t>Por ahora no hay recomendaciones</t>
  </si>
  <si>
    <t>Ecosistema digital y tecnologías disruptivas</t>
  </si>
  <si>
    <t xml:space="preserve">JULIA ANDREA PINEDA ACERO  </t>
  </si>
  <si>
    <t>Comprendiendo la innovación en su conexión con el mercado</t>
  </si>
  <si>
    <t>Integra a los estudiantes en la bienvenida</t>
  </si>
  <si>
    <t>No se realizó presentación de los RA</t>
  </si>
  <si>
    <t>Las preguntas integran</t>
  </si>
  <si>
    <t>El ambiente es agradable. No hubo participaciones por chat.</t>
  </si>
  <si>
    <t>Se alternan con intervenciones</t>
  </si>
  <si>
    <t>De manera permanente se concluyó en toda la clase</t>
  </si>
  <si>
    <t>Buena clase</t>
  </si>
  <si>
    <t>Completar las 2 horas de clase</t>
  </si>
  <si>
    <t>kareneliana.angarita@unir.net</t>
  </si>
  <si>
    <t>Karen Eliana Angarita Casas</t>
  </si>
  <si>
    <t>Creatividad Publicitaria</t>
  </si>
  <si>
    <t xml:space="preserve">Yeison Orlando Martinez </t>
  </si>
  <si>
    <t>Karen Eliana Angarita</t>
  </si>
  <si>
    <t>Presentación - Tema 1</t>
  </si>
  <si>
    <t>No incluye el saludo por el chat</t>
  </si>
  <si>
    <t>Incluye una diapositiva con los RA de la asignatura, los explica y los conecta con los temas a desarrollar.</t>
  </si>
  <si>
    <t>Se lleva un orden en el desarrollo de la clase.</t>
  </si>
  <si>
    <t>Incluye preguntas para generar análisis y participación</t>
  </si>
  <si>
    <t>Procura la participación de los estudiantes</t>
  </si>
  <si>
    <t>Incluye videos, invita al análisis, incluye información relevante y actualizada</t>
  </si>
  <si>
    <t>Incluye una diapositiva con las conclusiones de la sesión pero no lo relaciona con los RA.</t>
  </si>
  <si>
    <t>Logra mantener la atención y participación de los estudiantes.</t>
  </si>
  <si>
    <t>Invitar a revisar el material de la siguiente clase.</t>
  </si>
  <si>
    <t xml:space="preserve">Branding y Desarrollo de Producto </t>
  </si>
  <si>
    <t>Rosemberth Rodriguez</t>
  </si>
  <si>
    <t>Saluda personalmente a todos los participantes a la sesión, falta el saludo por el chat.  En momentos de la sesión el docente apaga la cámara.</t>
  </si>
  <si>
    <t>No incluye en la sesión los RA</t>
  </si>
  <si>
    <t>La sesión lleva un orden, en la presentación resalta el modelo pedagógico y los diferentes recursos.</t>
  </si>
  <si>
    <t>Genera ejemplos y comparte casos reales para invitar el análisis, aunque no lo relaciona con los RA</t>
  </si>
  <si>
    <t>Invita a la participación a partir de casos reales.</t>
  </si>
  <si>
    <t>Alterna la presentación, comparte pantalla.</t>
  </si>
  <si>
    <t>El docente le dice el tema a abordar en la siguiente sesión e invita a revisar los contenidos.</t>
  </si>
  <si>
    <t>Muy interesante la invitación a ingresar a la biblioteca y al uso de las normas APA</t>
  </si>
  <si>
    <t>Tener la cámara encendida durante toda la sesión, falta socializar los RA de la asignatura.</t>
  </si>
  <si>
    <t>oscararnulfo.gomez@unir.net</t>
  </si>
  <si>
    <t>Oscar Arnulfo Gomez Rincon</t>
  </si>
  <si>
    <t>Fundamentos de Administración de Empresas</t>
  </si>
  <si>
    <t>Mayra Samara Ordoñez Diaz.</t>
  </si>
  <si>
    <t>Oscar Gómez</t>
  </si>
  <si>
    <t xml:space="preserve">La empresa y sus Elementos. </t>
  </si>
  <si>
    <t>No es claro el tema del día no es claro, toda vez que no hay diapositiva específica. No se evidencia saludo en el Chat.</t>
  </si>
  <si>
    <t>Coherencia y manejo de los RAP.</t>
  </si>
  <si>
    <t>Aunque tiene un orden para abordar el tema no se presenta la agenda del día.</t>
  </si>
  <si>
    <t>Maneja el tema de manera organizada e invita a los estudiantes a participar, interactuando de manera activa.</t>
  </si>
  <si>
    <t xml:space="preserve">No se evidencia durante la sesión que revisa el chat para responder a las dudas. </t>
  </si>
  <si>
    <t>Se pueden utilizar otros recursos para hacer más participativa la clase.</t>
  </si>
  <si>
    <t>Maneja un tono adecuado de voz para el cierre de la clase e invita a seguir explorando el tema para profundización.</t>
  </si>
  <si>
    <t>Se evidencia que la primera hora de la clase toco temas generales sin iniciar el desarrollo de la clase y no presento agenda. por otra parte, no retroalimento sobre qye se esta llevando a cabo el proceso de autoevaluación de la titulación de CP</t>
  </si>
  <si>
    <t>El inicio de la clase es muy demorado, no se evidencia agenda para la estructura de la clase, no utiliza otros recursos de apoyo aparte de video y power point.</t>
  </si>
  <si>
    <t>Inglés III CP</t>
  </si>
  <si>
    <t>Unit 1 Presente Progresivo</t>
  </si>
  <si>
    <t>Sin observaciones cumple adecuadamente con lo requerido.</t>
  </si>
  <si>
    <t>Sin observaciones comunica de manera certera los resultados de aprendizaje</t>
  </si>
  <si>
    <t>Sin observaciones organiza la clase y presento la agenda.</t>
  </si>
  <si>
    <t>Sin observaciones interactúa de manera continua con los estudiantes.</t>
  </si>
  <si>
    <t>Sin observaciones maneja la clase manteniendo la atención de los estudiantes utiliza el español cuando se requiere.</t>
  </si>
  <si>
    <t>Sin observaciones utiliza diversos recursos.</t>
  </si>
  <si>
    <t>No se evidencia que trate en el cierre el análisis o si aplican los RAP al tema desarrollado.</t>
  </si>
  <si>
    <t>Se observo una clase muy participativa tanto por parte de la docente como de los estudiantes toda vez que intercala diferentes herramientas para desarrollar el tema e invita y anima a los estudiantes a participar.</t>
  </si>
  <si>
    <t>En el cierre realizar el análisis frente al cumplimiento de las propuestas de los Resultados de aprendizaje. realizar retroalimentación sobre el proceso que se esta llevando relacionado con la autoevaluación del programa</t>
  </si>
  <si>
    <t>Matemática Financiera CP</t>
  </si>
  <si>
    <t>Luci Paola Caicedo Ortiz</t>
  </si>
  <si>
    <t>Tema 1 Conceptos Básicos</t>
  </si>
  <si>
    <t>En algunas partes se escucha lejos o con eco, no se evidencia interacción o saludo vía chat.</t>
  </si>
  <si>
    <t>Sin observaciones presenta analiza y retroalimenta sobre los mismos.</t>
  </si>
  <si>
    <t>Sin comentarios tema estructurado y presentación de agenda de manera correcta.</t>
  </si>
  <si>
    <t>Sin comentarios interactúa con los estudiantes logrando la atención y conexión para el logro de los Rap</t>
  </si>
  <si>
    <t xml:space="preserve">No se relaciona comunicación o interacción de preguntas o respuestas vía chat </t>
  </si>
  <si>
    <t>utiliza recursos como excel, calculadora y power point, Por otra parte, las diapositivas son un poco pesadas y la aplicación y uso de fórmulas es suelta, seria optimo proponer un ejercicio hacia la vida real para aplicar las fórmulas y tener un análisis para determinar o poder tomar decisiones.</t>
  </si>
  <si>
    <t>No se evidencia al cierre el análisis o síntesis de si se están aplicando los Rap cumpliendo su objetivo</t>
  </si>
  <si>
    <t>El audio en algunos momentos presenta cambios por lo tanto se escucha como en eco o lejos. Se evidencia conocimiento del tema por parte de la docente, sin embargo se encyentra que aunque explica las fórmulas no las está aplicando a un ejercicio de la vida real o no se efectúa análisis por lo que se nota en algunos momentos que los estudiantes dudan para poder realizar la operación. No se evidencia interacción a través del Chat y en el cierre no se sintetiza sobre este.</t>
  </si>
  <si>
    <t>Revisar el audio para mejorar la escucha por parte de los oyentes. Aplicar explicación de fórmulas con posibles situaciones que se puedan presentar. Animar a los estudiantes a participar mas, y al final de la clase retomar los Rap para concluir si están acorde y apuntan hacia los objetivos planteados</t>
  </si>
  <si>
    <t>Politica de Financiación</t>
  </si>
  <si>
    <t>Fredy Alberto Lara Greco.</t>
  </si>
  <si>
    <t>Tema 1 Financiación Empresarial; Principios Generales.</t>
  </si>
  <si>
    <t>No se evidencia interacción por el Chat.</t>
  </si>
  <si>
    <t xml:space="preserve">Sin comentarios, el docente explica y comunica las competencias y los Rap realizando un corto análisis de los mismos </t>
  </si>
  <si>
    <t>Sin comentarios organiza de manera correcta la clase y presenta una agenda ordenada.</t>
  </si>
  <si>
    <t xml:space="preserve">Sin comentarios interactúa con los estudiantes animándolos a participar. </t>
  </si>
  <si>
    <t>No se evidencio interacción con los estudiantes mediante el uso del Chat.</t>
  </si>
  <si>
    <t>Sin observaciones. Se evidencia que utiliza videos de manera eficaz, se recomienda utilizar otros recursos además de los utilizados.</t>
  </si>
  <si>
    <t>No se evidencia cierre para analisis de cumplimiento de objetivos del Rap</t>
  </si>
  <si>
    <t>la clase en términos generales es muy dinámica y activa, el docente posee la experiencia y competencias necsarias para desarrollar los temas.</t>
  </si>
  <si>
    <t xml:space="preserve"> Revisar lo que corresponde al Chat. En el cierre evaluar lo que corresponde a los Rap e implementar el uso de otros recursos.</t>
  </si>
  <si>
    <t>Gestión en punto de venta</t>
  </si>
  <si>
    <t>Olga Grisales</t>
  </si>
  <si>
    <t>Tema 1 y presentación</t>
  </si>
  <si>
    <t>Hace una completa presentación de la asignatura, interactúa con los participantes</t>
  </si>
  <si>
    <t>Incluye en su presentación una diapositiva para mostrar los RA</t>
  </si>
  <si>
    <t>Socializa el modelo pedagógico y da a conocer los diferentes recursos de la plataforma</t>
  </si>
  <si>
    <t>Expone casos reales e invita al análisis.</t>
  </si>
  <si>
    <t>La docente procura todo el tiempo la participación</t>
  </si>
  <si>
    <t>Incluye diapositivas con información muy puntual, que además invita a profundizar y debatir sobre ciertos temas.</t>
  </si>
  <si>
    <t>Al final comparte una diapositiva con las recomendaciones</t>
  </si>
  <si>
    <t>Es una clase que invita a la participación, es dinámica y lleva un adecuado orden</t>
  </si>
  <si>
    <t>Reforzar los RA en diferentes momentos de la sesión</t>
  </si>
  <si>
    <t>Social Media Marketing</t>
  </si>
  <si>
    <t>Johana Andrea Riaño</t>
  </si>
  <si>
    <t>Presentación y Tema 1</t>
  </si>
  <si>
    <t>La imagen es clara, el profesor da la bienvenida e interactúa con cada uno de los estudiantes para que se presenten.</t>
  </si>
  <si>
    <t>Socializa los RA al cierre como conclusión de la sesión</t>
  </si>
  <si>
    <t>Enfatiza en el modelo pedagógico y los diferentes recursos que tiene la plataforma</t>
  </si>
  <si>
    <t>Formula preguntas que invitan a exponer su punto de vista</t>
  </si>
  <si>
    <t>Propicia la participación con el estudiante</t>
  </si>
  <si>
    <t>Alterna entre diapositivas y video.  Algunas diapositivas tienen mucho texto.</t>
  </si>
  <si>
    <t>Presenta los RA como conclusión, complementa con material adicional.  Puede incluir información sobre el tema a tratar en la siguiente sesión.</t>
  </si>
  <si>
    <t>Es una clase muy dinámica, la docente procura todo el tiempo la interacción de los estudiantes.</t>
  </si>
  <si>
    <t>Algunas diapositivas tienen demasiado texto.</t>
  </si>
  <si>
    <t>Dirección de Operaciones y Logística</t>
  </si>
  <si>
    <t>Henry Fajardo Fonseca</t>
  </si>
  <si>
    <t>Gustavo Adolfo Jiménez Silva</t>
  </si>
  <si>
    <t>Gestión de la innovación y el conocimiento en las operaciones</t>
  </si>
  <si>
    <t>No hay saludo por el chat</t>
  </si>
  <si>
    <t>Apropia los RA</t>
  </si>
  <si>
    <t>Apropia el MP</t>
  </si>
  <si>
    <t>Se formulan preguntas y respuestas por el docente</t>
  </si>
  <si>
    <t>Hay buen ambiente</t>
  </si>
  <si>
    <t>Maneja solo power point</t>
  </si>
  <si>
    <t>Buen cierre</t>
  </si>
  <si>
    <t>Revisión de los contenidos futuros</t>
  </si>
  <si>
    <t>Encender la cámara, mayor participación, interacción  de recursos</t>
  </si>
  <si>
    <t>Marketing Digital</t>
  </si>
  <si>
    <t>Alexander Sanabria</t>
  </si>
  <si>
    <t>Complementado del enfoque digital</t>
  </si>
  <si>
    <t>Se recomienda dejar el saludo en el chat</t>
  </si>
  <si>
    <t>No se presentan los RA en la clase, se recomienda incluirlos en próximas sesiones</t>
  </si>
  <si>
    <t>No se presenta agenda</t>
  </si>
  <si>
    <t>La interacción es muy buena con los estudiantes</t>
  </si>
  <si>
    <t>Se recomienda revisar las participaciones en el chat</t>
  </si>
  <si>
    <t>Se recomienda alternar recursos en las clases</t>
  </si>
  <si>
    <t>Se recomienda tener en cuenta las recomendaciones realizadas para próximas sesiones.</t>
  </si>
  <si>
    <t>Incluir: R.A, Herramientas adicionales de clase, fondo institucional, interacción en el chat</t>
  </si>
  <si>
    <t>Comunicación y Liderazgo</t>
  </si>
  <si>
    <t>Esther Aranda</t>
  </si>
  <si>
    <t>Sesión 2</t>
  </si>
  <si>
    <t>Se cumple a satisfacción</t>
  </si>
  <si>
    <t>Excelente clima en la clase</t>
  </si>
  <si>
    <t>NA</t>
  </si>
  <si>
    <t>Inbound Marketing</t>
  </si>
  <si>
    <t>Raúl Fabian Cadena</t>
  </si>
  <si>
    <t>Concepto del Inbound Marketing</t>
  </si>
  <si>
    <t>Falta incluir el saludo por el chat</t>
  </si>
  <si>
    <t>Define los objetivos de la clase pero no los relaciona con los RA</t>
  </si>
  <si>
    <t>Presenta la agenda, además de los objetivos de la sesión</t>
  </si>
  <si>
    <t xml:space="preserve">Sobre el tema genera pregunta de análisis </t>
  </si>
  <si>
    <t>Genera un caso real para la pariticipación</t>
  </si>
  <si>
    <t>Se sugiere usar el ppt en modo de presentación</t>
  </si>
  <si>
    <t>Cierra la sesión con la programación de la semana, pero no hace claridad sobre el tema a desarrollar.</t>
  </si>
  <si>
    <t>En la sesión se usan diferentes recursos y se propone un ejercicio para que participen.</t>
  </si>
  <si>
    <t xml:space="preserve">Juan Álvarez </t>
  </si>
  <si>
    <t>Introducción al Marketing Digital</t>
  </si>
  <si>
    <t>Se debe iniciar la grabación en el momento en que inicia la clase.</t>
  </si>
  <si>
    <t>No se presentan los RA</t>
  </si>
  <si>
    <t>Define el tema de la sesión y lo desarrolla en orden</t>
  </si>
  <si>
    <t xml:space="preserve">Invita a la participación con preguntas directas al estudiante.  </t>
  </si>
  <si>
    <t xml:space="preserve">Su estrategia es preguntar a un estudiante especifico </t>
  </si>
  <si>
    <t>Interactúa con varios recursos, videos, sitios web, etc</t>
  </si>
  <si>
    <t>Propone el tema de la siguiente clase</t>
  </si>
  <si>
    <t>Es una clase donde constantemente indaga al estudiante, puede ser una buena estrategia para los que no participan.</t>
  </si>
  <si>
    <t>Socializar RA</t>
  </si>
  <si>
    <t>diana.carvajal@unir.net</t>
  </si>
  <si>
    <t>Diana Milena Carvajal Montealegre</t>
  </si>
  <si>
    <t>Condiciones de Salud</t>
  </si>
  <si>
    <t>Bibiana Andrea Pérez Villescas</t>
  </si>
  <si>
    <t>Milena Carvajal</t>
  </si>
  <si>
    <t>Inducción a la asignatura Tema 1 Salud en el Trabajo</t>
  </si>
  <si>
    <t>Se cumplen adecuadamente los criterios de inicio de la sesión</t>
  </si>
  <si>
    <t>en la sesión de bienvenida hace un ejercicio reflexivo de la asignatura que relaciona con las habilidades que necesitan es decir los resultados de aprendizaje de la asigantura</t>
  </si>
  <si>
    <t>Se enuncia cómo y qué se desarrollará dentro de la sesión, sin embargo, no se deja de manera explícita en el apoyo de la sesión.</t>
  </si>
  <si>
    <t>Durante el desarrollo de la sesión, presenta preguntas de reflexión para el desarrollo de la temática</t>
  </si>
  <si>
    <t>se presenta un ambiente de clase que motiva a la participación</t>
  </si>
  <si>
    <t>utiliza diversos recursos como el aula de la asignatura, ppt, formulario google, informes de formulario en ejercicio práctico</t>
  </si>
  <si>
    <t>Concluye de manera optima la sesión, falta motivar a los estudiantes para enlazarse con la temática de la siguiente sesión de clase</t>
  </si>
  <si>
    <t>Sesión concreta, precisa con un proceso de inducción a la clase y de uso de aplicación de las herramientas que se requieren</t>
  </si>
  <si>
    <t>El cierre de la sesión invitando al estudio de la temática siguiente</t>
  </si>
  <si>
    <t>Dirección y Gestión del Talento</t>
  </si>
  <si>
    <t>Victoria Eugenia Robledo</t>
  </si>
  <si>
    <t>Se recomienda saludar en el chat</t>
  </si>
  <si>
    <t xml:space="preserve">Se cumple a satisfacción </t>
  </si>
  <si>
    <t>Se formulan de manera adecuada</t>
  </si>
  <si>
    <t>En general la estructura se cumple a satisfacción</t>
  </si>
  <si>
    <t>Se recomienda participación en el chat e incorporar herramientas virtuales en la clase</t>
  </si>
  <si>
    <t xml:space="preserve">Dirección, Liderazgo y Excelencia Operacional </t>
  </si>
  <si>
    <t>Luis Alberto López</t>
  </si>
  <si>
    <t>Se cumple a satifacción</t>
  </si>
  <si>
    <t>Se cumple de manera adecuada</t>
  </si>
  <si>
    <t>Se cumple de manera satisfactoria</t>
  </si>
  <si>
    <t>Solamente saludar en el chat</t>
  </si>
  <si>
    <t>Matemática aplicada</t>
  </si>
  <si>
    <t>Juan Carlos Escobar Zuñiga</t>
  </si>
  <si>
    <t>Milena Carvajal Montealegre</t>
  </si>
  <si>
    <t>Inducción y Conjunto de números y sus operaciones</t>
  </si>
  <si>
    <t xml:space="preserve">Propone mecanismos para captar la atención de los estudiantes tales como contador de inicio, utiliza padlet de presentación y lo hace participativo posteriormente, puede ser que aunque es una excelente estrategia puede sintetizarse un poco más para avanzar en la temática del curso </t>
  </si>
  <si>
    <t>No se presentan los RA de la asignatura</t>
  </si>
  <si>
    <t>No presenta la agenda de la sesión de manera explícita, menciona cómo se desarrollará la primera sesión.</t>
  </si>
  <si>
    <t>siendo una de las asignaturas de inicio de la formación y a la que usualmente los estudiantes llegan con muchos temores, el desarrollo sencillo de la sesión acerca a los estudiantes, las preguntas iniciales no son complejas pero muy apropiadas para el desarrollo de la sesión</t>
  </si>
  <si>
    <t>Genera un ambiente de relacionamiento agradable</t>
  </si>
  <si>
    <t>Alterna adecuadamente con diferentes recursos, sin embargo, no se completa la ppt preparada para la sesión.</t>
  </si>
  <si>
    <t>Aunque da cierre a la sesión, esta no se articula con los RA de la asignatura</t>
  </si>
  <si>
    <t>Se realiza un muy buen inicio de la asignatura, usa recursos variados, invita a la participación de los estudiantes</t>
  </si>
  <si>
    <t>Acortar un poco el tiempo dedicado a la presentación de los estudiantes para alcanzar el desarrollo de la temática, importante presentar y relacionar los RA de la asignatura en la presentación inicial y en la medida en la que avanza en las sesiones de clase</t>
  </si>
  <si>
    <t xml:space="preserve">Inteligencia de Mercados </t>
  </si>
  <si>
    <t xml:space="preserve">Erika Gisela Galeano </t>
  </si>
  <si>
    <t>Tipo de datos</t>
  </si>
  <si>
    <t>Inicia en tiempo, se sugiere saludar por el chat</t>
  </si>
  <si>
    <t>Define el RA a desarrollar en la sesión</t>
  </si>
  <si>
    <t xml:space="preserve">La sesión lleva un orden </t>
  </si>
  <si>
    <t>Durante la sesión propone ejercicios y los desarrolla con los estudiantes</t>
  </si>
  <si>
    <t>Todo el tiempo procura que los estudiantes participen en la sesión</t>
  </si>
  <si>
    <t>Alterna presentación, herramienta, videos.</t>
  </si>
  <si>
    <t>Despide la sesión y explica el tema a abordar en la siguiente clase</t>
  </si>
  <si>
    <t>Es una clase muy dinámica y cada tema lo complementa con ejercicios</t>
  </si>
  <si>
    <t>La ppt es mejor compartirla en modo presentación</t>
  </si>
  <si>
    <t>Fundamentos de Administración</t>
  </si>
  <si>
    <t>Lina Rosenda Bonilla</t>
  </si>
  <si>
    <t>Tema 1 y 2</t>
  </si>
  <si>
    <t>El docente inicia a tiempo, saluda a todos los asistentes</t>
  </si>
  <si>
    <t>Incluye una diapositiva con los RA</t>
  </si>
  <si>
    <t>Presenta la agenda de la sesión</t>
  </si>
  <si>
    <t>A través de preguntas, por medio del recurso de quiz, corrobora el entendimiento de los temas.</t>
  </si>
  <si>
    <t>Procura todo el tiempo la participación</t>
  </si>
  <si>
    <t>Usa la plantilla de la UNIR, alterna entre diferentes recursos haciendo más dinámica la sesión</t>
  </si>
  <si>
    <t>Cierra la sesión, concluye e invita a participar en la siguiente sesión</t>
  </si>
  <si>
    <t>Una clase muy dinámica, implementa diferentes recursos para que los estudiantes participen y para aclarar duda</t>
  </si>
  <si>
    <t>-</t>
  </si>
  <si>
    <t>Contabilidad Financiera Avanzada</t>
  </si>
  <si>
    <t>Lucy Paola Caicedo Ortiz</t>
  </si>
  <si>
    <t>Tema 2 Ciclo Contable. Sin observaciones.</t>
  </si>
  <si>
    <t>Sin observaciones cumple con todos los factores de inicio de clase, da tiempo para que otros alumnos puedan unirse a la clase y no se evidencio saludo por el chat.</t>
  </si>
  <si>
    <t>Cumple con los factores de retroalimentación del proceso autoevaluación. RAP explica y sensibliza sobre los mismos y su importancia.</t>
  </si>
  <si>
    <t xml:space="preserve"> Sin observaciones cumple con la organización y presenta la agenda del día.</t>
  </si>
  <si>
    <t>Anima a participar en la clase de manera continua e indaga sobre situaciones relacionadas con el tema abordado.</t>
  </si>
  <si>
    <t>Soluciona inquietudes a medida que explica el tema.</t>
  </si>
  <si>
    <t>utiliza eherramientas tales como excel y alterna con las diapositivas.</t>
  </si>
  <si>
    <t>No se evidencia sensibilización sobre el ´próximo tema.</t>
  </si>
  <si>
    <t xml:space="preserve">Cumple con lo necesario y lo estipulado para dictar las clases. </t>
  </si>
  <si>
    <t>Se recomienda interactuar más por el chat, el saludo a través de este y recordar a los estudiantes que no asisten en directo consultar la grabación y hacer uso del foro. De igual forma invitar y transmitir lo que corresponde al tema de la siguiente clase.</t>
  </si>
  <si>
    <t>Estadistica Interferencial</t>
  </si>
  <si>
    <t>Henry David Bacca M</t>
  </si>
  <si>
    <t xml:space="preserve">Muestras y Distribuciones Muestrales.  En la presentación no se evidencia   que tema es en numero. Realiza una retroalimentación de la clase anterior. </t>
  </si>
  <si>
    <t>Al iniciar la grabación pasan minutos en donde solo aparece el nombre del docente. no se evidencia chat y saludo en el mismo, y luego de unos minutos apaga cámara</t>
  </si>
  <si>
    <t>No se evidencia retroalimentación o sensibilización del proceso de autoevaluación y los RAP.</t>
  </si>
  <si>
    <t>Realizo resumen y explica lo que se va a realizar en la clase pero no se evidencia agenda.</t>
  </si>
  <si>
    <t>Utiliza la herramienta de excel Realizando y explicando ejercicio y como se realizan los cálculos.</t>
  </si>
  <si>
    <t>Invita a participar y preguntar de haber dudas. no se evidencia interacción con el Chat.</t>
  </si>
  <si>
    <t>Uitliza e interactua con Power point y excel.</t>
  </si>
  <si>
    <t>No se evidencia síntesis de aplicación de RAP, no se evidencia recomendación para revisar el material de las próximas clases, pero anima a realizar y nuevamente retomar el tema y ejercicios vistos en clase los cuales se encuentran en la plataforma.</t>
  </si>
  <si>
    <t>Se denota que es un excelente profesor con las competencias necesarias sin embargo no cumple con los lineamientos como son mantener cámara prendida durante la clase, presentar agenda del día, retroalimentar sobre los RAP y el proceso de autoevaluación y hacer unos e interactuar más con los estudiantes a través del Chat.</t>
  </si>
  <si>
    <t xml:space="preserve">Mantener cámara encendida, interactuar mas con los estudiantes en el Chat, presentar agenda </t>
  </si>
  <si>
    <t>Sistemas de información</t>
  </si>
  <si>
    <t>Fredy Alberto Lara Greco</t>
  </si>
  <si>
    <t>Tema 2 Arquitectura Tecnológica del BPM</t>
  </si>
  <si>
    <t>Sin observaciones cumple con todos los factores y lineamientos para la sesión de clase.</t>
  </si>
  <si>
    <t>Sin observaciones, explica de manera detallada las competencias y los RAP.</t>
  </si>
  <si>
    <t>Sin obserevaciones, cumple con los lineamientos dados para impartir las clases.</t>
  </si>
  <si>
    <t>Sin observaciones invita y realiza ejercicio de preguntas.</t>
  </si>
  <si>
    <t>Sin observaciones invita analizar e inervenir en el desarrollo del tema.</t>
  </si>
  <si>
    <t>Utiliza presentación power point y videos para retroalimentar.</t>
  </si>
  <si>
    <t>Sintetiza RAP llevando a la práctica e invita a los estudiantes a participar en la conclusión.</t>
  </si>
  <si>
    <t>Se evidencia excelente manejo y cumplimiento de direccionamiento para desarrollar las clases.</t>
  </si>
  <si>
    <t>Invitar a los estudiantes hacer uso del foro e interactuar mas con el Chat</t>
  </si>
  <si>
    <t>Tributaria III</t>
  </si>
  <si>
    <t>Lizeth Johanna Benavides Trujillo.</t>
  </si>
  <si>
    <t>Tema 2 Depuración Rentas Personas Jurídicas.</t>
  </si>
  <si>
    <t>Sin onservaciones cumple con los lineamientos para el incio de la clase</t>
  </si>
  <si>
    <t>Relaciona Objetivos con los RAP explicando cada uno de ellos.</t>
  </si>
  <si>
    <t>No se evidencio presentación de agenda.</t>
  </si>
  <si>
    <t>Interacciona de manera asertiva con los estudiantes haciendo dinámica la clase.</t>
  </si>
  <si>
    <t>No se evidencia interacción por chat es mas participación por microfono para tener como mayor acción.</t>
  </si>
  <si>
    <t>Utiliza las herramientas de Power point y excel para calculos.</t>
  </si>
  <si>
    <t>No se evidencio síntesis de rap con lo desarrollado en la clase. menciona estar y practicar ejercicios, pero no sobre tema próximo, pero si indica como será la próxima clase.</t>
  </si>
  <si>
    <t>La docente cuenta con excelentes habilidades y competencias para atraer a los estudiantes.</t>
  </si>
  <si>
    <t>Se recomienda interactuar mas por el chat y no olvidar la retroalimentación al final de si se estan o no cumpliendo con los RAP.</t>
  </si>
  <si>
    <t>Carlos Hernández Potes</t>
  </si>
  <si>
    <t>La Empresa</t>
  </si>
  <si>
    <t>Da una bienvenida muy amable a sus estudiantes</t>
  </si>
  <si>
    <t>Es indispensable socializar los RA en la presentación de la asignatura y enlazarlos en el avance de cada sesión</t>
  </si>
  <si>
    <t>No presenta una agenda explícita del desarrollo de la sesión</t>
  </si>
  <si>
    <t xml:space="preserve">Las preguntas se encuentran muy bien estructuradas con la temática de la sesión, por supuesto están alineadas con los resultados de aprendizaje </t>
  </si>
  <si>
    <t>Tiene un clima de participación abierto a través del micrófono de los estudiantes, se manejan preguntas y respuestas sobre el caso que pone el profesor en la clase para dar el input al tema de la sesión</t>
  </si>
  <si>
    <t>utiliza pizarra para explicaciones extra, las preguntas hacen que se tenga una mayor profundización por lo que no se utilizan todas los slide previstosteams</t>
  </si>
  <si>
    <t>Es necesario realizar mayor énfasis en el cierre de la sesión</t>
  </si>
  <si>
    <t>Es una sesión dinámica, atractiva para los estudiantes, utiliza diferentes recursos y anima a la participación constante de los estudiantes</t>
  </si>
  <si>
    <t>Incorporar en el normal desarrollo de las sesiones los RA de la asignatura para que los estudiantes puedan identificar las habilidades a alcanzar a través de ella</t>
  </si>
  <si>
    <t>Olga Lucia Grisales Tinoco</t>
  </si>
  <si>
    <t>Sesión 3</t>
  </si>
  <si>
    <t>No se da la bienvenida en el chat</t>
  </si>
  <si>
    <t>No se cumple</t>
  </si>
  <si>
    <t>Se recomienda presentar la agenda</t>
  </si>
  <si>
    <t>Se dinamiza la clase con preguntas, pero faltan los RA</t>
  </si>
  <si>
    <t>Se recomienda mayor interacción en el chat</t>
  </si>
  <si>
    <t>Se cumple con el dinamismo de la clase</t>
  </si>
  <si>
    <t>Se recomienda incorporar los RA</t>
  </si>
  <si>
    <t>La clase es participativa</t>
  </si>
  <si>
    <t>Incorporar los RA, Mejorar la interacción en el chat (saludo, despedida e interacción en clase) las diapositivas en la pptx actualizada y fondo institucional.</t>
  </si>
  <si>
    <t>Fundamentos de Derecho mercantil y sociedades</t>
  </si>
  <si>
    <t>Yessica Katherine Espinosa</t>
  </si>
  <si>
    <t>Tema 2</t>
  </si>
  <si>
    <t>Los objetivos no son los RA, los RA deben ir en una diapositiva con título propio</t>
  </si>
  <si>
    <t>Se propende por la interacción</t>
  </si>
  <si>
    <t>Se dinamiza la clase</t>
  </si>
  <si>
    <t>Se utilizan recursos web</t>
  </si>
  <si>
    <t>Se recomienda incluir los RA</t>
  </si>
  <si>
    <t>Se recomienda incluir los RA (no son los mismos objetivos) y adicional se deben presentar en todas las clases. Utilizar la presentación institucional actualizada</t>
  </si>
  <si>
    <t>Administración de Empresas: Introducción y Organización</t>
  </si>
  <si>
    <t xml:space="preserve">ANGY ALEJANDRA FIAYO OVALLOS  </t>
  </si>
  <si>
    <t>¿Qué es el modelo de negocio CANVAS?</t>
  </si>
  <si>
    <t>No dejar tanto espacio entre el inicio de la grabación y el inicio de la clase</t>
  </si>
  <si>
    <t>Acorde con los RA</t>
  </si>
  <si>
    <t>Sigue una ruta lógica</t>
  </si>
  <si>
    <t>Preguntas para interactuar</t>
  </si>
  <si>
    <t>Bastante participación</t>
  </si>
  <si>
    <t>Buen manejo de los recursos</t>
  </si>
  <si>
    <t>Hay ideas concretas</t>
  </si>
  <si>
    <t>Mucha participación de los estudiantes</t>
  </si>
  <si>
    <t>Iniciar la grabación y la clase de manera simultánea</t>
  </si>
  <si>
    <t>Macroeconomía</t>
  </si>
  <si>
    <t xml:space="preserve">HUGO ARLES MACIAS CARDONA  </t>
  </si>
  <si>
    <t>El mercado de bienes y financiero: El modelo de IS-LM</t>
  </si>
  <si>
    <t>Se hace el saludo respectivo</t>
  </si>
  <si>
    <t>Se puede hacerr más claridad sobre lo RA</t>
  </si>
  <si>
    <t>Se presenta agenda verbalmente</t>
  </si>
  <si>
    <t>Son acrodes a los contenidos</t>
  </si>
  <si>
    <t>Buen ambiente</t>
  </si>
  <si>
    <t>Utiliza el material de la pataforma</t>
  </si>
  <si>
    <t>Se concluye al final de la clase</t>
  </si>
  <si>
    <t>Importante utilizar recursos alternos</t>
  </si>
  <si>
    <t>Utilización de recursos alternos</t>
  </si>
  <si>
    <t xml:space="preserve">Hugo Arley Macías </t>
  </si>
  <si>
    <t>Tema 3</t>
  </si>
  <si>
    <t xml:space="preserve">No se presentan los RA </t>
  </si>
  <si>
    <t>Se percibe desorden en la clase</t>
  </si>
  <si>
    <t>Se recomienda mejorar el clima de participación en la clase</t>
  </si>
  <si>
    <t xml:space="preserve">No se presentan </t>
  </si>
  <si>
    <t>Se deben incluir los RA</t>
  </si>
  <si>
    <t xml:space="preserve">Aplicar la estructura de la clase </t>
  </si>
  <si>
    <t>Métricas analíticas digitales</t>
  </si>
  <si>
    <t>Erika Gissela Galeano</t>
  </si>
  <si>
    <t xml:space="preserve">Se cumple la estructura </t>
  </si>
  <si>
    <t xml:space="preserve">Mantener la estructura </t>
  </si>
  <si>
    <t>Matemática Aplicada</t>
  </si>
  <si>
    <t>Juan Carlos Escobar</t>
  </si>
  <si>
    <t>Tema 2-Ecuaciones</t>
  </si>
  <si>
    <t>La clase inicia 15 minutos después del comienzo de la grabación, se sugiere no grabar este tiempo de espera mientras empieza la clase.</t>
  </si>
  <si>
    <t>No se incluyen los RA en la sesión</t>
  </si>
  <si>
    <t>El docente presenta la agenda al inicio</t>
  </si>
  <si>
    <t>Desarrolla ejercicios en conjunto y aclara dudas</t>
  </si>
  <si>
    <t>Lee y contesta las participaciones del chat</t>
  </si>
  <si>
    <t>Alterna ejemplos, pizarra, ppt</t>
  </si>
  <si>
    <t xml:space="preserve">Cierra la sesión, sugiere trabajo autónomo </t>
  </si>
  <si>
    <t>El profesor da un espacio en la sesión para explicar a detalle la actividad.  Comparte información de las sesiones de refuerzo y da espacio para diligenciar la mini encuesta.</t>
  </si>
  <si>
    <t>Incluir RA</t>
  </si>
  <si>
    <t>Estadística Descriptiva</t>
  </si>
  <si>
    <t xml:space="preserve">Marcos Chacon </t>
  </si>
  <si>
    <t>El docente inicia a tiempo, buena calidad de imagen y audio.</t>
  </si>
  <si>
    <t>Incluye los RA la inicio de la sesión</t>
  </si>
  <si>
    <t>Inicia la clase con un repaso y con un recorrido con todo el material que esta en plataforma</t>
  </si>
  <si>
    <t>Propone ejemplos prácticos</t>
  </si>
  <si>
    <t>Todo el tiempo propone actividades para que participen, el recurso de la ruleta le permite participar a todos.</t>
  </si>
  <si>
    <t>Muy buen uso de diferentes recursos, ppt, pizarra, padlet, etc.</t>
  </si>
  <si>
    <t>Durante toda la sesión invita a revisar el material adicional y hacer uso del foro.</t>
  </si>
  <si>
    <t>Felicitaciones profesor, implementa diferentes recursos para hacer una clase dinámica donde todos participen, muy buen uso de la gamificación.</t>
  </si>
  <si>
    <t>Nada</t>
  </si>
  <si>
    <t>Eimy Alejandra Castañeda</t>
  </si>
  <si>
    <t xml:space="preserve">Karen Eliana Angarita </t>
  </si>
  <si>
    <t>Unidad 11</t>
  </si>
  <si>
    <t>La sesión inicia a tiempo, el sonido y la imagen son de buena calidad, se puede incluir un saludo con el nombre a los estudiantes que asisten a la sesión.</t>
  </si>
  <si>
    <t>Incluye una diapositiva con los RA y explica su objetivo.</t>
  </si>
  <si>
    <t>Presenta la agenda al inicio de la sesión.</t>
  </si>
  <si>
    <t>Propone ejercicios durante la sesión</t>
  </si>
  <si>
    <t>Mediante actividades invita a la participación por parte de los estudiantes.</t>
  </si>
  <si>
    <t>Implementa diferentes recursos para la explicación de los temas, ppt, pizzarra, video, etc.</t>
  </si>
  <si>
    <t>Durante la sesión aclara dudas.  Se puede indicar cuál es el tema de la siguiente sesión para que el estudiante revise el material.</t>
  </si>
  <si>
    <t>Felicitaciones profesora, es una clase dinámica con muchos ejemplos que le permiten al estudiante practicar cada uno de los temas.</t>
  </si>
  <si>
    <t>Personal Branding</t>
  </si>
  <si>
    <t>La imagen y sonido son de buena calidad, inicia la sesión con un espacio para saludar a los participantes.</t>
  </si>
  <si>
    <t>Comparte los RA y los explica.</t>
  </si>
  <si>
    <t>Se puede aclarar que tema se está desarrollando en cada sesión.</t>
  </si>
  <si>
    <t>Incentiva la opinión a partir de casos prácticos</t>
  </si>
  <si>
    <t>Comparte experiencias y propone actividades para que los estudiantes también participen.</t>
  </si>
  <si>
    <t>Utiliza la plantilla institucional.  Puede implementar otros recursos como videos, pizarras, padlet.</t>
  </si>
  <si>
    <t>Despide la sesión, se sugiere compartir con los estudiantes el tema a tratar en la siguiente sesión.</t>
  </si>
  <si>
    <t xml:space="preserve">El tema de la asignatura permite invitar a compartir experiencias a partir de la propia. </t>
  </si>
  <si>
    <t xml:space="preserve"> Se sugiere incluir un espacio para revisar la programación semanal y las actividades.</t>
  </si>
  <si>
    <t>claudiajazmin.aldana@unir.net</t>
  </si>
  <si>
    <t>Claudia Jazmin Aldana Mateus</t>
  </si>
  <si>
    <t>Contabilidad de Costos</t>
  </si>
  <si>
    <t>Oscar Gomez</t>
  </si>
  <si>
    <t>El Metodo de Calculo de Portadores de Costos. Reparto de Costos.</t>
  </si>
  <si>
    <t xml:space="preserve">No se evidencia la interacción  por el Chat. </t>
  </si>
  <si>
    <t>Sin observaciones aplica los RAP y los comunica de manera adecuada para la comprensión de los estudiantes.</t>
  </si>
  <si>
    <t>Sin observaciones presenta agenda y desarrolla actividades de acuerdo con la misma.</t>
  </si>
  <si>
    <t>Se evidencia que pregunta a los estudiantes sobre si es claro el tema.</t>
  </si>
  <si>
    <t>No se evidencia que haga interacción con los estudiantes mediante el uso del chat.</t>
  </si>
  <si>
    <t>Sin observaciones. Utiliza Power point y excel para desarrollar la clase.</t>
  </si>
  <si>
    <t>Sin observaciones invito a la sesión de refuerzo mediante el foro de preguntas para dejar allí sus inquietudes.</t>
  </si>
  <si>
    <t>Diapositivas un poco pesadas y falta de dinamismo.</t>
  </si>
  <si>
    <t>Se recomienda suavizar un poco las diapositivas para que no queden tan pesadas a la vista; de igual forma, tratar de dinamizar un poco más clase.</t>
  </si>
  <si>
    <t>Contabilidad Administrativa</t>
  </si>
  <si>
    <t>Tema 3. Naturaleza de la Contabilidad de Costos.</t>
  </si>
  <si>
    <t>Sin comentarios, cumple con los lineamientos dados.</t>
  </si>
  <si>
    <t>Se evidencia el mejoramiento de aquellos detalles y recomendaciones dadas en retroalimentaciones dadas con base en las clases observadas en la semana 1 y 2.</t>
  </si>
  <si>
    <t>Continuar con el proceso para alcanzar la excelencia.</t>
  </si>
  <si>
    <t>Fundamentos de Matematicas</t>
  </si>
  <si>
    <t>Marcos Chacon</t>
  </si>
  <si>
    <t>Tema 3 Ecuaciones de Primer Grado.</t>
  </si>
  <si>
    <t>Sin comentarios, cumple con los lineamientos dados y utilziación de diversas herramientas.</t>
  </si>
  <si>
    <t>Se evidencia que  al final no sintetiza y analiza sobre los RAP.</t>
  </si>
  <si>
    <t>Excelente desarrollo de la clase y utilización de diversas herramientas para explicar y practicar ejercicios.</t>
  </si>
  <si>
    <t>Se recomienda sintetizar al final de la clase sobre RAP y más intervención del Chat.</t>
  </si>
  <si>
    <t>Mercados y Productos Financieros.</t>
  </si>
  <si>
    <t>Susan León Cristancho.</t>
  </si>
  <si>
    <t>Tema 4. Estructura, Mecanica y Valoración de Forwards.</t>
  </si>
  <si>
    <t>Se evidencia que inicia la grabación a tiempo pero en la pantalla aparece  iniciar. No se evidencia interacción con chat.</t>
  </si>
  <si>
    <t>No se evidencia interacción con chat.</t>
  </si>
  <si>
    <t>Sin comentarios, cumple con los lineamientos dados utiliza herramientas para explicar y realizar ejercicios.</t>
  </si>
  <si>
    <t>Se evidencia que no sintetizo al final los RAP. Aunque indica que sube archivos para consulta no  anima para que desarrollen actividades y revisen agenda.</t>
  </si>
  <si>
    <t>No se evidencia interacción por chat, como tampoco analiza y sintetiza temas con RAP y falta incentivar alumnos para leer y profundizar los temas vistos y lo que compete a los futuros.</t>
  </si>
  <si>
    <t>Se recomienda interactuar mas por el Chat, hacer mas enfasis al terminar la clase frente a los RAP y los temas vistos e incentivar a las lecturas y profundización de temas</t>
  </si>
  <si>
    <t>auranelly.hurtado@unir.net</t>
  </si>
  <si>
    <t>Aura Nelly Hurtado Hurtado</t>
  </si>
  <si>
    <t>Liderazgo y dirección de personas</t>
  </si>
  <si>
    <t>Myriam Sosa</t>
  </si>
  <si>
    <t>Aura Nelly Hurtado</t>
  </si>
  <si>
    <t>Liderazgo</t>
  </si>
  <si>
    <t>La docente prende cámara sin embargo, la imagen no es tan clara. No saluda a través del chat</t>
  </si>
  <si>
    <t>Aunque los RA de la EAGS se van a revisar la docente da a conocer el RA ero no lo relaciona con los contenidos</t>
  </si>
  <si>
    <t>La docente no presenta la agenda de la sesión</t>
  </si>
  <si>
    <t>Aunque la docente coloca ejemplos debe relacionarlos más hacia el área gerencial en salud</t>
  </si>
  <si>
    <t>Lee e interactúa con los estudiantes del chat</t>
  </si>
  <si>
    <t>Las presentaciones utilizadas son del tema pero de otras asignaturas</t>
  </si>
  <si>
    <t>No relaciona los RA con los puntos clave</t>
  </si>
  <si>
    <t>falta mayor ejemplificación e interacción con casos aplicados a salud</t>
  </si>
  <si>
    <t>Incentivar la participación de los estudiantes a través de ejemplos o casos</t>
  </si>
  <si>
    <t>mariaclara.villa@unir.net</t>
  </si>
  <si>
    <t>Maria Clara Villa Orozco</t>
  </si>
  <si>
    <t>Atención Educativa II</t>
  </si>
  <si>
    <t xml:space="preserve">Diana Jennifer Acosta Pineda </t>
  </si>
  <si>
    <t xml:space="preserve">Maria Clara Villa </t>
  </si>
  <si>
    <t xml:space="preserve">Dificultades del aprendizaje relacionada con las Matemáticas </t>
  </si>
  <si>
    <t xml:space="preserve">Durante los primeros momentos de la clase, la docente da la bienvenida a los estudiantes presentes y también a aquellos que se conectarán más tarde. Además, realiza anuncios generales sobre la dinámica de la clase y cualquier información relevante. Posteriormente, la docente suele indagar si los estudiantes están escuchando de manera adecuada y si están listos para comenzar. Finalmente, proporciona una breve introducción sobre el tema que se abordará en la sesión, preparando así a los estudiantes para el contenido que se discutirá. Se sugiere mejorar la iluminación. </t>
  </si>
  <si>
    <t xml:space="preserve">Antes de iniciar la sesión, la docente presentó los resultados de aprendizaje, resaltando lo que se esperaba que los estudiantes lograran al finalizar el encuentro. Estos objetivos proporcionaron una guía clara sobre los conocimientos y habilidades que se esperaba que los estudiantes adquirieran durante la clase, permitiendo así una mayor comprensión y enfoque en el proceso de aprendizaje. Se sugiere dar a los estudiantes la oportunidad de hacer preguntas o aclarar dudas sobre el o los RA durante la sesión. </t>
  </si>
  <si>
    <t>Durante la sesión, la docente optó por una presentación secuencial de la información, organizando el contenido de manera lógica y estructurada. Además, ofreció un esquema o presentación de la exposición para facilitar una mayor atención por parte de los estudiantes. Sin embargo, es importante destacar que no se presentó una agenda detallada que permitiera a los estudiantes tener una visión clara de cómo se desarrollaría el encuentro y los temas que se abordarían en cada momento.</t>
  </si>
  <si>
    <t>Durante la sesión, la docente demostró un enfoque participativo al realizar preguntas dirigidas a los estudiantes, con el objetivo de motivar su participación activa en el proceso de aprendizaje. Estas preguntas fueron diseñadas estratégicamente para estimular la reflexión, el debate y la interacción entre los estudiantes, fomentando así un ambiente dinámico y colaborativo en el aula.</t>
  </si>
  <si>
    <t>Durante la observación, se pudo notar un clima general en la clase que resultó ser muy agradable. Los estudiantes parecían estar comprometidos y participativos, mostrando interés en los temas discutidos y demostrando una actitud receptiva hacia el proceso de aprendizaje. La interacción entre la docente y los estudiantes fue fluida y respetuosa, lo que contribuyó a crear un ambiente de confianza y colaboración en el aula.</t>
  </si>
  <si>
    <t xml:space="preserve">Durante la observación del uso de recursos web en la clase, se identificaron elementos interesantes que enriquecieron la experiencia de aprendizaje. La docente integró diversos recursos en línea de manera efectiva, proporcionando a los estudiantes acceso a información adicional, actividades interactivas y materiales multimedia relevantes para el contenido del curso. </t>
  </si>
  <si>
    <t>al no realizar una síntesis de los puntos clave y los Resultados de Aprendizaje (RA), los estudiantes pueden perder la oportunidad de reforzar su comprensión de los objetivos específicos de la clase virtual. Esto puede llevar a una menor retención de la información y a una comprensión menos profunda del material.  Además, al no destacar la importancia de los RA en el proceso educativo, se puede subestimar su relevancia y su papel en el desarrollo de las habilidades y competencias de los estudiantes. Esto podría afectar negativamente su motivación y compromiso con el aprendizaje.</t>
  </si>
  <si>
    <t>Durante la observación, se notó que la clase se desarrolló en un ambiente participativo y colaborativo, donde los estudiantes mostraron interés y compromiso con el contenido. La docente utilizó recursos web de manera efectiva para enriquecer la experiencia de aprendizaje y facilitar la comprensión de los temas tratados.</t>
  </si>
  <si>
    <t>Se observó una falta de síntesis al finalizar la clase, lo que podría haber ayudado a reforzar la comprensión de los objetivos de aprendizaje y a establecer una conexión más clara entre las sesiones. Además, se sugiere que la docente proporcione una visión clara de cómo los Resultados de Aprendizaje se relacionarán con la próxima sesión para facilitar la progresión del aprendizaje de los estudiantes.</t>
  </si>
  <si>
    <t>HERNAN ALONSO MANCIPE BOHORQUEZ</t>
  </si>
  <si>
    <t>Formas cuadráticas</t>
  </si>
  <si>
    <t>No se da inicio a tiempo en la grabación</t>
  </si>
  <si>
    <t>No se mencionan en el desarrollo de la clase</t>
  </si>
  <si>
    <t>Importante que se presente la agenda de trabajo</t>
  </si>
  <si>
    <t>Hay preguntas claras</t>
  </si>
  <si>
    <t>Buen clima de clase</t>
  </si>
  <si>
    <t>Saca provecho de los recursos</t>
  </si>
  <si>
    <t>Hay cierre concluyente</t>
  </si>
  <si>
    <t>En general la clase es buena</t>
  </si>
  <si>
    <t>Cumplir con lo pendiente de este modelo de observación</t>
  </si>
  <si>
    <t>Fundamentos de Derecho Administrativo.</t>
  </si>
  <si>
    <t>Yesica Katterine Espitía.</t>
  </si>
  <si>
    <t>Oscar Gómez.</t>
  </si>
  <si>
    <t>Clase de refuerzo sin embargo expresa empezar con el análisis de los actos administrativos, por lo que no es claro si los actos administrativos hacen parte del refuerzo o de un tema nuevo tema.</t>
  </si>
  <si>
    <t>No se evidencia exactamente el tema que va a tratar, no se evidencia uso del Chat al inicio pero posteriormente si durante la clase, se presentan problemas de conectividad lo que hace que se corte la clase y se escucha ruido de fondo.</t>
  </si>
  <si>
    <t>No se evidencia que haga alusión de los Resultados de Aprendizaje.</t>
  </si>
  <si>
    <t>La Docente menciona que es una clase de aprendizaje, pero no define que va a tratar refiriendo que no hay si no un alumno y que esperara a que los demás alumnos se unan para tratar algunas preguntas que enviaron, pero que va a tratar un tema relacionado con el acto administrativo, toda vez que el alumno que esta no tiene preguntas. De igual manera no se presenta la agenda a desarrollar.</t>
  </si>
  <si>
    <t>Se evidencia que le pregunta al alumno si tiene preguntas sobre los temas vistos a la fecha. e inicia a realizar la clase con el tema mencionado anteriormente haciendo uso de un video y luego explica  con ejemplos.</t>
  </si>
  <si>
    <t>Si invita a preguntar pero no realiza repaso explica el tema de actos administrativos, se conectan otros 2 estudiantes saludo y se evidencia en es momento el uso de chat para comunicarse.</t>
  </si>
  <si>
    <t>No se evidencia que haga uso de diapositivas solo el video al inicio que duro aproximadamente 10 a 11 minutos. de igual forma responde sobre la duda de un alumno que no esta en clase.</t>
  </si>
  <si>
    <t>Trata el tema de actos administrativos concluye con explicación y refuerzo de términos y responde preguntas relacionadas con el mismo tema y las dudas presentadas en el foro para el repaso, no mencionada nada sobre los Rap.</t>
  </si>
  <si>
    <t>No se evidencia la agenda por eso es confuso saber si es un tema nuevo o se trató de un repaso, se presentaron cortes del audio e imagen, se escuchaba ruido de fondo al inicio y en algunos apartes de la clase, no se evidencia retroalimentación sobre el proceso de autoevaluación y los Rap, no se hizo uso de presentación si no solamente video, la docente no ira casi a la cámara si no hacia arriba. la clase duro 51.24 y se corta grabación 55.37.</t>
  </si>
  <si>
    <t>Revisar lo referente a la conectividad, omitir el ruido de fondo, presentar agenda del día y se sugiere una pequeña presentación con un contenido propio para que sea reforzado con el video, realizar lo correspondiente al proceso de autoevaluación y los resultados de aprendizaje, mirar más hacia la cámara.</t>
  </si>
  <si>
    <t>Régimen de la Contabilidad Pública</t>
  </si>
  <si>
    <t>Claudia Jazmín Aldana Mateus.</t>
  </si>
  <si>
    <t>Marcos Conceptuales</t>
  </si>
  <si>
    <t>Se evidencia que cumple con los lineamientos dados y al iniciar saluda tanto en el chat como en audio y espera un lapso corto de tiempo, para que se unan mas estudiantes.</t>
  </si>
  <si>
    <t>La Docente enlaza el proceso de autoevaluación con los RAP y relacionándolos con la asignatura y clase.</t>
  </si>
  <si>
    <t>se evidencia la agenda a tratar en el día y explica la secuencia a impartir.</t>
  </si>
  <si>
    <t>Los estudiantes interactúan y realizan análisis a partir de la explicación y ejemplos dados por la docente.</t>
  </si>
  <si>
    <t>La clase que, aunque es un poco compleja se denota interes y participación de manera conjunta aportando y realizando preguntas que se aclaran por parte de la docente.</t>
  </si>
  <si>
    <t>Se evidencia la utilización de varias herramientas como lo son Presentación en power point, herramienta dinámica de explicación y gráficos para las explicaciones.</t>
  </si>
  <si>
    <t>Sintetiza al final de cada explicación de idea clave y realiza al final retroalimentación y realiza encuesta sobre si vamos aplicando RAP.</t>
  </si>
  <si>
    <t>La clase se desarrolla de acuerdo con los lineamientos dados, los estudiantes participan y están atentos y preguntan sobre lo explicado o también intervienen aportando sobre su conocimiento cuando ellos han tenido o trabajan con alguna empresa del sector público. Se relaciona lo visto con los RAP y se esta revisando y participando por el chat.</t>
  </si>
  <si>
    <t>Eliminar las muletillas de cierto y listo ya que se repiten demasiadas veces. Continuar con el proceso de impartir asignatura bajo los lineamientos dados.</t>
  </si>
  <si>
    <t>Tributaria 1</t>
  </si>
  <si>
    <t>Carlos Julio Hurtado Suarez.</t>
  </si>
  <si>
    <t>Clase de repaso. No se especifica los temas objeto del repaso.</t>
  </si>
  <si>
    <t xml:space="preserve">El docente saluda, a los 2 estudiante que se encuentran conectados, pero no se evidencia saludo por el Chat o que lo mencione. Se escucha ruido de fondo en algunos momentos de la sesión. </t>
  </si>
  <si>
    <t>No se evidencia que realice retroalimentación sobre los Rap y en la diapositiva presenta una relacionada sobre el proceso de autoevaluación, pero pasa sin mencionarlo.</t>
  </si>
  <si>
    <t>El docente inicia manifestando que la clase es de repaso y más adelante refiere que es del tema 1 al 3 y que el próximo repaso será del tema 4 al 7. no se evidencia presentación de agenda.</t>
  </si>
  <si>
    <t>El docente realiza sensibilización a los estudiantes incitándolos a realizar estudio lecturas y cursos para aprender a comprender y analizar las normas además de la parte técnica.</t>
  </si>
  <si>
    <t>El docente invita a los estudiantes hacer preguntas sobre los temas vistos, pero no se logra evidenciar comunicación por el chat.</t>
  </si>
  <si>
    <t>El docente utiliza e intercala en la explicación Conceptos y ejercicios en las herramientas de Power Point y Excel.</t>
  </si>
  <si>
    <t>No se evidencia el relacionamiento con los resultados de aprendizaje, pero cumple con invitar a leer, investigar y estudiar sobre los temas tratados.</t>
  </si>
  <si>
    <t>De manera General se cumple con el desarrollo de la clase de refuerzo sin embargo no hace autoevaluación y lo que se relaciona con los Rap.</t>
  </si>
  <si>
    <t>Elaborar agenda del día, hacer uso del Chat o evidenciar que lo utiliza, y realizar intervencion para sensibilizar sobre los resultado de aprendizaje Rap.</t>
  </si>
  <si>
    <t>Tributaria II</t>
  </si>
  <si>
    <t>Carlos Julio Hurtado Suárez</t>
  </si>
  <si>
    <t xml:space="preserve">Oscar Gómez </t>
  </si>
  <si>
    <t xml:space="preserve">Tema 3 Información Exogena </t>
  </si>
  <si>
    <t>El docente cumple con los lineamientos dados como son el saludo y dar la bienvenida, sin embargo se escucha por momentos ruido durante el desarrollo de la clase y se presento interrupción por efectos de conectividad se corto la señal y duro algunos minutos.</t>
  </si>
  <si>
    <t>El docente cumple con los lineamientos dados como son el saludo y dar la bienvenida, sin embargo, se escucha por momentos ruido durante el desarrollo de la clase.</t>
  </si>
  <si>
    <t>El docente realiza explicación de manera ordenada, pero no presenta agenda del día.</t>
  </si>
  <si>
    <t>El docente realiza sensibilización de los Rap y su relación con la información y políticas de los temas tributarios y las leyes.</t>
  </si>
  <si>
    <t>Se evidencia la participación de los estudiantes en los ejercicios expuestos por el docente  de manera simultánea, por otra parte, no se puede establecer si existe la comunicación con por vía chat y se presentó durante el desarrollo falla de conectividad por corte de luz.</t>
  </si>
  <si>
    <t>Se evidencia que el docente cuenta con amplio conocimiento en el tema y desarrolla el tema de manera eficiente y explica al detalle cada idea expresada.</t>
  </si>
  <si>
    <t>Se evidencia que no realiza al final retroalimentación o síntesis sobre la aplicación de los Rap invita a los estudiantes a desarrollar y aprender a defender su trabajo y actividades realizadas ante una auditoria, no manifiesta o informa sobre la próxima clase.</t>
  </si>
  <si>
    <t xml:space="preserve">De manera general, se evidencia que el docente cuenta con los conocimientos y competencias necesarias además de desarrollar y explicar de manera muy acertada los conceptos y ejercicios desarrollados </t>
  </si>
  <si>
    <t>La conexión, evitar ruidos durante la sesión, incentivar a los estudiantes para que participen más y realizar retroalimentación y sensibilización de los Rap al final de la clase, por último, evidenciar el uso del chat.</t>
  </si>
  <si>
    <t xml:space="preserve">Didáctica General </t>
  </si>
  <si>
    <t xml:space="preserve">Laura Rojas Ospina </t>
  </si>
  <si>
    <t>No se menciona</t>
  </si>
  <si>
    <t>Durante la observación de los aspectos iniciales de la clase, se identificó que la docente no cumplió con el protocolo establecido para garantizar la puesta en marcha de los Resultados de Aprendizaje (RA) en la sesión. estas acciones no se llevaron a cabo en la clase observada, lo que podría haber afectado la claridad y comprensión de los objetivos de aprendizaje por parte de los estudiantes.</t>
  </si>
  <si>
    <t xml:space="preserve">No se presentaron. </t>
  </si>
  <si>
    <t xml:space="preserve">La presentación de la información sigue una secuencia lógica, Si bien este aspecto se cumple en la clase observada, se podría mejorar  para asegurar una presentación óptima de la información y una mejor comprensión por parte de los estudiantes, de acuerdo con el Modelo pedagógico. </t>
  </si>
  <si>
    <t xml:space="preserve">Durante la observación, se pudo notar que la docente realiza preguntas de manera constante durante la clase. Este enfoque activo de participación por parte de la docente es fundamental para fomentar la interacción y el compromiso de los estudiantes con el contenido. </t>
  </si>
  <si>
    <t>En cuanto al clima general de la clase, se observó un ambiente positivo y colaborativo.</t>
  </si>
  <si>
    <t>Durante la observación, se pudo evidenciar que la docente hizo uso efectivo de una variedad de recursos web como parte de su estrategia de enseñanza. Estos recursos incluyeron plataformas educativas en línea, sitios web especializados, presentaciones multimedia, videos educativos, simulaciones interactivas y herramientas de colaboración en tiempo real. La docente integró estos recursos de manera hábil y oportuna a lo largo de la clase</t>
  </si>
  <si>
    <t>Durante la observación, se pudo notar que las ideas concluyentes al finalizar la clase podrían mejorar. Si bien la docente proporcionó un resumen general de los temas tratados durante la sesión, estas conclusiones podrían ser más elaboradas y enfatizar los puntos clave de manera más efectiva.</t>
  </si>
  <si>
    <t>Durante la observación general de la clase, se notaron varios aspectos a destacar. En primer lugar, se observó un ambiente de aprendizaje activo y participativo, donde tanto la docente como los estudiantes mostraron un alto nivel de compromiso con el contenido. La interacción entre la docente y los estudiantes fue fluida y respetuosa, lo que facilitó el intercambio de ideas y el debate constructivo. Además, se utilizaron diversos recursos web de manera efectiva para enriquecer la experiencia de aprendizaje y facilitar la comprensión de los conceptos.  Sin embargo, también se identificaron áreas de mejora. Por ejemplo, las ideas concluyentes al finalizar la clase podrían haber sido más elaboradas para reforzar la comprensión de los estudiantes sobre los temas tratados y destacar la importancia de los Resultados de Aprendizaje</t>
  </si>
  <si>
    <t>Reforzar las ideas concluyentes al finalizar la clase para resumir los puntos clave y destacar la importancia de los Resultados de Aprendizaje (RA) en el proceso educativo. Gestión del tiempo: Asegurarse de administrar adecuadamente el tiempo durante las actividades de participación de los estudiantes para permitir respuestas reflexivas y participativas.</t>
  </si>
  <si>
    <t>Administración pública y nueva gestión pública</t>
  </si>
  <si>
    <t>Mayra Samara Ordoñez Diaz</t>
  </si>
  <si>
    <t>Organizaciones públicas y análisis organizacional</t>
  </si>
  <si>
    <t>La docente da la bienvenida a los estudiantes que se encuentran en la sesión e invita a ver el video de la grabación para los que no se conectan</t>
  </si>
  <si>
    <t>La docente presenta los RA y la relación con la temática</t>
  </si>
  <si>
    <t>Presenta la agenda incluyendo aspectos iniciales, preguntas y la temática</t>
  </si>
  <si>
    <t>Pregunta y resuelve dudas de diferentes aspectos de la temática</t>
  </si>
  <si>
    <t>Invita a participación, pero los estudiantes poco lo hacen</t>
  </si>
  <si>
    <t xml:space="preserve">La docente hace la clase estilo magistral, no usa otros recursos </t>
  </si>
  <si>
    <t xml:space="preserve">No sintetiza los puntos clave a partir de los RA </t>
  </si>
  <si>
    <t>La docente invita a participación, sin embargo, los estudiantes no lo hacen. No hace preguntas</t>
  </si>
  <si>
    <t>Alternar con otras estrategias</t>
  </si>
  <si>
    <t>Derecho a la salud y participación ciudadana</t>
  </si>
  <si>
    <t>Yesika Catherine Espinosa Diaz</t>
  </si>
  <si>
    <t>Reformas a la salud</t>
  </si>
  <si>
    <t>La docente da la bienvenida prende la cámara pero la apaga durante unos minutos</t>
  </si>
  <si>
    <t>Falta mayor análisis de los RA con la temática</t>
  </si>
  <si>
    <t>No presenta la agenda de la sesión</t>
  </si>
  <si>
    <t>A lo largo de la sesión hace preguntas para incentivar la participación de los estudiantes</t>
  </si>
  <si>
    <t>Incentiva a la participación y da lectura a los mensajes del chat</t>
  </si>
  <si>
    <t>De la presentación utiliza muy pocas diapositivas</t>
  </si>
  <si>
    <t>De sintetizar los puntos claves, no hizo la invitación para la siguiente sesión</t>
  </si>
  <si>
    <t>Desarrolla el tema de la clase planteado, usa diferentes estrategias, presenta los RA pero al final no resume ni relaciona los RA con la temática, no presenta la temática para la siguiente clase</t>
  </si>
  <si>
    <t>Resumir los puntos clave y presentar la temática de la siguiente clase</t>
  </si>
  <si>
    <t>Gestión del sistema de información en salud</t>
  </si>
  <si>
    <t>Juan Sebastián Lozano Mosos</t>
  </si>
  <si>
    <t>El docente da la bienvenida a los asistentes y a las personas que no se conectaron</t>
  </si>
  <si>
    <t>Presenta y analiza los RA  de acuerdo con la temática abordada</t>
  </si>
  <si>
    <t>El docente presenta la agenda y aborda inquietudes de los temas anteriores</t>
  </si>
  <si>
    <t>El docente incentiva la participación a través de la interacción con los estudiantes</t>
  </si>
  <si>
    <t>El docente incentiva la participación a través de la interacción con los estudiantes dando lectura además al chat</t>
  </si>
  <si>
    <t>Cumple con los parámetros</t>
  </si>
  <si>
    <t>Presenta los puntos clave así como la temática de la siguiente clase y las actividades que se deben desarrollar</t>
  </si>
  <si>
    <t xml:space="preserve">En general el docente cumple con los parámetros establecidos, incentiva la participación en la siguiente sesión que es el repaso </t>
  </si>
  <si>
    <t>Al final de la sesión fortalecer cual de los RA se profundizó</t>
  </si>
  <si>
    <t>Análisis de la situación de salud</t>
  </si>
  <si>
    <t>Fabio Alberto Escobar Diaz</t>
  </si>
  <si>
    <t>ASIS</t>
  </si>
  <si>
    <t>El docente inicia a con la grabación de la sesión y da la bienvenida a los estudiantes</t>
  </si>
  <si>
    <t xml:space="preserve">No realiza la presentación de los RA </t>
  </si>
  <si>
    <t>Presenta de manera secuencial la sesion sin presentar agenda</t>
  </si>
  <si>
    <t>Estimula la participación de los estudiantes a través de preguntas de análisis que les permite repasar los temas</t>
  </si>
  <si>
    <t>Incentiva la participación</t>
  </si>
  <si>
    <t>Les proporciona diferentes recursos que permiten la trasmisión de la temática sin tener exceso de la información</t>
  </si>
  <si>
    <t>incentiva a la revisión de las temáticas para que lleguen preparados a las sesiones</t>
  </si>
  <si>
    <t>Falta hacer el resumen con puntos claves de la sesión y la presentación de los RA relacionándolos con la temática</t>
  </si>
  <si>
    <t xml:space="preserve">Presentar los RA y analizar con la temática presentada en la sesión. </t>
  </si>
  <si>
    <t>Legislación Comercial</t>
  </si>
  <si>
    <t>Yesica Espinosa Diaz</t>
  </si>
  <si>
    <t>Tema 4. El comerciante, el empresario</t>
  </si>
  <si>
    <t xml:space="preserve">El docente inicia la grabación a tiempo, imagen y audio de buena calidad.  </t>
  </si>
  <si>
    <t>La docente presenta los RA en una diapositiva al iniciar la sesión, se sugiere en otras sesiones relacionarlos con las actividades o a modo de conclusión de la sesión.</t>
  </si>
  <si>
    <t>Se presenta el tema del día.</t>
  </si>
  <si>
    <t>Se puede incluir algún caso o actividad donde el estudiante tenga la oportunidad de analizar una situación.</t>
  </si>
  <si>
    <t>Se puede procurar actividades donde los actividades tengan la oportunidad de participar.</t>
  </si>
  <si>
    <t>Entiendo que se debe al tema que las diapositivas tienen mucho texto.  Comparte recursos como videos, se pueden incluir ejemplos prácticos.</t>
  </si>
  <si>
    <t>Se puede incluir una diapositiva con los temas a abordar en la siguiente sesión.</t>
  </si>
  <si>
    <t>La docente tiene muy buen manejo del tema, trae material complementario.</t>
  </si>
  <si>
    <t>Se puede proponer más participación con lo estudiantes.</t>
  </si>
  <si>
    <t>doracristina.enriquez@unir.net</t>
  </si>
  <si>
    <t>Dora Cristina Enriquez Lopez</t>
  </si>
  <si>
    <t>Teoría y práctica de la investigación educativa</t>
  </si>
  <si>
    <t>Sandra Milena Ochoa</t>
  </si>
  <si>
    <t>Cristina Enríquez</t>
  </si>
  <si>
    <t>Marco empírico</t>
  </si>
  <si>
    <t>Agregar un saludo en el chat.</t>
  </si>
  <si>
    <t>Se relaciona de forma adecuada los RA con los objetivos y temas de la clase.</t>
  </si>
  <si>
    <t>Se presenta al inicio los temas a abordar desde la programación de la asignatura, presenta de forma gráfica la agenda de la sesión.</t>
  </si>
  <si>
    <t>Los estudiantes participan y reciben la retroalimentación de la docente, las preguntas están orientadas al análisis de los conceptos de la clase articulados a los RA.</t>
  </si>
  <si>
    <t>Es una clase dinámica y con alta participación de los estudiantes, la docente retoma y aborda cada intervención.</t>
  </si>
  <si>
    <t>El material es adecuado tanto en número como en la organización de la información (imágenes, texto, refuerzos gráficos). Alterna con recursos educativos y a la vez participativos para los estudiantes.</t>
  </si>
  <si>
    <t>Despide la sesión con una frase que recoge el tema, motiva a los estudiantes a avanzar, invita a usar la biblioteca UNIR. Retoma los RA junto con los estudiantes y los valida. Atiende las solicitudes de los estudiantes y cierra adecuadamente.</t>
  </si>
  <si>
    <t>En general la sesión es participativa, clara, con material adecuado, organizado. Atiende todas las recomendaciones del protocolo.</t>
  </si>
  <si>
    <t>Agregar un saludo en el chat puesto que solo se hace con la voz.</t>
  </si>
  <si>
    <t>Fundamentos y métodos de lectura y escritura</t>
  </si>
  <si>
    <t>Marlen Rátiva Velandia</t>
  </si>
  <si>
    <t>El discurso</t>
  </si>
  <si>
    <t>La docente cumple con los aspectos iniciales propuestos.</t>
  </si>
  <si>
    <t>Presenta los RA y los relaciona con los objetivos de la clase. Es claro lo que se pretende lograr en la sesión.</t>
  </si>
  <si>
    <t xml:space="preserve">Las actividades están organizadas y las presenta al estudiante, presenta la sesión a modo de esquema que resume la sesión. </t>
  </si>
  <si>
    <t>Propicia el análisis con los estudiantes por medio de preguntas que retoman a la vez los temas ya abordados en otras sesiones, invita a la participación y retoma los chats de los estudiantes.</t>
  </si>
  <si>
    <t>El clima en general es de participación en su mayoría por chat pero con ejemplos o casos reales, la docente retoma, orienta y enlaza con la realidad.</t>
  </si>
  <si>
    <t>Se alternan recursos en el marco de la clase (vídeo, diapositivas) para generar análisis a partir de lo presentado, el número de diapositivas es adecuado. Utiliza también herramientas digitales (juego). Se recomienda usar el modo de presentación de las diapositivas para mayor claridad.</t>
  </si>
  <si>
    <t>Concluye retomando los RA y su relación con el tema de la clase. Invita a abordar aspectos de la clase en la vida cotidiana, así como a consultar otros autores y complementar la información.</t>
  </si>
  <si>
    <t>La sesión se desarrolla de acuerdo con el protocolo en general, es muy clara, participativa y reflexiva. Es claro el desarrollo de los RA. Los estudiantes participan analíticamente. Dado que luego de la sesión de clase seguía la sesión de refuerzo, la docente cierra con la invitación a continuar en la siguiente sesión.</t>
  </si>
  <si>
    <t xml:space="preserve">Utilizar el modo presentación para que la información sea más legible. </t>
  </si>
  <si>
    <t>juliethalexandra.oviedo@unir.net</t>
  </si>
  <si>
    <t>Julieth Alexandra Oviedo Correa</t>
  </si>
  <si>
    <t>Electiva I Atención psicoeducativa a las necesidades educativas especiales</t>
  </si>
  <si>
    <t>Angela María Romero Carvajal</t>
  </si>
  <si>
    <t>Julietha Alexandra Oviedo Correa</t>
  </si>
  <si>
    <t>Dificultades de aprendizaje</t>
  </si>
  <si>
    <t>La ambientación es adecuada, no se evidencia ninguna distracción, la docente se presenta con vestimenta apropiada y apariencia profesional.</t>
  </si>
  <si>
    <t>Aunque la docente presenta los objetivos de la clase y de los temas a desarrollar, no presenta el RA.</t>
  </si>
  <si>
    <t>Los contenidos se presentan de manera secuencial de acuerdo con las fechas programadas de los temas que los estudiantes están revisando en el campus virtual. Se presenta la agenda de manera organizada y acorde con los temas propuestos.</t>
  </si>
  <si>
    <t xml:space="preserve">La docente formula preguntas para conectar con los temas propuestos y presentados. </t>
  </si>
  <si>
    <t>Aunque no surgen muchas preguntas, la docente motiva de manera frecuente para que los estudiantes participen.</t>
  </si>
  <si>
    <t>Emplea kahoot para iniciar y recoger aprendizajes previos, así mismo una presentación acorde con el desarrollo del tema.</t>
  </si>
  <si>
    <t>La docente recoge aspectos relevantes abordados en el espacio de clase, invita a un espacio de aclaración de dudas antes de cerrar la sesión.</t>
  </si>
  <si>
    <t>Se evidencia dominio del tema e interacción constante con los estudiantes mediante casos aplicados y preguntas orientadoras.</t>
  </si>
  <si>
    <t>No se presentaron los RA, se recomienda presentarlos en los momentos que se orienta la sesión, desde el inicio, puede ser antes de la presentación de la agenda de la sesión y recordar al cerrar la sesión su seguimiento.</t>
  </si>
  <si>
    <t>Electiva I Intervención neuropsicológica en discapacidad y trastornos del aprendizaje</t>
  </si>
  <si>
    <t>Angela Johana Grisales Carvajal</t>
  </si>
  <si>
    <t>Intervención neuropsicológica en los trastornos de lectura y escritura</t>
  </si>
  <si>
    <t>Se evidencia un ambiente óptimo, sin distractores, la docente se presenta con ropa apropiada y mantiene una postura erguida y profesional.</t>
  </si>
  <si>
    <t>La docente presenta los RA, relacionando uno de ellos con el desarrollo de los temas de la clase.</t>
  </si>
  <si>
    <t>Se presenta de manera organizada el tema con los objetivos y el RA, faltó presentar la agenda al inicio para ubicar a los estudiantes en su desarrollo.</t>
  </si>
  <si>
    <t>Se plantean durante la sesión algunas preguntas que permiten relacionar y profundizar los conceptos trabajados.</t>
  </si>
  <si>
    <t>Se evidencia que la docente motiva a los estudiantes a participar en el espacio de clase, aunque hay pocas participaciones en el chat.</t>
  </si>
  <si>
    <t>Se evidencia el manejo adecuado del material de apoyo, hay uso de esquemas y varios ejemplos que facilitan la comprensión de los temas. Se realiza un ejercicio de quizzes.</t>
  </si>
  <si>
    <t>Se evidencia un cierre acorde con el desarrollo de la sesión, sin embargo faltó sintetizar y cerrar con los elementos clave de la clase e invitar a leer el tema de la siguiente sesión.</t>
  </si>
  <si>
    <t>Se evidencia dominio de los temas y varios ejercicios aplicadas que facilitan la comprensión de los conceptos en los estudiantes.</t>
  </si>
  <si>
    <t>Cerrar la sesión recordando los próximos compromisos, relacionarlos en un slide para facilitar la recordación.</t>
  </si>
  <si>
    <t>Caracterización de la Orientación educativa familiar</t>
  </si>
  <si>
    <t>Laura Victoria Jácome Rincón</t>
  </si>
  <si>
    <t>Evaluación e intervención en la Orientación educativa familiar</t>
  </si>
  <si>
    <t>Se evidencia una adecuada presentación personal, un ambiente óptimo para el desarrollo de la clase y adecuada iluminación.</t>
  </si>
  <si>
    <t>Aunque se presentan los objetivos del tema desarrollado en clase, el RA no se presenta y es necesario que se relacione con los objetivos ya propuestos.</t>
  </si>
  <si>
    <t>La clase se desarrolla de manera completa y organizada, sin embargo no hay apoyo de una agenda que se sugiere seguir implementando en todas las sesiones.</t>
  </si>
  <si>
    <t>Aunque se realizan preguntas en el desarrollo de la clase en la medida que se presentan los temas, falta relacionar algunas preguntas puntuales que permitan relacionar los casos prácticos con los conceptos trabajados, así mismo relacionarlo con el o las RA que apliquen.</t>
  </si>
  <si>
    <t>Se evidencia participación de parte de los estudiantes pero sin la motivación de la docente, falta mayor interacción en torno a preguntas que permitan profundizar en los conceptos trabajados en clase.</t>
  </si>
  <si>
    <t>Se evidencia de manera frecuente la interacción con otros recursos de apoyo, como páginas web y videos.</t>
  </si>
  <si>
    <t>Con el desarrollo del tema se evidencia participación activa de parte de los estudiantes e interés por profundizar en los temas trabajados y otros relacionados.</t>
  </si>
  <si>
    <t>Se reconoce el uso de recursos y herramientas prácticas para fortalecer el desarrollo de los conceptos.</t>
  </si>
  <si>
    <t>Falta desarrollar una agenda al inicio de cada sesión, trabajar los RA, incorporar preguntas de análisis y recordar las fechas importantes en el cierre de la sesión, próximos temas y compromisos que deben desarrollar los estudiantes.</t>
  </si>
  <si>
    <t>mariafernanda.chaparro@unir.net</t>
  </si>
  <si>
    <t>Maria Fernanda Chaparro Ronderos</t>
  </si>
  <si>
    <t>Planificación y gestión de presupuesto y recursos</t>
  </si>
  <si>
    <t>Edwin Lizarazo Luna</t>
  </si>
  <si>
    <t>ejercicio punto de equilibro y ganancias</t>
  </si>
  <si>
    <t>Se sugiere colocar un saludo en el chat</t>
  </si>
  <si>
    <t>Colocar siempre los RA en las clases presenciales virtuales</t>
  </si>
  <si>
    <t>Importante desde el principio establecer el momento de las preguntas</t>
  </si>
  <si>
    <t>Se sugiere que se deje un espacio al final de la clase para responder aquellas preguntas que así lo permitan</t>
  </si>
  <si>
    <t>Algunas preguntas podrían ser leídas y contestadas al final de la sesión</t>
  </si>
  <si>
    <t>Se sugiere el uso de recursos web diversos</t>
  </si>
  <si>
    <t>Importante invitar a los estudiantes a realizar las lecturas y el material complementario, asi como a realizar los test.</t>
  </si>
  <si>
    <t>La clase es interesante, a pesar de que el tema es denso. El profesor demuestra que conoce perfectamente el campo de acción.</t>
  </si>
  <si>
    <t>Las diapositivas y herramientas adicionales pueden alternarse para tener más atención por parte de los estudiantes. Es importante para mantener el hilo conductor dejar algunas preguntas que no sean prioritarias para el final de la sesión. Importante siempre presentar y enfatizar el RA</t>
  </si>
  <si>
    <t xml:space="preserve"> Innovación y Mejora de la Práctica Docente</t>
  </si>
  <si>
    <t xml:space="preserve">Edna Patricia López </t>
  </si>
  <si>
    <t xml:space="preserve">Maria Clara Villa. </t>
  </si>
  <si>
    <t>La formación de los profesionales de la enseñanza</t>
  </si>
  <si>
    <t>Se cumplen de manera efectiva las acciones que dan apertura a la clase, incluyendo la ambientación del espacio desde donde se transmite y la atención a la imagen y presentación personal del docente, entre otros aspectos.</t>
  </si>
  <si>
    <t xml:space="preserve">Lamentablemente, en la observación inicial, RA no son presentados como requisito y condición para la evaluación de los aprendizajes de los estudiantes. En consecuencia, el material pedagógico carece de una exposición clara de los RA a los estudiantes, lo que limita su familiarización con los términos y significados específicos de sus asignaturas, así como la comprensión de las metas hacia las cuales deben dirigirse en su proceso de aprendizaje. </t>
  </si>
  <si>
    <t>Se cumple con la presentación secuencial de la información y el ofrecimiento de esquemas o presentaciones para facilitar la atención de los estudiantes, como se establece en el Modelo Pedagógico. Estos aspectos son fundamentales para garantizar una experiencia de aprendizaje efectiva y maximizar la comprensión del contenido por parte de los estudiantes. Sin embargo, aunque se esté cumpliendo con estos aspectos básicos, siempre hay margen para la mejora continua.</t>
  </si>
  <si>
    <t>En la observación de la dinámica de clase, se ha notado que las preguntas formuladas por el docente efectivamente estimulan la participación activa de los estudiantes, lo cual es alentador para promover un ambiente de aprendizaje interactivo. Sin embargo, es importante señalar que la ausencia de referencia a los Resultados de Aprendizaje (RA) dificulta determinar si estas preguntas están efectivamente alineadas con los objetivos del modelo pedagógico.</t>
  </si>
  <si>
    <t xml:space="preserve">Se observa un ambiente apropiado en el aula. Esto sugiere que los estudiantes se sienten cómodos y seguros, lo que les permite concentrarse en el material y participar activamente en las actividades. </t>
  </si>
  <si>
    <t>Se observó que los recursos web utilizados en las clases son limitados, lo que sugiere que existe un espacio para mejorar en este aspecto. Se considera que la integración de una variedad de recursos digitales podría enriquecer aún más la experiencia de aprendizaje de los estudiantes y fomentar su participación activa.</t>
  </si>
  <si>
    <t xml:space="preserve">Se reconoce la importancia de fortalecer el uso de recursos web en las clases. Si bien se destaca un clima general adecuado y una participación activa de los estudiantes, la oportunidad de enriquecer la experiencia de aprendizaje a través de una variedad de recursos digitales es evidente. </t>
  </si>
  <si>
    <t xml:space="preserve">Se sugiere explorar nuevas estrategias para aprovechar al máximo los recursos web disponibles puede abrir nuevas puertas para el aprendizaje innovador y personalizado, mejorando así el compromiso y el rendimiento de los estudiantes. </t>
  </si>
  <si>
    <t>Se observa que los recursos digitales utilizados en clase son limitados. Explorar y aprovechar una variedad más amplia de recursos web, como videos educativos, simulaciones interactivas y plataformas de aprendizaje en línea, puede enriquecer el contenido de las clases y promover un aprendizaje más dinámico y participativo. Integración de los RA: Es importante asegurarse de que las actividades y preguntas en clase estén alineadas con los RA establecidos. Esto garantizará que los estudiantes estén trabajando hacia los objetivos de aprendizaje específicos y que puedan medir su progreso de manera efectiva.</t>
  </si>
  <si>
    <t>luzaleida.alzate@unir.net</t>
  </si>
  <si>
    <t>Luz Aleida Alzate</t>
  </si>
  <si>
    <t xml:space="preserve">Didáctica de las matematizas </t>
  </si>
  <si>
    <t xml:space="preserve">Christian Camilo Fuentes </t>
  </si>
  <si>
    <t xml:space="preserve">Luz Aleida Alzate </t>
  </si>
  <si>
    <t xml:space="preserve">Construyendo materiales </t>
  </si>
  <si>
    <t xml:space="preserve">Es necesario convertir al RA en un elementos de  la clase, que se observe a través del desarrollo de la misma, que estos son eje o pilar en la sesión.. </t>
  </si>
  <si>
    <t xml:space="preserve">Sugiero plantear las preguntas a los estudiantes hacia el análisis, reflexión, comprensión. </t>
  </si>
  <si>
    <t xml:space="preserve">Los estudiantes expresan inconformidades respecto a la primera actividad y el proceso de evaluacion. </t>
  </si>
  <si>
    <t xml:space="preserve">Es bueno, hace uso de Padlet, videos, etc. </t>
  </si>
  <si>
    <t xml:space="preserve">Desarrolla una actividad tipo colaborativo, sin embargo, los estudiantes no participan de manera frecuente. </t>
  </si>
  <si>
    <t xml:space="preserve">Es importante hacer la retroalinentación de las actividades y eso se hace claramente por el docente, sin embargo, considero se dedica mucho tiempo de la sesión a este aspecto. </t>
  </si>
  <si>
    <t>Fortalecer aspectos como hacer énfasis en los RA, particularmente aquel que este alineado con la temática de la clase y propiciar la participación a través de preguntas de reflexión, comprensión, recordación, análisis. Sugiero revisar la esquematización de las diapositivas, mucho texto en algunas, que fácilmente podrían estar en esquemas.</t>
  </si>
  <si>
    <t>Práctica Pedagógica III - Ayudantía I</t>
  </si>
  <si>
    <t xml:space="preserve">Martha Patricia Alvis </t>
  </si>
  <si>
    <t xml:space="preserve">La importancia de las rutinas en el los primeros años </t>
  </si>
  <si>
    <t xml:space="preserve">Inicia con saludo y observaciones generales </t>
  </si>
  <si>
    <t xml:space="preserve">Se presentan en la clase y se articulan al desarrollo </t>
  </si>
  <si>
    <t xml:space="preserve">No se observo una agenda a desarrollar. </t>
  </si>
  <si>
    <t xml:space="preserve">La apertura de preguntas debe darse ampliamente, se intento dar la palabra, sin embargo, como se recomienda en el protocolo que se enfatice mas hacia el análisis, la reflexión.  </t>
  </si>
  <si>
    <t xml:space="preserve">Hay un clima favorable, agradable y respetuoso </t>
  </si>
  <si>
    <t xml:space="preserve">Alterna videos, guías, presentaciones y actividades colaborativas. </t>
  </si>
  <si>
    <t xml:space="preserve">La sesion al minuto 66, se retira de la clase a la observadora, razón por la cual no se puede dar evidencia de lo expuesto, además, al revisar el video no se observa el cierre de la clase. </t>
  </si>
  <si>
    <t xml:space="preserve">El audio se perdió en algunas oportunidades, se entiende los temas de conectividad a veces fallan. </t>
  </si>
  <si>
    <t xml:space="preserve">No se observo en vivo, ni en la grabación de la clase, se hicieran los cierres sugeridos en el protocolo de clase. Además, se invita a involucrar mas a las estudiantes en el ejercicio de preguntas de análisis, discusión, etc. . </t>
  </si>
  <si>
    <t xml:space="preserve">Alexander Sanabria Niño </t>
  </si>
  <si>
    <t xml:space="preserve"> Identificación y creación de la imagen profesional asociada a la marca personal</t>
  </si>
  <si>
    <t xml:space="preserve">Hace una bienvenida muy afectuosa y cálida para sus estudiantes -Se omite hacerlo por el chat, para la población inclusiva. </t>
  </si>
  <si>
    <t xml:space="preserve">No aplica </t>
  </si>
  <si>
    <t xml:space="preserve">Hay un desarrollo sistemático y organizado, lleva un hilo conductor, pero no se observo una agenda. </t>
  </si>
  <si>
    <t xml:space="preserve">Logra involucrar totalmente a los estudiantes en la clase </t>
  </si>
  <si>
    <t xml:space="preserve">Es un clima favorable para el aprendizaje </t>
  </si>
  <si>
    <t xml:space="preserve">No hace uso de diapositivas de forma masiva, usa otros recursos. </t>
  </si>
  <si>
    <t xml:space="preserve">Centra el cierre en el proceso de reposición de una clase. No olvidar los aspectos del protocolo como invitar al desarrollo de actividades futuras. </t>
  </si>
  <si>
    <t>La clase presenta una dinámica que lleva a la participación de los estudiantes, desde casos reales asociados al tema.</t>
  </si>
  <si>
    <t xml:space="preserve">Es interesante el no uso de diapositivas en forma generalizada, sin embargo, son una herramienta de ayuda para los estudiantes que ven en diferido. </t>
  </si>
  <si>
    <t>Contabilidad de costos I</t>
  </si>
  <si>
    <t xml:space="preserve">Lucy Paola Caicedo </t>
  </si>
  <si>
    <t xml:space="preserve">El coste de los factores productivos </t>
  </si>
  <si>
    <t xml:space="preserve">El inicio da paso a preguntas sobre una reposición de la clase. Falto dar el saludo en el chat, para la población inclusiva. </t>
  </si>
  <si>
    <t xml:space="preserve">Se presentan y se intentan articular a el desarrollo de la clase. </t>
  </si>
  <si>
    <t xml:space="preserve">La agenda se desglosa a partir de los temas que se desarrollaran. </t>
  </si>
  <si>
    <t xml:space="preserve">Se hace el proceso, aunque insisto desde el protocolo se ha solicitado que esta participación se dirija hacia análisis, reflexión, etc. </t>
  </si>
  <si>
    <t xml:space="preserve">Cumple el criterio </t>
  </si>
  <si>
    <t xml:space="preserve">Se alternan recursos diversos </t>
  </si>
  <si>
    <t xml:space="preserve">Al final retoma los RA para cerrar la sesión. </t>
  </si>
  <si>
    <t>La clase se desarrolla de forma organizada, se integra los RA tanto al inicio como al cierre de la clase.</t>
  </si>
  <si>
    <t xml:space="preserve">La invitación a participar desde preguntas de análisis, argumentación y reflexión. </t>
  </si>
  <si>
    <t>Inglés III</t>
  </si>
  <si>
    <t>EIMY ALEJANDRA CASTAÑEDA  PANQUEBA</t>
  </si>
  <si>
    <t>COMPARATIVES AND SUPERLATIVES</t>
  </si>
  <si>
    <t>Todo en orden</t>
  </si>
  <si>
    <t>Relevancia en los RA</t>
  </si>
  <si>
    <t>Se trabaja sobre el modelo</t>
  </si>
  <si>
    <t>Plantea preguntas relacionadas con el tema</t>
  </si>
  <si>
    <t>Se mantiene un buen ambiente</t>
  </si>
  <si>
    <t>Son aprovechados en toda la clase</t>
  </si>
  <si>
    <t>Cierra con conclusiones claras</t>
  </si>
  <si>
    <t>Es una muy buena clase</t>
  </si>
  <si>
    <t>Mantener la misma metodología</t>
  </si>
  <si>
    <t>Dirección de la Innovación: la Transformación Empresarial</t>
  </si>
  <si>
    <t>Modelos de innovación</t>
  </si>
  <si>
    <t>Se realiza un adecuado inicio de clase</t>
  </si>
  <si>
    <t>Se socilizan las mismas</t>
  </si>
  <si>
    <t>Hay una secuencia precisa en la clase</t>
  </si>
  <si>
    <t>Las preguntas integran a la clase</t>
  </si>
  <si>
    <t>Hay interacción con los estudiantes</t>
  </si>
  <si>
    <t>Concluye en el cierre</t>
  </si>
  <si>
    <t>Mantener la dinámica de la clase</t>
  </si>
  <si>
    <t xml:space="preserve">Riesgos de seguridad </t>
  </si>
  <si>
    <t>CLAUDIA LILIANA MUÑOZ VELA</t>
  </si>
  <si>
    <t xml:space="preserve">Clase de refuerzo </t>
  </si>
  <si>
    <t xml:space="preserve">Los presenta y reflexiona como se llega a alcanzar el mismo desde las actividades y temas </t>
  </si>
  <si>
    <t xml:space="preserve">la agedna deriva de los temas de repaso </t>
  </si>
  <si>
    <t xml:space="preserve">Se insiste en la necesidad de involucrarlos en la reflexión , el análisis, la síntesis. </t>
  </si>
  <si>
    <t>La clase presenta un ambiente favorable</t>
  </si>
  <si>
    <t xml:space="preserve">Usa recursos acordes con la actividad propuesta para la clase: archivos de Excel en drive para trabajo colaborativo </t>
  </si>
  <si>
    <t xml:space="preserve">Es interesante que retoma los RA en el cierre de la clase,  para reconocer su alcance desde los temas y actividades desarrollados. </t>
  </si>
  <si>
    <t xml:space="preserve">Se observa una clase organizada, preparada, con un alto impacto de los RA durante su desarrollo </t>
  </si>
  <si>
    <t xml:space="preserve">Retomar el proceso de las preguntas desde aquellas que lleven a la argumentación, la reflexión, la síntesis, el análisis </t>
  </si>
  <si>
    <t xml:space="preserve">Condiciones de salud </t>
  </si>
  <si>
    <t xml:space="preserve">ANDREA BIBIANA PEREZ VILLESCAS </t>
  </si>
  <si>
    <t xml:space="preserve">Patología laboral </t>
  </si>
  <si>
    <t xml:space="preserve">Cumple los aspectos iniciales. </t>
  </si>
  <si>
    <t xml:space="preserve">Resalta los RA que serán objeto de desarrollo a partir del tema. </t>
  </si>
  <si>
    <t xml:space="preserve">La agenda se desarrolla desde el orden de los temas a desarrollar. </t>
  </si>
  <si>
    <t xml:space="preserve">Aunqeu la particpacion es amplia por parte de los estudiantes en chat y en audio. No se logra identifcar el uso de preguntas que conducen a analisis, </t>
  </si>
  <si>
    <t xml:space="preserve">El ambiente favorece la participación y la retroalimentacion </t>
  </si>
  <si>
    <t xml:space="preserve">Usa recursos como: Padlet, dispositivas, recursos web. Recordar la importancia de dispositivas más gráficas, evitar textos para que la atención del estudiante se centre en articular las ideas con las ideas que el docente expone. </t>
  </si>
  <si>
    <t xml:space="preserve">Describe la actividad y las consideraciones que debieron tenerse en cuenta para su elaboración </t>
  </si>
  <si>
    <t xml:space="preserve">La clase fue organizada, sistemática, con un buen desarrollo en la resolución de dudas por parte de los estudiantes. </t>
  </si>
  <si>
    <t xml:space="preserve">En general el cierre se dio sin cumplir todos los aspectos, se entiende que la clase se extendió 15 minutos mas por dudas de los estudiantes, pero no se logro hacer el cierre desde los RA y la invitación a revisar su material para la próxima sesión. </t>
  </si>
  <si>
    <t>Visualización avanzada de datos</t>
  </si>
  <si>
    <t xml:space="preserve">ERIKA GISELA GALEANO CAMACHO  </t>
  </si>
  <si>
    <t>Reporesentación de datos y Power BI</t>
  </si>
  <si>
    <t>Si saluda, pero queda pendiente el saludo por chat</t>
  </si>
  <si>
    <t>No en todas las clases se realiza la presentación de los RA</t>
  </si>
  <si>
    <t>Una sesión muy organizada</t>
  </si>
  <si>
    <t>Hay interacción a través de las preguntas</t>
  </si>
  <si>
    <t>Pnediente la revisión del chat</t>
  </si>
  <si>
    <t>Hay diversidad en el manejo de los recursos</t>
  </si>
  <si>
    <t>Cierra con programación y conclusiones</t>
  </si>
  <si>
    <t>Muy buena sesión</t>
  </si>
  <si>
    <t>Revisar lo que no se cumple</t>
  </si>
  <si>
    <t>Psicología Jurídica</t>
  </si>
  <si>
    <t xml:space="preserve">Riesgos psicosociales </t>
  </si>
  <si>
    <t xml:space="preserve">Se hace un inicio dando respuesta a los estudiantes sobre la actividad 1, y además, presenta una síntesis de lo visto en las sesiones anteriores </t>
  </si>
  <si>
    <t xml:space="preserve">No se evidencio este aspecto durante la sesión de clase, es un pilar clave en el desarrollo de las competencias. </t>
  </si>
  <si>
    <t xml:space="preserve">La agenda no tuvo prioridad en la clase. </t>
  </si>
  <si>
    <t xml:space="preserve">Si, se logra hacer preguntas que llevan a integrar a los estudiantes a través del chat y del audio </t>
  </si>
  <si>
    <t xml:space="preserve">La docente desarrolla un clima favorable para fortalecer los procesos </t>
  </si>
  <si>
    <t xml:space="preserve">Son claros, organizados. </t>
  </si>
  <si>
    <t xml:space="preserve">Los aspectos finales se dejaron inconclusos, dado que la docente excedió el tiempo de la sesión y los estudiantes debían retirase, recordar la importancia de la planificación, para que cada aspecto sea abordado y desarrollado durante la sesión de forma optima. </t>
  </si>
  <si>
    <t xml:space="preserve">La clase logra tener un alto nivel de participación y discusión frente a los temas abordados. </t>
  </si>
  <si>
    <t xml:space="preserve">La clase debe dársele un cierre, aunque los estudiantes deban desconectarse por otros temas. Es necesario con estudiantes o sin ellos, presentar las ideas concluyentes de la sesión e invitar a la lectura y conocimiento del material de la próxima clase. . </t>
  </si>
  <si>
    <t>Electivo I: Atención Psicoeducativa a las Necesidades Educativas Especiales en el Contexto Escolar</t>
  </si>
  <si>
    <t xml:space="preserve">ANGELA MARIA ROMERO CARVAJAL </t>
  </si>
  <si>
    <t xml:space="preserve">Resolución de problemas matemáticos </t>
  </si>
  <si>
    <t xml:space="preserve">NA </t>
  </si>
  <si>
    <t>Hace una clara presentación de los mismos</t>
  </si>
  <si>
    <t xml:space="preserve">Claridad y precisión en lo que se espera desarrollar en la sesión. </t>
  </si>
  <si>
    <t xml:space="preserve">Se ayuda de preguntas de análisis para motivar la participación.  Durante toda la sesión se están generando preguntas que llevan a la participación en la clase por chat o por audio </t>
  </si>
  <si>
    <t xml:space="preserve">La actitud de la docente lleva a un clima agradable y favorable de la sesión. </t>
  </si>
  <si>
    <t xml:space="preserve">Se hace integración de videos, Padlet, diapositivas </t>
  </si>
  <si>
    <t xml:space="preserve">Planea y presenta a sus estudiantes las acciones de la siguiente clase. </t>
  </si>
  <si>
    <t>La docente desarrolla una clase excelente, motivadora, con alta participación, clara, sistemática.</t>
  </si>
  <si>
    <t xml:space="preserve">Sugiero no olvidar al final hacer la reflexión de como los RA se han abordado en la sesión. Sus alcances desde la metodología utilizada. </t>
  </si>
  <si>
    <t>Electiva I: Creación y Gestión de Empresas en el Entorno Digital</t>
  </si>
  <si>
    <t>MARTHA CECILIA PRIETO LOZANO</t>
  </si>
  <si>
    <t>Nuevas Tecnologías y Marketing Digital</t>
  </si>
  <si>
    <t>Queda pendiente el saludo por chat</t>
  </si>
  <si>
    <t>No es todas las clases se presentan los RA</t>
  </si>
  <si>
    <t>Hay orden en la presentación de la clase</t>
  </si>
  <si>
    <t>La preguntas dan espacio a participación</t>
  </si>
  <si>
    <t>Importante realizar la revisión y lectura del chat</t>
  </si>
  <si>
    <t>Uso adecuado de los recursos</t>
  </si>
  <si>
    <t>Cierra la clase con conclusiones</t>
  </si>
  <si>
    <t>Fundamentos de Derecho Mercantil y de Sociedades</t>
  </si>
  <si>
    <t xml:space="preserve">YESICA KATTERINE ESPINOSA DIAZ  </t>
  </si>
  <si>
    <t>Elementos del establecimiento mercantil</t>
  </si>
  <si>
    <t>Inicdia acorde a lo solicitado</t>
  </si>
  <si>
    <t>Presenta y socializa los RA</t>
  </si>
  <si>
    <t>A través de las preguntas se genera interacción en la clase</t>
  </si>
  <si>
    <t>La clase es bastante participativa</t>
  </si>
  <si>
    <t>Uso apropiado de los recursos que lleva</t>
  </si>
  <si>
    <t>Cierra con ideas claras</t>
  </si>
  <si>
    <t>Mantener el desarrollo de la clase en futuros encuentros</t>
  </si>
  <si>
    <t xml:space="preserve">didáctica del medio natural </t>
  </si>
  <si>
    <t xml:space="preserve">Experiencias didácticas integradoras en el aula infantil </t>
  </si>
  <si>
    <t>Se observa que se cumple el contenido y la estructura de la clase virtual. Sin embargo, se nota que la calidad de la imagen no es la mejor. Se sugiere revisar la iluminación o la distancia que se establece con el foco de la cámara</t>
  </si>
  <si>
    <t>Se destaca que la exposición de los Resultados de Aprendizaje (RA) por parte de la docente en su material pedagógico ha sido efectiva. Esta estrategia permitió que los estudiantes se familiarizaran  con el concepto y comprendan los RA específicos de la asignatura.</t>
  </si>
  <si>
    <t>Tras la observación de la clase, se confirma que se cumplen los aspectos fundamentales establecidos en el Modelo Pedagógico (2019). La presentación secuencial de la información y el ofrecimiento de un esquema o presentación para facilitar la atención de los estudiantes se están implementando de manera efectiva.</t>
  </si>
  <si>
    <t xml:space="preserve">Se confirma que se cumplen las prácticas de escuchar las peticiones de los alumnos, atender las dudas planteadas y construir un aprendizaje colaborativo. Se destaca el esfuerzo del docente por motivar la participación de los estudiantes mediante preguntas que fomentan la recordación y la relación de conceptos, promoviendo así la comprensión y el análisis. </t>
  </si>
  <si>
    <t xml:space="preserve"> Después de una revisión general, se destaca un clima general positivo en la clase. Los estudiantes parecen estar comprometidos y participativos, lo que sugiere un ambiente propicio para el aprendizaje. </t>
  </si>
  <si>
    <t>Después de la evaluación general, se destaca una observación relacionada con el uso de recursos web. Se identifica que actualmente hay un uso de estos recursos en las clases.</t>
  </si>
  <si>
    <t xml:space="preserve">Se sugiere una mejor consideración del tiempo para mejorar el cierre de la sesión. </t>
  </si>
  <si>
    <t>Clima general de la clase: Se destaca un ambiente positivo en el aula, lo que indica un entorno propicio para el aprendizaje. Este clima favorable puede contribuir al compromiso y la participación de los estudiantes. Se nota una participación activa por parte de los estudiantes, lo que sugiere un interés en el contenido y una disposición a involucrarse en el proceso de aprendizaje.</t>
  </si>
  <si>
    <t xml:space="preserve">Se sugiere prestar una mayor atención a la gestión del tiempo durante la sesión para asegurar que se cubran todos los temas planificados y se logre un cierre efectivo sin excederse en el tiempo asignado. Además, se recomienda mejorar la calidad de imagen del presentador revisando la iluminación o ajustando la distancia con el lente de la cámara. Esto puede contribuir a una experiencia visual más clara y agradable para los estudiantes, facilitando así su participación y comprensión durante la clase. </t>
  </si>
  <si>
    <t>Introducción a la Publicidad Programática</t>
  </si>
  <si>
    <t xml:space="preserve">JOHANA ANDREA RIAÑO GIL  </t>
  </si>
  <si>
    <t>Actividad # 1 y Actividad # 2</t>
  </si>
  <si>
    <t>Contexto de lo que se hará en clase</t>
  </si>
  <si>
    <t>No se mencionan los RA</t>
  </si>
  <si>
    <t>Se ajusta al modelo</t>
  </si>
  <si>
    <t>Propicia preguntas del tema</t>
  </si>
  <si>
    <t>Busca la participación de los estudiantes</t>
  </si>
  <si>
    <t>Se manejan adecuadamente los recursos</t>
  </si>
  <si>
    <t>Es importante concluir cada sesión</t>
  </si>
  <si>
    <t>Mejorar en los aspectos que se consideran relevantes</t>
  </si>
  <si>
    <t>Tener presente lo que no se está cumpliendo</t>
  </si>
  <si>
    <t>Estadíistica</t>
  </si>
  <si>
    <t xml:space="preserve">MARCOS CHACON CASTRO  </t>
  </si>
  <si>
    <t>INTRODUCCIÓN A LA PROBABILIDAD</t>
  </si>
  <si>
    <t>Buen inicio de la clase</t>
  </si>
  <si>
    <t>Hace énfasis en los RA</t>
  </si>
  <si>
    <t>Se ajusta al modelo pédagógico</t>
  </si>
  <si>
    <t>Plantea preguntas para la interacción</t>
  </si>
  <si>
    <t>Excelente manejo de los recursos</t>
  </si>
  <si>
    <t>Importante incluirlas</t>
  </si>
  <si>
    <t>Incluir en el cierre las ideas</t>
  </si>
  <si>
    <t>Tener en cuenta lo que no se cumple</t>
  </si>
  <si>
    <t>miryamliliana.chaves@unir.net</t>
  </si>
  <si>
    <t>Miryam Liliana Chaves Acero</t>
  </si>
  <si>
    <t>CONTROL DE PROYECTOS TI</t>
  </si>
  <si>
    <t>CARLOS ALFONSO HERNANDEZ POTES</t>
  </si>
  <si>
    <t>MIRYAM LILIANA CHAVES ACERO</t>
  </si>
  <si>
    <t>INTRODUCCIÓN AL CONTROL DE PROYECTOS TI</t>
  </si>
  <si>
    <t>Aunque da la bienvenida no lo hace por el chat...</t>
  </si>
  <si>
    <t>No presenta los RA relacionados con la clase</t>
  </si>
  <si>
    <t>Le falta presentar los RA, y la agenda al inicio</t>
  </si>
  <si>
    <t>Propicia la participación activa de los estudiantes</t>
  </si>
  <si>
    <t>Buen ambiente de clase, proponíendoles participar incluso con audio y video</t>
  </si>
  <si>
    <t>Utiliza buenos y variadas herramientas para la clase</t>
  </si>
  <si>
    <t>Lo único que le falta es relacionar todo con los RA de la asignatura</t>
  </si>
  <si>
    <t>Buenas clase, solo faltándole la estructura relacionada con los RA y la agenda al inicio</t>
  </si>
  <si>
    <t>Relación con loa RA y presentación de agenda inicial</t>
  </si>
  <si>
    <t>Electiva Opción 1. Sistemas y contextos de la atención temprana</t>
  </si>
  <si>
    <t>Los centros de atención temprana y la red de servicios</t>
  </si>
  <si>
    <t>Se evidencia el saludo inicial y la apertura de la docente para iniciar con la clase, dando en espacio para resolver dudas iniciales.</t>
  </si>
  <si>
    <t>Se presentan los RA en la sesión, se recuerda la importancia para hacer seguimiento a los mismos.</t>
  </si>
  <si>
    <t>Se presenta la clase de manera organizada, se presenta la agenda y los acuerdos, así como la pertinencia del tema.</t>
  </si>
  <si>
    <t>Se presentan preguntas abiertas que permiten profundizar en conceptos.</t>
  </si>
  <si>
    <t>La docente motiva de manera frecuente a los estudiantes para participar, así mismo va interactuando con los comentarios del chat.</t>
  </si>
  <si>
    <t>Se presentan videos de apoyo para fortalecer el manejo de los conceptos.</t>
  </si>
  <si>
    <t>Se evidencia un cierre organizado, se presentan los temas futuros y los propósitos.</t>
  </si>
  <si>
    <t>La docente desarrolla un espacio de clase organizado y estructurado, fomenta la participación y demuestra dominio del tema.</t>
  </si>
  <si>
    <t>Se recomienda aligerar algunas de las diapositivas que están cargadas de texto, usar más esquemas, menos texto. Falta sintetizar un poco más al final y recordar el RA trabajado durante la sesión.</t>
  </si>
  <si>
    <t>Desarrollo neurolingüístico y sus dificultades</t>
  </si>
  <si>
    <t>Laura Estrada Matallana</t>
  </si>
  <si>
    <t>Trastornos del desarrollo del lenguaje</t>
  </si>
  <si>
    <t>Se evidencia adecuada presentación y disposición de la docente para iniciar la sesión. Realiza unas preguntas iniciales.</t>
  </si>
  <si>
    <t>Se evidencia la presentación de los RA, su pertinencia y la asociación con los temas desarrollados.</t>
  </si>
  <si>
    <t>La sesión se desarrolla de se manera organizada y sistemática, aunque faltó indicar de manera más específica el desarrollo de la misma mediante una agenda.</t>
  </si>
  <si>
    <t>Es importante desarrollar de manera más específica las preguntas que permitan profundizar en los temas.</t>
  </si>
  <si>
    <t>Se evidencia motivación de parte de la docente para invitar a sus estudiantes a participar.</t>
  </si>
  <si>
    <t>Aunque se presentan casos prácticos, falta interactuar con otros recursos que estimulen la participación de los estudiantes.</t>
  </si>
  <si>
    <t>Se recuerda al finalizar la sesión los próximos temas, sin embargo se puede hacer apoyo de un slide que especifique mejor esta información y recuerde los compromisos a los estudiantes.</t>
  </si>
  <si>
    <t>La clase se presenta de manera organizada, la docente demuestra dominio del tema y preparación de la sesión.</t>
  </si>
  <si>
    <t>Es importante recordar incluir la agenda, un slide al cierre de la sesión que incluya los próximos compromisos y sintetizar el tema recordando el RA trabajado en la sesión.</t>
  </si>
  <si>
    <t>Electiva: usabilidad, accesibilidad y métricas para sitios web</t>
  </si>
  <si>
    <t>Vanessa Carolina Gutierrez Mendoza</t>
  </si>
  <si>
    <t>María Fernanda Chaparro R</t>
  </si>
  <si>
    <t>Evaluación de la usabilidad: métodos con usuarios</t>
  </si>
  <si>
    <t>La docente da la bienvenida a los estudiantes, pero no saluda a través del chat</t>
  </si>
  <si>
    <t>La docente en esta clase no presentó los RA</t>
  </si>
  <si>
    <t>La docente presenta de manera verbal la agenda</t>
  </si>
  <si>
    <t>La docente se esfuerza porque los estudiantes participen y se integren a través de preguntas abiertas (alguna dirigida)</t>
  </si>
  <si>
    <t>Siempre está atenta a la participación</t>
  </si>
  <si>
    <t>Utiliza diversas herramientas TIC</t>
  </si>
  <si>
    <t>Debe enfatizar en RA</t>
  </si>
  <si>
    <t>La docente da una buena clase. Debe recordar que todos las sesiones se debe nombrar los RA.</t>
  </si>
  <si>
    <t>Nombrar y enfatizar en los RA todas las clases.</t>
  </si>
  <si>
    <t>Emprendimiento I</t>
  </si>
  <si>
    <t>Camilo Alarcon Nieto</t>
  </si>
  <si>
    <t>No se identifica porque el Docente inicia la sesión, pero parece que distribuye grupos da 8 minutos, pero no se evidencia presentación o saludo formal</t>
  </si>
  <si>
    <t>No se evidencia una presentación de manera adecuada y tampoco pro el chat, inicia pero de una vez dice que va a dicidir en grupos y manifiesta problemas de internet.</t>
  </si>
  <si>
    <t>No se evidencia que haga alusión a los RAP.</t>
  </si>
  <si>
    <t>No se logra identificar agenda, por lo tanto, no se puede evidenciar el orden de las actividades. Por lo observado se concluye que era una actividad por grupos, pero no de que se trataba realmente y la clase dura 17:24 minutos y según lo manifiesta el profesor debe retirarse porque tiene otra actividad taller al cual invita a los estudiantes.</t>
  </si>
  <si>
    <t>Se evidencia que los dos grupos participantes exponen sus ideas y el docente al final realiza retroalimentación, pero no relaciona tema con los RAP.</t>
  </si>
  <si>
    <t>Se evidencia que el docente invita a participar a los integrantes de los grupos, pero no se evidencia uso del chat.</t>
  </si>
  <si>
    <t>No se evidencia uso de herramientas, presentaciones solo se ve el nombre de quien interviene en la clase.</t>
  </si>
  <si>
    <t>No se evidencia síntesis haciendo uso o relacionando con los RAP.</t>
  </si>
  <si>
    <t>No se evidencia el cumplimiento de lineamientos para las sesiones a impartir realmente la sesión gravada aparece por 17:24 minutos parece que no se grabó completa por lo tanto no hay saludo, no se presenta agenda, no hay herramientas, ni presentación, así como tampoco los RAP se mencionan ni se hace relación con el tema el cual tampoco se identifica como tal.</t>
  </si>
  <si>
    <t>Revisar la Grabación puesto que parece que no se gravaron si no 17.24 minutos, de confirmar que no gravo se hace necesario volver a brabar la clase ; de lo contrario, debe revisar los lineamientos dados para la impartición de las sesiones en donde debe atender a dar el saludo de bienvenida, utilizar el chat presentar agenda utilizar herramientas recomendadas para impartir la clase para complementar actividades grupales entre otros.</t>
  </si>
  <si>
    <t>Yesica Katterine Espitia.</t>
  </si>
  <si>
    <t>No es claro el tema al parecer es Tema 3</t>
  </si>
  <si>
    <t>No se evidencia el uso del chat al inicio de la sesión, posteriomente en el desarrollo de la clase se evidencia que lee las intervenciones.</t>
  </si>
  <si>
    <t>Se evidencia que proyecta los RAP, pero no hace la retroalimentación completa se denota que los estudiantes están confundidos o no han hecho relación con el tema.</t>
  </si>
  <si>
    <t>No se evidencia agenda, por tanto no se conoce el orden de igual manera se demora en compartir el documento con el que va a explicar y es confuso el orden en que desarrolla el tema.</t>
  </si>
  <si>
    <t>Se evidencia que utiliza estrategias para que los estudiantes participen y busquen información participando en la clase, pero se evidencia que algunos estan como perdidos o no comprenden bien el tema.</t>
  </si>
  <si>
    <t>Se evidencia que la docente invita a participar y realiza retroalimentoación y contesta las dudas. pero se ausento por lapso de tiempo.</t>
  </si>
  <si>
    <t>Se evidencia que la docente utiliza un documento pero no utilizo si no la 1a hoja para explicar y presenta un video el cual al terminar parece que no estuviera la docente concentrada en su clase, los estudiantes avisan que se acabó el video pero ella tarda en incorporarse nuevamente a la clase y entre los estudiantes empiezan a hablar sobre el tema porque no entienden bien lo que acaban de ver en el video, de manera posterior se incorpora y realiza comentarios.</t>
  </si>
  <si>
    <t>Se evidencia que compartió con los estudiantes el enlace para analizar los resultados de aprendizaje, pero no invita a participar a los estudiantes durante la sesión a señalar como van si están cumpliendo o no. por otra parte, envía video de complementación e invita a realizar lectura del tema y a participar en el foro si tienen dudas.</t>
  </si>
  <si>
    <t>Al no contar con la agenda, es confuso el orden y se evidencia que los estudiantes a veces quedan como perdidos, de igual manera si ellos no han leído, se debe realizar explicación para que les quede claro el tema y considerar que si alguien escribe para no hablar debido a que se encuentra enfermo se debe tener cuidado.</t>
  </si>
  <si>
    <t>Realizar presentación donde se evidencie el Tema de manera puntual, presentar la agenda a desarrollar, efectuar de manera ordenada el desarrollo de los temas. y pues si no va a utilizar sino la hoja 1 de las 1 solo proyectar esta.</t>
  </si>
  <si>
    <t>Ingles II</t>
  </si>
  <si>
    <t>Eimy Alejandra Castañeda Panqueba.</t>
  </si>
  <si>
    <t>Clase de Repaso</t>
  </si>
  <si>
    <t>Sin observaciones la docente cumple con los lineamientos.</t>
  </si>
  <si>
    <t>Sin observaciones da las explicaciones y realiza relación de lo que se busca y complementa mencionando los RAP.</t>
  </si>
  <si>
    <t>Se evidencia que lo desarrollado en la clase se relacione con los RAP.</t>
  </si>
  <si>
    <t>Sin observaciones, desarrolla retroalimentación sobre los temas impartidos anteriormente.</t>
  </si>
  <si>
    <t>Sin observaciones cumple con el uso de herramientas intercalando con la presentación.</t>
  </si>
  <si>
    <t>La docente cumple con las competencia y conocimiento para impartir la clase y realiza la clase de manera amena y de acuerdo a la agenda presentada para el día.</t>
  </si>
  <si>
    <t>La clase de repaso se realiza de manera ordenada y se evidencia que realiza los ejercicios y ejemplos para profundizar los temas vistos.</t>
  </si>
  <si>
    <t>Realizar la síntesis al final relacionado los temas con los RAP.</t>
  </si>
  <si>
    <t>Presupuesto</t>
  </si>
  <si>
    <t>Fredy Alberto Greco Lara.</t>
  </si>
  <si>
    <t>Presupuesto de Efectivo. No menciona el número del tema de acuerdo con la programación.</t>
  </si>
  <si>
    <t>Sin comentarios el docente cumple con los lineamientos.</t>
  </si>
  <si>
    <t>Sin comentarios el docente presenta los RAP y los relaciona con el tema del día.</t>
  </si>
  <si>
    <t>Sin comentarios el docente desarrolla la clase de manera ordenada y presenta agenda</t>
  </si>
  <si>
    <t>Se evidencia que el docente maneja la clase y anima a los estudiantes a participar en la clase.</t>
  </si>
  <si>
    <t>Sin observaciones el docente invita a los estudiantes a participar y revisa el chat para interactuar con los estudiantes.</t>
  </si>
  <si>
    <t>Se evidencia que el docente utiliza diversas herramientas y gráficos y power point para efectuar las explicaciones y desarrollar ejercicios de explicación.</t>
  </si>
  <si>
    <t>Sin observaciones el docente cumple con los lineamientos para desarrollar su sesión y da cierre a la misma.</t>
  </si>
  <si>
    <t xml:space="preserve">El docente cuenta con las competencias y conocimientos para desarrollar su labor de manera integral. </t>
  </si>
  <si>
    <t>Ninguna se encuentra acorde y hace interesante la clase.</t>
  </si>
  <si>
    <t>E14 INNOVAVION TECNOLOGICA Y TRANSFORMACION DIGITAL DE LAS EMPRESAS</t>
  </si>
  <si>
    <t>JORGE LUIS BEJARANO MARTINEZ</t>
  </si>
  <si>
    <t>MIRYIAM LILIANA CHAVES</t>
  </si>
  <si>
    <t xml:space="preserve">FUNDAMENTOS DE INNOVACION DIGITAL </t>
  </si>
  <si>
    <t xml:space="preserve">realiza explicacion adecuada del tema abarcado, ejemplifica </t>
  </si>
  <si>
    <t>presenta y expone cada uno de manera precisa</t>
  </si>
  <si>
    <t>engrana de  manera adecuada la informacion permitiendo el contuo de la exposicion</t>
  </si>
  <si>
    <t>deja ejemplos y trae acolacion situaciones del presente con diferentes publicos frente a la innovacion</t>
  </si>
  <si>
    <t>permite la participacion de los estudiantes y mantiene el hilo dentro de la informacion que va proporcionando</t>
  </si>
  <si>
    <t>uso adecuado de los recursos</t>
  </si>
  <si>
    <t>si son completas, coherentes con lo que ha dado el profesor con la clase</t>
  </si>
  <si>
    <t xml:space="preserve">manejo del tema, fluidez desarrollo de cada diapositiva y ejemplificacion de cada nuevo aspecto mensionado </t>
  </si>
  <si>
    <t>posicion del cuerpo frente a la camara ya que el uso de fondo reduce la visibilidad del mismo en algunos momentos</t>
  </si>
  <si>
    <t xml:space="preserve">EIA APRENDIZAJE AUTOMATICO </t>
  </si>
  <si>
    <t>WILDER RAMIREZ</t>
  </si>
  <si>
    <t>APRENDIZAJE AUTOMATICO</t>
  </si>
  <si>
    <t>dentro de la grabacion inicia con la presentacion de los estudiantes</t>
  </si>
  <si>
    <t>nombra logros dentro del tema sin enfasis en la RA</t>
  </si>
  <si>
    <t xml:space="preserve">presenta herramientas, usa varias pagina para su explicacion mostrando desde la pagina y uso diapositivas, posibiliita ejercicios para mejorar informacion que encontro dentro de los alumnos no tienen </t>
  </si>
  <si>
    <t>interactua y permite al alumnado aportar y apoyar el que hacer dentro de la clase</t>
  </si>
  <si>
    <t xml:space="preserve">promueve la participacion dentro de toda la clase </t>
  </si>
  <si>
    <t xml:space="preserve">uso de varias herramientas </t>
  </si>
  <si>
    <t>si promueve el cierre y el dominio de lo abordado dentro de la sesion</t>
  </si>
  <si>
    <t>genera vinculo frente a lo que conocen los alumnos y los temas abordar dentro de la clase</t>
  </si>
  <si>
    <t>definir los RA y revisar que se grabe a tiempo</t>
  </si>
  <si>
    <t>EIA PERCEPCION COMPUTACIONAL</t>
  </si>
  <si>
    <t>CARLOS MARIO PINEDA PERTUZ</t>
  </si>
  <si>
    <t>INTRODUCCION A LOS SISTEMAS DE PERCEPCION</t>
  </si>
  <si>
    <t xml:space="preserve">se ve la presentacion pero desaparece la cara del docente </t>
  </si>
  <si>
    <t xml:space="preserve">enumerar y exponerlos en un proximo tema </t>
  </si>
  <si>
    <t xml:space="preserve">presenta conceptos claros </t>
  </si>
  <si>
    <t>genera ideas y preguntas para darle continuidad a la clase</t>
  </si>
  <si>
    <t>si permite que los estudiantes participen dentro de la misma y da manejo</t>
  </si>
  <si>
    <t xml:space="preserve">recordar mantener la visibilidad de la camara toda la clase desaparece en la presentacion y aparece al minuto 52 de nuevo </t>
  </si>
  <si>
    <t xml:space="preserve">si usa concluciones al finalizar </t>
  </si>
  <si>
    <t xml:space="preserve">promueve la participacion </t>
  </si>
  <si>
    <t xml:space="preserve">mantener la camara mejora la credibilidad del estudiante frente a la materia y mejora la dinamica </t>
  </si>
  <si>
    <t>EVA &amp;BD GESTION DE PROYECTOS DE INTELIGENCIA DE NEGOCIO</t>
  </si>
  <si>
    <t xml:space="preserve">JULIA ANDREA PINEDA ACERO </t>
  </si>
  <si>
    <t xml:space="preserve">LA IMPLEMENTACION DE UN PROYECTO DE INTELIGENCIA DE NEGOCIO </t>
  </si>
  <si>
    <t>realizo tablero de presentacion como herramienta</t>
  </si>
  <si>
    <t>realiza demarcacion de la realizacion y conceptos y aprendizaje esperado</t>
  </si>
  <si>
    <t>si muestra e identifica lo trabajado en la sesion</t>
  </si>
  <si>
    <t>promueve y deja abierto  la resolucion de dudas relacionadas con trabajo en grupo y otros, para escalar y resolver</t>
  </si>
  <si>
    <t xml:space="preserve">permite la comunicacion escucha y resuelve </t>
  </si>
  <si>
    <t>uso de los recursos</t>
  </si>
  <si>
    <t xml:space="preserve">si propone sintesis al finalizar la clase </t>
  </si>
  <si>
    <t xml:space="preserve">uso de herramientas, permite  la retroalimentacion </t>
  </si>
  <si>
    <t>no presente</t>
  </si>
  <si>
    <t>EVA&amp;BD GESTION DE PROYECTOS DE INTELIGENCIA DE NEGOCIO</t>
  </si>
  <si>
    <t xml:space="preserve">JULIA ANDREA PINEDA </t>
  </si>
  <si>
    <t>TEMA V FASES DE UN PROYECTO DE INTELIGENCIA DE NEGOCIOS</t>
  </si>
  <si>
    <t xml:space="preserve">SI CUMPLE </t>
  </si>
  <si>
    <t>REALIZA EXPLICACION CON APOYO DE DIAPOSITIVAS</t>
  </si>
  <si>
    <t>MUESTRA AGENDA Y LIMITA EL ALCANZE</t>
  </si>
  <si>
    <t>GENERA ESPACIOS PARA DESARROLLAR PREGUNTAS Y DUDAS</t>
  </si>
  <si>
    <t xml:space="preserve">TRABAJA EN GRUPO CADA DUDA Y PREGUNTA </t>
  </si>
  <si>
    <t xml:space="preserve">USA TRABAJO DIVIDIDO </t>
  </si>
  <si>
    <t>cierre concluyente de lo trabajado dentro de la sesion</t>
  </si>
  <si>
    <t xml:space="preserve">tener presente que el trabajo en grupo dentro de la grabacion solo es util para los que asisten +50min en salas privadas </t>
  </si>
  <si>
    <t xml:space="preserve">recordar que al salir de la sala principal se nos queda la grabacion vacia </t>
  </si>
  <si>
    <t>EVA&amp;BD ELECTIVA SEGURIDAD EN SISTEMAS, APLICACIONES Y EL BIG DATA</t>
  </si>
  <si>
    <t>OSCAR GALLO BONILLA</t>
  </si>
  <si>
    <t>SEGURIDAD EN WINDOWS SERVER</t>
  </si>
  <si>
    <t>PRESENTA EL TEMA Y DA LUGAR A LA PRESENTACION DE SUS ALUMNOS</t>
  </si>
  <si>
    <t>se encuentra implicita dentro de la sesion</t>
  </si>
  <si>
    <t xml:space="preserve">si presenta junto al temario </t>
  </si>
  <si>
    <t>si da la palabra y permite la resolucion de dudas</t>
  </si>
  <si>
    <t xml:space="preserve">fomenta el trabajo y genera reglas claras para lo mismo </t>
  </si>
  <si>
    <t xml:space="preserve">realiza uso de herramientas </t>
  </si>
  <si>
    <t xml:space="preserve">retroalimenta el trabajo de la proxima sesion e invita a trabajar de manera grupal con un orden establecido </t>
  </si>
  <si>
    <t xml:space="preserve">realiza el tema dentro de la sesion </t>
  </si>
  <si>
    <t xml:space="preserve">no aplica </t>
  </si>
  <si>
    <t>INGENIERIA PARA EL PROCESADO MASIVO DE DATOS</t>
  </si>
  <si>
    <t>WILDER RAMIREZ D</t>
  </si>
  <si>
    <t xml:space="preserve">INTRODUCCION A LAS TEGNOLOGIAS BIG DATA </t>
  </si>
  <si>
    <t xml:space="preserve">SI REALIZA LA PRESENTACION DE LA MATERIA </t>
  </si>
  <si>
    <t>DIRIGE TEMA A TEMA QUE SE REALIZARA Y QUE SE ESPERA HACER</t>
  </si>
  <si>
    <t xml:space="preserve">REALIZA NAVEGACION DENTRO DE LA PLATAFORMA </t>
  </si>
  <si>
    <t xml:space="preserve">RESUELVE PREGUNTAS </t>
  </si>
  <si>
    <t>PROPORCIONA DOCUMENTOS PARA LA CLASE Y MANTIENE EL ANIMO DENTRO DE LA SESION</t>
  </si>
  <si>
    <t>SI, USA PROGRAMADOR, MANEJO DE LA PLATAFORMA Y SU PRESENTACION</t>
  </si>
  <si>
    <t>si realiza cierre y manejo del tema dentro de la sesion</t>
  </si>
  <si>
    <t xml:space="preserve">maneja el tema y ejemplifica </t>
  </si>
  <si>
    <t>no aplica</t>
  </si>
  <si>
    <t>EVA&amp;BV TECNICAS DE INTELIGENCIA ARTIFICIAL</t>
  </si>
  <si>
    <t>INTRODUCCION A LAS TECNICAS DE INTELIGENCIA ARTIFICIAL</t>
  </si>
  <si>
    <t>PRESENTA BAJO NIVEL DE INTERNET ( DECIDE QUITAR LA CAMARA PARA MEJORAR EL AUDIO)</t>
  </si>
  <si>
    <t>SI LOS IDENTIFICA EN VARIAS PARTES DE LA SESION</t>
  </si>
  <si>
    <t xml:space="preserve">MANEJA EL TEMA Y PERMITE LA PARTICIPACION </t>
  </si>
  <si>
    <t>PERMITE RESOLVER DUDAS Y ACLARA LAS MISMAS</t>
  </si>
  <si>
    <t>MANTIENE EL MANEJO DE LA CLASE</t>
  </si>
  <si>
    <t>USO DE HERRAMIENTAS BASICAS</t>
  </si>
  <si>
    <t>PERMITE QUE SE LLEVE UN RITMO Y RESUELVE DUDAS</t>
  </si>
  <si>
    <t>MANTIENE ACTIVO A LOS ALUMNOS Y DA PARTICIPACION</t>
  </si>
  <si>
    <t>EL USO DE LA CAMARA</t>
  </si>
  <si>
    <t>Legislación Laboral Colombiana</t>
  </si>
  <si>
    <t xml:space="preserve">CARLOS FELIPE ALVAREZ MORALES </t>
  </si>
  <si>
    <t>REGLAMENTO INTERNO DE TRABAJO Y PROCESO DISCIPLINARIO</t>
  </si>
  <si>
    <t>La grabación inicia in minuto antes de iniciar la clase. se puede omitir ese tiempo</t>
  </si>
  <si>
    <t>Enfatiza y recuerda los RA</t>
  </si>
  <si>
    <t>Sigo el modelo</t>
  </si>
  <si>
    <t>Se propician algunas preguntas</t>
  </si>
  <si>
    <t>Hay buen ambiente en la clase</t>
  </si>
  <si>
    <t>Se manejan bien los recursos</t>
  </si>
  <si>
    <t>Se realiza  un bien cierre de la sesión</t>
  </si>
  <si>
    <t>Ajustar lo que no se cumple</t>
  </si>
  <si>
    <t>Formación de profesionales</t>
  </si>
  <si>
    <t>La docente cumple con los parámetros estabecidos</t>
  </si>
  <si>
    <t>Se cumple con los aspectos requeridos</t>
  </si>
  <si>
    <t>No presenta la agenda</t>
  </si>
  <si>
    <t xml:space="preserve">La docente desarrolla preguntas acerca del SGSSS </t>
  </si>
  <si>
    <t>La docente cumple</t>
  </si>
  <si>
    <t>La docente se apoya solo en la presentación de power point</t>
  </si>
  <si>
    <t xml:space="preserve">La docente cumple con gran número de aspectos implícitos en la observación </t>
  </si>
  <si>
    <t>La docente cumple los parámetros de observación</t>
  </si>
  <si>
    <t>Fortalecer la relación entre los RA y las temáticas de la asignatura</t>
  </si>
  <si>
    <t>Gestión Financiera en el SGSSS</t>
  </si>
  <si>
    <t>Mayra Samara Ordoñez Díaz</t>
  </si>
  <si>
    <t>sostenibilidad financiera del SGSSS</t>
  </si>
  <si>
    <t>La docente cumple con los parámetros</t>
  </si>
  <si>
    <t>Se cumplen los aspectos</t>
  </si>
  <si>
    <t>La docente resenta la agenda</t>
  </si>
  <si>
    <t>Busca que los estudiantes participen a lo largo de la sesión</t>
  </si>
  <si>
    <t>Invita a la participación bien sea por el chat o por micrófono, sin mebargo no lo hacen, resalta el foro de preguntele al profesor</t>
  </si>
  <si>
    <t>Utiliza power point</t>
  </si>
  <si>
    <t>Articula los RA con las temáticas, los invita a realizar los test y la segunda actividad, despide la sesión haciendo énfasis en el uso del foro pregúntele al docente</t>
  </si>
  <si>
    <t>La docente cumple con los parámetros, incentiva la participación, articula los RA con las temáticas, invita al desarrollo de los test, incentiva el uso del foro</t>
  </si>
  <si>
    <t>Utilizar más recursos en la sesión</t>
  </si>
  <si>
    <t xml:space="preserve">Organización del centro educativo inclusivo e intercultural </t>
  </si>
  <si>
    <t xml:space="preserve">Edna Patricia Lopez Perez </t>
  </si>
  <si>
    <t>La atención a la diversidad en los centros educativos formales</t>
  </si>
  <si>
    <t xml:space="preserve">Desde el momento en que los estudiantes ingresaron al aula, fueron recibidos con un saludo por parte de la profesora, lo que estableció de inmediato una conexión positiva entre ella y sus alumnos. Además, la iluminación adecuada en el aula proporcionó un ambiente luminoso y agradable que facilitó el enfoque y la atención de los estudiantes en el material de la clase. La profesora demostró un trato cordial y respetuoso hacia cada uno de sus estudiantes, fomentando así un ambiente de confianza y colaboración en el aula. </t>
  </si>
  <si>
    <t xml:space="preserve">Se requiere presentar los RA, los cuales fueron omitidos. </t>
  </si>
  <si>
    <t xml:space="preserve">No se presenta agenda. </t>
  </si>
  <si>
    <t xml:space="preserve">Se realizaron preguntas que permitió la participación de los estudiantes. </t>
  </si>
  <si>
    <t xml:space="preserve">Buen manejo de los aspectos anteriores. </t>
  </si>
  <si>
    <t xml:space="preserve">Hace uso, pero se podrían ampliar la cantidad de recursos de estas características. </t>
  </si>
  <si>
    <t xml:space="preserve">Hay aspectos positivos como el dialogo de la docente y su preocupación por el entendimiento del tema, sin embargo, se recomienda presentar los RA y utilizar otro tipo de recursos. </t>
  </si>
  <si>
    <t xml:space="preserve">Se requiere la presentación de una agenda y de los RA. </t>
  </si>
  <si>
    <t>Se requiere la presentación de una agenda y de los RA.</t>
  </si>
  <si>
    <t>Evaluación económica</t>
  </si>
  <si>
    <t>Hugo Arles Macias</t>
  </si>
  <si>
    <t>Externalización de los servicios</t>
  </si>
  <si>
    <t>El docente cumple con los aspectos requeridos</t>
  </si>
  <si>
    <t>No se realiza la presentación de los RA</t>
  </si>
  <si>
    <t>El docente hace preguntas a los estudiantes de acuerdo con la experiencia de ellos en el SGSSS</t>
  </si>
  <si>
    <t>El docente incentiva la participación de los estudiantes por diferentes medios</t>
  </si>
  <si>
    <t>Utiliza diferentes recursos para la apropiación del conocimientos</t>
  </si>
  <si>
    <t>No sintetiza los RA</t>
  </si>
  <si>
    <t xml:space="preserve">El docente cumple en la mayoría de aspectos </t>
  </si>
  <si>
    <t>Debe dar a conocer los RA y articularlos a los contenidos de la asignatura</t>
  </si>
  <si>
    <t>Negociación y contratación en salud</t>
  </si>
  <si>
    <t>Adriana Rocío Beltrán</t>
  </si>
  <si>
    <t>Convenios</t>
  </si>
  <si>
    <t>La docente prende la cámara e inicia la grabación de la sesión, por otro lado, da la bienvenida a los estudiantes</t>
  </si>
  <si>
    <t>No presenta los RA</t>
  </si>
  <si>
    <t>Propicia el análisis en los estudiantes</t>
  </si>
  <si>
    <t>Incentiva la participación de los estudiantes</t>
  </si>
  <si>
    <t>Alterna los recursos</t>
  </si>
  <si>
    <t>Invita a la próxima sesión y los invita a las sesiones futuras y finalmente, despide la sesión</t>
  </si>
  <si>
    <t>La docente cumple con la mayoría de aspectos</t>
  </si>
  <si>
    <t>Presentar y articular los RA con los contenidos de la asignatura</t>
  </si>
  <si>
    <t>Introducción a la salud y salud pública</t>
  </si>
  <si>
    <t>Fabio Alberto Escobar</t>
  </si>
  <si>
    <t>Ambitos de intervención en salud pública</t>
  </si>
  <si>
    <t>El docente informa que inicia la grabación pero no prende la cámara de inmediato</t>
  </si>
  <si>
    <t xml:space="preserve">No presenta los RA </t>
  </si>
  <si>
    <t>Propicia el análisis de los estudiantes a través de preguntas</t>
  </si>
  <si>
    <t>Incentiva la participación a través de las preguntas</t>
  </si>
  <si>
    <t>Utiliza solo power point</t>
  </si>
  <si>
    <t>Falta la articulación de los RA con los puntos claves de la sesión</t>
  </si>
  <si>
    <t>El docente cumple en la mayoría de aspectos</t>
  </si>
  <si>
    <t>No presento los RA, ni utilizó otros medios excepto power point. No presenta la agenda de la sesión</t>
  </si>
  <si>
    <t>Orientación, acción tutorial y participación familiar en contextos educativos</t>
  </si>
  <si>
    <t>Martha Patricia Alvis Orjuela</t>
  </si>
  <si>
    <t>Dora Cristina Enríquez López</t>
  </si>
  <si>
    <t>Temas 9 y 10 de la asignatura</t>
  </si>
  <si>
    <t>Se da la bienvenida junto con la declaración de las actividades a desarrollar en la clase. Se recomienda saludar también por chat para quienes no puedan acceder al audio.</t>
  </si>
  <si>
    <t>Se presentan los RA de forma general y su articulación con las actividades de la asignatura.</t>
  </si>
  <si>
    <t>Se informa verbalmente los aspectos que se abordarán en la clase pero no se incluye una agenda o un paso a paso de las partes de la clase.</t>
  </si>
  <si>
    <t>Se plantean preguntas al respecto del tema abordado generando la reflexión en los estudiantes.</t>
  </si>
  <si>
    <t>Se observa un clima ameno y de participación de los estudiantes tanto por chat como verbalmente.</t>
  </si>
  <si>
    <t>Las diapositivas son claras y llamativas, utiliza otros recursos como vídeos que los aprovecha con preguntas previas para la reflexión y para el análisis al respecto de los temas abordados. Propicia el trabajo en grupo como estrategia de colaboración y participación.</t>
  </si>
  <si>
    <t>Se cierra la sesión recordando los temas para la siguiente sesión e invitando a su revisión. Recuerda aspectos de la programación de la asignatura como exámenes. Los RA no se sintetizan al final.</t>
  </si>
  <si>
    <t>En general se desarrolla una clase amena, clara, con material acotado, se combinan diferentes estrategias como diapositivas, vídeos, trabajo en grupo, preguntas de reflexión y de opinión. Se abordan los temas con claridad desde el inicio hasta el final de la sesión.</t>
  </si>
  <si>
    <t>Se recomienda saludar también por chat para quienes no tienen acceso al audio, presentar no solo verbal sino en una diapositiva la agenda de la clase que puede ser abordada al final, generar estrategias para enfatizar en los RA a lo largo de la sesión y cerrar la sesión recogiendo los puntos clave de la clase en relación con los RA de los temas.</t>
  </si>
  <si>
    <t>Programa</t>
  </si>
  <si>
    <t>Estadística</t>
  </si>
  <si>
    <t xml:space="preserve">Oscar Gomez </t>
  </si>
  <si>
    <t>Probabilidad: Cálculos y conceptos Básicos. Variables Bidimensionales.</t>
  </si>
  <si>
    <t>Sin observaciones el Docente cumple con los lineamientos dados para iniciar la clase.</t>
  </si>
  <si>
    <t>Se evidencia que el Docente cumple con presentar los RAP, conectando las ideas con las ciencias económicas y su aplicación.</t>
  </si>
  <si>
    <t>Se evidencia que organiza  en orde el tema en repasando lo visto en la sesión anterior, indica como va a tratar el tema, pero no presenta agenda, así como tampoco menciona sobre el proceso de autoevaluación ni presenta diapositiva sobre este.</t>
  </si>
  <si>
    <t>Se evidencia que la clase es muy dinámica la clase está enfocada a ejercicios prácticos.</t>
  </si>
  <si>
    <t>Sin observaciones el Docente cumple con las pautas para impartir la clase.</t>
  </si>
  <si>
    <t>Sin observaciones utiliza diversas herramientas para desarrollar ejercicios.</t>
  </si>
  <si>
    <t>Se evidencia que el Docente invita a revisar agenda, desarrollar actividades y despide sesión. realiza el ejercicio, pero se recomienda reforzar lo que corresponde a la Síntesis de los puntos clave de los RAP.</t>
  </si>
  <si>
    <t>Se evidencia que el Docente cuenta con las competencias y conocimientos necesarios para impartir la sesión.</t>
  </si>
  <si>
    <t>Presentar agenda, reforzar el tema de autoevaluación y hacer mayor énfasis a la hora de relacionar los RAP.</t>
  </si>
  <si>
    <t xml:space="preserve">Revisoría Fiscal. </t>
  </si>
  <si>
    <t>Lizeth Johanna Benavidez.</t>
  </si>
  <si>
    <t>No es claro el tema es continuidad de la sesión anterior, pero no recuerda el nombre de la clase  se presume que es revisoría fiscal versus auditoría fiscal.</t>
  </si>
  <si>
    <t>No se evidencia o se nombra que esta interactuando con el Chat.</t>
  </si>
  <si>
    <t>No se evidencia ni recuerda  el proceso de autoevaluación y tampoco presenta los RAP de la asignatura.</t>
  </si>
  <si>
    <t>Desarrolla la actividad de manera ordenada pero no presenta agenda.</t>
  </si>
  <si>
    <t>Se evidencia que utiliza temáticas para analizar, pero no se puede evidenciar la relación con los RAP.</t>
  </si>
  <si>
    <t>Se evidencia que invita a participar, pero no menciona el chat, de igual manera la Docente realiza retroalimentación.</t>
  </si>
  <si>
    <t>Se evidencia que utiliza diversas herramientas para desarrollar la clase y los ejercicios.</t>
  </si>
  <si>
    <t>Explica el desarrollo deL trabajo dejado para desarrollar, pero no sintetiza o conecta lo visto con los RAP.</t>
  </si>
  <si>
    <t>La docente cuenta con los conocimientos, competencias y técnica para impartir la clase, de igual forma, explica y participa de manera clara y concisa.</t>
  </si>
  <si>
    <t>Se le recomienda hacer énfasis en el proceso de autoevaluación, y lo que concierne a los RAP, así como evidenciar el uso del Chat.</t>
  </si>
  <si>
    <t>Taller Contable Sistematizado II</t>
  </si>
  <si>
    <t>Fredy Lara Greco.</t>
  </si>
  <si>
    <t>Oscar Gomez.</t>
  </si>
  <si>
    <t>Tema 6 Práctica Contable Integral: Reconocimiento, medición, Información a Revelar de transacciones y otros. Emisión de Estados Financieros bajo NIFF II parte. Emisión de Estados Financieros bajo NIFF.</t>
  </si>
  <si>
    <t>Sin observaciones el Docente cumple con los lineamientos dados para impartir las clases.</t>
  </si>
  <si>
    <t>Se evidencia que el docente cuenta con todos los conocimientos, competencias y experticia para impartir de maenra adecuada la clase.</t>
  </si>
  <si>
    <t>Reforzar un poco mas la participación del chat.</t>
  </si>
  <si>
    <t>Myriam Sosa Espinosa</t>
  </si>
  <si>
    <t>Innovación</t>
  </si>
  <si>
    <t>La docente inicia la grabación a tiempo, tiene la cámara prendida y saluda a los estudiantes</t>
  </si>
  <si>
    <t>Hace la presentación  de los RA y los objetivos</t>
  </si>
  <si>
    <t>Falta la presentación de la agenda</t>
  </si>
  <si>
    <t xml:space="preserve">A lo largo de la sesión formula preguntas a los estudiantes </t>
  </si>
  <si>
    <t>La docente lee  el chat de manera constante</t>
  </si>
  <si>
    <t>Alternó los recursos, uso mentimenter, lectura  y videos</t>
  </si>
  <si>
    <t>Relaciona las temáticas con los RA, es la última sesión así que no invita a futuras sesiones</t>
  </si>
  <si>
    <t>En general cumple con los parámetros establecidos, sin embargo falta la presentación de la agenda</t>
  </si>
  <si>
    <t>Presentar al comienzo de la sesión la agenda</t>
  </si>
  <si>
    <t>Modelos de contratación</t>
  </si>
  <si>
    <t>El docente cumple con la sesión</t>
  </si>
  <si>
    <t>Presenta los RA, así como los objetivos y  los articula con la temática</t>
  </si>
  <si>
    <t>El docente presenta la agenda de la sesión</t>
  </si>
  <si>
    <t>A lo largo de la clase hace diferentes tipos de preguntas relacionadas con el tema</t>
  </si>
  <si>
    <t>Alterna diferentes recursos, por otro lado, el número de diapositivas es adecuado a la sesión</t>
  </si>
  <si>
    <t>Por ser la última sesión no presenta agenda para la siguiente semana</t>
  </si>
  <si>
    <t>En general cumple con los parámetros establecidos</t>
  </si>
  <si>
    <t>Mayor articulación de los RA con la temática</t>
  </si>
  <si>
    <t>Generalidades del SGSSS</t>
  </si>
  <si>
    <t>Juan Sebastián Lozano</t>
  </si>
  <si>
    <t>Financiación del SGSSS</t>
  </si>
  <si>
    <t>El docente inicia la grabación a tiempo, en la grabación se ve una imagen nítida y da la bienvenida a los estudiantes</t>
  </si>
  <si>
    <t>Presenta los RA y los articula con la temática</t>
  </si>
  <si>
    <t>Presenta la agenda y hace una recopilación de los temas vistos</t>
  </si>
  <si>
    <t>Propicia el análisis con los estudiantes</t>
  </si>
  <si>
    <t>Genera participación en los estudiantes</t>
  </si>
  <si>
    <t>El material es adecuado con la temática</t>
  </si>
  <si>
    <t>Articula los RA con las temáticas, refuerza el tema para la siguiente clase</t>
  </si>
  <si>
    <t>El docente cumple con los parámetros establecidos</t>
  </si>
  <si>
    <t>Ninguno</t>
  </si>
  <si>
    <t>Introducción a la Salud Pública</t>
  </si>
  <si>
    <t>Fabio Escobar</t>
  </si>
  <si>
    <t>La salud pública en los sistemas de salud</t>
  </si>
  <si>
    <t>El docente cumple con los parámetros</t>
  </si>
  <si>
    <t>No presenta los RA ni su articulación con la temática</t>
  </si>
  <si>
    <t>No presenta agenda</t>
  </si>
  <si>
    <t>Propicia el análisis de los estudiantes</t>
  </si>
  <si>
    <t>Los invita a participar y lee el chat</t>
  </si>
  <si>
    <t>No alterna los recursos de la clase</t>
  </si>
  <si>
    <t>No relaciona los RA</t>
  </si>
  <si>
    <t>En general cumple con los parámetros excepto por los RA y la utilización de otros recursos en la clase</t>
  </si>
  <si>
    <t>Debe presentar los RA y relacionarlos con la temática, y utilizar diferentes recursos en la clase</t>
  </si>
  <si>
    <t>Derecho en salud y participación ciudadana</t>
  </si>
  <si>
    <t>Yessika Diaz</t>
  </si>
  <si>
    <t>Elementos metodológicos</t>
  </si>
  <si>
    <t>Utiliza los RA y los articula con la temática</t>
  </si>
  <si>
    <t>La docente hace pregunta acerca de las estrategias metodológicas en comunidad</t>
  </si>
  <si>
    <t>Invita a la participación y da lectura a los mensajes del chat</t>
  </si>
  <si>
    <t>Proyecta videos relacionados con el tema, las diapositivas son acordes al tiempo de la sesión</t>
  </si>
  <si>
    <t>hace una resumen de los temas clave, relaciona el tema para la siguiente semana</t>
  </si>
  <si>
    <t>La docente cumple con los parámetros establecidos</t>
  </si>
  <si>
    <t>Las TIC en las organizaciones</t>
  </si>
  <si>
    <t>Tecnologías para el apoyo a la toma de decsiones</t>
  </si>
  <si>
    <t>El docente da un tiempo de 10 minutos para iniciar la sesión</t>
  </si>
  <si>
    <t>Propicia el análisis</t>
  </si>
  <si>
    <t>Inventiva la participación</t>
  </si>
  <si>
    <t>Alterna recursos</t>
  </si>
  <si>
    <t>Relaciona los RA,, invita a la siguiente sesión</t>
  </si>
  <si>
    <t>En general el docente cumple con los parámetros</t>
  </si>
  <si>
    <t>Iniciar la sesión, tan pronto inicia la grabación, sin dejar tiempo de espera</t>
  </si>
  <si>
    <t>Teoría y comportamiento organizacional</t>
  </si>
  <si>
    <t>Análisis y comportamiento organizacional</t>
  </si>
  <si>
    <t>La docente inicia la grabación a tiempo</t>
  </si>
  <si>
    <t>Presenta los RA y los refuerza a lo largo de la sesión</t>
  </si>
  <si>
    <t>A lo largo de la sesión incentiva la participación a través de preguntas de análisis</t>
  </si>
  <si>
    <t>Alterna recursos incluyendo casos en la clase</t>
  </si>
  <si>
    <t>Sintetiza los puntos claves</t>
  </si>
  <si>
    <t>En general la docente cumple con los parámetros</t>
  </si>
  <si>
    <t>Presentar la agenda de la sesión</t>
  </si>
  <si>
    <t>Economía Mundial</t>
  </si>
  <si>
    <t xml:space="preserve">Camilo Alarcon </t>
  </si>
  <si>
    <t xml:space="preserve">Darling Nathali Gómez Ospina </t>
  </si>
  <si>
    <t>Integración Económica</t>
  </si>
  <si>
    <t>Se recomienda interacción en el chat</t>
  </si>
  <si>
    <t>Se presentan los RA</t>
  </si>
  <si>
    <t>Se formulan preguntas en el espacio</t>
  </si>
  <si>
    <t xml:space="preserve">Se evidencia buen clima académico </t>
  </si>
  <si>
    <t>Se recomienda no presentar videos mayor a 4 minutos</t>
  </si>
  <si>
    <t xml:space="preserve">Uso de recursos alternativos y usar fondo de zoom institucional </t>
  </si>
  <si>
    <t>Negocios e Integración de Mercados - América</t>
  </si>
  <si>
    <t xml:space="preserve">Lina Rosenda Bonilla </t>
  </si>
  <si>
    <t>Planificación, Control y Gestión Comercial Internacional</t>
  </si>
  <si>
    <t>Lina Rosenda Bonilla Rueda</t>
  </si>
  <si>
    <t xml:space="preserve">Comunicación organizacional </t>
  </si>
  <si>
    <t>Se recomienda integrar recursos web a la clase</t>
  </si>
  <si>
    <t>DFI</t>
  </si>
  <si>
    <t xml:space="preserve">Deyli Islen Ramírez Campos </t>
  </si>
  <si>
    <t xml:space="preserve">Incoterms </t>
  </si>
  <si>
    <t xml:space="preserve">Se cumple a satisfacción los lineamientos </t>
  </si>
  <si>
    <t xml:space="preserve">Ninguna </t>
  </si>
  <si>
    <t xml:space="preserve">Ninguno </t>
  </si>
  <si>
    <t>Planificación y Gestión de Presupuesto y Recursos</t>
  </si>
  <si>
    <t xml:space="preserve">EDWIN LIZARAZO LUNA </t>
  </si>
  <si>
    <t>La gestión del Riesgo en los proyectos de I+D+I</t>
  </si>
  <si>
    <t xml:space="preserve">Se sugiere presentar pantalla cuando se inicie la presentación de power point. </t>
  </si>
  <si>
    <t>Si, se articula los RA a una serie de preguntas que permiten dar contexto a la clase.</t>
  </si>
  <si>
    <t xml:space="preserve">El ejercicio al final se da a partir del análisis del tema con relación a los RA. </t>
  </si>
  <si>
    <t xml:space="preserve">Desarrolla una serie de preguntas sobre el tema para motivar la participación y algunos participantes abren audio y dan su respuesta.. </t>
  </si>
  <si>
    <t xml:space="preserve">Usa recursos como power point, matrices de Excel. </t>
  </si>
  <si>
    <t>Hay una sesión organizada y pensada en fortalecer el desarrollo de los RA en los estudiantes.</t>
  </si>
  <si>
    <t xml:space="preserve">La clase tiene una organización clara de los temas propuestos, además se hace uso de herramientas para explicar el tema, a lo cual los estudiantes agradecen por la simulación. Interesante la exposición de los RA hacia el final y las preguntas sobre ellos como ejercicio metacognitivo para los estudiantes. </t>
  </si>
  <si>
    <t xml:space="preserve">Se recuerda la importancia de abordar los puntos 16 y 17 en el cierre de la sesión. </t>
  </si>
  <si>
    <t>Innovación tecnológica y transformación digital de las empresas</t>
  </si>
  <si>
    <t xml:space="preserve">JORGE LUIS BEJARANO MARTINEZ  </t>
  </si>
  <si>
    <t>Especialización en Industria 4.0;Especialización en Visual Analytics y Big Data;</t>
  </si>
  <si>
    <t xml:space="preserve">Innovación tecnológica y transformación Digital de las empresas.  </t>
  </si>
  <si>
    <t xml:space="preserve">Una apertura que da una síntesis de todo lo abordado a la fecha. </t>
  </si>
  <si>
    <t xml:space="preserve">Se observa que las preguntas desarrolladas a los largo de la clase, integran los RA. </t>
  </si>
  <si>
    <t xml:space="preserve">A través de preguntas busca que los estudiantes se involucren en el análisis de los temas abordados. </t>
  </si>
  <si>
    <t xml:space="preserve">En general hay un clima agradable que favorece el aprendizaje. Interesante que aunque un solo estudiante participa, con sus intervenciones logra hacer articulación de los temas, la discusión, la retroalimentacion de la clase. </t>
  </si>
  <si>
    <t xml:space="preserve">Haces uso de video, Power point. Propiciar el uso de esquemas más gráficos, para presentar las ideas necesarias sobre el tema abordado. </t>
  </si>
  <si>
    <t xml:space="preserve">Interesante el uso de preguntas de reflexión a lo largo de la clase, lo cual propicia la participación y además, va articulando los RA </t>
  </si>
  <si>
    <t xml:space="preserve">Revisar las diapositivas desde una mirada de esquemas gráficos para presentar la información. Hacia los minutos finales se perdió el audio. </t>
  </si>
  <si>
    <t>Cuenta de Programa </t>
  </si>
  <si>
    <t>Etica del Ejercicio Profesional</t>
  </si>
  <si>
    <t>Carlos Andres Gomez Gonzales.</t>
  </si>
  <si>
    <t>Refuerzo Semana 7</t>
  </si>
  <si>
    <t>No se evidencia el uso del chat, saluda e indica que es una clase de refuerzo e inicia inmediatamente.</t>
  </si>
  <si>
    <t>No se evidencia que refiera sobre el proceso de autoevaluación y los RAP.</t>
  </si>
  <si>
    <t>El Docente explica que van hacer refuerzo de las clases vistas, iniciando tema a tema, pero no presenta agenda o no se establece de manera puntual la agenda y su desarrollo.</t>
  </si>
  <si>
    <t>Explica cada tema reforzando y analizando algunos ítems relevantes, pero no se evidencia participación de los estudiantes.</t>
  </si>
  <si>
    <t>No se evidencia que invite a participación al igual que no se hacer interacción con el chat.</t>
  </si>
  <si>
    <t>No se evidencia uso de herramientas, el Docente explica y hace refuerzo, se evidencia que al parecer solo hay un estudiante. tien semejanza a una clase de catedra.</t>
  </si>
  <si>
    <t>No se evidencia síntesis del tema relacionado con los RAP, debido a que estos no se mencionaron en ningún momento de la clase.</t>
  </si>
  <si>
    <t>Se evidencia que el Docente cuenta con las competencias y conocimientos, así como experticia para desarrollar el tema, sin embargo, no está cumpliendo con los lineamientos establecidos para las clases o no comprendió que el proceso de clases de refuerzo debe tener el mismo lineamiento que las demás sesiones de clase, en cuanto al uso del chat, herramientas, agenda y RAP. Uso del Chat, presentación de agenda, uso herramientas, tratar RAP, animar a consultar clase grabada y complementar con el contenido de la plataforma, a fondo, clases maestras entre otros.</t>
  </si>
  <si>
    <t xml:space="preserve">Se recomienda el uso del Chat, presentación de agenda, uso herramientas, tratar RAP, animar a consultar clase grabada y complementar con el contenido de la plataforma , a fondo, clases maestras entre otros. </t>
  </si>
  <si>
    <t>Legislación Laboral Colombiano.</t>
  </si>
  <si>
    <t>Carlos Felipe Alvarez M</t>
  </si>
  <si>
    <t>Refuerzo 2 Perspectivas de la estabilidad laboral reforzada.</t>
  </si>
  <si>
    <t>Sin observaciones respecto al inicio no se evidencia el uso del Chat.</t>
  </si>
  <si>
    <t>Sin observaciones les da lectura y retroalimenta sobre su contenido.</t>
  </si>
  <si>
    <t>El Docente refiere un tema y hace el desarrollo de este no presenta agenda, no se evidencia el orden de los temas. Aunque se evidencia que desarrolla el tema ordenadamente, pero parece clase normal no refuerzo se centra en un solo tema relacionado con la parte laboral.</t>
  </si>
  <si>
    <t>No se evidencia poca interacción con los estudiantes.</t>
  </si>
  <si>
    <t>No se evidencia participación continua de estudiantes, sin embargo, si aclara y explica algunos temas y pregunta si se entendió lo expresado.</t>
  </si>
  <si>
    <t>Se evidencia el uso de presentación en Power Point. no se incluyen otras herramientas o graficas.</t>
  </si>
  <si>
    <t>Hace un breve resumen sobre lo tratado y su importancia, sin embargo, no se efectúa síntesis relacionada con los RAP.</t>
  </si>
  <si>
    <t>El Docente cuenta con los conocimientos, competencias y experticia sobre el tema desarrollado, pero parece que es una clase normal y no refuerzo solo trato un tema e indica que posteriormente en la próxima clase se terminara de tratar el tema expuesto, se evidencia que menciona los RAP pero al final o durante la sesión no hace mención o se evidencia que si cumplen con los propuestos.</t>
  </si>
  <si>
    <t>Tratar de que la clase sea más dinámica y no leer las diapositivas completamente deben apoyo o para explicar, dejar evidencia del chat como saludo y otros apuntes aunque no haya casi estudiantes, maneja agenda y realizar síntesis sobre lo visto y su relación con los RAP. Recordar que se trata de una clase de refuerzo.</t>
  </si>
  <si>
    <t>Susan León.</t>
  </si>
  <si>
    <t xml:space="preserve">Tema 9 y Tema 10 Tasas de interes, Tipos de Cambio y Medidas de Sensibilidad. </t>
  </si>
  <si>
    <t>Sin observaciones, la Docente cumple con los lineamientos establecidos.</t>
  </si>
  <si>
    <t>Sin observaciones la Docente sensibiliza de manera exitosa los resultados de aprendizaje y explica su relación con la clase a desarrollar.</t>
  </si>
  <si>
    <t>Sin observaciones la Docente realiza presentación de la agenda y de las actividades a desarrollar.</t>
  </si>
  <si>
    <t>Sin obervaciones la Docente explica y hace dinamica la clase.</t>
  </si>
  <si>
    <t>Sin observaciones cumplen con lineamientos y lee los mensajes del Chat dando respuesta sobre las inquietudes e invita a participar.</t>
  </si>
  <si>
    <t>Sin observaciones la Docente utiliza varias herramientas para desarrollar la clase y trabajar talleres.</t>
  </si>
  <si>
    <t>Sin observaciones la Docente cumple con todos los requisitos y lineamientos establecidos por la universidad.</t>
  </si>
  <si>
    <t>La Docente cuenta con las competencias, conocimientos y experticia en el desarrollo de los temas explicados.</t>
  </si>
  <si>
    <t>La Docente cuenta con las competencias, conocimientos y experticia en el desarrollo de los temas explicados. Tratar al final de sintetizar un poco más sobre los RAP Y su relación con el tema (s).</t>
  </si>
  <si>
    <t>Comercio Electrónico Internacional</t>
  </si>
  <si>
    <t>Juan Álvarez Arroyave</t>
  </si>
  <si>
    <t>Tema 10</t>
  </si>
  <si>
    <t>la cámara debe prenderse desde el inicio de la clase y adicional las solicitudes particulares de los estudiantes, no tratar en este espacio.</t>
  </si>
  <si>
    <t>Se deben presentar los RA</t>
  </si>
  <si>
    <t>Presentar la agenda del curso</t>
  </si>
  <si>
    <t>Formular preguntas</t>
  </si>
  <si>
    <t>Se recomienda mejorar clima</t>
  </si>
  <si>
    <t>Mejorar recursos web del curso</t>
  </si>
  <si>
    <t>Se recomienda mejorar</t>
  </si>
  <si>
    <t>Hacer acompañamiento desde currículo</t>
  </si>
  <si>
    <t>Estadistica Inferencial II</t>
  </si>
  <si>
    <t>Henry David Bacca Morales</t>
  </si>
  <si>
    <t>Odcar Gómez</t>
  </si>
  <si>
    <t>Pruebas de Hipotesis</t>
  </si>
  <si>
    <t>El docente no prendió la cámara durante toda la sesión. tampoco se evidencia el uso de chat.</t>
  </si>
  <si>
    <t>El docente no hizo referencia a los RAP explica sobre lo que se va a tratar en la clase, sin relacionarlos con los mencionados.</t>
  </si>
  <si>
    <t>De acuerdo con lo manifestado sobre lo que se iba a tratar durante la sesión el proceso fue ordenado y organizado, pero se evidencia que no presento agenda.</t>
  </si>
  <si>
    <t>El docente atiende a las inquietudes y explica detalladamente pero no se evidencia relación con RAP.</t>
  </si>
  <si>
    <t>El docente interactúa con los estudiantes y responde a las inquietudes no se evidencia comunicación por chat.</t>
  </si>
  <si>
    <t>El docente Interactua con herramientas y realiza con los estudiantes ejercicios y gráfica resultados.</t>
  </si>
  <si>
    <t>El docente explica temas, pero no concluye de manera general asociando el tema con los RAP.</t>
  </si>
  <si>
    <t>El docente cuenta con los conocimientos y experticia sobre la materia sin embargo no cumple con los lineamientos respecto de cámara y RAP.</t>
  </si>
  <si>
    <t>Atender a los lineamientos frente al tema de la utilización de cámara chat o evidenciar este último y lo que corresponde a los RAP.</t>
  </si>
  <si>
    <t>Fundamentos de Derecho Mercantil y de Sociedades.</t>
  </si>
  <si>
    <t>Yesica Katterine Espinoza Diaz. Profesor invitado Diego Castillo.</t>
  </si>
  <si>
    <t>Derecho de Sociedades. Aspectos generales.</t>
  </si>
  <si>
    <t>La docente cumple con los lineamientos al inicio de la clase y presenta al invitado quien dictara la clase.</t>
  </si>
  <si>
    <t>Se evidencia que la docente de UNIR no presenta los RAP</t>
  </si>
  <si>
    <t>Se evidencia que el profesor indica temas a tratar, pero la docente UNIR no presenta agenda de la sesión</t>
  </si>
  <si>
    <t>Se evidencia que el profesor invitado manifiesta al inicio que si tienen dudas le interrumpen, se evidencia interacción al final de la clase, no se observa comunicación por chat.</t>
  </si>
  <si>
    <t>Se evidencia que el profesor invitado tiene experiencia y sabe sobre el tema expuesto en la clase, no se evidencia comunicación por chat o retroalimentación con RAP pues no fueron presentados por la Docente UNIR.</t>
  </si>
  <si>
    <t>Las herramientas utilizadas por el expositor estan de acuerdo con las necesidades y el tema a tratar.</t>
  </si>
  <si>
    <t>La Docente UNIR se retiro ante de que el invitado terminara manifestando tener otra clase se despide pero no hay pronunciamiento sobre los RAP.</t>
  </si>
  <si>
    <t>El docente invitado cuenta con los conocimientos y experticia sobre la materia sin embargo la docente UNIR, no cumple con los lineamientos respecto de los lineamientos dados por la universidad relacionados con chat, agenda y RAP.</t>
  </si>
  <si>
    <t>Se recomienda que aunque tiene un invitado como profesor, debe atender a la presentación de agenda, y tratar los temas de RAP y la síntesis, así como estar durante el periodo de la clase 2 horas.</t>
  </si>
  <si>
    <t>Eimy Alejandra Castañeda Panqueva</t>
  </si>
  <si>
    <t>Sesión 8 modal Verbs</t>
  </si>
  <si>
    <t>Sin observaciones la docente cumple con lineamientos de saludo bienvenida uso de cámara y chat.</t>
  </si>
  <si>
    <t>Se evidencia que no sintetizo al final el tema versus RAP</t>
  </si>
  <si>
    <t>La  docente cuenta con los conocimientos y experticia sobre la materia excelente el desarrollo de la clase.</t>
  </si>
  <si>
    <t>Se recomienda  reforzar síntesis al final de la clase frente al cumplimiento RAP.</t>
  </si>
  <si>
    <t>Sistemas de Información II</t>
  </si>
  <si>
    <t>Tema 8 Sistemas y Prógramas Contables Aplicados en Colombia.</t>
  </si>
  <si>
    <t>Sin observaciones el docente cumple con lineamientos establecidos.</t>
  </si>
  <si>
    <t>El docente cuenta con los conocimientos y experticia sobre la materia</t>
  </si>
  <si>
    <t>Se recomienda cumplir con las 2 horas para evitar eventualidades.</t>
  </si>
  <si>
    <t>Investigación II</t>
  </si>
  <si>
    <t>Juan Carlos Escobar Zúñiga</t>
  </si>
  <si>
    <t>Métodos cualitativos de investigación</t>
  </si>
  <si>
    <t>El docente cumple con los aspectos establecidos, sin embargo, da un margen muy largo para el inicio de la sesión</t>
  </si>
  <si>
    <t>No hace la presentación de RA</t>
  </si>
  <si>
    <t>Presenta a los estudiantes el orden de la sesión</t>
  </si>
  <si>
    <t>Al inicio saluda a los estudiantes que se encuentran en clase y los incentiva a la participación a lo largo de la sesión</t>
  </si>
  <si>
    <t>Utilizó padlet para la presentación de estudiantes</t>
  </si>
  <si>
    <t>Sintetiza los puntos claves, da a conocer la planeación de la asignatura , los invita para las próximas sesiones</t>
  </si>
  <si>
    <t>En términos generales cumple con los parámetros establecidos</t>
  </si>
  <si>
    <t>Presentación de los RA</t>
  </si>
  <si>
    <t>Fundamentos de administración</t>
  </si>
  <si>
    <t>Generalidades de la administración</t>
  </si>
  <si>
    <t>El docente inicia la grabación a tiempo, da la bienvenida, se presenta y da la posibilidad a los estudiantes que se presenten</t>
  </si>
  <si>
    <t>Da a conocer los RA y los relaciona con los contenidos de la asignatura</t>
  </si>
  <si>
    <t xml:space="preserve">A lo largo de la sesión realiza preguntas a los estudiantes relacionadas con la temática </t>
  </si>
  <si>
    <t>Invita a la participación, lee el chat</t>
  </si>
  <si>
    <t>Utiliza padlet, pizarra, power point</t>
  </si>
  <si>
    <t>relaciona en toda la sesión los RA con las temáticas, invita a las siguientes sesiones</t>
  </si>
  <si>
    <t>Cumple con los parámetros establecidos</t>
  </si>
  <si>
    <t>Fundamentos de Marketing</t>
  </si>
  <si>
    <t xml:space="preserve">ROSEMBERTH ANDREY RODRIGUEZ AMEZQUITA  </t>
  </si>
  <si>
    <t>Introducción al marketing</t>
  </si>
  <si>
    <t>El docente realiza la presentación e inicia la grabación a tiempo, su imagen es nítida</t>
  </si>
  <si>
    <t xml:space="preserve">Propicia el análisis </t>
  </si>
  <si>
    <t>Los invita a participar</t>
  </si>
  <si>
    <t>Alterna con la pizarra</t>
  </si>
  <si>
    <t>Hace falta la presentación de RA</t>
  </si>
  <si>
    <t>En general cumple con los parámetros</t>
  </si>
  <si>
    <t>No se presenta los RA</t>
  </si>
  <si>
    <t>Etica en los Negocios</t>
  </si>
  <si>
    <t>Yesica Espinoza Díaz</t>
  </si>
  <si>
    <t>Tema 1 Etica Empresarial y Responsabilidad Social Corporativa - 1a sesión.</t>
  </si>
  <si>
    <t>La docente cumple con los lineamientos para dar inicio a la asignatura y el tema del día.</t>
  </si>
  <si>
    <t>No presenta, ni se evidencia el tema relacionado con los RAP.</t>
  </si>
  <si>
    <t>La docente presenta, expone y presenta agenda del día.</t>
  </si>
  <si>
    <t>La docente propicia el análisis, pero no lo relaciona con los RAP.</t>
  </si>
  <si>
    <t>La docente invita a participar, pregunta y lee el chat, llevando al análisis del tema.</t>
  </si>
  <si>
    <t>Utiliza  presentación en power point, sin embargo, no cumple con los parámetros y la plantilla dada como herramienta, aparecen 17 diapositivas y en la clase solo utilizo 4 para la sesión.</t>
  </si>
  <si>
    <t>la docente invita a revisar los temas, realizar la lectura del tema en curso y desarrollar análisis, despidiendo la sesión, pero no sintetiza ni evalúa el cumplimiento de los RAP.</t>
  </si>
  <si>
    <t>De manera general la docente cumple con los lineamiento pero no incluye lo relacionado con los RAP, asi como no varia las herramientas para explicar, y se evidencia comentarios que puedan afectar al estudiante.</t>
  </si>
  <si>
    <t>Incluir lo relacionado con los RAP utilizar solo las diapositivas que va a utilizar en la clase, interactuar con otras herramientas además del Power Point y algo muy importante cuidar los comentarios que realice porque así sea en broma el estudiante se puede sentir afectado.</t>
  </si>
  <si>
    <t>Fundamentos de Administración de Empresas - Proceso Administrativo</t>
  </si>
  <si>
    <t xml:space="preserve">LINA ROSENDA BONILLA RUEDA  </t>
  </si>
  <si>
    <t>La empresa como sistema</t>
  </si>
  <si>
    <t>Da la bienvenida al grupo y por otro lado, inicia la grabación a tiempo</t>
  </si>
  <si>
    <t>La docente hace la presentación del RA y lo relaciona con la temática</t>
  </si>
  <si>
    <t xml:space="preserve">Invita al análisis </t>
  </si>
  <si>
    <t>Lee las participaciones del chat</t>
  </si>
  <si>
    <t>La diapositivas incluyen imágenes y gráficas. Solo utiliza power point</t>
  </si>
  <si>
    <t>Les informa el tema de la próxima sesión y despide la sesión</t>
  </si>
  <si>
    <t>En general cumple con los parámetros.</t>
  </si>
  <si>
    <t>Alternar recursos en la clase</t>
  </si>
  <si>
    <t>Ingles I</t>
  </si>
  <si>
    <t>Eimy Alejandra Castañeda Panquera</t>
  </si>
  <si>
    <t>Tema 1 Verb  To be</t>
  </si>
  <si>
    <t>Sin observaciones la docente cumple con los lineamientos dados.</t>
  </si>
  <si>
    <t>Sin observaciones la Docente cumple con los lineamientos dados.</t>
  </si>
  <si>
    <t>Sin observaciones la docente cumple con los lineamientos dados, excepto que falto sintetiza y evaluar el cumplimiento de los RAP.</t>
  </si>
  <si>
    <t>Se observa que la docente cuenta con los conocimientos, la competencia y la experticia sobre el tema, ameniza la clase y la hace dinámica.</t>
  </si>
  <si>
    <t>Realizar al final de la clase la síntesis ye valuación del cumplimiento de los RAP.</t>
  </si>
  <si>
    <t>Electiva de Profundización III: Gestión de la Calidad en Seguridad y Salud en el Trabajo</t>
  </si>
  <si>
    <t xml:space="preserve">CLAUDIA LILIANA MUÑOZ VELA  </t>
  </si>
  <si>
    <t xml:space="preserve">Aura Nelly Hurtado Hurtado </t>
  </si>
  <si>
    <t>Contexto de la organización</t>
  </si>
  <si>
    <t>Cumple con los tres aspectos</t>
  </si>
  <si>
    <t>Cumple con la presentación de la agenda</t>
  </si>
  <si>
    <t>La docente hace preguntas de relaciona y de comprender</t>
  </si>
  <si>
    <t>Lee de manera constante el chat</t>
  </si>
  <si>
    <t>Utiliza diferentes recursos</t>
  </si>
  <si>
    <t>sintetiza los puntos clave, pero no a partir de los RA</t>
  </si>
  <si>
    <t>En general cumple con los aspectos evaluados, incluyó  en la sesión la explicación de las actividades</t>
  </si>
  <si>
    <t>Presentar los RA</t>
  </si>
  <si>
    <t>Introducción a la Contabilidad</t>
  </si>
  <si>
    <t>Tema 1 La Contabilidad y los Sistemas de Información.</t>
  </si>
  <si>
    <t>Se observa que el docente cuenta con los conocimientos, la competencia y la experticia sobre el tema, ameniza la clase y la hace dinámica.</t>
  </si>
  <si>
    <t>Incluir al terminar la clase la sintesis y evaluación de los RAP.</t>
  </si>
  <si>
    <t>Taller de lectura y escritura</t>
  </si>
  <si>
    <t xml:space="preserve">Tema 1 Comunicación </t>
  </si>
  <si>
    <t>Se evidencia que la docente al finalizar invita a reunión y despide la sesión, señalando la próxima fecha pero no sintetiza los RA.</t>
  </si>
  <si>
    <t>Realizar al final de la clase la síntesis y evaluación del cumplimiento de los RAP.</t>
  </si>
  <si>
    <t xml:space="preserve">Estadística Inferencial </t>
  </si>
  <si>
    <t>Henry David Bacca</t>
  </si>
  <si>
    <t xml:space="preserve">Contraste de Hipótesis </t>
  </si>
  <si>
    <t xml:space="preserve">No se evidencia la cámara prendida en la sesión. El saludo debe ser tanto en chat como en audio. </t>
  </si>
  <si>
    <t xml:space="preserve">Se omite los aspectos relacionados con RA </t>
  </si>
  <si>
    <t xml:space="preserve">La organización es sistemática, sin embargo la agenda no se presento para dar orden a la clase. </t>
  </si>
  <si>
    <t xml:space="preserve">No se observa se formulen preguntas que lleven a el análisis del tema abordado. </t>
  </si>
  <si>
    <t xml:space="preserve">Resuelve las dudas de los estudiantes, que surgen por iniciativa de los estudiantes. Pero no se formulan preguntas que lleven al análisis e intervención de los estudiantes </t>
  </si>
  <si>
    <t xml:space="preserve">El uso de recursos es acorde a la asignatura. Excel, Power point. </t>
  </si>
  <si>
    <t xml:space="preserve">El cierre de la clase no sigue los protocolos. </t>
  </si>
  <si>
    <t xml:space="preserve">Es necesario atender los aspectos de la clase presencial virtual, necesarios para el desarrollo de calidad de la sesión. </t>
  </si>
  <si>
    <t xml:space="preserve">En general hay varios aspectos por mejorar, desde el activar cámara hasta el desarrollo articulado de los RA en la clase. </t>
  </si>
  <si>
    <t xml:space="preserve">Fundamentos de Derecho Mercantil y de Sociedades </t>
  </si>
  <si>
    <t xml:space="preserve">Se sugiere que el saludo sea por chat y audio y tenga una proceso mas cálido en la apertura. </t>
  </si>
  <si>
    <t xml:space="preserve">Los RA no tienen protagonismo en la sesión. </t>
  </si>
  <si>
    <t xml:space="preserve">El docente invitado hace un dialogo claro y coherente con el tema. La docente no presenta agenda. </t>
  </si>
  <si>
    <t xml:space="preserve">La clase se desarrolla magistralmente, no se logra apreciar un análisis del tema articulado a los RA </t>
  </si>
  <si>
    <t xml:space="preserve">La sesión presencia virtual se deja en manos del invitado, no se observa participación de los estudiantes o acciones que lleven a esa participación activa </t>
  </si>
  <si>
    <t xml:space="preserve">Se hace uso de Power point. </t>
  </si>
  <si>
    <t xml:space="preserve">La docente no hace el cierre de la clase. Se deja la responsabilidad al invitado, quien despide a los estudiantes. </t>
  </si>
  <si>
    <t xml:space="preserve">Interesante que se traigan invitados a las sesiones, sin embargo, la clase debe ser totalmente liderada por la docente UNIR y no dejar esta responsabilidad al invitado. </t>
  </si>
  <si>
    <t xml:space="preserve">La clase debe alinearse con el protocolo de observación. </t>
  </si>
  <si>
    <t>Gerencia del Talento Humano I</t>
  </si>
  <si>
    <t>Reclutamiento y selección</t>
  </si>
  <si>
    <t>El docente inicia la grabación a tiempo y da 3 minutos para iniciar la sesión, la imagen es nítida y da la bienvenida a los estudiantes</t>
  </si>
  <si>
    <t>Presenta los RA, aborda si tienen preguntas de la clase anterior</t>
  </si>
  <si>
    <t>A lo largo de la sesión realiza diferentes preguntas</t>
  </si>
  <si>
    <t>Motiva a la participación y lee los mensajes del chat</t>
  </si>
  <si>
    <t>Invita al desarrollo de próximas sesiones, despide la sesión, hace énfasis a los estudiantes en preguntar si tienen dudas</t>
  </si>
  <si>
    <t>Dirección de la Innovación</t>
  </si>
  <si>
    <t>Innovación abierta</t>
  </si>
  <si>
    <t>La docente inicia la grabación a tiempo, la imagen es nítida</t>
  </si>
  <si>
    <t>Hace la presentación de los RA</t>
  </si>
  <si>
    <t>Propicia el análisis a través de diferentes preguntas</t>
  </si>
  <si>
    <t>Incentiva a la participación y lee los chats</t>
  </si>
  <si>
    <t>Alterna diferentes recursos como kahoot</t>
  </si>
  <si>
    <t>Invita al desarrollo de las actividades, despide la sesión</t>
  </si>
  <si>
    <t>Electiva de Profundización II: Estrategias para el mejoramiento de la Calidad en Salud</t>
  </si>
  <si>
    <t>MAYRA SAMARA ORÑODEZ DIAZ</t>
  </si>
  <si>
    <t>SISTEMA OBLIGATORIO DE LA GARANTÍA DE LA CALIDAD</t>
  </si>
  <si>
    <t>Inicia la grabación a tiempo, y da la bienvenida a los estudiantes</t>
  </si>
  <si>
    <t>Presenta los RA</t>
  </si>
  <si>
    <t>Presenta la agenda de la sesión iniciando por preguntas de la sesión anterior</t>
  </si>
  <si>
    <t>Incentiva la participación y lee el chat</t>
  </si>
  <si>
    <t>Alterna diferentes recursos</t>
  </si>
  <si>
    <t>Relaciona los RA con la temática, indica el tema de la siguiente sesión, explica la primera actividad de la asignatura y despide la sesión</t>
  </si>
  <si>
    <t>Alternar los recursos</t>
  </si>
  <si>
    <t>Planificación en salud</t>
  </si>
  <si>
    <t>Wilson Andrés Parra Chico</t>
  </si>
  <si>
    <t>Epidemiología clásica como fuente de información</t>
  </si>
  <si>
    <t>El docente inicia la grabación a tiempo, les da la bienvenida a los estudiantes</t>
  </si>
  <si>
    <t>Presenta los RA y los relaciona a lo largo de la temática</t>
  </si>
  <si>
    <t>Lee las participaciones y los incentiva a participar a través del micrófono</t>
  </si>
  <si>
    <t xml:space="preserve">Alterna los recursos que incluyen páginas de datos demográficos, las diapositivas incluyen graficas </t>
  </si>
  <si>
    <t>Relaciona los RA a lo largo del tema, los invita a la próxima sesión</t>
  </si>
  <si>
    <t xml:space="preserve">Cálculo </t>
  </si>
  <si>
    <t>Hernán Alonso Mancipe Bohorquez.</t>
  </si>
  <si>
    <t>Combinatoria Permutaciones y Combinaciones.</t>
  </si>
  <si>
    <t>No se evidencia saludo inicial, el docente inicia la clase sin saludo o hacer referencia al Chat.</t>
  </si>
  <si>
    <t>El docente no presenta los resultados de aprendizaje RA, ni los menciona en ningún momento.</t>
  </si>
  <si>
    <t>El docente hace un repaso de la sesión anterior y continua con el tema del día, el cual no es claro hasta que lo menciona; de igual manera no presenta agenda del día.</t>
  </si>
  <si>
    <t>El docente va explicando los temas e invita a realizar repaso y análisis, pero no se evidencia que los relacione con los RA.</t>
  </si>
  <si>
    <t>No se evidencia que invite a participar a lo largo de la sesión, al final pregunta si esta todo claro y resuelve las dudas presentadas, sin embargo, no se observa interacción por el chat.</t>
  </si>
  <si>
    <t>Se evidencia uso de excel y presentación en PDF, no se hace uso de presentaciones, así como lo expuesto no aparece en las plantillas establecidas para tal fin.</t>
  </si>
  <si>
    <t>El docente cierra sesión cumpliendo con los parámetros excepto la evaluación y síntesis de los RA.</t>
  </si>
  <si>
    <t>El docente es meramente catedratico, se dedica exclusivamente a dar la clase y las explicaciones, interacciona poco con los estudiantes. por ptra parte, el docente cuenta con los conocimientos y competencias realcionadas con el tema expuesto en la sesión.</t>
  </si>
  <si>
    <t>Se recomienda saludar y ser más cordial y abierto a los estudiantes, usar chat, presentar agenda, presentar los RAP y relacionarlos y evaluarlos al final de la clase, y hacer uso de las herramientas para las presentaciones a que haya lugar.</t>
  </si>
  <si>
    <t>Fundamentos de Economía.</t>
  </si>
  <si>
    <t>Tema 2 Oferta y Demanda</t>
  </si>
  <si>
    <t>Sin observaciones el docente cumple con los lineamientos para iniciar la clase.</t>
  </si>
  <si>
    <t>Sin observaciones el docente cumple con los lineamientos establecidos para la presentación de los RA.</t>
  </si>
  <si>
    <t>Sin observaciones el docente cumple con los lineamientos para el desarrollo de la clase y presenta la agenda del día.</t>
  </si>
  <si>
    <t>Sin observaciones el docente cumple con los lineamientos para iniciar la clase</t>
  </si>
  <si>
    <t>Sin observaciones el docente cumple con los lineamientos para el desarrollo de la clase invitando a participar y analizar el temario y profundizar el tema.</t>
  </si>
  <si>
    <t>Sin observaciones el docente cumple con los lineamientos relacionados con el uso de los recursos no. de diapositivas y graficas.</t>
  </si>
  <si>
    <t>El docente invita a realizar ejercicios a participar y realizar actividades futuras, pero falto la síntesis frente a los RA.</t>
  </si>
  <si>
    <t>El docente cuenta con las competencias conocimientos y experticia para impartir la asignatura, se evidencia una excelente relación e interacción con los estudiantes.</t>
  </si>
  <si>
    <t>Sintetizar al final de la clase lo correspondiente a los RA</t>
  </si>
  <si>
    <t>Introducci´ón a las TIC</t>
  </si>
  <si>
    <t>Rafael Neftali Lizcano Reyes.</t>
  </si>
  <si>
    <t>No se logra identificar el Tema de manera especifica, se nombra sobre la sesión anterior la cual entre otros se desarrolló la  evolución de las TIC, misión, componentes, pero no se establece de manera clara el tema 2.</t>
  </si>
  <si>
    <t>El docente no presenta los resultados de aprendizaje  RA ni los menciona en ningún momento.</t>
  </si>
  <si>
    <t>El docente incentiva al análisis pero no se evidencia correlación con los RA</t>
  </si>
  <si>
    <t>El docente invita a realizar ejercicios a participar y realizar actividades futuras, no se evidencia la interacción  mediante el uso del Chat, pero se evidencia que intercambian mensajes vía audio.</t>
  </si>
  <si>
    <t>Sin observaciones el docente cumple con los lineamientos relacionados con el uso de los recursos, numero de diapositivas y graficas.</t>
  </si>
  <si>
    <t>El docente cuenta con las competencias conocimientos y experticia para impartir la asignatura, se evidencia interacción con los estudiantes y resolución de dudas presentadas por los estudiantes.</t>
  </si>
  <si>
    <t xml:space="preserve">Se recomienda especificar en la presentación el tema a tratar, presentar agenda y sintetizar los RA al finalizar la clase </t>
  </si>
  <si>
    <t>Metodología de la Investigación.</t>
  </si>
  <si>
    <t>Deivis Eduard Ramirez Martinez</t>
  </si>
  <si>
    <t xml:space="preserve">Tema 1 Introducción a la Metodología de la Investigación </t>
  </si>
  <si>
    <t>Sin observaciones el docente cumple con los lineamientos relacionados con interacción por el Chat y desarrollo de la clase.</t>
  </si>
  <si>
    <t>Sin observaciones el docente cumple con los lineamientos relacionados con el uso de los recursos numero de diapositivas y graficas.</t>
  </si>
  <si>
    <t>El docente cuenta con las competencias conocimientos y experticia para impartir la asignatura, se evidencia  interacción con los estudiantes.</t>
  </si>
  <si>
    <t>Sintetizar al final de la clase lo correspondiente a los RA.</t>
  </si>
  <si>
    <t>Didáctica de la lengua castellana</t>
  </si>
  <si>
    <t>La enseñanza de la lectura y la escritura: la lectoescritura</t>
  </si>
  <si>
    <t>La docente inicia saludando a cada estudiante tanto por chat como verbalmente.</t>
  </si>
  <si>
    <t>La docente aborda las temáticas en profundidad y aunque hace énfasis y explica los RA al comienzo, podría hacer mayor énfasis durante toda la sesión aprovechando el material adicional propuesto.</t>
  </si>
  <si>
    <t>La docente presenta la información de forma secuencial. No se presenta agenda sin embargo, en la dinámica de la clase propuesta por la docente no resulta relevante seguir una agenda.</t>
  </si>
  <si>
    <t>La docente plantea una serie de preguntas para propiciar la participación de los estudiantes, todas relacionadas con el tema y los resultados propuestos.</t>
  </si>
  <si>
    <t>La clase gira en torno a las preguntas propuesta y la participación de los estudiantes.</t>
  </si>
  <si>
    <t>Durante la clase se presentan recursos como páginas web, vídeos, el número de diapositivas es el adecuado. A medida que avanzan los vídeos la docente retoma los puntos más importantes y su relación con el tema que se está abordando.</t>
  </si>
  <si>
    <t>La docente deja un espacio para la explicación de la actividad en términos de la rúbrica y el objetivo que tiene la actividad.</t>
  </si>
  <si>
    <t>La docente resuelve inquietudes al finalizar la sesión y la despide con la invitación para la siguiente sesión, sin embargo por esto mismo no se logra despedir la clase de una mejor manera.</t>
  </si>
  <si>
    <t>De acuerdo con el protocolo la docente no presenta una agenda de la sesión, sin embargo, es importante revisar este aspecto dada la dinámica propia de cada sesión de clase. Es necesario mejorar en el énfasis de los RA a lo largo de la sesión y al cierre de esta.</t>
  </si>
  <si>
    <t>Geopolítica y legislación</t>
  </si>
  <si>
    <t>Trascendencia de la geopolítica en el ámbito educativo.</t>
  </si>
  <si>
    <t>La docente inicia la sesión con un cordial saludo, presentando el tema y retomando apartes del tema de la sesión anterior.</t>
  </si>
  <si>
    <t>La docente presenta el RA que aplica para el tema que se está abordando.</t>
  </si>
  <si>
    <t>La docente presenta de forma ordenada y secuencial las temáticas y aspectos principales del tema a abordar. La docente no presenta una agenda pero durante la sesión informa los pasos de la clase.</t>
  </si>
  <si>
    <t>La docente genera preguntas al respecto del tema planteado y en relación con los materiales propuestos como vídeos, se genera la participación de los estudiantes.</t>
  </si>
  <si>
    <t>La docente genera un clima de participación con los estudiantes aunque no todos participan pero quienes lo hacen proponen reflexiones desde la experiencia.</t>
  </si>
  <si>
    <t>La docente alterna diferentes estrategias durante la clase, las diapositivas son acotadas, claras e incluyen textos. Se propone también trabajo en grupo durante la sesión.</t>
  </si>
  <si>
    <t>La docente despide la sesión invitando al refuerzo de la siguiente semana e informando el tema de la siguiente sesión. Responde preguntas al respecto de la actividad a entregar.</t>
  </si>
  <si>
    <t>La docente realiza una sesión amena y muy acotada a los temas propuestos. Aunque no se presenta un agenda la clase se desarrolla con lo propuesto verbalmente desde el inicio.</t>
  </si>
  <si>
    <t>Enfatizar en los RA durante la sesión y cerrar retomando cómo se avanzó al respecto de estos. Se recomienda evitar juicios de valor personales.</t>
  </si>
  <si>
    <t>Gerencia del sistema general en salud</t>
  </si>
  <si>
    <t>Generalidades y Seguridad del paciente</t>
  </si>
  <si>
    <t>En la  sesión el docente inicia la grabación a tiempo, la imagen es nítida. Da la bienvenida a los estudiantes y desarrollan linoit para la presentación</t>
  </si>
  <si>
    <t>Presenta los RA,  los relaciona con la temática</t>
  </si>
  <si>
    <t>Presenta la agenda y los aspectos importantes que se van a revisar en la asignatura</t>
  </si>
  <si>
    <t>A lo largo de la clase, realiza diferentes tipos de preguntas</t>
  </si>
  <si>
    <t>Lee y hace participar a los estudiantes</t>
  </si>
  <si>
    <t>Utiliza diferentes estrategias</t>
  </si>
  <si>
    <t>Hace la integración de los RA con la temática, hace una síntesis de la clase, los invita a participar en las próximas sesiones, despide la sesión dándole la posibilidad a los estudiantes que también lo realicen</t>
  </si>
  <si>
    <t>Cumple con todos los parámetros</t>
  </si>
  <si>
    <t>Sistemas sensoriales, atención y percepción en los procesos de lectura, escritura y cálculo</t>
  </si>
  <si>
    <t>Jenny Alexandra Celis León</t>
  </si>
  <si>
    <t>Propiedades físicas del sonido y anatomía de la audición</t>
  </si>
  <si>
    <t>Se evidencia una adecuada ambientación, espacio de confianza e invitación a participar, se dispone de una agenda y unos acuerdos claros de clase.</t>
  </si>
  <si>
    <t>Se presenta el RA asociado con el tema a trabajar y se abre un espacio de discusión con los estudiantes alrededor del tema.</t>
  </si>
  <si>
    <t>Se presenta la agenda de manera organizada, la presentación del esquema de la clase es estructurado y se abre un espacio de iniciales de presaberes.</t>
  </si>
  <si>
    <t>Se relaciona con una pregunta orientadora la precisión conceptual del tema trabajado, así mismo la relación con el RA.</t>
  </si>
  <si>
    <t>Se evidencia disposición de la docente para realimentar las participaciones de los estudiantes.</t>
  </si>
  <si>
    <t>Se evidencian imágenes y algunos videos de apoyo para fortalecer el desarrollo de la clase.</t>
  </si>
  <si>
    <t>Faltó la articulación final del RA en el cierre, sin embargo se realiza la explicación detallada de la actividad 1 y los compromisos establecidos para el desarrollo de la clase.</t>
  </si>
  <si>
    <t>Se evidencia una explicación clara de parte de la docente y una coherencia entre el tema presentado y el RA planteado para su desarrollo.</t>
  </si>
  <si>
    <t>Organización en el cierre de un espacio para concluir y presentar el RA sintetizado.</t>
  </si>
  <si>
    <t>Fundamentos de Economía</t>
  </si>
  <si>
    <t>Agustín Parra Ramírez</t>
  </si>
  <si>
    <t>Especialización en Marketing Digital;Pregrado en Marketing y Publicidad;</t>
  </si>
  <si>
    <t>Inicia a tiempo, buena calidad de audio y video</t>
  </si>
  <si>
    <t>Comparte los RA y los relaciona con el tema de clase</t>
  </si>
  <si>
    <t>Se nota preparación de la clase y la preparación de los ejemplos para cada tema.</t>
  </si>
  <si>
    <t>Pregunta sobre situaciones cotidianas y las relaciona con el tema</t>
  </si>
  <si>
    <t>Invita a participar</t>
  </si>
  <si>
    <t>Usa diapositivas como eje de la clase, alterna con la explicación de ejemplos en excel</t>
  </si>
  <si>
    <t>Explica la actividad próxima a entrega.</t>
  </si>
  <si>
    <t>Se nota preparación de la clase y total disposición para despejar dudar</t>
  </si>
  <si>
    <t>Por momentos se puede alternar entre la presentación y la imagen del profesor.</t>
  </si>
  <si>
    <t>Introducción al Marketing</t>
  </si>
  <si>
    <t xml:space="preserve">Rosemberth Rodriguez </t>
  </si>
  <si>
    <t>Inicia la grabación a tiempo, buena calidad del audio y video</t>
  </si>
  <si>
    <t>En esta sesión el docente no comparte los RA de la asignatura</t>
  </si>
  <si>
    <t>Presenta un orden en la distribución de temas</t>
  </si>
  <si>
    <t>Ofrece ejemplos con casos reales, se puede involucrar más al estudiante</t>
  </si>
  <si>
    <t>Se pueden propiciar más espacios para la participación</t>
  </si>
  <si>
    <t>Es interesante usar material de la plataforma para las diapositivas, ofrece ejemplo del marcas actuales</t>
  </si>
  <si>
    <t>Despide la sesión pero no concluye el tema.</t>
  </si>
  <si>
    <t>La clase tiene un orden y una estructura.  Buen uso de las diapositivas y alterna con su imagen para permitir más cercanía con los estudiantes.</t>
  </si>
  <si>
    <t>Puede alternar la presentación con otros recursos.  Proponer ejemplos para incentivar la participación</t>
  </si>
  <si>
    <t>Electiva I: Conflicto y Negociación</t>
  </si>
  <si>
    <t>Disney Benitez</t>
  </si>
  <si>
    <t>Es importante iniciar la grabación cuando inicia la clase.  Da un espacio para el saludo e interactuar con los estudiantes</t>
  </si>
  <si>
    <t>No se comparten los RA</t>
  </si>
  <si>
    <t>Se nota la preparación de la sesión.</t>
  </si>
  <si>
    <t>Durante toda la sesión genera espacios para el análisis</t>
  </si>
  <si>
    <t>Genera diferentes dinámicas para incentivar la participación de los estudiantes</t>
  </si>
  <si>
    <t>Alterna diferentes recursos como el padlet y diapositivas</t>
  </si>
  <si>
    <t>En el inicio de la clase pregunta e invita a revisar el material.  Despide la sesión y llega a acuerdos aplicando lo visto en clase.</t>
  </si>
  <si>
    <t>Es una clase muy dinámica, procura la participación y genera espacios para la reflexión</t>
  </si>
  <si>
    <t>El único punto de mejora es compartir los RA</t>
  </si>
  <si>
    <t xml:space="preserve">Cultura, talento y liderazgo en la Organizaciones </t>
  </si>
  <si>
    <t>Especialización en Gestión Humana;</t>
  </si>
  <si>
    <t>tema 3</t>
  </si>
  <si>
    <t xml:space="preserve">Se cumple </t>
  </si>
  <si>
    <t>Se mantiene buen clima en la sesión</t>
  </si>
  <si>
    <t>Buen manejo de recursos web</t>
  </si>
  <si>
    <t xml:space="preserve">Se cumple de manera completa </t>
  </si>
  <si>
    <t>Excelente ambiente de clase</t>
  </si>
  <si>
    <t>Dirección, Liderazgo y Excelencia Operacional</t>
  </si>
  <si>
    <t>Tema 5</t>
  </si>
  <si>
    <t>Desarrollo y gestión del Talento</t>
  </si>
  <si>
    <t>Tema 6</t>
  </si>
  <si>
    <t>Se cumple a cabalidad</t>
  </si>
  <si>
    <t xml:space="preserve">Se cumple de manera correcta </t>
  </si>
  <si>
    <t>Excelente desarrollo de clase</t>
  </si>
  <si>
    <t>Incorporar más recursos web</t>
  </si>
  <si>
    <t xml:space="preserve">Desarrollo y Gestión del Talento </t>
  </si>
  <si>
    <t>Incluir mayor numero de recursos web</t>
  </si>
  <si>
    <t>Ciberdelitos y regulación de la ciberseguridad</t>
  </si>
  <si>
    <t>Oscar Eduardo Mondragón Maca</t>
  </si>
  <si>
    <t>María Fernanda Chaparro Ronderos</t>
  </si>
  <si>
    <t>Especialización en Seguridad Informática;</t>
  </si>
  <si>
    <t>ley de delitos informáticos</t>
  </si>
  <si>
    <t>la imagen es muy buena</t>
  </si>
  <si>
    <t>No hizo presentación de los Resultados de aprendizaje</t>
  </si>
  <si>
    <t>Hace falta presentar la agenda del día</t>
  </si>
  <si>
    <t>Desarrolla preguntas que involucran a los estudiantes en la clase</t>
  </si>
  <si>
    <t>Excelente clima de clase</t>
  </si>
  <si>
    <t>Usa presentación power point y quizziz</t>
  </si>
  <si>
    <t>Hace falta realizar el cierre con ideas que concluyan un poco más</t>
  </si>
  <si>
    <t>La clase es buena en términos generales, el profesor involucra a los estudiantes, atiende las dudas, pero no inserta lo relacionado con Resultados de Aprendizaje</t>
  </si>
  <si>
    <t>Se debe incluir los R.A, la presentación de la agenda, y la despedida en la grabación</t>
  </si>
  <si>
    <t>PERCEPCION COMPUTACIONAL</t>
  </si>
  <si>
    <t>CARLOS PINEDA</t>
  </si>
  <si>
    <t>FILTRADO DE IMÁGENES</t>
  </si>
  <si>
    <t xml:space="preserve">En la grabación no aparece al cámara prendida </t>
  </si>
  <si>
    <t>Solo las presentó la primera clase</t>
  </si>
  <si>
    <t>El profesor ingresa directamenbte al tema, le hace falta la agenda de la sesión</t>
  </si>
  <si>
    <t>Hace que los estudiantes presenten sus preguntas y resultados de los ejercicios</t>
  </si>
  <si>
    <t>Bueno y participativo</t>
  </si>
  <si>
    <t xml:space="preserve">Buena, aunque podría variar un poco más </t>
  </si>
  <si>
    <t>Falta concluir un poco más las ideas</t>
  </si>
  <si>
    <t>Buena, aunque tiene un pequeño ruido externo que a veces perturba la sesión</t>
  </si>
  <si>
    <t>Presentacion de RA, presentación de agenda y uso de más herramientas interactivas</t>
  </si>
  <si>
    <t>Contabilidad Financiera I</t>
  </si>
  <si>
    <t>Lucy Paola Caicedo Ortíz</t>
  </si>
  <si>
    <t>Tema 3 Activos no Corriente (II) Inmovilizado Material.</t>
  </si>
  <si>
    <t>Sin observaciones la docente cumple con los lineamientos dados para el inicio de la sesión.</t>
  </si>
  <si>
    <t>Sin observaciones la docente cumple con los lineamientos dados para el tema y desarrollo y retroalimentación de los RA.</t>
  </si>
  <si>
    <t>Se evidencia presentación de ideas claves y como se va a desarrollar el tema, falta complementar un pcoo mas ala agenda.</t>
  </si>
  <si>
    <t>Sin observaciones la Docente propicia análisis de las ideas claves para desarrollar el tema.</t>
  </si>
  <si>
    <t>Sin observaciones la docente invita a participar y se evidencia interacción con el chat dando retroalimentación y aclarando las dudas.</t>
  </si>
  <si>
    <t>Sin observaciones la Docente ytiliza varias herramientas para explicar y desarrollar el tema del día.</t>
  </si>
  <si>
    <t>Sin observaciones sintetiza lo visto en clase invita a desarrollar actividades aclarando fechas y despide la sesión. Realiza la invitación para realizar la miniencuesta.</t>
  </si>
  <si>
    <t>Al terminar la clase sintetizar relacionado los RA al realizar la evaluación de los mismos.</t>
  </si>
  <si>
    <t>Contabilidad Financiera II</t>
  </si>
  <si>
    <t xml:space="preserve">Lucy Paola Caicedo Ortíz </t>
  </si>
  <si>
    <t>Tema III Propiedad Planta y Equipo</t>
  </si>
  <si>
    <t>Se evidencia que la docente propicia análisis de las ideas claves para desarrollar el tema sin embargo no se evidencio presentación de la agenda del día.</t>
  </si>
  <si>
    <t>Sin observaciones la docente propicia análisis de las ideas claves para desarrollar el tema.</t>
  </si>
  <si>
    <t xml:space="preserve">Sin observaciones sintetiza lo visto en clase invita a desarrollar actividades aclarando fechas y despide la sesión. </t>
  </si>
  <si>
    <t>La docente cuenta con las competencias conocimientos y experticia para impartir la asignatura, se evidencia interacción con los estudiantes y resolución de dudas presentadas por los estudiantes.</t>
  </si>
  <si>
    <t>Al terminar la clase sintetizar lo visto en clase con los  RA al realizar la evaluación de los mismos.</t>
  </si>
  <si>
    <t>Taller contable Sistematizado I</t>
  </si>
  <si>
    <t>Tema 3 Los Sistemas Contables y su Importancia en la Empresa.</t>
  </si>
  <si>
    <t>Sin observaciones el docente cumple con los lineamientos dados para el inicio de la sesión.</t>
  </si>
  <si>
    <t>Sin observaciones el docente cumple con los lineamientos dados para el tema y desarrollo y retroalimentación de los RA</t>
  </si>
  <si>
    <t>Se evidencia que la docente propicia análisis de las ideas claves para desarrollar el tema y se evidencia la presentación de la agenda del día.</t>
  </si>
  <si>
    <t>Sin observaciones el Docente propicia análisis de las ideas claves para desarrollar el tema.</t>
  </si>
  <si>
    <t>Sin observaciones el docente invita a participar y se evidencia interacción con el chat dando retroalimentación y aclarando las dudas.</t>
  </si>
  <si>
    <t>El docente invita a realizar ejercicios a participar y realizar actividades futuras,realiza la síntesis frente a los RA.</t>
  </si>
  <si>
    <t>Seguir animando a los estudiantews a la utilziación de la herramienta SIIGO.</t>
  </si>
  <si>
    <t>Contabilidad de Costos II</t>
  </si>
  <si>
    <t>Fabio Humberto Garcia Gómez</t>
  </si>
  <si>
    <t>No se identifica el No, del Tema ni el titulo el tema del día es continuación de la sesión anterior.</t>
  </si>
  <si>
    <t>El docente inicia la sesión de manera inmediata con el tema de repaso, su saludo es muy catedrático y no se evidencia el uso del chat al inició.</t>
  </si>
  <si>
    <t>No se evidencia presentación o retroalimentación de los RA.</t>
  </si>
  <si>
    <t>Se evidencia repaso del tema anterior pero no se presento agenda al inicio.</t>
  </si>
  <si>
    <t>Sin observaciones el docente propicia análisis de las ideas claves para desarrollar el tema.</t>
  </si>
  <si>
    <t>No se evidencia evaluación o retroalimentación sobre el cumplimiento de los RA, no se evidencia que invite a revisar el tema o a realizar actividades futuras</t>
  </si>
  <si>
    <t>El docente cuenta con las competencias conocimientos y experticia para impartir la asignatura, sin embargo en algunos momentos se percibe que la explicación se presta para confusión durante el análisis de  los casos ´para algunos estudiantes.</t>
  </si>
  <si>
    <t>Se recomienda presentar agenda del día y presentar el tema; de igual manera presentar, retroalimentar y evaluar los RA con el tema desarrollado. De manera especial mostrar fortaleza y convencimiento sobre lo explicado.</t>
  </si>
  <si>
    <t>Contabilidad Financiera III</t>
  </si>
  <si>
    <t>Tema 4 Grupos Económicos II</t>
  </si>
  <si>
    <t>Sin observaciones el docente cumple con los lineamientos dados para la organización, presentando la agenda del día.</t>
  </si>
  <si>
    <t>n observaciones el docente propicia análisis de las ideas claves para desarrollar el tema.</t>
  </si>
  <si>
    <t>Sin observaciones sintetiza lo visto en clase invita a desarrollar actividades aclarando fechas y despide la sesión.</t>
  </si>
  <si>
    <t xml:space="preserve">Se evidencia indisposisicón por equivocación en el ejercicio y al ponerse nervioso no sintetizo lo relacionado con los RA, y se le paso presentar de manera general el tema de la próxima clase. </t>
  </si>
  <si>
    <t xml:space="preserve">Seguir con la invitación a los estudiantes para que realicen análisis sobre los temas y elaboración de actividades </t>
  </si>
  <si>
    <t>Fundamentos de Aseguramiento de la Información</t>
  </si>
  <si>
    <t>Tema 3 Emisores Internacionales: IFAC, IAASB E IESBA</t>
  </si>
  <si>
    <t>Sin observaciones la docente cumple con los lineamientos dados para el tema y desarrollo y retroalimentación de los RA</t>
  </si>
  <si>
    <t>Sin observaciones la docente cumple con los lineamientos dados para la organización, presentando la agenda del día.</t>
  </si>
  <si>
    <t>Sin observaciones el docente cumple con los lineamientos relacionados con el uso de los recursos número de diapositivas y graficas.</t>
  </si>
  <si>
    <t>Sin observaciones sintetiza lo visto en clase invita a desarrollar actividades, no se evidencia síntesis y evaluación final de los RA.</t>
  </si>
  <si>
    <t>Se recomienda realizar síntesis de los RA relacionando los mencionados con el tema impartido.</t>
  </si>
  <si>
    <t>Regulación Tributaria.</t>
  </si>
  <si>
    <t>Claudia Jazmín Aldana Mateus</t>
  </si>
  <si>
    <t>Relación Jurídica - Tributaria.</t>
  </si>
  <si>
    <t>Al terminar la clase sintetizar relacionado los RA al realizar la evaluación de los mismos, e invita a participar en las actividades futuras.</t>
  </si>
  <si>
    <t>Evitar las taras de cierto y listo, así como el movimiento excesivo de las manos.</t>
  </si>
  <si>
    <t xml:space="preserve">Lenguajes expresivos </t>
  </si>
  <si>
    <t xml:space="preserve">Lenguajes Artísticos </t>
  </si>
  <si>
    <t xml:space="preserve">En los aspectos iniciales, se observa un cumplimiento notable en la ambientación del espacio desde donde se transmite, así como en la imagen y presentación personal del docente, entre otros detalles. La ambientación adecuada del espacio es crucial para crear un entorno de aprendizaje óptimo, minimizando las distracciones y mejorando la concentración de los estudiantes. Sin embargo, se sugiere alejarse un poco de la cámara, garantizando que se pueda ver el rostro de manera completa. </t>
  </si>
  <si>
    <t xml:space="preserve">No se presentan. </t>
  </si>
  <si>
    <t xml:space="preserve">La clase sigue una secuencia clara y lógica, permitiendo a los estudiantes entender cómo los conceptos se interconectan.de acuerdo con el Modelo Pedagógico (2019), se organizó la información de manera secuencial y se ofreció un esquema o guía de la exposición. Esto facilitó la atención de los estudiantes y minimizó la necesidad de tomar notas extensivas, aspectos que son vitales para el desarrollo eficaz de una clase virtual presencial. </t>
  </si>
  <si>
    <t>Respecto a la Observación sobre la formulación de preguntas, se observa que se cumple con los criterios establecidos. Las preguntas fueron formuladas de manera clara y coherente, siguiendo una secuencia lógica que facilitó la comprensión y el análisis por parte de los estudiantes.</t>
  </si>
  <si>
    <t>En cuanto a las Observaciones sobre el Clima General de la clase, se destaca un ambiente positivo y propicio para el aprendizaje. La interacción entre el docente y los estudiantes fue respetuosa y constructiva, promoviendo un espacio de confianza donde los estudiantes se sintieron cómodos para participar y hacer preguntas.</t>
  </si>
  <si>
    <t>En relación con la Observación General sobre el uso de recursos web, se ha notado un adecuado aprovechamiento de las herramientas en línea disponibles. El docente integró diversos recursos digitales de manera efectiva, lo que enriqueció el contenido de la clase y facilitó el acceso a información adicional</t>
  </si>
  <si>
    <t>En relación con las Observaciones sobre las ideas concluyentes: Si bien el docente intentó resumir los conceptos clave al final de la clase, la claridad y la relevancia de estas conclusiones podrían haber sido mejoradas. Se sugiere que en futuras sesiones se dedique más tiempo a reforzar y recapitular los puntos principales de manera más efectiva para asegurar una comprensión completa por parte de los estudiantes.</t>
  </si>
  <si>
    <t>Si bien se observaron aspectos positivos en la clase, como la interacción entre el docente y los estudiantes, y el uso de recursos web, también se han detectado áreas de mejora. Estas pueden incluir la formulación de preguntas más claras y estimulantes, así como la necesidad de reforzar las ideas concluyentes para asegurar una comprensión completa de los temas tratados. Se alienta al docente a continuar trabajando en estas áreas para mejorar la experiencia de aprendizaje de los estudiantes.</t>
  </si>
  <si>
    <t>Los aspectos por mejorar pueden incluir la claridad en la comunicación, tanto verbal como escrita, para garantizar que los estudiantes comprendan completamente los conceptos presentados. Además, se puede trabajar en la diversificación de las estrategias de enseñanza para mantener el interés y la participación de los estudiantes a lo largo de la clase. Asimismo, es importante asegurarse de proporcionar retroalimentación constructiva y oportuna a los estudiantes para fomentar su desarrollo académico. Por último, se podría explorar la implementación de nuevas tecnologías o recursos educativos para enriquecer la experiencia de aprendizaje.</t>
  </si>
  <si>
    <t>Epistemología De Las Infancias</t>
  </si>
  <si>
    <t xml:space="preserve">Maria Clara Villa Orozco </t>
  </si>
  <si>
    <t xml:space="preserve">Concepciones epistemológicas de las infancias en Colombia y Latinoamérica </t>
  </si>
  <si>
    <t>En los aspectos iniciales, se destaca el cumplimiento con la ambientación del espacio desde donde se transmite, así como la imagen y presentación personal del docente, entre otros. La adecuada ambientación del espacio contribuye a crear un ambiente de aprendizaje óptimo, reduce las distracciones y mejora la concentración de los estudiantes.</t>
  </si>
  <si>
    <t xml:space="preserve"> En relación con las Observaciones sobre los Resultados de Aprendizaje (RA), se destaca que la docente demuestra conocimiento de los RA de la asignatura, los presenta en diapositivas o imágenes en la sesión, y contextualiza a los estudiantes sobre su significado como objetivos a alcanzar al final del curso. Sin embargo, se señala que esta contextualización podría ser más clara en su presentación. Se sugiere que la docente trabaje en mejorar la claridad y la conexión entre los RA y la presentación de los temas de cada sesión para que los estudiantes comprendan claramente lo que se espera de ellos en términos de aprendizaje, facilitando así una mejor alineación entre las expectativas y los objetivos del curso.</t>
  </si>
  <si>
    <t>Respecto a las Observaciones del Modelo Pedagógico, se cumple con los criterios establecidos. Al seguir una secuencia clara y coherente, los estudiantes pueden ver la conexión entre los conceptos y cómo estos se relacionan entre sí. Según el Modelo Pedagógico (2019), la "Presentación secuencial de la información" (p. 27) y el "Ofrecimiento de un esquema o presentación de la exposición para facilitar mayor atención y evitar la toma de notas innecesarias" (p. 27) son aspectos básicos en el desarrollo de la clase virtual presencial.</t>
  </si>
  <si>
    <t>Se observa que se cumple con la formulación de preguntas, sin embargo, estas tienden a carecer de atracción o interés para los estudiantes. Además, se ha notado que el docente tiende a hacer juicios y establecer posturas, lo cual no es recomendable en este tipo de contextos. Sería beneficioso que el docente explore formas de formular preguntas más atractivas y neutrales para fomentar la participación activa de los estudiantes y promover un ambiente de discusión más abierto y enriquecedor.</t>
  </si>
  <si>
    <t>Se observa que el clima general de la clase es positivo y propicio para el aprendizaje. La interacción entre el docente y los estudiantes es respetuosa y constructiva, lo que crea un ambiente de confianza y colaboración. Sin embargo, se ha notado cierta falta de dinamismo en algunas instancias, lo que podría afectar el nivel de participación y compromiso de los estudiantes. Se sugiere que el docente explore estrategias para mantener un ambiente más dinámico y estimulante, lo que contribuirá a mejorar la experiencia de aprendizaje para todos los involucrados.</t>
  </si>
  <si>
    <t>Se destaca que el docente hace uso de recursos web como videos y diapositivas en la clase, lo cual enriquece la presentación del contenido y facilita la comprensión de los temas por parte de los estudiantes. Sin embargo, se observa que la variedad de recursos utilizados podría ser mayor para mantener el interés y la atención de los estudiantes a lo largo de la sesión. Se sugiere al docente explorar la incorporación de otros recursos web, como herramientas interactivas o plataformas de aprendizaje en línea, para diversificar aún más el aprendizaje y promover la participación activa de los estudiantes.</t>
  </si>
  <si>
    <t>Se ha notado que las ideas concluyentes al final de la clase cumplen con el objetivo de resumir los conceptos principales abordados durante la sesión. Sin embargo, se sugiere que estas conclusiones sean más explícitas y enfáticas, de modo que los estudiantes puedan captar claramente los puntos clave y su relevancia en el contexto del curso. Además, sería beneficioso que las ideas concluyentes sirvieran como punto de reflexión para los estudiantes, incentivándolos a relacionar los conceptos aprendidos con experiencias previas y aplicaciones prácticas. Esto contribuirá a fortalecer la comprensión y retención de los contenidos por parte de los estudiantes.</t>
  </si>
  <si>
    <t>En cuanto a las Observaciones Generales, se observa un nivel satisfactorio en varios aspectos de la clase. La interacción entre el docente y los estudiantes es respetuosa y constructiva, lo que contribuye a un clima positivo de aprendizaje. Además, el uso de recursos web como videos y diapositivas enriquece la presentación del contenido. Sin embargo, se sugiere prestar atención a la formulación de preguntas para mantener el interés de los estudiantes y evitar juicios o posturas que puedan limitar la participación. Asimismo, las ideas concluyentes podrían ser más explícitas y reflexivas para reforzar la comprensión de los conceptos. En general, se recomienda seguir buscando formas de mejorar la dinámica de la clase y promover un ambiente de aprendizaje aún más estimulante y enriquecedor.</t>
  </si>
  <si>
    <t>Algunos aspectos que podrían ser mejorados incluyen:  Formulación de preguntas: Es importante trabajar en la formulación de preguntas más atractivas e interesantes para mantener la participación activa de los estudiantes y fomentar un debate enriquecedor.  Claridad en las ideas concluyentes: Las ideas concluyentes al final de la clase podrían ser más explícitas y reflexivas, proporcionando a los estudiantes una síntesis clara y significativa de los conceptos abordados.  Variedad de recursos: Aunque se utiliza videos y diapositivas, sería beneficioso explorar una mayor variedad de recursos web y herramientas interactivas para diversificar el aprendizaje y mantener el interés de los estudiantes.  Dinamismo en el clima general de la clase: Se puede trabajar en mantener un ambiente más dinámico y estimulante en la clase para fomentar la participación activa de los estudiantes y promover un aprendizaje más interactivo y colaborativo.</t>
  </si>
  <si>
    <t xml:space="preserve">Orientación Familiar y Tutoría </t>
  </si>
  <si>
    <t xml:space="preserve">Diana Jennifer Acosta </t>
  </si>
  <si>
    <t xml:space="preserve">El Maestro Tutor </t>
  </si>
  <si>
    <t>En los aspectos iniciales, se observa un cumplimiento notable en la ambientación del espacio desde donde se transmite, así como en la imagen y presentación personal del docente, entre otros detalles. La ambientación adecuada del espacio es crucial para crear un entorno de aprendizaje óptimo, minimizando las distracciones y mejorando la concentración de los estudiantes.</t>
  </si>
  <si>
    <t>La docente conoce bien los RA de la asignatura y los presenta claramente en cada sesión mediante diapositivas o imágenes que destacan los objetivos específicos del tema del día. Además, se asegura de contextualizar estos RA para los estudiantes, explicando que representan lo que se espera que logren o sean capaces de declarar al finalizar el curso. Estas prácticas facilitan la comprensión de los objetivos de aprendizaje y su relevancia en el desarrollo académico de los estudiantes.</t>
  </si>
  <si>
    <t>En la observación de la clase, se constató que, de acuerdo con el Modelo Pedagógico (2019), se organizó la información de manera secuencial y se ofreció un esquema o guía de la exposición. Esto facilitó la atención de los estudiantes y minimizó la necesidad de tomar notas extensivas, aspectos que son vitales para el desarrollo eficaz de una clase virtual presencial (p. 27).</t>
  </si>
  <si>
    <t>En cuanto a la Observación sobre la formulación de preguntas, se ha observado que la nueva docente cumple con esta práctica y, además, utiliza recursos que facilitan la participación de los estudiantes. Las preguntas formuladas son llamativas e interesantes, lo que fomenta un alto nivel de compromiso y participación por parte de los estudiantes.</t>
  </si>
  <si>
    <t>En cuanto a las Observaciones sobre el Clima General de la clase, se ha notado que la docente ha creado un ambiente positivo y propicio para el aprendizaje. La interacción entre la docente y los estudiantes es respetuosa y constructiva, fomentando un espacio de confianza y colaboración. Este clima favorable contribuye significativamente a mantener la atención y el compromiso de los estudiantes a lo largo de la sesión, facilitando un entorno donde los estudiantes se sienten cómodos para participar activamente y hacer preguntas.</t>
  </si>
  <si>
    <t>En relación con la Observación General sobre el uso de recursos web, se ha observado que la docente utiliza de manera efectiva diversas herramientas en línea, como videos y diapositivas, para enriquecer la presentación del contenido. Estos recursos facilitan la comprensión de los temas por parte de los estudiantes y hacen las clases más dinámicas e interesantes. Además, la docente emplea herramientas en tiempo real para interactuar con los estudiantes, lo cual mejora la participación y el compromiso durante las sesiones.</t>
  </si>
  <si>
    <t>En cuanto a las Observaciones de ideas concluyentes, se ha notado que la docente efectivamente resume los conceptos principales al final de cada clase. Estas conclusiones ayudan a reforzar el aprendizaje y a clarificar los puntos clave para los estudiantes.</t>
  </si>
  <si>
    <t>En relación con las Observaciones Generales, se destaca que la docente ha demostrado un compromiso con el proceso de enseñanza-aprendizaje. Se ha observado un ambiente de clase positivo y colaborativo, donde la interacción entre la docente y los estudiantes es respetuosa y constructiva. Además, la docente ha utilizado de manera efectiva una variedad de recursos, como videos y diapositivas, para enriquecer la presentación del contenido y facilitar la comprensión de los temas por parte de los estudiantes. No obstante, se sugiere continuar explorando nuevas herramientas y estrategias pedagógicas para mantener el interés de los estudiantes y promover una participación aún más activa en clase. Además, se podría trabajar en el desarrollo de ideas concluyentes más detalladas y estructuradas, que ayuden a reforzar el aprendizaje y a conectar los conceptos aprendidos con experiencias prácticas. En general, se reconoce el esfuerzo de la docente y se alienta a seguir trabajando en la mejora continua de su práctica docente.</t>
  </si>
  <si>
    <t>Se sugiere trabajar en el desarrollo de ideas concluyentes más detalladas y estructuradas al final de cada clase, proporcionando ejemplos concretos y puntos de reflexión para reforzar el aprendizaje y conectar los conceptos aprendidos con experiencias prácticas.</t>
  </si>
  <si>
    <t xml:space="preserve">Innovación, calidad y modelos educativo </t>
  </si>
  <si>
    <t xml:space="preserve">Dora Cristina Enriquez </t>
  </si>
  <si>
    <t xml:space="preserve">Conceptualización de la innovación educativa y Perspectivas de la innovación educativa </t>
  </si>
  <si>
    <t>Se observa que la docente cumple con una presentación personal adecuada, mostrando una vestimenta apropiada y una apariencia profesional. Esto contribuye a establecer un ambiente de respeto y seriedad en el entorno educativo, lo que puede favorecer la atención y el compromiso de los estudiantes durante la clase.</t>
  </si>
  <si>
    <t xml:space="preserve">La docente demuestra un conocimiento sólido de los RA de la asignatura que imparte, lo que permite una alineación efectiva entre los objetivos de aprendizaje y el contenido del curso. Durante cada sesión de clase, el docente presenta de manera clara y estructurada los RA pertinentes, proporcionando a los estudiantes una guía clara sobre lo que se espera que logren. Sin embargo, se ha notado que la contextualización de los RA podría mejorar en términos de claridad y relevancia para los estudiantes. Sería beneficioso proporcionar ejemplos específicos o situaciones prácticas que ilustren cómo los RA se relacionan con el contenido del curso y con la vida real de los estudiantes. </t>
  </si>
  <si>
    <t>Se pudo notar que se está implementando una estrategia en línea con el Modelo Pedagógico. Esta estrategia implica una organización meticulosa y estructurada de los contenidos educativos, lo que facilita la comprensión de los estudiantes. Además, se observó que la docente también proporciona una agenda detallada al inicio de la clase. Esta práctica asegura una planificación clara y transparente de los temas a abordar durante la sesión, lo que contribuye a una experiencia educativa más efectiva y organizada para los estudiantes, promoviendo así su comprensión y seguimiento del contenido presentado.</t>
  </si>
  <si>
    <t>Se observa que el docente cumple con la formulación de preguntas que estimulan la curiosidad sobre el tema, así como con la ejemplificación de situaciones o problemas relacionados con los conceptos presentados. Sin embargo, se considera que aún hay margen para mejorar esta práctica. Sería beneficioso diversificar los tipos de preguntas formuladas para involucrar a los estudiantes en un mayor rango de reflexión y análisis. Además, se sugiere proporcionar ejemplos más variados y específicos que aborden diferentes contextos y aplicaciones de los conceptos, lo que enriquecería la comprensión de los estudiantes y fomentaría su participación activa en clase.</t>
  </si>
  <si>
    <t>En relación con las Observaciones sobre el Clima General de la clase, se observa que el ambiente es adecuado para el aprendizaje. Se percibe una atmósfera de respeto mutuo y colaboración entre el docente y los estudiantes. Sin embargo, se identifica un área de mejora en la participación activa de todos los estudiantes durante las discusiones y actividades en clase. Sería beneficioso fomentar un mayor grado de interacción entre los estudiantes y el docente, así como entre los propios estudiantes, para promover un ambiente más dinámico y participativo.</t>
  </si>
  <si>
    <t xml:space="preserve">Se observa que la docente utiliza una variedad de herramientas y recursos para facilitar el proceso de enseñanza-aprendizaje. Entre estos recursos se incluyen el uso de diapositivas en formato PowerPoint, así como la pizarra interactiva. Esta combinación de herramientas digitales y tradicionales permite una presentación dinámica y visual del contenido, lo que puede mejorar la comprensión y retención de la información por parte de los estudiantes. Además, el docente incorpora preguntas durante la clase para fomentar la participación activa de los estudiantes y promover la reflexión sobre el tema. </t>
  </si>
  <si>
    <t>Se observa que la docente cumple con la proposición de ideas concluyentes al finalizar cada sesión de clase, donde resume los conceptos clave abordados durante la lección. Estas ideas concluyentes ofrecen un resumen conciso y claro del contenido, facilitando la comprensión y consolidación de la información por parte de los estudiantes. Además, se destaca que el cierre de la clase también se realiza de manera efectiva, proporcionando un cierre estructurado que refuerza el aprendizaje y motiva a los estudiantes para futuras actividades.</t>
  </si>
  <si>
    <t xml:space="preserve">En relación con las Observaciones Generales, se destaca que la docente está desempeñando su labor de manera satisfactoria en varios aspectos. Se observa un manejo efectivo de los recursos didácticos, una presentación clara y organizada del contenido, así como una interacción positiva con los estudiantes. </t>
  </si>
  <si>
    <t>Adaptación a diferentes estilos de aprendizaje: Es importante reconocer y responder a las necesidades individuales de los estudiantes, utilizando enfoques de enseñanza que se ajusten a sus preferencias y habilidades de aprendizaje.</t>
  </si>
  <si>
    <t>149801.- Dirección de la Innovación: la Transformación Empresarial</t>
  </si>
  <si>
    <t>YOLANDA MILLAN PELAYO</t>
  </si>
  <si>
    <t>La innovación transformadora y creadora de valor</t>
  </si>
  <si>
    <t>La docente realiza una buena introducción de la clase</t>
  </si>
  <si>
    <t>Apropia los Ra en su clase</t>
  </si>
  <si>
    <t>Hya aporpiación del modelo en el desarrollo de la clase</t>
  </si>
  <si>
    <t>Hay planteamiento de preguntas para dinamizar el encuentro</t>
  </si>
  <si>
    <t>Existe un buen clima en el desarrollo de la clase</t>
  </si>
  <si>
    <t>Hay un muy buen manejo de recursos</t>
  </si>
  <si>
    <t>Se concluyen las principales ideas del tema de clase</t>
  </si>
  <si>
    <t>Hay un buen trabajo de aula con los estudiantes</t>
  </si>
  <si>
    <t>Mantener la metodología que se observa en este encuentro</t>
  </si>
  <si>
    <t>149781.- Dirección en Marketing Integral</t>
  </si>
  <si>
    <t>OLGA LUCIA GRISALES TINOCO</t>
  </si>
  <si>
    <t>El marketing digital</t>
  </si>
  <si>
    <t>Excelente inicio de clase, buen interacción</t>
  </si>
  <si>
    <t>Apropia los RA en la clase observada</t>
  </si>
  <si>
    <t>Hay una agenda y una breve explicación del modelo</t>
  </si>
  <si>
    <t>Hya preguntas para establecer participación de los estudiantes</t>
  </si>
  <si>
    <t>Se percibe un buen ambiente en la clase</t>
  </si>
  <si>
    <t>Los recursos se alternan y dinamizan el encuentro</t>
  </si>
  <si>
    <t>Se concluye el tema de clase</t>
  </si>
  <si>
    <t>La docente maneja apropiadamente el encuentro</t>
  </si>
  <si>
    <t>Manetener la metodología de este encuentro</t>
  </si>
  <si>
    <t>149791.- Dirección Estratégica</t>
  </si>
  <si>
    <t xml:space="preserve">MARTHA CECILIA PRIETO LOZANO  </t>
  </si>
  <si>
    <t>La naturaleza de la dirección estratégica</t>
  </si>
  <si>
    <t>Hace una bienvenida con el contexto de la clase</t>
  </si>
  <si>
    <t>Se presentan los RA de la asignatura</t>
  </si>
  <si>
    <t>Se ajusta al modelo de la Fundación</t>
  </si>
  <si>
    <t>Se percibe un buen clima en la clase</t>
  </si>
  <si>
    <t>Usa recursos adecuados</t>
  </si>
  <si>
    <t>Se cierra la clase con un video</t>
  </si>
  <si>
    <t>La clase cumple con lo requerido</t>
  </si>
  <si>
    <t>Dinamizar más la particpación de los estudiantes que asisten</t>
  </si>
  <si>
    <t>Fundamentos de la educación matemática</t>
  </si>
  <si>
    <t>Christian Fuentes Leal</t>
  </si>
  <si>
    <t xml:space="preserve">Dora Cristina Enríquez </t>
  </si>
  <si>
    <t>Conjuntos numéricos parte II: números racionales, reales e imaginarios.</t>
  </si>
  <si>
    <t>El docente inicia puntual y da la bienvenida a los estudiantes. Se sugiere saludar también por el chat.</t>
  </si>
  <si>
    <t>El docente presenta los RA haciendo alusión a su relación con los temas a presentar en la sesión.</t>
  </si>
  <si>
    <t>El docente presenta el esquema del tema a tratar pero no una agenda con las secciones de la clase como tal.</t>
  </si>
  <si>
    <t>El docente desarrolla actividades interactivas con los estudiantes en las que realiza preguntas al respecto de los conceptos vistos. También presenta ejemplos con preguntas para los estudiantes quienes responden por el chat.</t>
  </si>
  <si>
    <t>Los estudiantes participan y responden a las preguntas del docente por medio del chat, el docente está atento y da respuesta o retoma los comentarios.</t>
  </si>
  <si>
    <t>Las diapositivas y el material utilizado es llamativo, se alterna con diferentes estrategias como escribir o subrayar sobre la presentación por parte del docente. También desarrolla actividades prácticas para una mejor comprensión.</t>
  </si>
  <si>
    <t>El docente invita a realizar una evaluación de los RA a partir de una tabla en la que los estudiantes diligencian información. El docente cierra la sesión presentando y recordando los temas vistos, invita a los estudiantes a comentar sobre la sesión y resuelve inquietudes.</t>
  </si>
  <si>
    <t>En términos generales el docente cumple con los diferentes momentos de la clase, realiza explicaciones claras, utiliza diferentes estrategias en el aula y genera un clima de participación con los estudiantes.</t>
  </si>
  <si>
    <t>Se recomienda comenzar la sesión saludando también por el chat, así como apropiar una agenda que relacione los diferentes momentos de la clase.</t>
  </si>
  <si>
    <t>065262.- Introducción a la Contabilidad</t>
  </si>
  <si>
    <t>FREDY ALBERTO LARA GRECO</t>
  </si>
  <si>
    <t>Ecuación patrimonial</t>
  </si>
  <si>
    <t>La bienvenida es muy cordial</t>
  </si>
  <si>
    <t>Presenta los Ra del curso</t>
  </si>
  <si>
    <t>Se ciñe al modelo</t>
  </si>
  <si>
    <t>Hay preguntas para interactuar</t>
  </si>
  <si>
    <t>Hay un ambiente agradable</t>
  </si>
  <si>
    <t>Buen uso de recursos</t>
  </si>
  <si>
    <t>Cierra concluyendo</t>
  </si>
  <si>
    <t>En general buena clase</t>
  </si>
  <si>
    <t>Trabajar sobre los pendientes</t>
  </si>
  <si>
    <t>065272.- Fundamentos de Economía</t>
  </si>
  <si>
    <t xml:space="preserve">CAMILO ALARCON NIETO </t>
  </si>
  <si>
    <t>Elasticidades</t>
  </si>
  <si>
    <t>Hay un intervalo amplio entre el inicio de la grabación y el inicio de la clase</t>
  </si>
  <si>
    <t>Presenta los RA de la asignatura</t>
  </si>
  <si>
    <t>Se observa un buen clima en clase</t>
  </si>
  <si>
    <t>Maneja bien los recursos</t>
  </si>
  <si>
    <t>Concluye los principales ítems</t>
  </si>
  <si>
    <t>Muy buen clase</t>
  </si>
  <si>
    <t>Interactuar con los estudiantes por chat</t>
  </si>
  <si>
    <t>065322.- Introducción a las TIC</t>
  </si>
  <si>
    <t>RAFAEL NEFTALI LIZCANO REYES</t>
  </si>
  <si>
    <t>Retroalimentación entrega</t>
  </si>
  <si>
    <t>Realiza una introducción del encuentro</t>
  </si>
  <si>
    <t>Para este encuentro no se presentaron</t>
  </si>
  <si>
    <t>Hya un buen clima en la clase</t>
  </si>
  <si>
    <t>Manejo adecuado de los recursos</t>
  </si>
  <si>
    <t>Recordar los RA de la asignatura</t>
  </si>
  <si>
    <t>Esta clase se hizo una revisión general de una entrega de actividad</t>
  </si>
  <si>
    <t>131321.- Análisis de datos masivos para el negocio</t>
  </si>
  <si>
    <t xml:space="preserve">ERIKA GISELA GALEANO CAMACHO </t>
  </si>
  <si>
    <t>Modelo de proceso de un proyecto orientado a datos</t>
  </si>
  <si>
    <t>Hace una introducción de la clase</t>
  </si>
  <si>
    <t>Hay preguntas de interacción con los estudiantes</t>
  </si>
  <si>
    <t>Hay un buen clima en la clase</t>
  </si>
  <si>
    <t>Alterna bien el uso de los recursos</t>
  </si>
  <si>
    <t>Hya una muy buena disposición de la docente y los estudiantes</t>
  </si>
  <si>
    <t>Incluir la presentación de los 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</si>
</sst>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d/yy\ h:mm:ss"/>
  </numFmts>
  <fonts count="5" x14ac:knownFonts="1">
    <font>
      <sz val="11"/>
      <color theme="1"/>
      <name val="Calibri"/>
      <family val="2"/>
      <scheme val="minor"/>
    </font>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theme="4"/>
      </patternFill>
    </fill>
    <fill>
      <patternFill patternType="solid">
        <fgColor rgb="FF0070C0"/>
        <bgColor indexed="64"/>
      </patternFill>
    </fill>
    <fill>
      <patternFill patternType="solid">
        <fgColor rgb="FF00B050"/>
        <bgColor indexed="64"/>
      </patternFill>
    </fill>
  </fills>
  <borders count="3">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165" fontId="0" fillId="0" borderId="0" xfId="0" applyNumberFormat="1"/>
    <xf numFmtId="164" fontId="0" fillId="0" borderId="0" xfId="0" applyNumberFormat="1"/>
    <xf numFmtId="0" fontId="0" fillId="0" borderId="0" xfId="0" quotePrefix="1"/>
    <xf numFmtId="10" fontId="0" fillId="0" borderId="0" xfId="1"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10" fontId="0" fillId="0" borderId="0" xfId="0" applyNumberFormat="1" applyAlignment="1">
      <alignment horizontal="left"/>
    </xf>
    <xf numFmtId="0" fontId="0" fillId="0" borderId="1" xfId="0" applyBorder="1"/>
    <xf numFmtId="0" fontId="0" fillId="2" borderId="1" xfId="0" applyFill="1" applyBorder="1"/>
    <xf numFmtId="10" fontId="0" fillId="3" borderId="0" xfId="0" applyNumberFormat="1" applyFill="1" applyAlignment="1">
      <alignment horizontal="left"/>
    </xf>
    <xf numFmtId="10" fontId="0" fillId="4" borderId="0" xfId="0" applyNumberFormat="1" applyFill="1" applyAlignment="1">
      <alignment horizontal="left"/>
    </xf>
    <xf numFmtId="10" fontId="0" fillId="5" borderId="0" xfId="0" applyNumberFormat="1" applyFill="1" applyAlignment="1">
      <alignment horizontal="left"/>
    </xf>
    <xf numFmtId="0" fontId="0" fillId="0" borderId="0" xfId="0" applyAlignment="1">
      <alignment wrapText="1"/>
    </xf>
    <xf numFmtId="10" fontId="0" fillId="0" borderId="0" xfId="0" applyNumberFormat="1" applyAlignment="1">
      <alignment wrapText="1"/>
    </xf>
    <xf numFmtId="0" fontId="0" fillId="0" borderId="2" xfId="0" applyBorder="1"/>
    <xf numFmtId="0" fontId="4" fillId="6" borderId="2" xfId="0" applyFont="1" applyFill="1" applyBorder="1"/>
    <xf numFmtId="0" fontId="3" fillId="7" borderId="2" xfId="0" applyFont="1" applyFill="1" applyBorder="1" applyAlignment="1">
      <alignment horizontal="center" vertical="center"/>
    </xf>
    <xf numFmtId="10" fontId="0" fillId="8" borderId="0" xfId="0" applyNumberFormat="1" applyFill="1" applyAlignment="1">
      <alignment horizontal="left"/>
    </xf>
    <xf numFmtId="0" fontId="0" fillId="8" borderId="0" xfId="0" applyFill="1"/>
    <xf numFmtId="0" fontId="0" fillId="3" borderId="0" xfId="0" applyFill="1"/>
    <xf numFmtId="0" fontId="0" fillId="4" borderId="0" xfId="0" applyFill="1"/>
    <xf numFmtId="0" fontId="0" fillId="5" borderId="0" xfId="0" applyFill="1"/>
    <xf numFmtId="0" fontId="0" fillId="0" borderId="0" xfId="0" applyNumberFormat="1"/>
  </cellXfs>
  <cellStyles count="2">
    <cellStyle name="Normal" xfId="0" builtinId="0"/>
    <cellStyle name="Porcentaje" xfId="1" builtinId="5"/>
  </cellStyles>
  <dxfs count="89">
    <dxf>
      <alignment wrapText="1"/>
    </dxf>
    <dxf>
      <alignment wrapText="1"/>
    </dxf>
    <dxf>
      <numFmt numFmtId="0" formatCode="General"/>
    </dxf>
    <dxf>
      <fill>
        <patternFill patternType="solid">
          <bgColor rgb="FF00B050"/>
        </patternFill>
      </fill>
    </dxf>
    <dxf>
      <fill>
        <patternFill patternType="solid">
          <bgColor rgb="FFFFFF00"/>
        </patternFill>
      </fill>
    </dxf>
    <dxf>
      <fill>
        <patternFill patternType="solid">
          <bgColor rgb="FFFFFF00"/>
        </patternFill>
      </fill>
    </dxf>
    <dxf>
      <fill>
        <patternFill patternType="solid">
          <bgColor rgb="FFFFC000"/>
        </patternFill>
      </fill>
    </dxf>
    <dxf>
      <fill>
        <patternFill patternType="solid">
          <bgColor rgb="FFFFC000"/>
        </patternFill>
      </fill>
    </dxf>
    <dxf>
      <fill>
        <patternFill patternType="solid">
          <bgColor rgb="FFFF0000"/>
        </patternFill>
      </fill>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4" formatCode="0.00%"/>
    </dxf>
    <dxf>
      <numFmt numFmtId="0" formatCode="General"/>
    </dxf>
    <dxf>
      <numFmt numFmtId="0" formatCode="General"/>
    </dxf>
    <dxf>
      <alignment wrapText="1"/>
    </dxf>
    <dxf>
      <alignment wrapText="1"/>
    </dxf>
    <dxf>
      <alignment wrapText="1"/>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165" formatCode="m/d/yy\ h:mm:ss"/>
    </dxf>
    <dxf>
      <numFmt numFmtId="0" formatCode="General"/>
    </dxf>
    <dxf>
      <numFmt numFmtId="0" formatCode="General"/>
    </dxf>
    <dxf>
      <numFmt numFmtId="165" formatCode="m/d/yy\ h:mm:ss"/>
    </dxf>
    <dxf>
      <numFmt numFmtId="165" formatCode="m/d/yy\ h:mm:ss"/>
    </dxf>
    <dxf>
      <numFmt numFmtId="0" formatCode="General"/>
    </dxf>
    <dxf>
      <font>
        <color rgb="FF006100"/>
      </font>
      <fill>
        <patternFill>
          <bgColor rgb="FFC6EFCE"/>
        </patternFill>
      </fill>
    </dxf>
    <dxf>
      <fill>
        <patternFill>
          <bgColor rgb="FFFFFF00"/>
        </patternFill>
      </fill>
    </dxf>
    <dxf>
      <fill>
        <patternFill>
          <bgColor rgb="FFFFC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ida" refreshedDate="45436.350024305553" createdVersion="8" refreshedVersion="6" minRefreshableVersion="3" recordCount="152" xr:uid="{84501FBE-0EB7-41C2-84D4-D9EFE01EE6E7}">
  <cacheSource type="worksheet">
    <worksheetSource name="Table1"/>
  </cacheSource>
  <cacheFields count="42">
    <cacheField name="ID" numFmtId="0">
      <sharedItems containsSemiMixedTypes="0" containsString="0" containsNumber="1" containsInteger="1" minValue="1" maxValue="152"/>
    </cacheField>
    <cacheField name="Hora de inicio" numFmtId="165">
      <sharedItems containsSemiMixedTypes="0" containsNonDate="0" containsDate="1" containsString="0" minDate="2024-03-01T17:16:12" maxDate="2024-05-22T22:36:24"/>
    </cacheField>
    <cacheField name="Hora de finalización" numFmtId="165">
      <sharedItems containsSemiMixedTypes="0" containsNonDate="0" containsDate="1" containsString="0" minDate="2024-03-01T17:55:00" maxDate="2024-05-22T23:11:15"/>
    </cacheField>
    <cacheField name="Correo electrónico" numFmtId="0">
      <sharedItems/>
    </cacheField>
    <cacheField name="Nombre" numFmtId="0">
      <sharedItems/>
    </cacheField>
    <cacheField name="Hora de la última modificación" numFmtId="165">
      <sharedItems containsNonDate="0" containsString="0" containsBlank="1"/>
    </cacheField>
    <cacheField name="Column" numFmtId="164">
      <sharedItems containsSemiMixedTypes="0" containsNonDate="0" containsDate="1" containsString="0" minDate="2024-02-02T00:00:00" maxDate="2024-05-23T00:00:00"/>
    </cacheField>
    <cacheField name="Asignatura" numFmtId="0">
      <sharedItems/>
    </cacheField>
    <cacheField name="Docente" numFmtId="0">
      <sharedItems/>
    </cacheField>
    <cacheField name="Nombre de quien evalúa: " numFmtId="0">
      <sharedItems/>
    </cacheField>
    <cacheField name="Facultad " numFmtId="0">
      <sharedItems count="4">
        <s v="Facultad de Ciencias Económicas, Contables y Administrativas"/>
        <s v="Facultad de Salud"/>
        <s v="Facultad de Educación"/>
        <s v="Facultad de Ingeniería"/>
      </sharedItems>
    </cacheField>
    <cacheField name="Programa " numFmtId="0">
      <sharedItems count="24">
        <s v="Especialización en Alta Gerencia;"/>
        <s v="Pregrado en Negocios Internacionales;"/>
        <s v="Pregrado en Administración de Empresas;"/>
        <s v="Especialización en Inteligencia de Negocio;"/>
        <s v="Pregrado en Marketing y Publicidad;"/>
        <s v="Pregrado en Contaduría Pública;"/>
        <s v="Especialización en Gerencia Financiera;"/>
        <s v="Especialización en Marketing Digital;"/>
        <s v="Especialización en Gestión de la Seguridad y Salud en el Trabajo;"/>
        <s v="Pregrado en Administración de la salud y seguridad en el Trabajo;"/>
        <s v="Especialización en Administración y Gerencia de la Salud;"/>
        <s v="Licenciatura en Educación Infantil;"/>
        <s v="Pregrado en Administración en Salud;"/>
        <s v="Licenciatura en Educación Básica Primaria;"/>
        <s v="Especialización en Neuropsicología y Educación;"/>
        <s v="Especialización en Educación y Orientación familiar;"/>
        <s v="Especialización Dirección y Gestión de Proyectos;"/>
        <s v="Licenciatura en Educación Básica Primaria;Licenciatura en Educación Infantil;"/>
        <s v="Especialización en Industria 4.0;"/>
        <s v="Especialización en Ingeniería de software;"/>
        <s v="Especialización en Inteligencia artificial;"/>
        <s v="Especialización en Visual Analytics y Big Data;"/>
        <s v="Especialización en Gerencia Educativa;"/>
        <s v="Especialización en Industria 4.0;Especialización en Visual Analytics y Big Data;"/>
      </sharedItems>
    </cacheField>
    <cacheField name="Tema de la Clase" numFmtId="0">
      <sharedItems/>
    </cacheField>
    <cacheField name="   1.El docente inicia la grabación a tiempo" numFmtId="0">
      <sharedItems count="2">
        <s v="Cumple"/>
        <s v="No Cumple"/>
      </sharedItems>
    </cacheField>
    <cacheField name="2.       El docente prende la cámara y su imagen es nítida" numFmtId="0">
      <sharedItems count="2">
        <s v="Cumple"/>
        <s v="No Cumple"/>
      </sharedItems>
    </cacheField>
    <cacheField name="3.       Da la bienvenida a los estudiantes y establece un tono de voz acorde para la sesión- Al igual saludar a través del Chat (inclusión)" numFmtId="0">
      <sharedItems count="2">
        <s v="Cumple"/>
        <s v="No Cumple"/>
      </sharedItems>
    </cacheField>
    <cacheField name="Observación Aspectos Iniciales" numFmtId="0">
      <sharedItems longText="1"/>
    </cacheField>
    <cacheField name="4.       Presenta el o los RA" numFmtId="0">
      <sharedItems count="2">
        <s v="Cumple"/>
        <s v="No cumple"/>
      </sharedItems>
    </cacheField>
    <cacheField name="5.       Hace énfasis en el o los RA como declaración esperada al final por el estudiante" numFmtId="0">
      <sharedItems count="2">
        <s v="Cumple"/>
        <s v="No cumple"/>
      </sharedItems>
    </cacheField>
    <cacheField name="6.       Usa Estrategias que lleven a enfatizar el o los RA" numFmtId="0">
      <sharedItems count="2">
        <s v="Cumple"/>
        <s v="No cumple"/>
      </sharedItems>
    </cacheField>
    <cacheField name="Observaciones RA" numFmtId="0">
      <sharedItems longText="1"/>
    </cacheField>
    <cacheField name="7.       Las actividades tienen un proceso sistemático (Organización de la Sesión virtual)" numFmtId="0">
      <sharedItems count="2">
        <s v="Cumple"/>
        <s v="No cumple"/>
      </sharedItems>
    </cacheField>
    <cacheField name="8.       Presenta la agenda" numFmtId="0">
      <sharedItems count="2">
        <s v="Cumple"/>
        <s v="No cumple"/>
      </sharedItems>
    </cacheField>
    <cacheField name="Observaciones Modelo Pedagógico" numFmtId="0">
      <sharedItems longText="1"/>
    </cacheField>
    <cacheField name="9.       Propicia el análisis con los estudiantes (Asegurarse de que las preguntas formuladas estén diseñadas para recordar, relacionar y comprender los conceptos relacionados con el o los RA.)" numFmtId="0">
      <sharedItems count="2">
        <s v="Cumple"/>
        <s v="No cumple"/>
      </sharedItems>
    </cacheField>
    <cacheField name="Observación sobre la formulación de preguntas" numFmtId="0">
      <sharedItems longText="1"/>
    </cacheField>
    <cacheField name="  10.Los invita a participar" numFmtId="0">
      <sharedItems count="2">
        <s v="Cumple"/>
        <s v="No cumple"/>
      </sharedItems>
    </cacheField>
    <cacheField name="11.   Lee las participaciones en el chat de los estudiantes y sobre este continua el desarrollo de su clase (retroalimentación)" numFmtId="0">
      <sharedItems count="2">
        <s v="Cumple"/>
        <s v="No cumple"/>
      </sharedItems>
    </cacheField>
    <cacheField name="Observaciones Clima General de la clase" numFmtId="0">
      <sharedItems longText="1"/>
    </cacheField>
    <cacheField name="12.   Alterna recursos en la clase" numFmtId="0">
      <sharedItems count="2">
        <s v="Cumple"/>
        <s v="No cumple"/>
      </sharedItems>
    </cacheField>
    <cacheField name="13.   El número de diapositivas es acorde con el tiempo de la sesión" numFmtId="0">
      <sharedItems count="2">
        <s v="Cumple"/>
        <s v="No cumple"/>
      </sharedItems>
    </cacheField>
    <cacheField name="14.   Las diapositivas o material usado incluyen gráficas, evita el exceso de información" numFmtId="0">
      <sharedItems count="2">
        <s v="Cumple"/>
        <s v="No cumple"/>
      </sharedItems>
    </cacheField>
    <cacheField name="Observación General uso de recursos web" numFmtId="0">
      <sharedItems longText="1"/>
    </cacheField>
    <cacheField name="15.   Sintetiza los puntos clave a partir de los RA de la clase" numFmtId="0">
      <sharedItems count="2">
        <s v="Cumple"/>
        <s v="No cumple"/>
      </sharedItems>
    </cacheField>
    <cacheField name="16.   Invita a revisar la agenda semanal y realizar las lecturas y material complementario" numFmtId="0">
      <sharedItems count="2">
        <s v="Cumple"/>
        <s v="No cumple"/>
      </sharedItems>
    </cacheField>
    <cacheField name="17.   Invita al desarrollo de las actividades futuras" numFmtId="0">
      <sharedItems count="2">
        <s v="Cumple"/>
        <s v="No cumple"/>
      </sharedItems>
    </cacheField>
    <cacheField name="18.   Despide la sesión" numFmtId="0">
      <sharedItems count="2">
        <s v="Cumple"/>
        <s v="No cumple"/>
      </sharedItems>
    </cacheField>
    <cacheField name="Observaciones de ideas concluyentes" numFmtId="0">
      <sharedItems longText="1"/>
    </cacheField>
    <cacheField name="Observaciones Generales" numFmtId="0">
      <sharedItems longText="1"/>
    </cacheField>
    <cacheField name="Aspectos por mejorar" numFmtId="0">
      <sharedItems longText="1"/>
    </cacheField>
    <cacheField name="Rubrica" numFmtId="10">
      <sharedItems containsSemiMixedTypes="0" containsString="0" containsNumber="1" minValue="0.16666666666666666" maxValue="1" count="15">
        <n v="1"/>
        <n v="0.61111111111111116"/>
        <n v="0.72222222222222221"/>
        <n v="0.94444444444444442"/>
        <n v="0.88888888888888884"/>
        <n v="0.77777777777777779"/>
        <n v="0.5"/>
        <n v="0.27777777777777779"/>
        <n v="0.83333333333333337"/>
        <n v="0.55555555555555558"/>
        <n v="0.44444444444444442"/>
        <n v="0.66666666666666663"/>
        <n v="0.33333333333333331"/>
        <n v="0.16666666666666666"/>
        <n v="0.3888888888888889"/>
      </sharedItems>
      <fieldGroup base="40">
        <rangePr autoStart="0" startNum="0.6" endNum="1" groupInterval="0.1"/>
        <groupItems count="6">
          <s v="&lt;0,6"/>
          <s v="0,6-0,7"/>
          <s v="0,7-0,8"/>
          <s v="0,8-0,9"/>
          <s v="0,9-1"/>
          <s v="&gt;1"/>
        </groupItems>
      </fieldGroup>
    </cacheField>
    <cacheField name="Nivel" numFmtId="0">
      <sharedItems count="3">
        <s v="Posgrado"/>
        <s v="Pregrado"/>
        <e v="#NAME?"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2">
  <r>
    <n v="1"/>
    <d v="2024-03-01T17:16:12"/>
    <d v="2024-03-01T17:55:00"/>
    <s v="gustavoadolfo.jimenez@unir.net"/>
    <s v="Gustavo Adolfo Jimenez Silva"/>
    <m/>
    <d v="2024-02-26T00:00:00"/>
    <s v="149871.- Electiva I: Responsabilidad Social Corporativa"/>
    <s v="MARIA EUGENIA ROMERO PEÑALOZA  "/>
    <s v="GUSTAVO ADOLFO JIMÉNEZ SILVA"/>
    <x v="0"/>
    <x v="0"/>
    <s v="Tema 1. Génesis y desarrollo de la RSC"/>
    <x v="0"/>
    <x v="0"/>
    <x v="0"/>
    <s v="Mantiene bastante interacción con los estudiantes"/>
    <x v="0"/>
    <x v="0"/>
    <x v="0"/>
    <s v="Muy clara la presentación de los RA"/>
    <x v="0"/>
    <x v="0"/>
    <s v="Cumple estructuralmente el modelo pedagógico"/>
    <x v="0"/>
    <s v="Hay coherencia"/>
    <x v="0"/>
    <x v="0"/>
    <s v="Hay bastante interacción con los estudiantes"/>
    <x v="0"/>
    <x v="0"/>
    <x v="0"/>
    <s v="Muy bien realizada la presentación de PP"/>
    <x v="0"/>
    <x v="0"/>
    <x v="0"/>
    <x v="0"/>
    <s v="Concluye previo el cierre del encuentro"/>
    <s v="Acorde al modelo que estamos aplicando"/>
    <s v="No dejar tantos minutos de espera al inicio de la grabacón"/>
    <x v="0"/>
    <x v="0"/>
  </r>
  <r>
    <n v="2"/>
    <d v="2024-03-01T18:26:14"/>
    <d v="2024-03-01T18:32:26"/>
    <s v="darlingnathali.gomez@unir.net"/>
    <s v="Darling Nathali Gomez Ospina"/>
    <m/>
    <d v="2024-03-01T00:00:00"/>
    <s v="Inglés II"/>
    <s v="Eimy Alejandra Castañeda Panqueba"/>
    <s v="Darling Nathali Gómez "/>
    <x v="0"/>
    <x v="1"/>
    <s v="Unidad 9"/>
    <x v="0"/>
    <x v="0"/>
    <x v="0"/>
    <s v="Se recomienda usar el fondo institucional y la nueva plantilla pptx"/>
    <x v="0"/>
    <x v="0"/>
    <x v="0"/>
    <s v="De resaltar, los presenta en Inglés"/>
    <x v="0"/>
    <x v="0"/>
    <s v="Se presenta "/>
    <x v="0"/>
    <s v="Se propicia el análisis y comprensión de los elementos centrales de la clase"/>
    <x v="0"/>
    <x v="0"/>
    <s v="Hay buen clima y se motiva la participación"/>
    <x v="0"/>
    <x v="0"/>
    <x v="0"/>
    <s v="Se cumple con el lineamiento y se incorporan recursos "/>
    <x v="0"/>
    <x v="0"/>
    <x v="0"/>
    <x v="0"/>
    <s v="Se cumple"/>
    <s v="Las recomendaciones iniciales del fondo, la plantilla institucional pptx. Buena clase y contexto del idioma."/>
    <s v="Las recomendaciones iniciales del fondo, la plantilla institucional pptx"/>
    <x v="0"/>
    <x v="1"/>
  </r>
  <r>
    <n v="3"/>
    <d v="2024-03-01T18:32:32"/>
    <d v="2024-03-01T19:28:39"/>
    <s v="darlingnathali.gomez@unir.net"/>
    <s v="Darling Nathali Gomez Ospina"/>
    <m/>
    <d v="2024-03-01T00:00:00"/>
    <s v="Contabilidad de Costos "/>
    <s v="Fabio Humberto García Gómez"/>
    <s v="Darling Nathali Gómez Ospina"/>
    <x v="0"/>
    <x v="1"/>
    <s v="Tema 1 "/>
    <x v="0"/>
    <x v="0"/>
    <x v="1"/>
    <s v="Se recomienda no dejar tantos espacios entre un momento y otro de la clase, no se hace la bienvenida por medio del chat y el tiempo para presentación personal y de estudiantes es mucho, se resalta la actividad, pero se recomienda gestionar los tiempos de manera adecuada. Por otro lado, la presentación personal es un sello personal; Sin embargo, se recomienda emplear en menor número de diapositivas y con la institucional, adicional de un fondo institucional usado para la clase"/>
    <x v="1"/>
    <x v="1"/>
    <x v="1"/>
    <s v="Se recomienda presentar y contextualizar los RA en la clase."/>
    <x v="0"/>
    <x v="1"/>
    <s v="Presentar agenda para la clase"/>
    <x v="0"/>
    <s v="Se propician espacios de análisis"/>
    <x v="0"/>
    <x v="1"/>
    <s v="Se recomienda mayor atención a la interacción con el chat"/>
    <x v="0"/>
    <x v="0"/>
    <x v="0"/>
    <s v="Se cumple"/>
    <x v="1"/>
    <x v="0"/>
    <x v="0"/>
    <x v="0"/>
    <s v="Incluir los RA"/>
    <s v="Se recomienda tener en cuenta las observaciones realizadas"/>
    <s v="- Utilizar plantilla institucional - Fondo Institucional - Gestión del tiempo - Implementación de los RA"/>
    <x v="1"/>
    <x v="1"/>
  </r>
  <r>
    <n v="4"/>
    <d v="2024-03-01T20:25:47"/>
    <d v="2024-03-01T20:30:35"/>
    <s v="darlingnathali.gomez@unir.net"/>
    <s v="Darling Nathali Gomez Ospina"/>
    <m/>
    <d v="2024-03-01T00:00:00"/>
    <s v="Ingles III"/>
    <s v="Eimy Alejandra Castañeda Panqueba"/>
    <s v="Darling Nathali Gómez Ospina"/>
    <x v="0"/>
    <x v="1"/>
    <s v="Tema I"/>
    <x v="0"/>
    <x v="0"/>
    <x v="0"/>
    <s v="Se cumplen "/>
    <x v="0"/>
    <x v="0"/>
    <x v="0"/>
    <s v="Da contexto de los RA"/>
    <x v="0"/>
    <x v="0"/>
    <s v="Se establece la estructura "/>
    <x v="0"/>
    <s v="Se cumple"/>
    <x v="0"/>
    <x v="0"/>
    <s v="Excelente ambiente de participación"/>
    <x v="0"/>
    <x v="0"/>
    <x v="0"/>
    <s v="El uso de recursos es excelente "/>
    <x v="0"/>
    <x v="0"/>
    <x v="0"/>
    <x v="0"/>
    <s v="Excelente clase"/>
    <s v="Buena dinámica"/>
    <s v="Fondo Institucional y Plantilla Institucional"/>
    <x v="0"/>
    <x v="1"/>
  </r>
  <r>
    <n v="5"/>
    <d v="2024-03-02T09:42:51"/>
    <d v="2024-03-02T10:16:36"/>
    <s v="darlingnathali.gomez@unir.net"/>
    <s v="Darling Nathali Gomez Ospina"/>
    <m/>
    <d v="2024-03-01T00:00:00"/>
    <s v="Matemáticas Empresariales"/>
    <s v="Iván Darío Maldonado "/>
    <s v="Darling Nathali Gómez Ospina"/>
    <x v="0"/>
    <x v="1"/>
    <s v="Tema 1"/>
    <x v="0"/>
    <x v="0"/>
    <x v="0"/>
    <s v="Se cumplen a satisfacción"/>
    <x v="1"/>
    <x v="1"/>
    <x v="1"/>
    <s v="No se presentan ni se abordan los RA"/>
    <x v="0"/>
    <x v="0"/>
    <s v="Se presenta de acuerdo a la asignatura"/>
    <x v="0"/>
    <s v="Se propicia el espacio de preguntas"/>
    <x v="0"/>
    <x v="0"/>
    <s v="Se evidencia la participación en la clase"/>
    <x v="1"/>
    <x v="0"/>
    <x v="0"/>
    <s v="Se recomienda incluir otras herramientas web y/o de gamificación"/>
    <x v="1"/>
    <x v="0"/>
    <x v="0"/>
    <x v="0"/>
    <s v="Incluir los RA"/>
    <s v="Se recomienda incluir los RA y herramientas adicionales de dinamizar la clase. Utilizar la plantilla pptx actual."/>
    <s v="Se recomienda incluir los RA y herramientas adicionales de dinamizar la clase. Utilizar la plantilla pptx actual."/>
    <x v="2"/>
    <x v="1"/>
  </r>
  <r>
    <n v="6"/>
    <d v="2024-03-02T14:13:02"/>
    <d v="2024-03-02T14:23:10"/>
    <s v="gustavoadolfo.jimenez@unir.net"/>
    <s v="Gustavo Adolfo Jimenez Silva"/>
    <m/>
    <d v="2024-03-02T00:00:00"/>
    <s v="Contexto Económico Colombiano y Latinoamericano"/>
    <s v="CAMILO ALARCON NIETO"/>
    <s v="GUSTAVOA DOLFO JIMÉNEZ SILVA"/>
    <x v="0"/>
    <x v="2"/>
    <s v="Historia de la economía colombiana"/>
    <x v="0"/>
    <x v="0"/>
    <x v="1"/>
    <s v="No se vió el saludo por el chat"/>
    <x v="0"/>
    <x v="0"/>
    <x v="0"/>
    <s v="Acorde a lo solicitado"/>
    <x v="0"/>
    <x v="0"/>
    <s v="Sigue el modelo"/>
    <x v="0"/>
    <s v="Plantea preguntas de contexto"/>
    <x v="0"/>
    <x v="0"/>
    <s v="Hay participación de estudiantes"/>
    <x v="0"/>
    <x v="0"/>
    <x v="0"/>
    <s v="Los utiliza como apoyo de clase"/>
    <x v="0"/>
    <x v="0"/>
    <x v="0"/>
    <x v="0"/>
    <s v="Hace un buen cierre de la clase"/>
    <s v="Cumple con gran parte de lo esperado"/>
    <s v="Incluir la participación en chat"/>
    <x v="3"/>
    <x v="1"/>
  </r>
  <r>
    <n v="7"/>
    <d v="2024-03-02T14:25:31"/>
    <d v="2024-03-02T14:45:33"/>
    <s v="gustavoadolfo.jimenez@unir.net"/>
    <s v="Gustavo Adolfo Jimenez Silva"/>
    <m/>
    <d v="2024-03-02T00:00:00"/>
    <s v="Fundamentos de Matemáticas"/>
    <s v="RAFAEL ANGEL MONTOYA GUTIERREZ"/>
    <s v="GUSTAVO ADOGLO JIMÉNEZ SILVA"/>
    <x v="0"/>
    <x v="2"/>
    <s v="Conjuntos de números y sus aplicaciones"/>
    <x v="0"/>
    <x v="0"/>
    <x v="1"/>
    <s v="Pendiente el chat"/>
    <x v="0"/>
    <x v="0"/>
    <x v="0"/>
    <s v="Explicación de los mismos"/>
    <x v="0"/>
    <x v="0"/>
    <s v="Todo acorde"/>
    <x v="0"/>
    <s v="Ninguna"/>
    <x v="0"/>
    <x v="0"/>
    <s v="El ámbiente es ameno"/>
    <x v="0"/>
    <x v="0"/>
    <x v="0"/>
    <s v="Sirven de apoyo"/>
    <x v="0"/>
    <x v="0"/>
    <x v="0"/>
    <x v="0"/>
    <s v="Concluye de manera satisfactoria el tema de la clase."/>
    <s v="Acorde a lo soliitdo"/>
    <s v="No dejar tanto tiempo al principio en blanco"/>
    <x v="3"/>
    <x v="1"/>
  </r>
  <r>
    <n v="8"/>
    <d v="2024-03-02T14:45:45"/>
    <d v="2024-03-02T14:57:42"/>
    <s v="gustavoadolfo.jimenez@unir.net"/>
    <s v="Gustavo Adolfo Jimenez Silva"/>
    <m/>
    <d v="2024-03-02T00:00:00"/>
    <s v="Matemática Financiera"/>
    <s v="LUCY PAOLA CAICEDO ORTIZ  "/>
    <s v="GUSTAVO ADOLFO JIMÉNEZ SILVA"/>
    <x v="0"/>
    <x v="2"/>
    <s v="Conceptos básicos"/>
    <x v="0"/>
    <x v="0"/>
    <x v="0"/>
    <s v="Coordina muy bien su presentación"/>
    <x v="0"/>
    <x v="0"/>
    <x v="0"/>
    <s v="Presenta con claridad los RA"/>
    <x v="0"/>
    <x v="0"/>
    <s v="cumple con lo solicitado por el modelo"/>
    <x v="0"/>
    <s v="Plantea preguntas para diagnosticar"/>
    <x v="0"/>
    <x v="1"/>
    <s v="Hay buen clima"/>
    <x v="0"/>
    <x v="0"/>
    <x v="0"/>
    <s v="Los utiliza para dinamizar la clase"/>
    <x v="0"/>
    <x v="0"/>
    <x v="0"/>
    <x v="0"/>
    <s v="Cierra y concluye de manera clara"/>
    <s v="Muy buena clase"/>
    <s v="Incluir la participación en chat"/>
    <x v="3"/>
    <x v="1"/>
  </r>
  <r>
    <n v="9"/>
    <d v="2024-03-02T16:41:46"/>
    <d v="2024-03-02T16:50:22"/>
    <s v="gustavoadolfo.jimenez@unir.net"/>
    <s v="Gustavo Adolfo Jimenez Silva"/>
    <m/>
    <d v="2024-03-02T00:00:00"/>
    <s v="Gerencia del Talento Humano II"/>
    <s v="ESTHER ARANDA MURILLO  "/>
    <s v="GUSTAVO ADOLFO JIMÉNEZ SILVA"/>
    <x v="0"/>
    <x v="2"/>
    <s v="Introducción a la dirección estratégica"/>
    <x v="0"/>
    <x v="0"/>
    <x v="0"/>
    <s v="Plateas reglas para la asignatura"/>
    <x v="0"/>
    <x v="0"/>
    <x v="0"/>
    <s v="Presenta claramente los RA"/>
    <x v="0"/>
    <x v="0"/>
    <s v="Cumple con lo establecido por el modelo"/>
    <x v="0"/>
    <s v="Plantea preguntas para diagnosticar"/>
    <x v="0"/>
    <x v="0"/>
    <s v="Clima ameno"/>
    <x v="0"/>
    <x v="0"/>
    <x v="0"/>
    <s v="Son utilizados como herramientas de apoyo"/>
    <x v="0"/>
    <x v="0"/>
    <x v="0"/>
    <x v="0"/>
    <s v="Cierra con ideas concluyentes"/>
    <s v="Hace una muy buena clase"/>
    <s v="Por ahora no hay recomendaciones"/>
    <x v="0"/>
    <x v="1"/>
  </r>
  <r>
    <n v="10"/>
    <d v="2024-03-02T16:50:28"/>
    <d v="2024-03-02T17:19:16"/>
    <s v="gustavoadolfo.jimenez@unir.net"/>
    <s v="Gustavo Adolfo Jimenez Silva"/>
    <m/>
    <d v="2024-03-02T00:00:00"/>
    <s v="Ecosistema digital y tecnologías disruptivas"/>
    <s v="JULIA ANDREA PINEDA ACERO  "/>
    <s v="GUSTAVO ADOLFO JIMÉNEZ SILVA"/>
    <x v="0"/>
    <x v="3"/>
    <s v="Comprendiendo la innovación en su conexión con el mercado"/>
    <x v="0"/>
    <x v="0"/>
    <x v="0"/>
    <s v="Integra a los estudiantes en la bienvenida"/>
    <x v="1"/>
    <x v="1"/>
    <x v="1"/>
    <s v="No se realizó presentación de los RA"/>
    <x v="0"/>
    <x v="0"/>
    <s v="Sigue el modelo"/>
    <x v="0"/>
    <s v="Las preguntas integran"/>
    <x v="0"/>
    <x v="1"/>
    <s v="El ambiente es agradable. No hubo participaciones por chat."/>
    <x v="0"/>
    <x v="0"/>
    <x v="0"/>
    <s v="Se alternan con intervenciones"/>
    <x v="1"/>
    <x v="0"/>
    <x v="0"/>
    <x v="0"/>
    <s v="De manera permanente se concluyó en toda la clase"/>
    <s v="Buena clase"/>
    <s v="Completar las 2 horas de clase"/>
    <x v="2"/>
    <x v="0"/>
  </r>
  <r>
    <n v="11"/>
    <d v="2024-03-03T20:11:48"/>
    <d v="2024-03-03T21:16:15"/>
    <s v="kareneliana.angarita@unir.net"/>
    <s v="Karen Eliana Angarita Casas"/>
    <m/>
    <d v="2024-02-29T00:00:00"/>
    <s v="Creatividad Publicitaria"/>
    <s v="Yeison Orlando Martinez "/>
    <s v="Karen Eliana Angarita"/>
    <x v="0"/>
    <x v="4"/>
    <s v="Presentación - Tema 1"/>
    <x v="0"/>
    <x v="0"/>
    <x v="0"/>
    <s v="No incluye el saludo por el chat"/>
    <x v="0"/>
    <x v="0"/>
    <x v="0"/>
    <s v="Incluye una diapositiva con los RA de la asignatura, los explica y los conecta con los temas a desarrollar."/>
    <x v="0"/>
    <x v="0"/>
    <s v="Se lleva un orden en el desarrollo de la clase."/>
    <x v="0"/>
    <s v="Incluye preguntas para generar análisis y participación"/>
    <x v="0"/>
    <x v="0"/>
    <s v="Procura la participación de los estudiantes"/>
    <x v="0"/>
    <x v="0"/>
    <x v="0"/>
    <s v="Incluye videos, invita al análisis, incluye información relevante y actualizada"/>
    <x v="1"/>
    <x v="0"/>
    <x v="1"/>
    <x v="0"/>
    <s v="Incluye una diapositiva con las conclusiones de la sesión pero no lo relaciona con los RA."/>
    <s v="Logra mantener la atención y participación de los estudiantes."/>
    <s v="Invitar a revisar el material de la siguiente clase."/>
    <x v="4"/>
    <x v="1"/>
  </r>
  <r>
    <n v="12"/>
    <d v="2024-03-04T09:57:43"/>
    <d v="2024-03-04T10:58:55"/>
    <s v="kareneliana.angarita@unir.net"/>
    <s v="Karen Eliana Angarita Casas"/>
    <m/>
    <d v="2024-02-29T00:00:00"/>
    <s v="Branding y Desarrollo de Producto "/>
    <s v="Rosemberth Rodriguez"/>
    <s v="Karen Eliana Angarita"/>
    <x v="0"/>
    <x v="4"/>
    <s v="Presentación - Tema 1"/>
    <x v="0"/>
    <x v="0"/>
    <x v="0"/>
    <s v="Saluda personalmente a todos los participantes a la sesión, falta el saludo por el chat.  En momentos de la sesión el docente apaga la cámara."/>
    <x v="1"/>
    <x v="1"/>
    <x v="1"/>
    <s v="No incluye en la sesión los RA"/>
    <x v="0"/>
    <x v="0"/>
    <s v="La sesión lleva un orden, en la presentación resalta el modelo pedagógico y los diferentes recursos."/>
    <x v="0"/>
    <s v="Genera ejemplos y comparte casos reales para invitar el análisis, aunque no lo relaciona con los RA"/>
    <x v="0"/>
    <x v="0"/>
    <s v="Invita a la participación a partir de casos reales."/>
    <x v="0"/>
    <x v="0"/>
    <x v="0"/>
    <s v="Alterna la presentación, comparte pantalla."/>
    <x v="1"/>
    <x v="0"/>
    <x v="0"/>
    <x v="0"/>
    <s v="El docente le dice el tema a abordar en la siguiente sesión e invita a revisar los contenidos."/>
    <s v="Muy interesante la invitación a ingresar a la biblioteca y al uso de las normas APA"/>
    <s v="Tener la cámara encendida durante toda la sesión, falta socializar los RA de la asignatura."/>
    <x v="5"/>
    <x v="1"/>
  </r>
  <r>
    <n v="13"/>
    <d v="2024-03-04T11:25:46"/>
    <d v="2024-03-04T12:01:54"/>
    <s v="oscararnulfo.gomez@unir.net"/>
    <s v="Oscar Arnulfo Gomez Rincon"/>
    <m/>
    <d v="2024-03-04T00:00:00"/>
    <s v="Fundamentos de Administración de Empresas"/>
    <s v="Mayra Samara Ordoñez Diaz."/>
    <s v="Oscar Gómez"/>
    <x v="0"/>
    <x v="5"/>
    <s v="La empresa y sus Elementos. "/>
    <x v="0"/>
    <x v="0"/>
    <x v="0"/>
    <s v="No es claro el tema del día no es claro, toda vez que no hay diapositiva específica. No se evidencia saludo en el Chat."/>
    <x v="0"/>
    <x v="0"/>
    <x v="0"/>
    <s v="Coherencia y manejo de los RAP."/>
    <x v="0"/>
    <x v="1"/>
    <s v="Aunque tiene un orden para abordar el tema no se presenta la agenda del día."/>
    <x v="0"/>
    <s v="Maneja el tema de manera organizada e invita a los estudiantes a participar, interactuando de manera activa."/>
    <x v="0"/>
    <x v="1"/>
    <s v="No se evidencia durante la sesión que revisa el chat para responder a las dudas. "/>
    <x v="0"/>
    <x v="0"/>
    <x v="0"/>
    <s v="Se pueden utilizar otros recursos para hacer más participativa la clase."/>
    <x v="0"/>
    <x v="0"/>
    <x v="0"/>
    <x v="0"/>
    <s v="Maneja un tono adecuado de voz para el cierre de la clase e invita a seguir explorando el tema para profundización."/>
    <s v="Se evidencia que la primera hora de la clase toco temas generales sin iniciar el desarrollo de la clase y no presento agenda. por otra parte, no retroalimento sobre qye se esta llevando a cabo el proceso de autoevaluación de la titulación de CP"/>
    <s v="El inicio de la clase es muy demorado, no se evidencia agenda para la estructura de la clase, no utiliza otros recursos de apoyo aparte de video y power point."/>
    <x v="4"/>
    <x v="1"/>
  </r>
  <r>
    <n v="14"/>
    <d v="2024-03-04T12:40:01"/>
    <d v="2024-03-04T12:40:25"/>
    <s v="oscararnulfo.gomez@unir.net"/>
    <s v="Oscar Arnulfo Gomez Rincon"/>
    <m/>
    <d v="2024-03-04T00:00:00"/>
    <s v="Inglés III CP"/>
    <s v="Eimy Alejandra Castañeda Panqueba"/>
    <s v="Oscar Gómez"/>
    <x v="0"/>
    <x v="5"/>
    <s v="Unit 1 Presente Progresivo"/>
    <x v="0"/>
    <x v="0"/>
    <x v="0"/>
    <s v="Sin observaciones cumple adecuadamente con lo requerido."/>
    <x v="0"/>
    <x v="0"/>
    <x v="0"/>
    <s v="Sin observaciones comunica de manera certera los resultados de aprendizaje"/>
    <x v="0"/>
    <x v="0"/>
    <s v="Sin observaciones organiza la clase y presento la agenda."/>
    <x v="0"/>
    <s v="Sin observaciones interactúa de manera continua con los estudiantes."/>
    <x v="0"/>
    <x v="0"/>
    <s v="Sin observaciones maneja la clase manteniendo la atención de los estudiantes utiliza el español cuando se requiere."/>
    <x v="0"/>
    <x v="0"/>
    <x v="0"/>
    <s v="Sin observaciones utiliza diversos recursos."/>
    <x v="1"/>
    <x v="0"/>
    <x v="0"/>
    <x v="0"/>
    <s v="No se evidencia que trate en el cierre el análisis o si aplican los RAP al tema desarrollado."/>
    <s v="Se observo una clase muy participativa tanto por parte de la docente como de los estudiantes toda vez que intercala diferentes herramientas para desarrollar el tema e invita y anima a los estudiantes a participar."/>
    <s v="En el cierre realizar el análisis frente al cumplimiento de las propuestas de los Resultados de aprendizaje. realizar retroalimentación sobre el proceso que se esta llevando relacionado con la autoevaluación del programa"/>
    <x v="3"/>
    <x v="1"/>
  </r>
  <r>
    <n v="15"/>
    <d v="2024-03-04T13:42:17"/>
    <d v="2024-03-04T13:42:27"/>
    <s v="oscararnulfo.gomez@unir.net"/>
    <s v="Oscar Arnulfo Gomez Rincon"/>
    <m/>
    <d v="2024-03-04T00:00:00"/>
    <s v="Matemática Financiera CP"/>
    <s v="Luci Paola Caicedo Ortiz"/>
    <s v="Oscar Gómez"/>
    <x v="0"/>
    <x v="5"/>
    <s v="Tema 1 Conceptos Básicos"/>
    <x v="0"/>
    <x v="0"/>
    <x v="0"/>
    <s v="En algunas partes se escucha lejos o con eco, no se evidencia interacción o saludo vía chat."/>
    <x v="0"/>
    <x v="0"/>
    <x v="0"/>
    <s v="Sin observaciones presenta analiza y retroalimenta sobre los mismos."/>
    <x v="0"/>
    <x v="0"/>
    <s v="Sin comentarios tema estructurado y presentación de agenda de manera correcta."/>
    <x v="0"/>
    <s v="Sin comentarios interactúa con los estudiantes logrando la atención y conexión para el logro de los Rap"/>
    <x v="0"/>
    <x v="1"/>
    <s v="No se relaciona comunicación o interacción de preguntas o respuestas vía chat "/>
    <x v="0"/>
    <x v="0"/>
    <x v="0"/>
    <s v="utiliza recursos como excel, calculadora y power point, Por otra parte, las diapositivas son un poco pesadas y la aplicación y uso de fórmulas es suelta, seria optimo proponer un ejercicio hacia la vida real para aplicar las fórmulas y tener un análisis para determinar o poder tomar decisiones."/>
    <x v="1"/>
    <x v="0"/>
    <x v="0"/>
    <x v="0"/>
    <s v="No se evidencia al cierre el análisis o síntesis de si se están aplicando los Rap cumpliendo su objetivo"/>
    <s v="El audio en algunos momentos presenta cambios por lo tanto se escucha como en eco o lejos. Se evidencia conocimiento del tema por parte de la docente, sin embargo se encyentra que aunque explica las fórmulas no las está aplicando a un ejercicio de la vida real o no se efectúa análisis por lo que se nota en algunos momentos que los estudiantes dudan para poder realizar la operación. No se evidencia interacción a través del Chat y en el cierre no se sintetiza sobre este."/>
    <s v="Revisar el audio para mejorar la escucha por parte de los oyentes. Aplicar explicación de fórmulas con posibles situaciones que se puedan presentar. Animar a los estudiantes a participar mas, y al final de la clase retomar los Rap para concluir si están acorde y apuntan hacia los objetivos planteados"/>
    <x v="4"/>
    <x v="1"/>
  </r>
  <r>
    <n v="16"/>
    <d v="2024-03-04T13:43:05"/>
    <d v="2024-03-04T14:12:11"/>
    <s v="oscararnulfo.gomez@unir.net"/>
    <s v="Oscar Arnulfo Gomez Rincon"/>
    <m/>
    <d v="2024-03-04T00:00:00"/>
    <s v="Politica de Financiación"/>
    <s v="Fredy Alberto Lara Greco."/>
    <s v="Oscar Gómez"/>
    <x v="0"/>
    <x v="6"/>
    <s v="Tema 1 Financiación Empresarial; Principios Generales."/>
    <x v="0"/>
    <x v="0"/>
    <x v="0"/>
    <s v="No se evidencia interacción por el Chat."/>
    <x v="0"/>
    <x v="0"/>
    <x v="0"/>
    <s v="Sin comentarios, el docente explica y comunica las competencias y los Rap realizando un corto análisis de los mismos "/>
    <x v="0"/>
    <x v="0"/>
    <s v="Sin comentarios organiza de manera correcta la clase y presenta una agenda ordenada."/>
    <x v="0"/>
    <s v="Sin comentarios interactúa con los estudiantes animándolos a participar. "/>
    <x v="0"/>
    <x v="0"/>
    <s v="No se evidencio interacción con los estudiantes mediante el uso del Chat."/>
    <x v="0"/>
    <x v="0"/>
    <x v="0"/>
    <s v="Sin observaciones. Se evidencia que utiliza videos de manera eficaz, se recomienda utilizar otros recursos además de los utilizados."/>
    <x v="1"/>
    <x v="0"/>
    <x v="0"/>
    <x v="0"/>
    <s v="No se evidencia cierre para analisis de cumplimiento de objetivos del Rap"/>
    <s v="la clase en términos generales es muy dinámica y activa, el docente posee la experiencia y competencias necsarias para desarrollar los temas."/>
    <s v=" Revisar lo que corresponde al Chat. En el cierre evaluar lo que corresponde a los Rap e implementar el uso de otros recursos."/>
    <x v="3"/>
    <x v="0"/>
  </r>
  <r>
    <n v="17"/>
    <d v="2024-03-04T11:33:27"/>
    <d v="2024-03-04T20:24:19"/>
    <s v="kareneliana.angarita@unir.net"/>
    <s v="Karen Eliana Angarita Casas"/>
    <m/>
    <d v="2024-02-29T00:00:00"/>
    <s v="Gestión en punto de venta"/>
    <s v="Olga Grisales"/>
    <s v="Karen Eliana Angarita"/>
    <x v="0"/>
    <x v="4"/>
    <s v="Tema 1 y presentación"/>
    <x v="0"/>
    <x v="0"/>
    <x v="0"/>
    <s v="Hace una completa presentación de la asignatura, interactúa con los participantes"/>
    <x v="0"/>
    <x v="0"/>
    <x v="0"/>
    <s v="Incluye en su presentación una diapositiva para mostrar los RA"/>
    <x v="0"/>
    <x v="0"/>
    <s v="Socializa el modelo pedagógico y da a conocer los diferentes recursos de la plataforma"/>
    <x v="0"/>
    <s v="Expone casos reales e invita al análisis."/>
    <x v="0"/>
    <x v="0"/>
    <s v="La docente procura todo el tiempo la participación"/>
    <x v="0"/>
    <x v="0"/>
    <x v="0"/>
    <s v="Incluye diapositivas con información muy puntual, que además invita a profundizar y debatir sobre ciertos temas."/>
    <x v="1"/>
    <x v="0"/>
    <x v="0"/>
    <x v="0"/>
    <s v="Al final comparte una diapositiva con las recomendaciones"/>
    <s v="Es una clase que invita a la participación, es dinámica y lleva un adecuado orden"/>
    <s v="Reforzar los RA en diferentes momentos de la sesión"/>
    <x v="3"/>
    <x v="1"/>
  </r>
  <r>
    <n v="18"/>
    <d v="2024-03-04T20:26:20"/>
    <d v="2024-03-04T21:07:22"/>
    <s v="kareneliana.angarita@unir.net"/>
    <s v="Karen Eliana Angarita Casas"/>
    <m/>
    <d v="2024-02-29T00:00:00"/>
    <s v="Social Media Marketing"/>
    <s v="Johana Andrea Riaño"/>
    <s v="Karen Eliana Angarita"/>
    <x v="0"/>
    <x v="4"/>
    <s v="Presentación y Tema 1"/>
    <x v="0"/>
    <x v="0"/>
    <x v="0"/>
    <s v="La imagen es clara, el profesor da la bienvenida e interactúa con cada uno de los estudiantes para que se presenten."/>
    <x v="0"/>
    <x v="0"/>
    <x v="0"/>
    <s v="Socializa los RA al cierre como conclusión de la sesión"/>
    <x v="0"/>
    <x v="0"/>
    <s v="Enfatiza en el modelo pedagógico y los diferentes recursos que tiene la plataforma"/>
    <x v="0"/>
    <s v="Formula preguntas que invitan a exponer su punto de vista"/>
    <x v="0"/>
    <x v="0"/>
    <s v="Propicia la participación con el estudiante"/>
    <x v="0"/>
    <x v="0"/>
    <x v="0"/>
    <s v="Alterna entre diapositivas y video.  Algunas diapositivas tienen mucho texto."/>
    <x v="0"/>
    <x v="0"/>
    <x v="0"/>
    <x v="0"/>
    <s v="Presenta los RA como conclusión, complementa con material adicional.  Puede incluir información sobre el tema a tratar en la siguiente sesión."/>
    <s v="Es una clase muy dinámica, la docente procura todo el tiempo la interacción de los estudiantes."/>
    <s v="Algunas diapositivas tienen demasiado texto."/>
    <x v="0"/>
    <x v="1"/>
  </r>
  <r>
    <n v="19"/>
    <d v="2024-03-09T14:22:07"/>
    <d v="2024-03-09T14:44:09"/>
    <s v="gustavoadolfo.jimenez@unir.net"/>
    <s v="Gustavo Adolfo Jimenez Silva"/>
    <m/>
    <d v="2024-03-09T00:00:00"/>
    <s v="Dirección de Operaciones y Logística"/>
    <s v="Henry Fajardo Fonseca"/>
    <s v="GUSTAVO ADOLFO JIMÉNEZ SILVA"/>
    <x v="0"/>
    <x v="0"/>
    <s v="Gestión de la innovación y el conocimiento en las operaciones"/>
    <x v="0"/>
    <x v="1"/>
    <x v="1"/>
    <s v="No hay saludo por el chat"/>
    <x v="0"/>
    <x v="0"/>
    <x v="0"/>
    <s v="Apropia los RA"/>
    <x v="0"/>
    <x v="0"/>
    <s v="Apropia el MP"/>
    <x v="0"/>
    <s v="Se formulan preguntas y respuestas por el docente"/>
    <x v="0"/>
    <x v="1"/>
    <s v="Hay buen ambiente"/>
    <x v="0"/>
    <x v="0"/>
    <x v="0"/>
    <s v="Maneja solo power point"/>
    <x v="0"/>
    <x v="1"/>
    <x v="1"/>
    <x v="0"/>
    <s v="Buen cierre"/>
    <s v="Revisión de los contenidos futuros"/>
    <s v="Encender la cámara, mayor participación, interacción  de recursos"/>
    <x v="2"/>
    <x v="0"/>
  </r>
  <r>
    <n v="20"/>
    <d v="2024-03-09T16:09:30"/>
    <d v="2024-03-09T17:08:05"/>
    <s v="darlingnathali.gomez@unir.net"/>
    <s v="Darling Nathali Gomez Ospina"/>
    <m/>
    <d v="2024-03-08T00:00:00"/>
    <s v="Marketing Digital"/>
    <s v="Alexander Sanabria"/>
    <s v="Darling Nathali Gómez Ospina"/>
    <x v="0"/>
    <x v="1"/>
    <s v="Complementado del enfoque digital"/>
    <x v="0"/>
    <x v="0"/>
    <x v="1"/>
    <s v="Se recomienda dejar el saludo en el chat"/>
    <x v="1"/>
    <x v="1"/>
    <x v="1"/>
    <s v="No se presentan los RA en la clase, se recomienda incluirlos en próximas sesiones"/>
    <x v="0"/>
    <x v="1"/>
    <s v="No se presenta agenda"/>
    <x v="0"/>
    <s v="La interacción es muy buena con los estudiantes"/>
    <x v="0"/>
    <x v="1"/>
    <s v="Se recomienda revisar las participaciones en el chat"/>
    <x v="1"/>
    <x v="0"/>
    <x v="0"/>
    <s v="Se recomienda alternar recursos en las clases"/>
    <x v="0"/>
    <x v="0"/>
    <x v="0"/>
    <x v="0"/>
    <s v="Se cumple"/>
    <s v="Se recomienda tener en cuenta las recomendaciones realizadas para próximas sesiones."/>
    <s v="Incluir: R.A, Herramientas adicionales de clase, fondo institucional, interacción en el chat"/>
    <x v="1"/>
    <x v="1"/>
  </r>
  <r>
    <n v="21"/>
    <d v="2024-03-09T17:08:11"/>
    <d v="2024-03-09T18:01:11"/>
    <s v="darlingnathali.gomez@unir.net"/>
    <s v="Darling Nathali Gomez Ospina"/>
    <m/>
    <d v="2024-03-08T00:00:00"/>
    <s v="Comunicación y Liderazgo"/>
    <s v="Esther Aranda"/>
    <s v="Darling Nathali Gómez Ospina"/>
    <x v="0"/>
    <x v="1"/>
    <s v="Sesión 2"/>
    <x v="0"/>
    <x v="0"/>
    <x v="0"/>
    <s v="Se cumple a satisfacción"/>
    <x v="0"/>
    <x v="0"/>
    <x v="0"/>
    <s v="Se cumple a satisfacción"/>
    <x v="0"/>
    <x v="0"/>
    <s v="Se cumple a satisfacción"/>
    <x v="0"/>
    <s v="Se cumple a satisfacción"/>
    <x v="0"/>
    <x v="0"/>
    <s v="Excelente clima en la clase"/>
    <x v="0"/>
    <x v="0"/>
    <x v="0"/>
    <s v="Se cumple a satisfacción"/>
    <x v="0"/>
    <x v="0"/>
    <x v="0"/>
    <x v="0"/>
    <s v="Se cumple a satisfacción"/>
    <s v="Excelente clase"/>
    <s v="NA"/>
    <x v="0"/>
    <x v="1"/>
  </r>
  <r>
    <n v="22"/>
    <d v="2024-03-10T15:50:32"/>
    <d v="2024-03-10T18:59:05"/>
    <s v="kareneliana.angarita@unir.net"/>
    <s v="Karen Eliana Angarita Casas"/>
    <m/>
    <d v="2024-03-07T00:00:00"/>
    <s v="Inbound Marketing"/>
    <s v="Raúl Fabian Cadena"/>
    <s v="Karen Eliana Angarita"/>
    <x v="0"/>
    <x v="7"/>
    <s v="Concepto del Inbound Marketing"/>
    <x v="0"/>
    <x v="0"/>
    <x v="0"/>
    <s v="Falta incluir el saludo por el chat"/>
    <x v="1"/>
    <x v="1"/>
    <x v="1"/>
    <s v="Define los objetivos de la clase pero no los relaciona con los RA"/>
    <x v="0"/>
    <x v="0"/>
    <s v="Presenta la agenda, además de los objetivos de la sesión"/>
    <x v="0"/>
    <s v="Sobre el tema genera pregunta de análisis "/>
    <x v="0"/>
    <x v="0"/>
    <s v="Genera un caso real para la pariticipación"/>
    <x v="0"/>
    <x v="0"/>
    <x v="0"/>
    <s v="Se sugiere usar el ppt en modo de presentación"/>
    <x v="1"/>
    <x v="0"/>
    <x v="1"/>
    <x v="0"/>
    <s v="Cierra la sesión con la programación de la semana, pero no hace claridad sobre el tema a desarrollar."/>
    <s v="En la sesión se usan diferentes recursos y se propone un ejercicio para que participen."/>
    <s v="Incluir los RA"/>
    <x v="2"/>
    <x v="0"/>
  </r>
  <r>
    <n v="23"/>
    <d v="2024-03-10T18:59:10"/>
    <d v="2024-03-10T19:21:30"/>
    <s v="kareneliana.angarita@unir.net"/>
    <s v="Karen Eliana Angarita Casas"/>
    <m/>
    <d v="2024-03-06T00:00:00"/>
    <s v="Marketing Digital"/>
    <s v="Juan Álvarez "/>
    <s v="Karen Eliana Angarita"/>
    <x v="0"/>
    <x v="4"/>
    <s v="Introducción al Marketing Digital"/>
    <x v="1"/>
    <x v="0"/>
    <x v="0"/>
    <s v="Se debe iniciar la grabación en el momento en que inicia la clase."/>
    <x v="1"/>
    <x v="1"/>
    <x v="1"/>
    <s v="No se presentan los RA"/>
    <x v="0"/>
    <x v="0"/>
    <s v="Define el tema de la sesión y lo desarrolla en orden"/>
    <x v="0"/>
    <s v="Invita a la participación con preguntas directas al estudiante.  "/>
    <x v="0"/>
    <x v="0"/>
    <s v="Su estrategia es preguntar a un estudiante especifico "/>
    <x v="0"/>
    <x v="0"/>
    <x v="0"/>
    <s v="Interactúa con varios recursos, videos, sitios web, etc"/>
    <x v="1"/>
    <x v="0"/>
    <x v="0"/>
    <x v="0"/>
    <s v="Propone el tema de la siguiente clase"/>
    <s v="Es una clase donde constantemente indaga al estudiante, puede ser una buena estrategia para los que no participan."/>
    <s v="Socializar RA"/>
    <x v="2"/>
    <x v="1"/>
  </r>
  <r>
    <n v="24"/>
    <d v="2024-03-10T19:39:33"/>
    <d v="2024-03-10T20:13:10"/>
    <s v="diana.carvajal@unir.net"/>
    <s v="Diana Milena Carvajal Montealegre"/>
    <m/>
    <d v="2024-03-04T00:00:00"/>
    <s v="Condiciones de Salud"/>
    <s v="Bibiana Andrea Pérez Villescas"/>
    <s v="Milena Carvajal"/>
    <x v="0"/>
    <x v="8"/>
    <s v="Inducción a la asignatura Tema 1 Salud en el Trabajo"/>
    <x v="0"/>
    <x v="0"/>
    <x v="0"/>
    <s v="Se cumplen adecuadamente los criterios de inicio de la sesión"/>
    <x v="0"/>
    <x v="0"/>
    <x v="0"/>
    <s v="en la sesión de bienvenida hace un ejercicio reflexivo de la asignatura que relaciona con las habilidades que necesitan es decir los resultados de aprendizaje de la asigantura"/>
    <x v="0"/>
    <x v="0"/>
    <s v="Se enuncia cómo y qué se desarrollará dentro de la sesión, sin embargo, no se deja de manera explícita en el apoyo de la sesión."/>
    <x v="0"/>
    <s v="Durante el desarrollo de la sesión, presenta preguntas de reflexión para el desarrollo de la temática"/>
    <x v="0"/>
    <x v="0"/>
    <s v="se presenta un ambiente de clase que motiva a la participación"/>
    <x v="0"/>
    <x v="0"/>
    <x v="0"/>
    <s v="utiliza diversos recursos como el aula de la asignatura, ppt, formulario google, informes de formulario en ejercicio práctico"/>
    <x v="0"/>
    <x v="1"/>
    <x v="0"/>
    <x v="0"/>
    <s v="Concluye de manera optima la sesión, falta motivar a los estudiantes para enlazarse con la temática de la siguiente sesión de clase"/>
    <s v="Sesión concreta, precisa con un proceso de inducción a la clase y de uso de aplicación de las herramientas que se requieren"/>
    <s v="El cierre de la sesión invitando al estudio de la temática siguiente"/>
    <x v="3"/>
    <x v="0"/>
  </r>
  <r>
    <n v="25"/>
    <d v="2024-03-10T20:07:54"/>
    <d v="2024-03-10T20:22:29"/>
    <s v="darlingnathali.gomez@unir.net"/>
    <s v="Darling Nathali Gomez Ospina"/>
    <m/>
    <d v="2024-03-08T00:00:00"/>
    <s v="Dirección y Gestión del Talento"/>
    <s v="Victoria Eugenia Robledo"/>
    <s v="Darling Nathali Gómez Ospina"/>
    <x v="0"/>
    <x v="1"/>
    <s v="Sesión 2"/>
    <x v="0"/>
    <x v="0"/>
    <x v="1"/>
    <s v="Se recomienda saludar en el chat"/>
    <x v="0"/>
    <x v="0"/>
    <x v="0"/>
    <s v="Se cumple a satisfacción "/>
    <x v="0"/>
    <x v="0"/>
    <s v="Se cumple a satisfacción"/>
    <x v="0"/>
    <s v="Se formulan de manera adecuada"/>
    <x v="0"/>
    <x v="0"/>
    <s v="Se cumple a satisfacción"/>
    <x v="0"/>
    <x v="0"/>
    <x v="0"/>
    <s v="Se cumple a satisfacción"/>
    <x v="0"/>
    <x v="0"/>
    <x v="0"/>
    <x v="0"/>
    <s v="En general la estructura se cumple a satisfacción"/>
    <s v="Se recomienda participación en el chat e incorporar herramientas virtuales en la clase"/>
    <s v="Se recomienda participación en el chat e incorporar herramientas virtuales en la clase"/>
    <x v="3"/>
    <x v="1"/>
  </r>
  <r>
    <n v="26"/>
    <d v="2024-03-10T20:22:32"/>
    <d v="2024-03-10T20:34:07"/>
    <s v="darlingnathali.gomez@unir.net"/>
    <s v="Darling Nathali Gomez Ospina"/>
    <m/>
    <d v="2024-03-08T00:00:00"/>
    <s v="Dirección, Liderazgo y Excelencia Operacional "/>
    <s v="Luis Alberto López"/>
    <s v="Darling Nathali Gómez Ospina"/>
    <x v="0"/>
    <x v="1"/>
    <s v="Sesión 2"/>
    <x v="0"/>
    <x v="0"/>
    <x v="0"/>
    <s v="Se cumple a satisfacción"/>
    <x v="0"/>
    <x v="0"/>
    <x v="0"/>
    <s v="Se cumple a satisfacción"/>
    <x v="0"/>
    <x v="0"/>
    <s v="Se cumple a satisfacción"/>
    <x v="0"/>
    <s v="Se cumple a satifacción"/>
    <x v="0"/>
    <x v="0"/>
    <s v="Se cumple de manera adecuada"/>
    <x v="0"/>
    <x v="0"/>
    <x v="0"/>
    <s v="Se cumple de manera satisfactoria"/>
    <x v="0"/>
    <x v="0"/>
    <x v="0"/>
    <x v="0"/>
    <s v="Se cumple a satisfacción"/>
    <s v="Excelente clase"/>
    <s v="Solamente saludar en el chat"/>
    <x v="0"/>
    <x v="1"/>
  </r>
  <r>
    <n v="27"/>
    <d v="2024-03-10T20:13:14"/>
    <d v="2024-03-10T20:39:04"/>
    <s v="diana.carvajal@unir.net"/>
    <s v="Diana Milena Carvajal Montealegre"/>
    <m/>
    <d v="2024-03-08T00:00:00"/>
    <s v="Matemática aplicada"/>
    <s v="Juan Carlos Escobar Zuñiga"/>
    <s v="Milena Carvajal Montealegre"/>
    <x v="0"/>
    <x v="9"/>
    <s v="Inducción y Conjunto de números y sus operaciones"/>
    <x v="0"/>
    <x v="0"/>
    <x v="1"/>
    <s v="Propone mecanismos para captar la atención de los estudiantes tales como contador de inicio, utiliza padlet de presentación y lo hace participativo posteriormente, puede ser que aunque es una excelente estrategia puede sintetizarse un poco más para avanzar en la temática del curso "/>
    <x v="1"/>
    <x v="1"/>
    <x v="1"/>
    <s v="No se presentan los RA de la asignatura"/>
    <x v="0"/>
    <x v="1"/>
    <s v="No presenta la agenda de la sesión de manera explícita, menciona cómo se desarrollará la primera sesión."/>
    <x v="0"/>
    <s v="siendo una de las asignaturas de inicio de la formación y a la que usualmente los estudiantes llegan con muchos temores, el desarrollo sencillo de la sesión acerca a los estudiantes, las preguntas iniciales no son complejas pero muy apropiadas para el desarrollo de la sesión"/>
    <x v="0"/>
    <x v="0"/>
    <s v="Genera un ambiente de relacionamiento agradable"/>
    <x v="0"/>
    <x v="1"/>
    <x v="0"/>
    <s v="Alterna adecuadamente con diferentes recursos, sin embargo, no se completa la ppt preparada para la sesión."/>
    <x v="1"/>
    <x v="0"/>
    <x v="0"/>
    <x v="0"/>
    <s v="Aunque da cierre a la sesión, esta no se articula con los RA de la asignatura"/>
    <s v="Se realiza un muy buen inicio de la asignatura, usa recursos variados, invita a la participación de los estudiantes"/>
    <s v="Acortar un poco el tiempo dedicado a la presentación de los estudiantes para alcanzar el desarrollo de la temática, importante presentar y relacionar los RA de la asignatura en la presentación inicial y en la medida en la que avanza en las sesiones de clase"/>
    <x v="1"/>
    <x v="1"/>
  </r>
  <r>
    <n v="28"/>
    <d v="2024-03-10T19:21:37"/>
    <d v="2024-03-10T21:26:40"/>
    <s v="kareneliana.angarita@unir.net"/>
    <s v="Karen Eliana Angarita Casas"/>
    <m/>
    <d v="2024-03-07T00:00:00"/>
    <s v="Inteligencia de Mercados "/>
    <s v="Erika Gisela Galeano "/>
    <s v="Karen Eliana Angarita"/>
    <x v="0"/>
    <x v="4"/>
    <s v="Tipo de datos"/>
    <x v="0"/>
    <x v="0"/>
    <x v="0"/>
    <s v="Inicia en tiempo, se sugiere saludar por el chat"/>
    <x v="0"/>
    <x v="0"/>
    <x v="0"/>
    <s v="Define el RA a desarrollar en la sesión"/>
    <x v="0"/>
    <x v="0"/>
    <s v="La sesión lleva un orden "/>
    <x v="0"/>
    <s v="Durante la sesión propone ejercicios y los desarrolla con los estudiantes"/>
    <x v="0"/>
    <x v="0"/>
    <s v="Todo el tiempo procura que los estudiantes participen en la sesión"/>
    <x v="0"/>
    <x v="0"/>
    <x v="0"/>
    <s v="Alterna presentación, herramienta, videos."/>
    <x v="0"/>
    <x v="0"/>
    <x v="0"/>
    <x v="0"/>
    <s v="Despide la sesión y explica el tema a abordar en la siguiente clase"/>
    <s v="Es una clase muy dinámica y cada tema lo complementa con ejercicios"/>
    <s v="La ppt es mejor compartirla en modo presentación"/>
    <x v="0"/>
    <x v="1"/>
  </r>
  <r>
    <n v="29"/>
    <d v="2024-03-10T21:26:44"/>
    <d v="2024-03-10T21:50:07"/>
    <s v="kareneliana.angarita@unir.net"/>
    <s v="Karen Eliana Angarita Casas"/>
    <m/>
    <d v="2024-03-08T00:00:00"/>
    <s v="Fundamentos de Administración"/>
    <s v="Lina Rosenda Bonilla"/>
    <s v="Karen Eliana Angarita"/>
    <x v="0"/>
    <x v="4"/>
    <s v="Tema 1 y 2"/>
    <x v="0"/>
    <x v="0"/>
    <x v="0"/>
    <s v="El docente inicia a tiempo, saluda a todos los asistentes"/>
    <x v="0"/>
    <x v="0"/>
    <x v="0"/>
    <s v="Incluye una diapositiva con los RA"/>
    <x v="0"/>
    <x v="0"/>
    <s v="Presenta la agenda de la sesión"/>
    <x v="0"/>
    <s v="A través de preguntas, por medio del recurso de quiz, corrobora el entendimiento de los temas."/>
    <x v="0"/>
    <x v="0"/>
    <s v="Procura todo el tiempo la participación"/>
    <x v="0"/>
    <x v="0"/>
    <x v="0"/>
    <s v="Usa la plantilla de la UNIR, alterna entre diferentes recursos haciendo más dinámica la sesión"/>
    <x v="0"/>
    <x v="0"/>
    <x v="0"/>
    <x v="0"/>
    <s v="Cierra la sesión, concluye e invita a participar en la siguiente sesión"/>
    <s v="Una clase muy dinámica, implementa diferentes recursos para que los estudiantes participen y para aclarar duda"/>
    <s v="-"/>
    <x v="0"/>
    <x v="1"/>
  </r>
  <r>
    <n v="30"/>
    <d v="2024-03-11T10:35:34"/>
    <d v="2024-03-11T11:22:48"/>
    <s v="oscararnulfo.gomez@unir.net"/>
    <s v="Oscar Arnulfo Gomez Rincon"/>
    <m/>
    <d v="2024-03-11T00:00:00"/>
    <s v="Contabilidad Financiera Avanzada"/>
    <s v="Lucy Paola Caicedo Ortiz"/>
    <s v="Oscar Gómez"/>
    <x v="0"/>
    <x v="5"/>
    <s v="Tema 2 Ciclo Contable. Sin observaciones."/>
    <x v="0"/>
    <x v="0"/>
    <x v="0"/>
    <s v="Sin observaciones cumple con todos los factores de inicio de clase, da tiempo para que otros alumnos puedan unirse a la clase y no se evidencio saludo por el chat."/>
    <x v="0"/>
    <x v="0"/>
    <x v="0"/>
    <s v="Cumple con los factores de retroalimentación del proceso autoevaluación. RAP explica y sensibliza sobre los mismos y su importancia."/>
    <x v="0"/>
    <x v="0"/>
    <s v=" Sin observaciones cumple con la organización y presenta la agenda del día."/>
    <x v="0"/>
    <s v="Anima a participar en la clase de manera continua e indaga sobre situaciones relacionadas con el tema abordado."/>
    <x v="0"/>
    <x v="0"/>
    <s v="Soluciona inquietudes a medida que explica el tema."/>
    <x v="0"/>
    <x v="0"/>
    <x v="0"/>
    <s v="utiliza eherramientas tales como excel y alterna con las diapositivas."/>
    <x v="0"/>
    <x v="1"/>
    <x v="0"/>
    <x v="0"/>
    <s v="No se evidencia sensibilización sobre el ´próximo tema."/>
    <s v="Cumple con lo necesario y lo estipulado para dictar las clases. "/>
    <s v="Se recomienda interactuar más por el chat, el saludo a través de este y recordar a los estudiantes que no asisten en directo consultar la grabación y hacer uso del foro. De igual forma invitar y transmitir lo que corresponde al tema de la siguiente clase."/>
    <x v="3"/>
    <x v="1"/>
  </r>
  <r>
    <n v="31"/>
    <d v="2024-03-11T11:23:37"/>
    <d v="2024-03-11T12:01:58"/>
    <s v="oscararnulfo.gomez@unir.net"/>
    <s v="Oscar Arnulfo Gomez Rincon"/>
    <m/>
    <d v="2024-03-11T00:00:00"/>
    <s v="Estadistica Interferencial"/>
    <s v="Henry David Bacca M"/>
    <s v="Oscar Gómez"/>
    <x v="0"/>
    <x v="5"/>
    <s v="Muestras y Distribuciones Muestrales.  En la presentación no se evidencia   que tema es en numero. Realiza una retroalimentación de la clase anterior. "/>
    <x v="0"/>
    <x v="0"/>
    <x v="0"/>
    <s v="Al iniciar la grabación pasan minutos en donde solo aparece el nombre del docente. no se evidencia chat y saludo en el mismo, y luego de unos minutos apaga cámara"/>
    <x v="1"/>
    <x v="1"/>
    <x v="1"/>
    <s v="No se evidencia retroalimentación o sensibilización del proceso de autoevaluación y los RAP."/>
    <x v="0"/>
    <x v="1"/>
    <s v="Realizo resumen y explica lo que se va a realizar en la clase pero no se evidencia agenda."/>
    <x v="0"/>
    <s v="Utiliza la herramienta de excel Realizando y explicando ejercicio y como se realizan los cálculos."/>
    <x v="0"/>
    <x v="1"/>
    <s v="Invita a participar y preguntar de haber dudas. no se evidencia interacción con el Chat."/>
    <x v="0"/>
    <x v="0"/>
    <x v="0"/>
    <s v="Uitliza e interactua con Power point y excel."/>
    <x v="1"/>
    <x v="1"/>
    <x v="0"/>
    <x v="0"/>
    <s v="No se evidencia síntesis de aplicación de RAP, no se evidencia recomendación para revisar el material de las próximas clases, pero anima a realizar y nuevamente retomar el tema y ejercicios vistos en clase los cuales se encuentran en la plataforma."/>
    <s v="Se denota que es un excelente profesor con las competencias necesarias sin embargo no cumple con los lineamientos como son mantener cámara prendida durante la clase, presentar agenda del día, retroalimentar sobre los RAP y el proceso de autoevaluación y hacer unos e interactuar más con los estudiantes a través del Chat."/>
    <s v="Mantener cámara encendida, interactuar mas con los estudiantes en el Chat, presentar agenda "/>
    <x v="1"/>
    <x v="1"/>
  </r>
  <r>
    <n v="32"/>
    <d v="2024-03-11T12:04:04"/>
    <d v="2024-03-11T12:27:07"/>
    <s v="oscararnulfo.gomez@unir.net"/>
    <s v="Oscar Arnulfo Gomez Rincon"/>
    <m/>
    <d v="2024-03-11T00:00:00"/>
    <s v="Sistemas de información"/>
    <s v="Fredy Alberto Lara Greco"/>
    <s v="Oscar Gómez"/>
    <x v="0"/>
    <x v="5"/>
    <s v="Tema 2 Arquitectura Tecnológica del BPM"/>
    <x v="0"/>
    <x v="0"/>
    <x v="0"/>
    <s v="Sin observaciones cumple con todos los factores y lineamientos para la sesión de clase."/>
    <x v="0"/>
    <x v="0"/>
    <x v="0"/>
    <s v="Sin observaciones, explica de manera detallada las competencias y los RAP."/>
    <x v="0"/>
    <x v="0"/>
    <s v="Sin obserevaciones, cumple con los lineamientos dados para impartir las clases."/>
    <x v="0"/>
    <s v="Sin observaciones invita y realiza ejercicio de preguntas."/>
    <x v="0"/>
    <x v="0"/>
    <s v="Sin observaciones invita analizar e inervenir en el desarrollo del tema."/>
    <x v="1"/>
    <x v="0"/>
    <x v="0"/>
    <s v="Utiliza presentación power point y videos para retroalimentar."/>
    <x v="0"/>
    <x v="0"/>
    <x v="0"/>
    <x v="0"/>
    <s v="Sintetiza RAP llevando a la práctica e invita a los estudiantes a participar en la conclusión."/>
    <s v="Se evidencia excelente manejo y cumplimiento de direccionamiento para desarrollar las clases."/>
    <s v="Invitar a los estudiantes hacer uso del foro e interactuar mas con el Chat"/>
    <x v="3"/>
    <x v="1"/>
  </r>
  <r>
    <n v="33"/>
    <d v="2024-03-11T12:27:49"/>
    <d v="2024-03-11T13:07:57"/>
    <s v="oscararnulfo.gomez@unir.net"/>
    <s v="Oscar Arnulfo Gomez Rincon"/>
    <m/>
    <d v="2024-03-11T00:00:00"/>
    <s v="Tributaria III"/>
    <s v="Lizeth Johanna Benavides Trujillo."/>
    <s v="Oscar Gómez"/>
    <x v="0"/>
    <x v="5"/>
    <s v="Tema 2 Depuración Rentas Personas Jurídicas."/>
    <x v="0"/>
    <x v="0"/>
    <x v="0"/>
    <s v="Sin onservaciones cumple con los lineamientos para el incio de la clase"/>
    <x v="0"/>
    <x v="0"/>
    <x v="0"/>
    <s v="Relaciona Objetivos con los RAP explicando cada uno de ellos."/>
    <x v="0"/>
    <x v="1"/>
    <s v="No se evidencio presentación de agenda."/>
    <x v="0"/>
    <s v="Interacciona de manera asertiva con los estudiantes haciendo dinámica la clase."/>
    <x v="0"/>
    <x v="1"/>
    <s v="No se evidencia interacción por chat es mas participación por microfono para tener como mayor acción."/>
    <x v="0"/>
    <x v="0"/>
    <x v="0"/>
    <s v="Utiliza las herramientas de Power point y excel para calculos."/>
    <x v="1"/>
    <x v="1"/>
    <x v="0"/>
    <x v="0"/>
    <s v="No se evidencio síntesis de rap con lo desarrollado en la clase. menciona estar y practicar ejercicios, pero no sobre tema próximo, pero si indica como será la próxima clase."/>
    <s v="La docente cuenta con excelentes habilidades y competencias para atraer a los estudiantes."/>
    <s v="Se recomienda interactuar mas por el chat y no olvidar la retroalimentación al final de si se estan o no cumpliendo con los RAP."/>
    <x v="5"/>
    <x v="1"/>
  </r>
  <r>
    <n v="34"/>
    <d v="2024-03-10T20:43:45"/>
    <d v="2024-03-11T17:33:55"/>
    <s v="diana.carvajal@unir.net"/>
    <s v="Diana Milena Carvajal Montealegre"/>
    <m/>
    <d v="2024-03-11T00:00:00"/>
    <s v="Fundamentos de Administración"/>
    <s v="Carlos Hernández Potes"/>
    <s v="Milena Carvajal Montealegre"/>
    <x v="0"/>
    <x v="9"/>
    <s v="La Empresa"/>
    <x v="0"/>
    <x v="0"/>
    <x v="1"/>
    <s v="Da una bienvenida muy amable a sus estudiantes"/>
    <x v="1"/>
    <x v="1"/>
    <x v="1"/>
    <s v="Es indispensable socializar los RA en la presentación de la asignatura y enlazarlos en el avance de cada sesión"/>
    <x v="0"/>
    <x v="1"/>
    <s v="No presenta una agenda explícita del desarrollo de la sesión"/>
    <x v="1"/>
    <s v="Las preguntas se encuentran muy bien estructuradas con la temática de la sesión, por supuesto están alineadas con los resultados de aprendizaje "/>
    <x v="0"/>
    <x v="0"/>
    <s v="Tiene un clima de participación abierto a través del micrófono de los estudiantes, se manejan preguntas y respuestas sobre el caso que pone el profesor en la clase para dar el input al tema de la sesión"/>
    <x v="0"/>
    <x v="1"/>
    <x v="0"/>
    <s v="utiliza pizarra para explicaciones extra, las preguntas hacen que se tenga una mayor profundización por lo que no se utilizan todas los slide previstosteams"/>
    <x v="1"/>
    <x v="0"/>
    <x v="1"/>
    <x v="0"/>
    <s v="Es necesario realizar mayor énfasis en el cierre de la sesión"/>
    <s v="Es una sesión dinámica, atractiva para los estudiantes, utiliza diferentes recursos y anima a la participación constante de los estudiantes"/>
    <s v="Incorporar en el normal desarrollo de las sesiones los RA de la asignatura para que los estudiantes puedan identificar las habilidades a alcanzar a través de ella"/>
    <x v="6"/>
    <x v="1"/>
  </r>
  <r>
    <n v="35"/>
    <d v="2024-03-15T13:10:31"/>
    <d v="2024-03-15T13:24:05"/>
    <s v="darlingnathali.gomez@unir.net"/>
    <s v="Darling Nathali Gomez Ospina"/>
    <m/>
    <d v="2024-03-15T00:00:00"/>
    <s v="Fundamentos de Administración de Empresas"/>
    <s v="Olga Lucia Grisales Tinoco"/>
    <s v="Darling Nathali Gómez Ospina"/>
    <x v="0"/>
    <x v="1"/>
    <s v="Sesión 3"/>
    <x v="0"/>
    <x v="0"/>
    <x v="1"/>
    <s v="No se da la bienvenida en el chat"/>
    <x v="1"/>
    <x v="1"/>
    <x v="1"/>
    <s v="No se cumple"/>
    <x v="0"/>
    <x v="1"/>
    <s v="Se recomienda presentar la agenda"/>
    <x v="0"/>
    <s v="Se dinamiza la clase con preguntas, pero faltan los RA"/>
    <x v="0"/>
    <x v="1"/>
    <s v="Se recomienda mayor interacción en el chat"/>
    <x v="0"/>
    <x v="0"/>
    <x v="0"/>
    <s v="Se cumple con el dinamismo de la clase"/>
    <x v="1"/>
    <x v="0"/>
    <x v="0"/>
    <x v="0"/>
    <s v="Se recomienda incorporar los RA"/>
    <s v="La clase es participativa"/>
    <s v="Incorporar los RA, Mejorar la interacción en el chat (saludo, despedida e interacción en clase) las diapositivas en la pptx actualizada y fondo institucional."/>
    <x v="1"/>
    <x v="1"/>
  </r>
  <r>
    <n v="36"/>
    <d v="2024-03-15T13:42:38"/>
    <d v="2024-03-15T13:58:31"/>
    <s v="darlingnathali.gomez@unir.net"/>
    <s v="Darling Nathali Gomez Ospina"/>
    <m/>
    <d v="2024-03-15T00:00:00"/>
    <s v="Fundamentos de Derecho mercantil y sociedades"/>
    <s v="Yessica Katherine Espinosa"/>
    <s v="Darling Nathali Gómez Ospina"/>
    <x v="0"/>
    <x v="1"/>
    <s v="Tema 2"/>
    <x v="0"/>
    <x v="0"/>
    <x v="0"/>
    <s v="Se cumple a satisfacción"/>
    <x v="1"/>
    <x v="1"/>
    <x v="1"/>
    <s v="Los objetivos no son los RA, los RA deben ir en una diapositiva con título propio"/>
    <x v="0"/>
    <x v="0"/>
    <s v="Se cumple a satisfacción"/>
    <x v="0"/>
    <s v="Se propende por la interacción"/>
    <x v="0"/>
    <x v="0"/>
    <s v="Se dinamiza la clase"/>
    <x v="0"/>
    <x v="0"/>
    <x v="0"/>
    <s v="Se utilizan recursos web"/>
    <x v="1"/>
    <x v="0"/>
    <x v="0"/>
    <x v="0"/>
    <s v="Se cumple a satisfacción"/>
    <s v="Se recomienda incluir los RA"/>
    <s v="Se recomienda incluir los RA (no son los mismos objetivos) y adicional se deben presentar en todas las clases. Utilizar la presentación institucional actualizada"/>
    <x v="5"/>
    <x v="1"/>
  </r>
  <r>
    <n v="37"/>
    <d v="2024-03-15T16:20:06"/>
    <d v="2024-03-15T16:44:28"/>
    <s v="gustavoadolfo.jimenez@unir.net"/>
    <s v="Gustavo Adolfo Jimenez Silva"/>
    <m/>
    <d v="2024-03-15T00:00:00"/>
    <s v="Administración de Empresas: Introducción y Organización"/>
    <s v="ANGY ALEJANDRA FIAYO OVALLOS  "/>
    <s v="GUSTAVO ADOLFO JIMÉNEZ SILVA"/>
    <x v="0"/>
    <x v="2"/>
    <s v="¿Qué es el modelo de negocio CANVAS?"/>
    <x v="0"/>
    <x v="0"/>
    <x v="0"/>
    <s v="No dejar tanto espacio entre el inicio de la grabación y el inicio de la clase"/>
    <x v="0"/>
    <x v="0"/>
    <x v="0"/>
    <s v="Acorde con los RA"/>
    <x v="0"/>
    <x v="0"/>
    <s v="Sigue una ruta lógica"/>
    <x v="0"/>
    <s v="Preguntas para interactuar"/>
    <x v="0"/>
    <x v="0"/>
    <s v="Bastante participación"/>
    <x v="0"/>
    <x v="0"/>
    <x v="0"/>
    <s v="Buen manejo de los recursos"/>
    <x v="0"/>
    <x v="0"/>
    <x v="0"/>
    <x v="0"/>
    <s v="Hay ideas concretas"/>
    <s v="Mucha participación de los estudiantes"/>
    <s v="Iniciar la grabación y la clase de manera simultánea"/>
    <x v="0"/>
    <x v="1"/>
  </r>
  <r>
    <n v="38"/>
    <d v="2024-03-15T16:45:05"/>
    <d v="2024-03-15T17:05:03"/>
    <s v="gustavoadolfo.jimenez@unir.net"/>
    <s v="Gustavo Adolfo Jimenez Silva"/>
    <m/>
    <d v="2024-03-15T00:00:00"/>
    <s v="Macroeconomía"/>
    <s v="HUGO ARLES MACIAS CARDONA  "/>
    <s v="GUSTAVO ADOLFO JIMÉNEZ SILVA"/>
    <x v="0"/>
    <x v="2"/>
    <s v="El mercado de bienes y financiero: El modelo de IS-LM"/>
    <x v="0"/>
    <x v="0"/>
    <x v="0"/>
    <s v="Se hace el saludo respectivo"/>
    <x v="0"/>
    <x v="0"/>
    <x v="0"/>
    <s v="Se puede hacerr más claridad sobre lo RA"/>
    <x v="0"/>
    <x v="0"/>
    <s v="Se presenta agenda verbalmente"/>
    <x v="0"/>
    <s v="Son acrodes a los contenidos"/>
    <x v="0"/>
    <x v="0"/>
    <s v="Buen ambiente"/>
    <x v="0"/>
    <x v="1"/>
    <x v="1"/>
    <s v="Utiliza el material de la pataforma"/>
    <x v="0"/>
    <x v="0"/>
    <x v="0"/>
    <x v="0"/>
    <s v="Se concluye al final de la clase"/>
    <s v="Importante utilizar recursos alternos"/>
    <s v="Utilización de recursos alternos"/>
    <x v="4"/>
    <x v="1"/>
  </r>
  <r>
    <n v="39"/>
    <d v="2024-03-15T13:58:33"/>
    <d v="2024-03-15T17:05:24"/>
    <s v="darlingnathali.gomez@unir.net"/>
    <s v="Darling Nathali Gomez Ospina"/>
    <m/>
    <d v="2024-03-15T00:00:00"/>
    <s v="Macroeconomía"/>
    <s v="Hugo Arley Macías "/>
    <s v="Darling Nathali Gómez Ospina"/>
    <x v="0"/>
    <x v="1"/>
    <s v="Tema 3"/>
    <x v="0"/>
    <x v="0"/>
    <x v="1"/>
    <s v="Se recomienda mayor interacción en el chat"/>
    <x v="1"/>
    <x v="1"/>
    <x v="1"/>
    <s v="No se presentan los RA "/>
    <x v="1"/>
    <x v="1"/>
    <s v="No se cumple"/>
    <x v="1"/>
    <s v="Se percibe desorden en la clase"/>
    <x v="0"/>
    <x v="1"/>
    <s v="Se recomienda mejorar el clima de participación en la clase"/>
    <x v="0"/>
    <x v="1"/>
    <x v="1"/>
    <s v="No se presentan "/>
    <x v="1"/>
    <x v="1"/>
    <x v="1"/>
    <x v="0"/>
    <s v="Se deben incluir los RA"/>
    <s v="Aplicar la estructura de la clase "/>
    <s v="Aplicar la estructura de la clase "/>
    <x v="7"/>
    <x v="1"/>
  </r>
  <r>
    <n v="40"/>
    <d v="2024-03-15T17:14:16"/>
    <d v="2024-03-15T17:29:12"/>
    <s v="darlingnathali.gomez@unir.net"/>
    <s v="Darling Nathali Gomez Ospina"/>
    <m/>
    <d v="2024-03-15T00:00:00"/>
    <s v="Métricas analíticas digitales"/>
    <s v="Erika Gissela Galeano"/>
    <s v="Darling Nathali Gómez Ospina"/>
    <x v="0"/>
    <x v="1"/>
    <s v="Sesión 3"/>
    <x v="0"/>
    <x v="0"/>
    <x v="0"/>
    <s v="Se cumple a satisfacción"/>
    <x v="0"/>
    <x v="0"/>
    <x v="0"/>
    <s v="Se cumple a satisfacción"/>
    <x v="0"/>
    <x v="0"/>
    <s v="Se cumple a satisfacción"/>
    <x v="0"/>
    <s v="Se cumple a satisfacción"/>
    <x v="0"/>
    <x v="0"/>
    <s v="Se cumple a satisfacción"/>
    <x v="0"/>
    <x v="0"/>
    <x v="0"/>
    <s v="Se cumple a satisfacción"/>
    <x v="0"/>
    <x v="0"/>
    <x v="0"/>
    <x v="0"/>
    <s v="Se cumple la estructura "/>
    <s v="Se cumple la estructura "/>
    <s v="Mantener la estructura "/>
    <x v="0"/>
    <x v="1"/>
  </r>
  <r>
    <n v="41"/>
    <d v="2024-03-17T19:24:50"/>
    <d v="2024-03-17T19:50:40"/>
    <s v="kareneliana.angarita@unir.net"/>
    <s v="Karen Eliana Angarita Casas"/>
    <m/>
    <d v="2024-03-13T00:00:00"/>
    <s v="Matemática Aplicada"/>
    <s v="Juan Carlos Escobar"/>
    <s v="Karen Eliana Angarita"/>
    <x v="0"/>
    <x v="4"/>
    <s v="Tema 2-Ecuaciones"/>
    <x v="1"/>
    <x v="0"/>
    <x v="0"/>
    <s v="La clase inicia 15 minutos después del comienzo de la grabación, se sugiere no grabar este tiempo de espera mientras empieza la clase."/>
    <x v="1"/>
    <x v="1"/>
    <x v="1"/>
    <s v="No se incluyen los RA en la sesión"/>
    <x v="0"/>
    <x v="0"/>
    <s v="El docente presenta la agenda al inicio"/>
    <x v="0"/>
    <s v="Desarrolla ejercicios en conjunto y aclara dudas"/>
    <x v="0"/>
    <x v="0"/>
    <s v="Lee y contesta las participaciones del chat"/>
    <x v="0"/>
    <x v="0"/>
    <x v="0"/>
    <s v="Alterna ejemplos, pizarra, ppt"/>
    <x v="1"/>
    <x v="0"/>
    <x v="0"/>
    <x v="0"/>
    <s v="Cierra la sesión, sugiere trabajo autónomo "/>
    <s v="El profesor da un espacio en la sesión para explicar a detalle la actividad.  Comparte información de las sesiones de refuerzo y da espacio para diligenciar la mini encuesta."/>
    <s v="Incluir RA"/>
    <x v="2"/>
    <x v="1"/>
  </r>
  <r>
    <n v="42"/>
    <d v="2024-03-17T19:50:45"/>
    <d v="2024-03-17T20:12:21"/>
    <s v="kareneliana.angarita@unir.net"/>
    <s v="Karen Eliana Angarita Casas"/>
    <m/>
    <d v="2024-03-12T00:00:00"/>
    <s v="Estadística Descriptiva"/>
    <s v="Marcos Chacon "/>
    <s v="Karen Eliana Angarita"/>
    <x v="0"/>
    <x v="4"/>
    <s v="Tema 2"/>
    <x v="0"/>
    <x v="0"/>
    <x v="0"/>
    <s v="El docente inicia a tiempo, buena calidad de imagen y audio."/>
    <x v="0"/>
    <x v="0"/>
    <x v="0"/>
    <s v="Incluye los RA la inicio de la sesión"/>
    <x v="0"/>
    <x v="0"/>
    <s v="Inicia la clase con un repaso y con un recorrido con todo el material que esta en plataforma"/>
    <x v="0"/>
    <s v="Propone ejemplos prácticos"/>
    <x v="0"/>
    <x v="0"/>
    <s v="Todo el tiempo propone actividades para que participen, el recurso de la ruleta le permite participar a todos."/>
    <x v="0"/>
    <x v="0"/>
    <x v="0"/>
    <s v="Muy buen uso de diferentes recursos, ppt, pizarra, padlet, etc."/>
    <x v="0"/>
    <x v="0"/>
    <x v="0"/>
    <x v="0"/>
    <s v="Durante toda la sesión invita a revisar el material adicional y hacer uso del foro."/>
    <s v="Felicitaciones profesor, implementa diferentes recursos para hacer una clase dinámica donde todos participen, muy buen uso de la gamificación."/>
    <s v="Nada"/>
    <x v="0"/>
    <x v="1"/>
  </r>
  <r>
    <n v="43"/>
    <d v="2024-03-17T20:12:27"/>
    <d v="2024-03-17T20:33:58"/>
    <s v="kareneliana.angarita@unir.net"/>
    <s v="Karen Eliana Angarita Casas"/>
    <m/>
    <d v="2024-03-11T00:00:00"/>
    <s v="Inglés II"/>
    <s v="Eimy Alejandra Castañeda"/>
    <s v="Karen Eliana Angarita "/>
    <x v="0"/>
    <x v="4"/>
    <s v="Unidad 11"/>
    <x v="0"/>
    <x v="0"/>
    <x v="0"/>
    <s v="La sesión inicia a tiempo, el sonido y la imagen son de buena calidad, se puede incluir un saludo con el nombre a los estudiantes que asisten a la sesión."/>
    <x v="0"/>
    <x v="0"/>
    <x v="0"/>
    <s v="Incluye una diapositiva con los RA y explica su objetivo."/>
    <x v="0"/>
    <x v="0"/>
    <s v="Presenta la agenda al inicio de la sesión."/>
    <x v="0"/>
    <s v="Propone ejercicios durante la sesión"/>
    <x v="0"/>
    <x v="0"/>
    <s v="Mediante actividades invita a la participación por parte de los estudiantes."/>
    <x v="0"/>
    <x v="0"/>
    <x v="0"/>
    <s v="Implementa diferentes recursos para la explicación de los temas, ppt, pizzarra, video, etc."/>
    <x v="1"/>
    <x v="0"/>
    <x v="0"/>
    <x v="0"/>
    <s v="Durante la sesión aclara dudas.  Se puede indicar cuál es el tema de la siguiente sesión para que el estudiante revise el material."/>
    <s v="Felicitaciones profesora, es una clase dinámica con muchos ejemplos que le permiten al estudiante practicar cada uno de los temas."/>
    <s v="-"/>
    <x v="3"/>
    <x v="1"/>
  </r>
  <r>
    <n v="44"/>
    <d v="2024-03-17T20:34:03"/>
    <d v="2024-03-17T21:48:32"/>
    <s v="kareneliana.angarita@unir.net"/>
    <s v="Karen Eliana Angarita Casas"/>
    <m/>
    <d v="2024-03-13T00:00:00"/>
    <s v="Personal Branding"/>
    <s v="Alexander Sanabria"/>
    <s v="Karen Eliana Angarita"/>
    <x v="0"/>
    <x v="4"/>
    <s v="Tema 3"/>
    <x v="0"/>
    <x v="0"/>
    <x v="0"/>
    <s v="La imagen y sonido son de buena calidad, inicia la sesión con un espacio para saludar a los participantes."/>
    <x v="0"/>
    <x v="0"/>
    <x v="0"/>
    <s v="Comparte los RA y los explica."/>
    <x v="0"/>
    <x v="1"/>
    <s v="Se puede aclarar que tema se está desarrollando en cada sesión."/>
    <x v="0"/>
    <s v="Incentiva la opinión a partir de casos prácticos"/>
    <x v="0"/>
    <x v="0"/>
    <s v="Comparte experiencias y propone actividades para que los estudiantes también participen."/>
    <x v="0"/>
    <x v="0"/>
    <x v="0"/>
    <s v="Utiliza la plantilla institucional.  Puede implementar otros recursos como videos, pizarras, padlet."/>
    <x v="1"/>
    <x v="1"/>
    <x v="0"/>
    <x v="0"/>
    <s v="Despide la sesión, se sugiere compartir con los estudiantes el tema a tratar en la siguiente sesión."/>
    <s v="El tema de la asignatura permite invitar a compartir experiencias a partir de la propia. "/>
    <s v=" Se sugiere incluir un espacio para revisar la programación semanal y las actividades."/>
    <x v="8"/>
    <x v="1"/>
  </r>
  <r>
    <n v="45"/>
    <d v="2024-03-18T09:51:05"/>
    <d v="2024-03-18T10:57:30"/>
    <s v="claudiajazmin.aldana@unir.net"/>
    <s v="Claudia Jazmin Aldana Mateus"/>
    <m/>
    <d v="2024-03-18T00:00:00"/>
    <s v="Contabilidad de Costos"/>
    <s v="Lucy Paola Caicedo Ortiz"/>
    <s v="Oscar Gomez"/>
    <x v="0"/>
    <x v="5"/>
    <s v="El Metodo de Calculo de Portadores de Costos. Reparto de Costos."/>
    <x v="0"/>
    <x v="0"/>
    <x v="0"/>
    <s v="No se evidencia la interacción  por el Chat. "/>
    <x v="0"/>
    <x v="0"/>
    <x v="0"/>
    <s v="Sin observaciones aplica los RAP y los comunica de manera adecuada para la comprensión de los estudiantes."/>
    <x v="0"/>
    <x v="0"/>
    <s v="Sin observaciones presenta agenda y desarrolla actividades de acuerdo con la misma."/>
    <x v="0"/>
    <s v="Se evidencia que pregunta a los estudiantes sobre si es claro el tema."/>
    <x v="0"/>
    <x v="1"/>
    <s v="No se evidencia que haga interacción con los estudiantes mediante el uso del chat."/>
    <x v="0"/>
    <x v="0"/>
    <x v="0"/>
    <s v="Sin observaciones. Utiliza Power point y excel para desarrollar la clase."/>
    <x v="0"/>
    <x v="0"/>
    <x v="0"/>
    <x v="0"/>
    <s v="Sin observaciones invito a la sesión de refuerzo mediante el foro de preguntas para dejar allí sus inquietudes."/>
    <s v="Diapositivas un poco pesadas y falta de dinamismo."/>
    <s v="Se recomienda suavizar un poco las diapositivas para que no queden tan pesadas a la vista; de igual forma, tratar de dinamizar un poco más clase."/>
    <x v="3"/>
    <x v="1"/>
  </r>
  <r>
    <n v="46"/>
    <d v="2024-03-18T10:59:12"/>
    <d v="2024-03-18T11:16:50"/>
    <s v="oscararnulfo.gomez@unir.net"/>
    <s v="Oscar Arnulfo Gomez Rincon"/>
    <m/>
    <d v="2024-03-18T00:00:00"/>
    <s v="Contabilidad de Costos"/>
    <s v="Lucy Paola Caicedo Ortiz"/>
    <s v="Oscar Gomez"/>
    <x v="0"/>
    <x v="5"/>
    <s v="El Metodo de Calculo de Portadores de Costos. Reparto de Costos."/>
    <x v="0"/>
    <x v="0"/>
    <x v="0"/>
    <s v="No se evidencia la interacción  por el Chat. "/>
    <x v="0"/>
    <x v="0"/>
    <x v="0"/>
    <s v="Sin observaciones aplica los RAP y los comunica de manera adecuada para la comprensión de los estudiantes."/>
    <x v="0"/>
    <x v="0"/>
    <s v="Sin observaciones presenta agenda y desarrolla actividades de acuerdo con la misma."/>
    <x v="0"/>
    <s v="Se evidencia que pregunta a los estudiantes sobre si es claro el tema."/>
    <x v="0"/>
    <x v="1"/>
    <s v="No se evidencia que haga interacción con los estudiantes mediante el uso del chat."/>
    <x v="0"/>
    <x v="0"/>
    <x v="0"/>
    <s v="Sin observaciones. Utiliza Power point y excel para desarrollar la clase."/>
    <x v="0"/>
    <x v="0"/>
    <x v="0"/>
    <x v="0"/>
    <s v="Sin observaciones invito a la sesión de refuerzo mediante el foro de preguntas para dejar allí sus inquietudes."/>
    <s v="Diapositivas un poco pesadas y falta de dinamismo."/>
    <s v="Se recomienda suavizar un poco las diapositivas para que no queden tan pesadas a la vista; de igual forma, tratar de dinamizar un poco más clase."/>
    <x v="3"/>
    <x v="1"/>
  </r>
  <r>
    <n v="47"/>
    <d v="2024-03-18T11:19:29"/>
    <d v="2024-03-18T11:49:20"/>
    <s v="oscararnulfo.gomez@unir.net"/>
    <s v="Oscar Arnulfo Gomez Rincon"/>
    <m/>
    <d v="2024-03-18T00:00:00"/>
    <s v="Contabilidad Administrativa"/>
    <s v="Fredy Alberto Lara Greco."/>
    <s v="Oscar Gómez"/>
    <x v="0"/>
    <x v="5"/>
    <s v="Tema 3. Naturaleza de la Contabilidad de Costos."/>
    <x v="0"/>
    <x v="0"/>
    <x v="0"/>
    <s v="Sin comentarios, cumple con los lineamientos dados."/>
    <x v="0"/>
    <x v="0"/>
    <x v="0"/>
    <s v="Sin comentarios, cumple con los lineamientos dados."/>
    <x v="0"/>
    <x v="0"/>
    <s v="Sin comentarios, cumple con los lineamientos dados."/>
    <x v="0"/>
    <s v="Sin comentarios, cumple con los lineamientos dados."/>
    <x v="0"/>
    <x v="0"/>
    <s v="Sin comentarios, cumple con los lineamientos dados."/>
    <x v="0"/>
    <x v="0"/>
    <x v="0"/>
    <s v="Sin comentarios, cumple con los lineamientos dados."/>
    <x v="0"/>
    <x v="0"/>
    <x v="0"/>
    <x v="0"/>
    <s v="Sin comentarios, cumple con los lineamientos dados."/>
    <s v="Se evidencia el mejoramiento de aquellos detalles y recomendaciones dadas en retroalimentaciones dadas con base en las clases observadas en la semana 1 y 2."/>
    <s v="Continuar con el proceso para alcanzar la excelencia."/>
    <x v="0"/>
    <x v="1"/>
  </r>
  <r>
    <n v="48"/>
    <d v="2024-03-18T11:50:00"/>
    <d v="2024-03-18T12:32:25"/>
    <s v="oscararnulfo.gomez@unir.net"/>
    <s v="Oscar Arnulfo Gomez Rincon"/>
    <m/>
    <d v="2024-03-18T00:00:00"/>
    <s v="Fundamentos de Matematicas"/>
    <s v="Marcos Chacon"/>
    <s v="Oscar Gómez"/>
    <x v="0"/>
    <x v="5"/>
    <s v="Tema 3 Ecuaciones de Primer Grado."/>
    <x v="0"/>
    <x v="0"/>
    <x v="0"/>
    <s v="Sin comentarios, cumple con los lineamientos dados."/>
    <x v="0"/>
    <x v="0"/>
    <x v="0"/>
    <s v="Sin comentarios, cumple con los lineamientos dados."/>
    <x v="0"/>
    <x v="0"/>
    <s v="Sin comentarios, cumple con los lineamientos dados."/>
    <x v="0"/>
    <s v="Sin comentarios, cumple con los lineamientos dados."/>
    <x v="0"/>
    <x v="0"/>
    <s v="Sin comentarios, cumple con los lineamientos dados."/>
    <x v="0"/>
    <x v="0"/>
    <x v="0"/>
    <s v="Sin comentarios, cumple con los lineamientos dados y utilziación de diversas herramientas."/>
    <x v="1"/>
    <x v="0"/>
    <x v="0"/>
    <x v="0"/>
    <s v="Se evidencia que  al final no sintetiza y analiza sobre los RAP."/>
    <s v="Excelente desarrollo de la clase y utilización de diversas herramientas para explicar y practicar ejercicios."/>
    <s v="Se recomienda sintetizar al final de la clase sobre RAP y más intervención del Chat."/>
    <x v="3"/>
    <x v="1"/>
  </r>
  <r>
    <n v="49"/>
    <d v="2024-03-18T12:32:59"/>
    <d v="2024-03-18T13:10:14"/>
    <s v="oscararnulfo.gomez@unir.net"/>
    <s v="Oscar Arnulfo Gomez Rincon"/>
    <m/>
    <d v="2024-03-18T00:00:00"/>
    <s v="Mercados y Productos Financieros."/>
    <s v="Susan León Cristancho."/>
    <s v="Oscar Gómez"/>
    <x v="0"/>
    <x v="6"/>
    <s v="Tema 4. Estructura, Mecanica y Valoración de Forwards."/>
    <x v="1"/>
    <x v="0"/>
    <x v="0"/>
    <s v="Se evidencia que inicia la grabación a tiempo pero en la pantalla aparece  iniciar. No se evidencia interacción con chat."/>
    <x v="0"/>
    <x v="0"/>
    <x v="0"/>
    <s v="Sin comentarios, cumple con los lineamientos dados."/>
    <x v="0"/>
    <x v="0"/>
    <s v="Sin comentarios, cumple con los lineamientos dados."/>
    <x v="0"/>
    <s v="Sin comentarios, cumple con los lineamientos dados."/>
    <x v="0"/>
    <x v="1"/>
    <s v="No se evidencia interacción con chat."/>
    <x v="0"/>
    <x v="0"/>
    <x v="0"/>
    <s v="Sin comentarios, cumple con los lineamientos dados utiliza herramientas para explicar y realizar ejercicios."/>
    <x v="1"/>
    <x v="1"/>
    <x v="1"/>
    <x v="0"/>
    <s v="Se evidencia que no sintetizo al final los RAP. Aunque indica que sube archivos para consulta no  anima para que desarrollen actividades y revisen agenda."/>
    <s v="No se evidencia interacción por chat, como tampoco analiza y sintetiza temas con RAP y falta incentivar alumnos para leer y profundizar los temas vistos y lo que compete a los futuros."/>
    <s v="Se recomienda interactuar mas por el Chat, hacer mas enfasis al terminar la clase frente a los RAP y los temas vistos e incentivar a las lecturas y profundización de temas"/>
    <x v="2"/>
    <x v="0"/>
  </r>
  <r>
    <n v="50"/>
    <d v="2024-03-21T17:07:48"/>
    <d v="2024-03-21T17:23:04"/>
    <s v="auranelly.hurtado@unir.net"/>
    <s v="Aura Nelly Hurtado Hurtado"/>
    <m/>
    <d v="2024-03-18T00:00:00"/>
    <s v="Liderazgo y dirección de personas"/>
    <s v="Myriam Sosa"/>
    <s v="Aura Nelly Hurtado"/>
    <x v="1"/>
    <x v="10"/>
    <s v="Liderazgo"/>
    <x v="0"/>
    <x v="0"/>
    <x v="0"/>
    <s v="La docente prende cámara sin embargo, la imagen no es tan clara. No saluda a través del chat"/>
    <x v="0"/>
    <x v="1"/>
    <x v="1"/>
    <s v="Aunque los RA de la EAGS se van a revisar la docente da a conocer el RA ero no lo relaciona con los contenidos"/>
    <x v="0"/>
    <x v="1"/>
    <s v="La docente no presenta la agenda de la sesión"/>
    <x v="0"/>
    <s v="Aunque la docente coloca ejemplos debe relacionarlos más hacia el área gerencial en salud"/>
    <x v="0"/>
    <x v="0"/>
    <s v="Lee e interactúa con los estudiantes del chat"/>
    <x v="0"/>
    <x v="1"/>
    <x v="0"/>
    <s v="Las presentaciones utilizadas son del tema pero de otras asignaturas"/>
    <x v="1"/>
    <x v="0"/>
    <x v="0"/>
    <x v="0"/>
    <s v="No relaciona los RA con los puntos clave"/>
    <s v="falta mayor ejemplificación e interacción con casos aplicados a salud"/>
    <s v="Incentivar la participación de los estudiantes a través de ejemplos o casos"/>
    <x v="2"/>
    <x v="0"/>
  </r>
  <r>
    <n v="51"/>
    <d v="2024-03-25T20:19:08"/>
    <d v="2024-03-25T20:19:12"/>
    <s v="mariaclara.villa@unir.net"/>
    <s v="Maria Clara Villa Orozco"/>
    <m/>
    <d v="2024-03-19T00:00:00"/>
    <s v="Atención Educativa II"/>
    <s v="Diana Jennifer Acosta Pineda "/>
    <s v="Maria Clara Villa "/>
    <x v="2"/>
    <x v="11"/>
    <s v="Dificultades del aprendizaje relacionada con las Matemáticas "/>
    <x v="0"/>
    <x v="0"/>
    <x v="0"/>
    <s v="Durante los primeros momentos de la clase, la docente da la bienvenida a los estudiantes presentes y también a aquellos que se conectarán más tarde. Además, realiza anuncios generales sobre la dinámica de la clase y cualquier información relevante. Posteriormente, la docente suele indagar si los estudiantes están escuchando de manera adecuada y si están listos para comenzar. Finalmente, proporciona una breve introducción sobre el tema que se abordará en la sesión, preparando así a los estudiantes para el contenido que se discutirá. Se sugiere mejorar la iluminación. "/>
    <x v="0"/>
    <x v="0"/>
    <x v="1"/>
    <s v="Antes de iniciar la sesión, la docente presentó los resultados de aprendizaje, resaltando lo que se esperaba que los estudiantes lograran al finalizar el encuentro. Estos objetivos proporcionaron una guía clara sobre los conocimientos y habilidades que se esperaba que los estudiantes adquirieran durante la clase, permitiendo así una mayor comprensión y enfoque en el proceso de aprendizaje. Se sugiere dar a los estudiantes la oportunidad de hacer preguntas o aclarar dudas sobre el o los RA durante la sesión. "/>
    <x v="0"/>
    <x v="1"/>
    <s v="Durante la sesión, la docente optó por una presentación secuencial de la información, organizando el contenido de manera lógica y estructurada. Además, ofreció un esquema o presentación de la exposición para facilitar una mayor atención por parte de los estudiantes. Sin embargo, es importante destacar que no se presentó una agenda detallada que permitiera a los estudiantes tener una visión clara de cómo se desarrollaría el encuentro y los temas que se abordarían en cada momento."/>
    <x v="1"/>
    <s v="Durante la sesión, la docente demostró un enfoque participativo al realizar preguntas dirigidas a los estudiantes, con el objetivo de motivar su participación activa en el proceso de aprendizaje. Estas preguntas fueron diseñadas estratégicamente para estimular la reflexión, el debate y la interacción entre los estudiantes, fomentando así un ambiente dinámico y colaborativo en el aula."/>
    <x v="0"/>
    <x v="1"/>
    <s v="Durante la observación, se pudo notar un clima general en la clase que resultó ser muy agradable. Los estudiantes parecían estar comprometidos y participativos, mostrando interés en los temas discutidos y demostrando una actitud receptiva hacia el proceso de aprendizaje. La interacción entre la docente y los estudiantes fue fluida y respetuosa, lo que contribuyó a crear un ambiente de confianza y colaboración en el aula."/>
    <x v="0"/>
    <x v="0"/>
    <x v="0"/>
    <s v="Durante la observación del uso de recursos web en la clase, se identificaron elementos interesantes que enriquecieron la experiencia de aprendizaje. La docente integró diversos recursos en línea de manera efectiva, proporcionando a los estudiantes acceso a información adicional, actividades interactivas y materiales multimedia relevantes para el contenido del curso. "/>
    <x v="1"/>
    <x v="1"/>
    <x v="1"/>
    <x v="0"/>
    <s v="al no realizar una síntesis de los puntos clave y los Resultados de Aprendizaje (RA), los estudiantes pueden perder la oportunidad de reforzar su comprensión de los objetivos específicos de la clase virtual. Esto puede llevar a una menor retención de la información y a una comprensión menos profunda del material.  Además, al no destacar la importancia de los RA en el proceso educativo, se puede subestimar su relevancia y su papel en el desarrollo de las habilidades y competencias de los estudiantes. Esto podría afectar negativamente su motivación y compromiso con el aprendizaje."/>
    <s v="Durante la observación, se notó que la clase se desarrolló en un ambiente participativo y colaborativo, donde los estudiantes mostraron interés y compromiso con el contenido. La docente utilizó recursos web de manera efectiva para enriquecer la experiencia de aprendizaje y facilitar la comprensión de los temas tratados."/>
    <s v="Se observó una falta de síntesis al finalizar la clase, lo que podría haber ayudado a reforzar la comprensión de los objetivos de aprendizaje y a establecer una conexión más clara entre las sesiones. Además, se sugiere que la docente proporcione una visión clara de cómo los Resultados de Aprendizaje se relacionarán con la próxima sesión para facilitar la progresión del aprendizaje de los estudiantes."/>
    <x v="1"/>
    <x v="1"/>
  </r>
  <r>
    <n v="52"/>
    <d v="2024-03-26T07:34:44"/>
    <d v="2024-03-26T07:55:20"/>
    <s v="gustavoadolfo.jimenez@unir.net"/>
    <s v="Gustavo Adolfo Jimenez Silva"/>
    <m/>
    <d v="2024-03-26T00:00:00"/>
    <s v="Matemáticas Empresariales"/>
    <s v="HERNAN ALONSO MANCIPE BOHORQUEZ"/>
    <s v="GUSTAVO ADOLFO JIMÉNEZ SILVA"/>
    <x v="0"/>
    <x v="2"/>
    <s v="Formas cuadráticas"/>
    <x v="1"/>
    <x v="0"/>
    <x v="1"/>
    <s v="No se da inicio a tiempo en la grabación"/>
    <x v="1"/>
    <x v="1"/>
    <x v="1"/>
    <s v="No se mencionan en el desarrollo de la clase"/>
    <x v="0"/>
    <x v="1"/>
    <s v="Importante que se presente la agenda de trabajo"/>
    <x v="0"/>
    <s v="Hay preguntas claras"/>
    <x v="0"/>
    <x v="1"/>
    <s v="Buen clima de clase"/>
    <x v="0"/>
    <x v="0"/>
    <x v="0"/>
    <s v="Saca provecho de los recursos"/>
    <x v="0"/>
    <x v="1"/>
    <x v="0"/>
    <x v="0"/>
    <s v="Hay cierre concluyente"/>
    <s v="En general la clase es buena"/>
    <s v="Cumplir con lo pendiente de este modelo de observación"/>
    <x v="9"/>
    <x v="1"/>
  </r>
  <r>
    <n v="53"/>
    <d v="2024-03-26T10:03:15"/>
    <d v="2024-03-26T11:24:11"/>
    <s v="oscararnulfo.gomez@unir.net"/>
    <s v="Oscar Arnulfo Gomez Rincon"/>
    <m/>
    <d v="2024-03-26T00:00:00"/>
    <s v="Fundamentos de Derecho Administrativo."/>
    <s v="Yesica Katterine Espitía."/>
    <s v="Oscar Gómez."/>
    <x v="0"/>
    <x v="5"/>
    <s v="Clase de refuerzo sin embargo expresa empezar con el análisis de los actos administrativos, por lo que no es claro si los actos administrativos hacen parte del refuerzo o de un tema nuevo tema."/>
    <x v="0"/>
    <x v="0"/>
    <x v="0"/>
    <s v="No se evidencia exactamente el tema que va a tratar, no se evidencia uso del Chat al inicio pero posteriormente si durante la clase, se presentan problemas de conectividad lo que hace que se corte la clase y se escucha ruido de fondo."/>
    <x v="1"/>
    <x v="1"/>
    <x v="1"/>
    <s v="No se evidencia que haga alusión de los Resultados de Aprendizaje."/>
    <x v="1"/>
    <x v="1"/>
    <s v="La Docente menciona que es una clase de aprendizaje, pero no define que va a tratar refiriendo que no hay si no un alumno y que esperara a que los demás alumnos se unan para tratar algunas preguntas que enviaron, pero que va a tratar un tema relacionado con el acto administrativo, toda vez que el alumno que esta no tiene preguntas. De igual manera no se presenta la agenda a desarrollar."/>
    <x v="0"/>
    <s v="Se evidencia que le pregunta al alumno si tiene preguntas sobre los temas vistos a la fecha. e inicia a realizar la clase con el tema mencionado anteriormente haciendo uso de un video y luego explica  con ejemplos."/>
    <x v="0"/>
    <x v="1"/>
    <s v="Si invita a preguntar pero no realiza repaso explica el tema de actos administrativos, se conectan otros 2 estudiantes saludo y se evidencia en es momento el uso de chat para comunicarse."/>
    <x v="0"/>
    <x v="1"/>
    <x v="1"/>
    <s v="No se evidencia que haga uso de diapositivas solo el video al inicio que duro aproximadamente 10 a 11 minutos. de igual forma responde sobre la duda de un alumno que no esta en clase."/>
    <x v="1"/>
    <x v="0"/>
    <x v="1"/>
    <x v="0"/>
    <s v="Trata el tema de actos administrativos concluye con explicación y refuerzo de términos y responde preguntas relacionadas con el mismo tema y las dudas presentadas en el foro para el repaso, no mencionada nada sobre los Rap."/>
    <s v="No se evidencia la agenda por eso es confuso saber si es un tema nuevo o se trató de un repaso, se presentaron cortes del audio e imagen, se escuchaba ruido de fondo al inicio y en algunos apartes de la clase, no se evidencia retroalimentación sobre el proceso de autoevaluación y los Rap, no se hizo uso de presentación si no solamente video, la docente no ira casi a la cámara si no hacia arriba. la clase duro 51.24 y se corta grabación 55.37."/>
    <s v="Revisar lo referente a la conectividad, omitir el ruido de fondo, presentar agenda del día y se sugiere una pequeña presentación con un contenido propio para que sea reforzado con el video, realizar lo correspondiente al proceso de autoevaluación y los resultados de aprendizaje, mirar más hacia la cámara."/>
    <x v="10"/>
    <x v="1"/>
  </r>
  <r>
    <n v="54"/>
    <d v="2024-03-26T11:24:42"/>
    <d v="2024-03-26T13:26:01"/>
    <s v="oscararnulfo.gomez@unir.net"/>
    <s v="Oscar Arnulfo Gomez Rincon"/>
    <m/>
    <d v="2024-03-26T00:00:00"/>
    <s v="Régimen de la Contabilidad Pública"/>
    <s v="Claudia Jazmín Aldana Mateus."/>
    <s v="Oscar Gómez."/>
    <x v="0"/>
    <x v="5"/>
    <s v="Marcos Conceptuales"/>
    <x v="0"/>
    <x v="0"/>
    <x v="0"/>
    <s v="Se evidencia que cumple con los lineamientos dados y al iniciar saluda tanto en el chat como en audio y espera un lapso corto de tiempo, para que se unan mas estudiantes."/>
    <x v="0"/>
    <x v="0"/>
    <x v="0"/>
    <s v="La Docente enlaza el proceso de autoevaluación con los RAP y relacionándolos con la asignatura y clase."/>
    <x v="0"/>
    <x v="0"/>
    <s v="se evidencia la agenda a tratar en el día y explica la secuencia a impartir."/>
    <x v="0"/>
    <s v="Los estudiantes interactúan y realizan análisis a partir de la explicación y ejemplos dados por la docente."/>
    <x v="0"/>
    <x v="0"/>
    <s v="La clase que, aunque es un poco compleja se denota interes y participación de manera conjunta aportando y realizando preguntas que se aclaran por parte de la docente."/>
    <x v="0"/>
    <x v="0"/>
    <x v="0"/>
    <s v="Se evidencia la utilización de varias herramientas como lo son Presentación en power point, herramienta dinámica de explicación y gráficos para las explicaciones."/>
    <x v="0"/>
    <x v="1"/>
    <x v="1"/>
    <x v="0"/>
    <s v="Sintetiza al final de cada explicación de idea clave y realiza al final retroalimentación y realiza encuesta sobre si vamos aplicando RAP."/>
    <s v="La clase se desarrolla de acuerdo con los lineamientos dados, los estudiantes participan y están atentos y preguntan sobre lo explicado o también intervienen aportando sobre su conocimiento cuando ellos han tenido o trabajan con alguna empresa del sector público. Se relaciona lo visto con los RAP y se esta revisando y participando por el chat."/>
    <s v="Eliminar las muletillas de cierto y listo ya que se repiten demasiadas veces. Continuar con el proceso de impartir asignatura bajo los lineamientos dados."/>
    <x v="4"/>
    <x v="1"/>
  </r>
  <r>
    <n v="55"/>
    <d v="2024-03-26T13:26:26"/>
    <d v="2024-03-26T14:04:51"/>
    <s v="oscararnulfo.gomez@unir.net"/>
    <s v="Oscar Arnulfo Gomez Rincon"/>
    <m/>
    <d v="2024-03-26T00:00:00"/>
    <s v="Tributaria 1"/>
    <s v="Carlos Julio Hurtado Suarez."/>
    <s v="Oscar Gómez"/>
    <x v="0"/>
    <x v="5"/>
    <s v="Clase de repaso. No se especifica los temas objeto del repaso."/>
    <x v="0"/>
    <x v="0"/>
    <x v="0"/>
    <s v="El docente saluda, a los 2 estudiante que se encuentran conectados, pero no se evidencia saludo por el Chat o que lo mencione. Se escucha ruido de fondo en algunos momentos de la sesión. "/>
    <x v="1"/>
    <x v="1"/>
    <x v="1"/>
    <s v="No se evidencia que realice retroalimentación sobre los Rap y en la diapositiva presenta una relacionada sobre el proceso de autoevaluación, pero pasa sin mencionarlo."/>
    <x v="0"/>
    <x v="1"/>
    <s v="El docente inicia manifestando que la clase es de repaso y más adelante refiere que es del tema 1 al 3 y que el próximo repaso será del tema 4 al 7. no se evidencia presentación de agenda."/>
    <x v="0"/>
    <s v="El docente realiza sensibilización a los estudiantes incitándolos a realizar estudio lecturas y cursos para aprender a comprender y analizar las normas además de la parte técnica."/>
    <x v="0"/>
    <x v="1"/>
    <s v="El docente invita a los estudiantes hacer preguntas sobre los temas vistos, pero no se logra evidenciar comunicación por el chat."/>
    <x v="0"/>
    <x v="0"/>
    <x v="0"/>
    <s v="El docente utiliza e intercala en la explicación Conceptos y ejercicios en las herramientas de Power Point y Excel."/>
    <x v="1"/>
    <x v="0"/>
    <x v="0"/>
    <x v="0"/>
    <s v="No se evidencia el relacionamiento con los resultados de aprendizaje, pero cumple con invitar a leer, investigar y estudiar sobre los temas tratados."/>
    <s v="De manera General se cumple con el desarrollo de la clase de refuerzo sin embargo no hace autoevaluación y lo que se relaciona con los Rap."/>
    <s v="Elaborar agenda del día, hacer uso del Chat o evidenciar que lo utiliza, y realizar intervencion para sensibilizar sobre los resultado de aprendizaje Rap."/>
    <x v="11"/>
    <x v="1"/>
  </r>
  <r>
    <n v="56"/>
    <d v="2024-03-26T14:05:12"/>
    <d v="2024-03-26T14:55:01"/>
    <s v="oscararnulfo.gomez@unir.net"/>
    <s v="Oscar Arnulfo Gomez Rincon"/>
    <m/>
    <d v="2024-03-26T00:00:00"/>
    <s v="Tributaria II"/>
    <s v="Carlos Julio Hurtado Suárez"/>
    <s v="Oscar Gómez "/>
    <x v="0"/>
    <x v="5"/>
    <s v="Tema 3 Información Exogena "/>
    <x v="0"/>
    <x v="0"/>
    <x v="0"/>
    <s v="El docente cumple con los lineamientos dados como son el saludo y dar la bienvenida, sin embargo se escucha por momentos ruido durante el desarrollo de la clase y se presento interrupción por efectos de conectividad se corto la señal y duro algunos minutos."/>
    <x v="0"/>
    <x v="0"/>
    <x v="0"/>
    <s v="El docente cumple con los lineamientos dados como son el saludo y dar la bienvenida, sin embargo, se escucha por momentos ruido durante el desarrollo de la clase."/>
    <x v="0"/>
    <x v="1"/>
    <s v="El docente realiza explicación de manera ordenada, pero no presenta agenda del día."/>
    <x v="0"/>
    <s v="El docente realiza sensibilización de los Rap y su relación con la información y políticas de los temas tributarios y las leyes."/>
    <x v="0"/>
    <x v="1"/>
    <s v="Se evidencia la participación de los estudiantes en los ejercicios expuestos por el docente  de manera simultánea, por otra parte, no se puede establecer si existe la comunicación con por vía chat y se presentó durante el desarrollo falla de conectividad por corte de luz."/>
    <x v="0"/>
    <x v="0"/>
    <x v="0"/>
    <s v="Se evidencia que el docente cuenta con amplio conocimiento en el tema y desarrolla el tema de manera eficiente y explica al detalle cada idea expresada."/>
    <x v="1"/>
    <x v="1"/>
    <x v="0"/>
    <x v="0"/>
    <s v="Se evidencia que no realiza al final retroalimentación o síntesis sobre la aplicación de los Rap invita a los estudiantes a desarrollar y aprender a defender su trabajo y actividades realizadas ante una auditoria, no manifiesta o informa sobre la próxima clase."/>
    <s v="De manera general, se evidencia que el docente cuenta con los conocimientos y competencias necesarias además de desarrollar y explicar de manera muy acertada los conceptos y ejercicios desarrollados "/>
    <s v="La conexión, evitar ruidos durante la sesión, incentivar a los estudiantes para que participen más y realizar retroalimentación y sensibilización de los Rap al final de la clase, por último, evidenciar el uso del chat."/>
    <x v="5"/>
    <x v="1"/>
  </r>
  <r>
    <n v="57"/>
    <d v="2024-03-26T21:16:08"/>
    <d v="2024-03-26T21:16:12"/>
    <s v="mariaclara.villa@unir.net"/>
    <s v="Maria Clara Villa Orozco"/>
    <m/>
    <d v="2024-03-22T00:00:00"/>
    <s v="Didáctica General "/>
    <s v="Laura Rojas Ospina "/>
    <s v="Maria Clara Villa Orozco"/>
    <x v="2"/>
    <x v="11"/>
    <s v="No se menciona"/>
    <x v="0"/>
    <x v="0"/>
    <x v="0"/>
    <s v="Durante la observación de los aspectos iniciales de la clase, se identificó que la docente no cumplió con el protocolo establecido para garantizar la puesta en marcha de los Resultados de Aprendizaje (RA) en la sesión. estas acciones no se llevaron a cabo en la clase observada, lo que podría haber afectado la claridad y comprensión de los objetivos de aprendizaje por parte de los estudiantes."/>
    <x v="1"/>
    <x v="1"/>
    <x v="1"/>
    <s v="No se presentaron. "/>
    <x v="1"/>
    <x v="1"/>
    <s v="La presentación de la información sigue una secuencia lógica, Si bien este aspecto se cumple en la clase observada, se podría mejorar  para asegurar una presentación óptima de la información y una mejor comprensión por parte de los estudiantes, de acuerdo con el Modelo pedagógico. "/>
    <x v="0"/>
    <s v="Durante la observación, se pudo notar que la docente realiza preguntas de manera constante durante la clase. Este enfoque activo de participación por parte de la docente es fundamental para fomentar la interacción y el compromiso de los estudiantes con el contenido. "/>
    <x v="0"/>
    <x v="1"/>
    <s v="En cuanto al clima general de la clase, se observó un ambiente positivo y colaborativo."/>
    <x v="0"/>
    <x v="1"/>
    <x v="0"/>
    <s v="Durante la observación, se pudo evidenciar que la docente hizo uso efectivo de una variedad de recursos web como parte de su estrategia de enseñanza. Estos recursos incluyeron plataformas educativas en línea, sitios web especializados, presentaciones multimedia, videos educativos, simulaciones interactivas y herramientas de colaboración en tiempo real. La docente integró estos recursos de manera hábil y oportuna a lo largo de la clase"/>
    <x v="1"/>
    <x v="1"/>
    <x v="0"/>
    <x v="0"/>
    <s v="Durante la observación, se pudo notar que las ideas concluyentes al finalizar la clase podrían mejorar. Si bien la docente proporcionó un resumen general de los temas tratados durante la sesión, estas conclusiones podrían ser más elaboradas y enfatizar los puntos clave de manera más efectiva."/>
    <s v="Durante la observación general de la clase, se notaron varios aspectos a destacar. En primer lugar, se observó un ambiente de aprendizaje activo y participativo, donde tanto la docente como los estudiantes mostraron un alto nivel de compromiso con el contenido. La interacción entre la docente y los estudiantes fue fluida y respetuosa, lo que facilitó el intercambio de ideas y el debate constructivo. Además, se utilizaron diversos recursos web de manera efectiva para enriquecer la experiencia de aprendizaje y facilitar la comprensión de los conceptos.  Sin embargo, también se identificaron áreas de mejora. Por ejemplo, las ideas concluyentes al finalizar la clase podrían haber sido más elaboradas para reforzar la comprensión de los estudiantes sobre los temas tratados y destacar la importancia de los Resultados de Aprendizaje"/>
    <s v="Reforzar las ideas concluyentes al finalizar la clase para resumir los puntos clave y destacar la importancia de los Resultados de Aprendizaje (RA) en el proceso educativo. Gestión del tiempo: Asegurarse de administrar adecuadamente el tiempo durante las actividades de participación de los estudiantes para permitir respuestas reflexivas y participativas."/>
    <x v="6"/>
    <x v="1"/>
  </r>
  <r>
    <n v="58"/>
    <d v="2024-03-27T07:20:52"/>
    <d v="2024-03-27T07:37:56"/>
    <s v="auranelly.hurtado@unir.net"/>
    <s v="Aura Nelly Hurtado Hurtado"/>
    <m/>
    <d v="2024-03-22T00:00:00"/>
    <s v="Administración pública y nueva gestión pública"/>
    <s v="Mayra Samara Ordoñez Diaz"/>
    <s v="Aura Nelly Hurtado Hurtado"/>
    <x v="1"/>
    <x v="12"/>
    <s v="Organizaciones públicas y análisis organizacional"/>
    <x v="0"/>
    <x v="0"/>
    <x v="0"/>
    <s v="La docente da la bienvenida a los estudiantes que se encuentran en la sesión e invita a ver el video de la grabación para los que no se conectan"/>
    <x v="0"/>
    <x v="0"/>
    <x v="0"/>
    <s v="La docente presenta los RA y la relación con la temática"/>
    <x v="0"/>
    <x v="0"/>
    <s v="Presenta la agenda incluyendo aspectos iniciales, preguntas y la temática"/>
    <x v="0"/>
    <s v="Pregunta y resuelve dudas de diferentes aspectos de la temática"/>
    <x v="0"/>
    <x v="0"/>
    <s v="Invita a participación, pero los estudiantes poco lo hacen"/>
    <x v="1"/>
    <x v="0"/>
    <x v="0"/>
    <s v="La docente hace la clase estilo magistral, no usa otros recursos "/>
    <x v="1"/>
    <x v="0"/>
    <x v="0"/>
    <x v="0"/>
    <s v="No sintetiza los puntos clave a partir de los RA "/>
    <s v="La docente invita a participación, sin embargo, los estudiantes no lo hacen. No hace preguntas"/>
    <s v="Alternar con otras estrategias"/>
    <x v="4"/>
    <x v="1"/>
  </r>
  <r>
    <n v="59"/>
    <d v="2024-03-27T07:39:52"/>
    <d v="2024-03-27T07:56:09"/>
    <s v="auranelly.hurtado@unir.net"/>
    <s v="Aura Nelly Hurtado Hurtado"/>
    <m/>
    <d v="2024-03-18T00:00:00"/>
    <s v="Derecho a la salud y participación ciudadana"/>
    <s v="Yesika Catherine Espinosa Diaz"/>
    <s v="Aura Nelly Hurtado Hurtado"/>
    <x v="1"/>
    <x v="12"/>
    <s v="Reformas a la salud"/>
    <x v="0"/>
    <x v="0"/>
    <x v="0"/>
    <s v="La docente da la bienvenida prende la cámara pero la apaga durante unos minutos"/>
    <x v="0"/>
    <x v="0"/>
    <x v="0"/>
    <s v="Falta mayor análisis de los RA con la temática"/>
    <x v="0"/>
    <x v="1"/>
    <s v="No presenta la agenda de la sesión"/>
    <x v="0"/>
    <s v="A lo largo de la sesión hace preguntas para incentivar la participación de los estudiantes"/>
    <x v="0"/>
    <x v="0"/>
    <s v="Incentiva a la participación y da lectura a los mensajes del chat"/>
    <x v="0"/>
    <x v="1"/>
    <x v="0"/>
    <s v="De la presentación utiliza muy pocas diapositivas"/>
    <x v="1"/>
    <x v="1"/>
    <x v="1"/>
    <x v="0"/>
    <s v="De sintetizar los puntos claves, no hizo la invitación para la siguiente sesión"/>
    <s v="Desarrolla el tema de la clase planteado, usa diferentes estrategias, presenta los RA pero al final no resume ni relaciona los RA con la temática, no presenta la temática para la siguiente clase"/>
    <s v="Resumir los puntos clave y presentar la temática de la siguiente clase"/>
    <x v="2"/>
    <x v="1"/>
  </r>
  <r>
    <n v="60"/>
    <d v="2024-03-27T07:58:20"/>
    <d v="2024-03-27T08:12:14"/>
    <s v="auranelly.hurtado@unir.net"/>
    <s v="Aura Nelly Hurtado Hurtado"/>
    <m/>
    <d v="2024-03-20T00:00:00"/>
    <s v="Gestión del sistema de información en salud"/>
    <s v="Juan Sebastián Lozano Mosos"/>
    <s v="Aura Nelly Hurtado Hurtado"/>
    <x v="1"/>
    <x v="12"/>
    <s v="Sistemas de información"/>
    <x v="0"/>
    <x v="0"/>
    <x v="0"/>
    <s v="El docente da la bienvenida a los asistentes y a las personas que no se conectaron"/>
    <x v="0"/>
    <x v="0"/>
    <x v="0"/>
    <s v="Presenta y analiza los RA  de acuerdo con la temática abordada"/>
    <x v="0"/>
    <x v="0"/>
    <s v="El docente presenta la agenda y aborda inquietudes de los temas anteriores"/>
    <x v="0"/>
    <s v="El docente incentiva la participación a través de la interacción con los estudiantes"/>
    <x v="0"/>
    <x v="0"/>
    <s v="El docente incentiva la participación a través de la interacción con los estudiantes dando lectura además al chat"/>
    <x v="0"/>
    <x v="0"/>
    <x v="0"/>
    <s v="Cumple con los parámetros"/>
    <x v="0"/>
    <x v="0"/>
    <x v="0"/>
    <x v="0"/>
    <s v="Presenta los puntos clave así como la temática de la siguiente clase y las actividades que se deben desarrollar"/>
    <s v="En general el docente cumple con los parámetros establecidos, incentiva la participación en la siguiente sesión que es el repaso "/>
    <s v="Al final de la sesión fortalecer cual de los RA se profundizó"/>
    <x v="0"/>
    <x v="1"/>
  </r>
  <r>
    <n v="61"/>
    <d v="2024-03-27T08:12:39"/>
    <d v="2024-03-27T08:37:38"/>
    <s v="auranelly.hurtado@unir.net"/>
    <s v="Aura Nelly Hurtado Hurtado"/>
    <m/>
    <d v="2024-03-21T00:00:00"/>
    <s v="Análisis de la situación de salud"/>
    <s v="Fabio Alberto Escobar Diaz"/>
    <s v="Aura Nelly Hurtado Hurtado"/>
    <x v="1"/>
    <x v="12"/>
    <s v="ASIS"/>
    <x v="0"/>
    <x v="0"/>
    <x v="0"/>
    <s v="El docente inicia a con la grabación de la sesión y da la bienvenida a los estudiantes"/>
    <x v="1"/>
    <x v="1"/>
    <x v="1"/>
    <s v="No realiza la presentación de los RA "/>
    <x v="0"/>
    <x v="1"/>
    <s v="Presenta de manera secuencial la sesion sin presentar agenda"/>
    <x v="0"/>
    <s v="Estimula la participación de los estudiantes a través de preguntas de análisis que les permite repasar los temas"/>
    <x v="0"/>
    <x v="0"/>
    <s v="Incentiva la participación"/>
    <x v="0"/>
    <x v="0"/>
    <x v="0"/>
    <s v="Les proporciona diferentes recursos que permiten la trasmisión de la temática sin tener exceso de la información"/>
    <x v="1"/>
    <x v="0"/>
    <x v="0"/>
    <x v="0"/>
    <s v="incentiva a la revisión de las temáticas para que lleguen preparados a las sesiones"/>
    <s v="Falta hacer el resumen con puntos claves de la sesión y la presentación de los RA relacionándolos con la temática"/>
    <s v="Presentar los RA y analizar con la temática presentada en la sesión. "/>
    <x v="2"/>
    <x v="1"/>
  </r>
  <r>
    <n v="62"/>
    <d v="2024-03-27T12:07:39"/>
    <d v="2024-03-27T16:32:14"/>
    <s v="kareneliana.angarita@unir.net"/>
    <s v="Karen Eliana Angarita Casas"/>
    <m/>
    <d v="2024-03-19T00:00:00"/>
    <s v="Legislación Comercial"/>
    <s v="Yesica Espinosa Diaz"/>
    <s v="Karen Eliana Angarita"/>
    <x v="0"/>
    <x v="4"/>
    <s v="Tema 4. El comerciante, el empresario"/>
    <x v="0"/>
    <x v="0"/>
    <x v="0"/>
    <s v="El docente inicia la grabación a tiempo, imagen y audio de buena calidad.  "/>
    <x v="0"/>
    <x v="0"/>
    <x v="0"/>
    <s v="La docente presenta los RA en una diapositiva al iniciar la sesión, se sugiere en otras sesiones relacionarlos con las actividades o a modo de conclusión de la sesión."/>
    <x v="0"/>
    <x v="0"/>
    <s v="Se presenta el tema del día."/>
    <x v="0"/>
    <s v="Se puede incluir algún caso o actividad donde el estudiante tenga la oportunidad de analizar una situación."/>
    <x v="0"/>
    <x v="0"/>
    <s v="Se puede procurar actividades donde los actividades tengan la oportunidad de participar."/>
    <x v="0"/>
    <x v="0"/>
    <x v="0"/>
    <s v="Entiendo que se debe al tema que las diapositivas tienen mucho texto.  Comparte recursos como videos, se pueden incluir ejemplos prácticos."/>
    <x v="1"/>
    <x v="1"/>
    <x v="0"/>
    <x v="0"/>
    <s v="Se puede incluir una diapositiva con los temas a abordar en la siguiente sesión."/>
    <s v="La docente tiene muy buen manejo del tema, trae material complementario."/>
    <s v="Se puede proponer más participación con lo estudiantes."/>
    <x v="4"/>
    <x v="1"/>
  </r>
  <r>
    <n v="63"/>
    <d v="2024-03-27T16:36:37"/>
    <d v="2024-03-27T17:00:40"/>
    <s v="doracristina.enriquez@unir.net"/>
    <s v="Dora Cristina Enriquez Lopez"/>
    <m/>
    <d v="2024-03-27T00:00:00"/>
    <s v="Teoría y práctica de la investigación educativa"/>
    <s v="Sandra Milena Ochoa"/>
    <s v="Cristina Enríquez"/>
    <x v="2"/>
    <x v="13"/>
    <s v="Marco empírico"/>
    <x v="0"/>
    <x v="0"/>
    <x v="0"/>
    <s v="Agregar un saludo en el chat."/>
    <x v="0"/>
    <x v="0"/>
    <x v="0"/>
    <s v="Se relaciona de forma adecuada los RA con los objetivos y temas de la clase."/>
    <x v="0"/>
    <x v="0"/>
    <s v="Se presenta al inicio los temas a abordar desde la programación de la asignatura, presenta de forma gráfica la agenda de la sesión."/>
    <x v="0"/>
    <s v="Los estudiantes participan y reciben la retroalimentación de la docente, las preguntas están orientadas al análisis de los conceptos de la clase articulados a los RA."/>
    <x v="0"/>
    <x v="0"/>
    <s v="Es una clase dinámica y con alta participación de los estudiantes, la docente retoma y aborda cada intervención."/>
    <x v="0"/>
    <x v="0"/>
    <x v="0"/>
    <s v="El material es adecuado tanto en número como en la organización de la información (imágenes, texto, refuerzos gráficos). Alterna con recursos educativos y a la vez participativos para los estudiantes."/>
    <x v="0"/>
    <x v="0"/>
    <x v="0"/>
    <x v="0"/>
    <s v="Despide la sesión con una frase que recoge el tema, motiva a los estudiantes a avanzar, invita a usar la biblioteca UNIR. Retoma los RA junto con los estudiantes y los valida. Atiende las solicitudes de los estudiantes y cierra adecuadamente."/>
    <s v="En general la sesión es participativa, clara, con material adecuado, organizado. Atiende todas las recomendaciones del protocolo."/>
    <s v="Agregar un saludo en el chat puesto que solo se hace con la voz."/>
    <x v="0"/>
    <x v="1"/>
  </r>
  <r>
    <n v="64"/>
    <d v="2024-03-27T17:01:17"/>
    <d v="2024-03-27T17:20:08"/>
    <s v="doracristina.enriquez@unir.net"/>
    <s v="Dora Cristina Enriquez Lopez"/>
    <m/>
    <d v="2024-03-27T00:00:00"/>
    <s v="Fundamentos y métodos de lectura y escritura"/>
    <s v="Marlen Rátiva Velandia"/>
    <s v="Cristina Enríquez"/>
    <x v="2"/>
    <x v="13"/>
    <s v="El discurso"/>
    <x v="0"/>
    <x v="0"/>
    <x v="0"/>
    <s v="La docente cumple con los aspectos iniciales propuestos."/>
    <x v="0"/>
    <x v="0"/>
    <x v="0"/>
    <s v="Presenta los RA y los relaciona con los objetivos de la clase. Es claro lo que se pretende lograr en la sesión."/>
    <x v="0"/>
    <x v="0"/>
    <s v="Las actividades están organizadas y las presenta al estudiante, presenta la sesión a modo de esquema que resume la sesión. "/>
    <x v="0"/>
    <s v="Propicia el análisis con los estudiantes por medio de preguntas que retoman a la vez los temas ya abordados en otras sesiones, invita a la participación y retoma los chats de los estudiantes."/>
    <x v="0"/>
    <x v="0"/>
    <s v="El clima en general es de participación en su mayoría por chat pero con ejemplos o casos reales, la docente retoma, orienta y enlaza con la realidad."/>
    <x v="0"/>
    <x v="0"/>
    <x v="0"/>
    <s v="Se alternan recursos en el marco de la clase (vídeo, diapositivas) para generar análisis a partir de lo presentado, el número de diapositivas es adecuado. Utiliza también herramientas digitales (juego). Se recomienda usar el modo de presentación de las diapositivas para mayor claridad."/>
    <x v="0"/>
    <x v="0"/>
    <x v="0"/>
    <x v="0"/>
    <s v="Concluye retomando los RA y su relación con el tema de la clase. Invita a abordar aspectos de la clase en la vida cotidiana, así como a consultar otros autores y complementar la información."/>
    <s v="La sesión se desarrolla de acuerdo con el protocolo en general, es muy clara, participativa y reflexiva. Es claro el desarrollo de los RA. Los estudiantes participan analíticamente. Dado que luego de la sesión de clase seguía la sesión de refuerzo, la docente cierra con la invitación a continuar en la siguiente sesión."/>
    <s v="Utilizar el modo presentación para que la información sea más legible. "/>
    <x v="0"/>
    <x v="1"/>
  </r>
  <r>
    <n v="65"/>
    <d v="2024-03-30T09:03:19"/>
    <d v="2024-03-30T09:33:44"/>
    <s v="juliethalexandra.oviedo@unir.net"/>
    <s v="Julieth Alexandra Oviedo Correa"/>
    <m/>
    <d v="2024-03-27T00:00:00"/>
    <s v="Electiva I Atención psicoeducativa a las necesidades educativas especiales"/>
    <s v="Angela María Romero Carvajal"/>
    <s v="Julietha Alexandra Oviedo Correa"/>
    <x v="2"/>
    <x v="14"/>
    <s v="Dificultades de aprendizaje"/>
    <x v="0"/>
    <x v="0"/>
    <x v="0"/>
    <s v="La ambientación es adecuada, no se evidencia ninguna distracción, la docente se presenta con vestimenta apropiada y apariencia profesional."/>
    <x v="1"/>
    <x v="1"/>
    <x v="1"/>
    <s v="Aunque la docente presenta los objetivos de la clase y de los temas a desarrollar, no presenta el RA."/>
    <x v="0"/>
    <x v="0"/>
    <s v="Los contenidos se presentan de manera secuencial de acuerdo con las fechas programadas de los temas que los estudiantes están revisando en el campus virtual. Se presenta la agenda de manera organizada y acorde con los temas propuestos."/>
    <x v="0"/>
    <s v="La docente formula preguntas para conectar con los temas propuestos y presentados. "/>
    <x v="0"/>
    <x v="0"/>
    <s v="Aunque no surgen muchas preguntas, la docente motiva de manera frecuente para que los estudiantes participen."/>
    <x v="0"/>
    <x v="0"/>
    <x v="0"/>
    <s v="Emplea kahoot para iniciar y recoger aprendizajes previos, así mismo una presentación acorde con el desarrollo del tema."/>
    <x v="1"/>
    <x v="0"/>
    <x v="0"/>
    <x v="0"/>
    <s v="La docente recoge aspectos relevantes abordados en el espacio de clase, invita a un espacio de aclaración de dudas antes de cerrar la sesión."/>
    <s v="Se evidencia dominio del tema e interacción constante con los estudiantes mediante casos aplicados y preguntas orientadoras."/>
    <s v="No se presentaron los RA, se recomienda presentarlos en los momentos que se orienta la sesión, desde el inicio, puede ser antes de la presentación de la agenda de la sesión y recordar al cerrar la sesión su seguimiento."/>
    <x v="5"/>
    <x v="0"/>
  </r>
  <r>
    <n v="66"/>
    <d v="2024-03-30T09:34:16"/>
    <d v="2024-03-30T10:34:26"/>
    <s v="juliethalexandra.oviedo@unir.net"/>
    <s v="Julieth Alexandra Oviedo Correa"/>
    <m/>
    <d v="2024-03-27T00:00:00"/>
    <s v="Electiva I Intervención neuropsicológica en discapacidad y trastornos del aprendizaje"/>
    <s v="Angela Johana Grisales Carvajal"/>
    <s v="Julietha Alexandra Oviedo Correa"/>
    <x v="2"/>
    <x v="14"/>
    <s v="Intervención neuropsicológica en los trastornos de lectura y escritura"/>
    <x v="0"/>
    <x v="0"/>
    <x v="0"/>
    <s v="Se evidencia un ambiente óptimo, sin distractores, la docente se presenta con ropa apropiada y mantiene una postura erguida y profesional."/>
    <x v="0"/>
    <x v="0"/>
    <x v="0"/>
    <s v="La docente presenta los RA, relacionando uno de ellos con el desarrollo de los temas de la clase."/>
    <x v="0"/>
    <x v="1"/>
    <s v="Se presenta de manera organizada el tema con los objetivos y el RA, faltó presentar la agenda al inicio para ubicar a los estudiantes en su desarrollo."/>
    <x v="0"/>
    <s v="Se plantean durante la sesión algunas preguntas que permiten relacionar y profundizar los conceptos trabajados."/>
    <x v="0"/>
    <x v="0"/>
    <s v="Se evidencia que la docente motiva a los estudiantes a participar en el espacio de clase, aunque hay pocas participaciones en el chat."/>
    <x v="0"/>
    <x v="0"/>
    <x v="0"/>
    <s v="Se evidencia el manejo adecuado del material de apoyo, hay uso de esquemas y varios ejemplos que facilitan la comprensión de los temas. Se realiza un ejercicio de quizzes."/>
    <x v="1"/>
    <x v="1"/>
    <x v="0"/>
    <x v="0"/>
    <s v="Se evidencia un cierre acorde con el desarrollo de la sesión, sin embargo faltó sintetizar y cerrar con los elementos clave de la clase e invitar a leer el tema de la siguiente sesión."/>
    <s v="Se evidencia dominio de los temas y varios ejercicios aplicadas que facilitan la comprensión de los conceptos en los estudiantes."/>
    <s v="Cerrar la sesión recordando los próximos compromisos, relacionarlos en un slide para facilitar la recordación."/>
    <x v="8"/>
    <x v="0"/>
  </r>
  <r>
    <n v="67"/>
    <d v="2024-03-31T11:01:18"/>
    <d v="2024-03-31T11:32:11"/>
    <s v="juliethalexandra.oviedo@unir.net"/>
    <s v="Julieth Alexandra Oviedo Correa"/>
    <m/>
    <d v="2024-03-27T00:00:00"/>
    <s v="Caracterización de la Orientación educativa familiar"/>
    <s v="Laura Victoria Jácome Rincón"/>
    <s v="Julietha Alexandra Oviedo Correa"/>
    <x v="2"/>
    <x v="15"/>
    <s v="Evaluación e intervención en la Orientación educativa familiar"/>
    <x v="0"/>
    <x v="0"/>
    <x v="0"/>
    <s v="Se evidencia una adecuada presentación personal, un ambiente óptimo para el desarrollo de la clase y adecuada iluminación."/>
    <x v="1"/>
    <x v="1"/>
    <x v="1"/>
    <s v="Aunque se presentan los objetivos del tema desarrollado en clase, el RA no se presenta y es necesario que se relacione con los objetivos ya propuestos."/>
    <x v="0"/>
    <x v="1"/>
    <s v="La clase se desarrolla de manera completa y organizada, sin embargo no hay apoyo de una agenda que se sugiere seguir implementando en todas las sesiones."/>
    <x v="1"/>
    <s v="Aunque se realizan preguntas en el desarrollo de la clase en la medida que se presentan los temas, falta relacionar algunas preguntas puntuales que permitan relacionar los casos prácticos con los conceptos trabajados, así mismo relacionarlo con el o las RA que apliquen."/>
    <x v="1"/>
    <x v="0"/>
    <s v="Se evidencia participación de parte de los estudiantes pero sin la motivación de la docente, falta mayor interacción en torno a preguntas que permitan profundizar en los conceptos trabajados en clase."/>
    <x v="0"/>
    <x v="0"/>
    <x v="0"/>
    <s v="Se evidencia de manera frecuente la interacción con otros recursos de apoyo, como páginas web y videos."/>
    <x v="1"/>
    <x v="1"/>
    <x v="0"/>
    <x v="0"/>
    <s v="Con el desarrollo del tema se evidencia participación activa de parte de los estudiantes e interés por profundizar en los temas trabajados y otros relacionados."/>
    <s v="Se reconoce el uso de recursos y herramientas prácticas para fortalecer el desarrollo de los conceptos."/>
    <s v="Falta desarrollar una agenda al inicio de cada sesión, trabajar los RA, incorporar preguntas de análisis y recordar las fechas importantes en el cierre de la sesión, próximos temas y compromisos que deben desarrollar los estudiantes."/>
    <x v="9"/>
    <x v="0"/>
  </r>
  <r>
    <n v="68"/>
    <d v="2024-04-01T07:47:20"/>
    <d v="2024-04-01T12:25:51"/>
    <s v="mariafernanda.chaparro@unir.net"/>
    <s v="Maria Fernanda Chaparro Ronderos"/>
    <m/>
    <d v="2024-03-19T00:00:00"/>
    <s v="Planificación y gestión de presupuesto y recursos"/>
    <s v="Edwin Lizarazo Luna"/>
    <s v="Maria Fernanda Chaparro Ronderos"/>
    <x v="3"/>
    <x v="16"/>
    <s v="ejercicio punto de equilibro y ganancias"/>
    <x v="0"/>
    <x v="0"/>
    <x v="0"/>
    <s v="Se sugiere colocar un saludo en el chat"/>
    <x v="1"/>
    <x v="1"/>
    <x v="0"/>
    <s v="Colocar siempre los RA en las clases presenciales virtuales"/>
    <x v="0"/>
    <x v="0"/>
    <s v="Importante desde el principio establecer el momento de las preguntas"/>
    <x v="0"/>
    <s v="Se sugiere que se deje un espacio al final de la clase para responder aquellas preguntas que así lo permitan"/>
    <x v="0"/>
    <x v="0"/>
    <s v="Algunas preguntas podrían ser leídas y contestadas al final de la sesión"/>
    <x v="1"/>
    <x v="0"/>
    <x v="0"/>
    <s v="Se sugiere el uso de recursos web diversos"/>
    <x v="1"/>
    <x v="0"/>
    <x v="1"/>
    <x v="0"/>
    <s v="Importante invitar a los estudiantes a realizar las lecturas y el material complementario, asi como a realizar los test."/>
    <s v="La clase es interesante, a pesar de que el tema es denso. El profesor demuestra que conoce perfectamente el campo de acción."/>
    <s v="Las diapositivas y herramientas adicionales pueden alternarse para tener más atención por parte de los estudiantes. Es importante para mantener el hilo conductor dejar algunas preguntas que no sean prioritarias para el final de la sesión. Importante siempre presentar y enfatizar el RA"/>
    <x v="2"/>
    <x v="0"/>
  </r>
  <r>
    <n v="69"/>
    <d v="2024-04-01T22:50:27"/>
    <d v="2024-04-01T23:37:24"/>
    <s v="mariaclara.villa@unir.net"/>
    <s v="Maria Clara Villa Orozco"/>
    <m/>
    <d v="2024-04-01T00:00:00"/>
    <s v=" Innovación y Mejora de la Práctica Docente"/>
    <s v="Edna Patricia López "/>
    <s v="Maria Clara Villa. "/>
    <x v="2"/>
    <x v="11"/>
    <s v="La formación de los profesionales de la enseñanza"/>
    <x v="0"/>
    <x v="0"/>
    <x v="0"/>
    <s v="Se cumplen de manera efectiva las acciones que dan apertura a la clase, incluyendo la ambientación del espacio desde donde se transmite y la atención a la imagen y presentación personal del docente, entre otros aspectos."/>
    <x v="1"/>
    <x v="1"/>
    <x v="1"/>
    <s v="Lamentablemente, en la observación inicial, RA no son presentados como requisito y condición para la evaluación de los aprendizajes de los estudiantes. En consecuencia, el material pedagógico carece de una exposición clara de los RA a los estudiantes, lo que limita su familiarización con los términos y significados específicos de sus asignaturas, así como la comprensión de las metas hacia las cuales deben dirigirse en su proceso de aprendizaje. "/>
    <x v="1"/>
    <x v="1"/>
    <s v="Se cumple con la presentación secuencial de la información y el ofrecimiento de esquemas o presentaciones para facilitar la atención de los estudiantes, como se establece en el Modelo Pedagógico. Estos aspectos son fundamentales para garantizar una experiencia de aprendizaje efectiva y maximizar la comprensión del contenido por parte de los estudiantes. Sin embargo, aunque se esté cumpliendo con estos aspectos básicos, siempre hay margen para la mejora continua."/>
    <x v="1"/>
    <s v="En la observación de la dinámica de clase, se ha notado que las preguntas formuladas por el docente efectivamente estimulan la participación activa de los estudiantes, lo cual es alentador para promover un ambiente de aprendizaje interactivo. Sin embargo, es importante señalar que la ausencia de referencia a los Resultados de Aprendizaje (RA) dificulta determinar si estas preguntas están efectivamente alineadas con los objetivos del modelo pedagógico."/>
    <x v="0"/>
    <x v="0"/>
    <s v="Se observa un ambiente apropiado en el aula. Esto sugiere que los estudiantes se sienten cómodos y seguros, lo que les permite concentrarse en el material y participar activamente en las actividades. "/>
    <x v="0"/>
    <x v="0"/>
    <x v="1"/>
    <s v="Se observó que los recursos web utilizados en las clases son limitados, lo que sugiere que existe un espacio para mejorar en este aspecto. Se considera que la integración de una variedad de recursos digitales podría enriquecer aún más la experiencia de aprendizaje de los estudiantes y fomentar su participación activa."/>
    <x v="1"/>
    <x v="1"/>
    <x v="1"/>
    <x v="0"/>
    <s v="Se reconoce la importancia de fortalecer el uso de recursos web en las clases. Si bien se destaca un clima general adecuado y una participación activa de los estudiantes, la oportunidad de enriquecer la experiencia de aprendizaje a través de una variedad de recursos digitales es evidente. "/>
    <s v="Se sugiere explorar nuevas estrategias para aprovechar al máximo los recursos web disponibles puede abrir nuevas puertas para el aprendizaje innovador y personalizado, mejorando así el compromiso y el rendimiento de los estudiantes. "/>
    <s v="Se observa que los recursos digitales utilizados en clase son limitados. Explorar y aprovechar una variedad más amplia de recursos web, como videos educativos, simulaciones interactivas y plataformas de aprendizaje en línea, puede enriquecer el contenido de las clases y promover un aprendizaje más dinámico y participativo. Integración de los RA: Es importante asegurarse de que las actividades y preguntas en clase estén alineadas con los RA establecidos. Esto garantizará que los estudiantes estén trabajando hacia los objetivos de aprendizaje específicos y que puedan medir su progreso de manera efectiva."/>
    <x v="10"/>
    <x v="1"/>
  </r>
  <r>
    <n v="70"/>
    <d v="2024-04-03T15:04:47"/>
    <d v="2024-04-03T15:04:53"/>
    <s v="luzaleida.alzate@unir.net"/>
    <s v="Luz Aleida Alzate"/>
    <m/>
    <d v="2024-04-02T00:00:00"/>
    <s v="Didáctica de las matematizas "/>
    <s v="Christian Camilo Fuentes "/>
    <s v="Luz Aleida Alzate "/>
    <x v="2"/>
    <x v="17"/>
    <s v="Construyendo materiales "/>
    <x v="0"/>
    <x v="0"/>
    <x v="0"/>
    <s v="NA"/>
    <x v="0"/>
    <x v="1"/>
    <x v="1"/>
    <s v="Es necesario convertir al RA en un elementos de  la clase, que se observe a través del desarrollo de la misma, que estos son eje o pilar en la sesión.. "/>
    <x v="0"/>
    <x v="0"/>
    <s v="NA"/>
    <x v="0"/>
    <s v="Sugiero plantear las preguntas a los estudiantes hacia el análisis, reflexión, comprensión. "/>
    <x v="0"/>
    <x v="1"/>
    <s v="Los estudiantes expresan inconformidades respecto a la primera actividad y el proceso de evaluacion. "/>
    <x v="0"/>
    <x v="0"/>
    <x v="0"/>
    <s v="Es bueno, hace uso de Padlet, videos, etc. "/>
    <x v="1"/>
    <x v="0"/>
    <x v="0"/>
    <x v="0"/>
    <s v="Desarrolla una actividad tipo colaborativo, sin embargo, los estudiantes no participan de manera frecuente. "/>
    <s v="Es importante hacer la retroalinentación de las actividades y eso se hace claramente por el docente, sin embargo, considero se dedica mucho tiempo de la sesión a este aspecto. "/>
    <s v="Fortalecer aspectos como hacer énfasis en los RA, particularmente aquel que este alineado con la temática de la clase y propiciar la participación a través de preguntas de reflexión, comprensión, recordación, análisis. Sugiero revisar la esquematización de las diapositivas, mucho texto en algunas, que fácilmente podrían estar en esquemas."/>
    <x v="5"/>
    <x v="1"/>
  </r>
  <r>
    <n v="71"/>
    <d v="2024-04-03T15:05:39"/>
    <d v="2024-04-03T16:22:02"/>
    <s v="luzaleida.alzate@unir.net"/>
    <s v="Luz Aleida Alzate"/>
    <m/>
    <d v="2024-03-13T00:00:00"/>
    <s v="Práctica Pedagógica III - Ayudantía I"/>
    <s v="Martha Patricia Alvis "/>
    <s v="Luz Aleida Alzate "/>
    <x v="2"/>
    <x v="11"/>
    <s v="La importancia de las rutinas en el los primeros años "/>
    <x v="0"/>
    <x v="0"/>
    <x v="0"/>
    <s v="Inicia con saludo y observaciones generales "/>
    <x v="0"/>
    <x v="0"/>
    <x v="0"/>
    <s v="Se presentan en la clase y se articulan al desarrollo "/>
    <x v="0"/>
    <x v="1"/>
    <s v="No se observo una agenda a desarrollar. "/>
    <x v="0"/>
    <s v="La apertura de preguntas debe darse ampliamente, se intento dar la palabra, sin embargo, como se recomienda en el protocolo que se enfatice mas hacia el análisis, la reflexión.  "/>
    <x v="0"/>
    <x v="0"/>
    <s v="Hay un clima favorable, agradable y respetuoso "/>
    <x v="0"/>
    <x v="0"/>
    <x v="0"/>
    <s v="Alterna videos, guías, presentaciones y actividades colaborativas. "/>
    <x v="1"/>
    <x v="1"/>
    <x v="1"/>
    <x v="1"/>
    <s v="La sesion al minuto 66, se retira de la clase a la observadora, razón por la cual no se puede dar evidencia de lo expuesto, además, al revisar el video no se observa el cierre de la clase. "/>
    <s v="El audio se perdió en algunas oportunidades, se entiende los temas de conectividad a veces fallan. "/>
    <s v="No se observo en vivo, ni en la grabación de la clase, se hicieran los cierres sugeridos en el protocolo de clase. Además, se invita a involucrar mas a las estudiantes en el ejercicio de preguntas de análisis, discusión, etc. . "/>
    <x v="2"/>
    <x v="1"/>
  </r>
  <r>
    <n v="72"/>
    <d v="2024-04-03T16:27:40"/>
    <d v="2024-04-03T16:38:54"/>
    <s v="luzaleida.alzate@unir.net"/>
    <s v="Luz Aleida Alzate"/>
    <m/>
    <d v="2024-04-13T00:00:00"/>
    <s v="Personal Branding"/>
    <s v="Alexander Sanabria Niño "/>
    <s v="Luz Aleida Alzate "/>
    <x v="0"/>
    <x v="4"/>
    <s v=" Identificación y creación de la imagen profesional asociada a la marca personal"/>
    <x v="0"/>
    <x v="0"/>
    <x v="0"/>
    <s v="Hace una bienvenida muy afectuosa y cálida para sus estudiantes -Se omite hacerlo por el chat, para la población inclusiva. "/>
    <x v="0"/>
    <x v="0"/>
    <x v="0"/>
    <s v="No aplica "/>
    <x v="0"/>
    <x v="1"/>
    <s v="Hay un desarrollo sistemático y organizado, lleva un hilo conductor, pero no se observo una agenda. "/>
    <x v="0"/>
    <s v="Logra involucrar totalmente a los estudiantes en la clase "/>
    <x v="0"/>
    <x v="0"/>
    <s v="Es un clima favorable para el aprendizaje "/>
    <x v="0"/>
    <x v="0"/>
    <x v="0"/>
    <s v="No hace uso de diapositivas de forma masiva, usa otros recursos. "/>
    <x v="0"/>
    <x v="1"/>
    <x v="0"/>
    <x v="0"/>
    <s v="Centra el cierre en el proceso de reposición de una clase. No olvidar los aspectos del protocolo como invitar al desarrollo de actividades futuras. "/>
    <s v="La clase presenta una dinámica que lleva a la participación de los estudiantes, desde casos reales asociados al tema."/>
    <s v="Es interesante el no uso de diapositivas en forma generalizada, sin embargo, son una herramienta de ayuda para los estudiantes que ven en diferido. "/>
    <x v="4"/>
    <x v="1"/>
  </r>
  <r>
    <n v="73"/>
    <d v="2024-04-03T16:39:07"/>
    <d v="2024-04-03T16:57:28"/>
    <s v="luzaleida.alzate@unir.net"/>
    <s v="Luz Aleida Alzate"/>
    <m/>
    <d v="2024-03-20T00:00:00"/>
    <s v="Contabilidad de costos I"/>
    <s v="Lucy Paola Caicedo "/>
    <s v="Luz Aleida Alzate "/>
    <x v="0"/>
    <x v="5"/>
    <s v="El coste de los factores productivos "/>
    <x v="0"/>
    <x v="0"/>
    <x v="0"/>
    <s v="El inicio da paso a preguntas sobre una reposición de la clase. Falto dar el saludo en el chat, para la población inclusiva. "/>
    <x v="0"/>
    <x v="0"/>
    <x v="0"/>
    <s v="Se presentan y se intentan articular a el desarrollo de la clase. "/>
    <x v="0"/>
    <x v="0"/>
    <s v="La agenda se desglosa a partir de los temas que se desarrollaran. "/>
    <x v="0"/>
    <s v="Se hace el proceso, aunque insisto desde el protocolo se ha solicitado que esta participación se dirija hacia análisis, reflexión, etc. "/>
    <x v="0"/>
    <x v="0"/>
    <s v="Cumple el criterio "/>
    <x v="0"/>
    <x v="0"/>
    <x v="0"/>
    <s v="Se alternan recursos diversos "/>
    <x v="0"/>
    <x v="0"/>
    <x v="0"/>
    <x v="0"/>
    <s v="Al final retoma los RA para cerrar la sesión. "/>
    <s v="La clase se desarrolla de forma organizada, se integra los RA tanto al inicio como al cierre de la clase."/>
    <s v="La invitación a participar desde preguntas de análisis, argumentación y reflexión. "/>
    <x v="0"/>
    <x v="1"/>
  </r>
  <r>
    <n v="74"/>
    <d v="2024-04-05T05:27:01"/>
    <d v="2024-04-05T05:35:00"/>
    <s v="gustavoadolfo.jimenez@unir.net"/>
    <s v="Gustavo Adolfo Jimenez Silva"/>
    <m/>
    <d v="2024-04-05T00:00:00"/>
    <s v="Inglés III"/>
    <s v="EIMY ALEJANDRA CASTAÑEDA  PANQUEBA"/>
    <s v="GUSTAVO ADOLFO JIMÉNEZ SILVA"/>
    <x v="0"/>
    <x v="2"/>
    <s v="COMPARATIVES AND SUPERLATIVES"/>
    <x v="0"/>
    <x v="0"/>
    <x v="0"/>
    <s v="Todo en orden"/>
    <x v="0"/>
    <x v="0"/>
    <x v="0"/>
    <s v="Relevancia en los RA"/>
    <x v="0"/>
    <x v="0"/>
    <s v="Se trabaja sobre el modelo"/>
    <x v="0"/>
    <s v="Plantea preguntas relacionadas con el tema"/>
    <x v="0"/>
    <x v="0"/>
    <s v="Se mantiene un buen ambiente"/>
    <x v="0"/>
    <x v="0"/>
    <x v="0"/>
    <s v="Son aprovechados en toda la clase"/>
    <x v="0"/>
    <x v="0"/>
    <x v="0"/>
    <x v="0"/>
    <s v="Cierra con conclusiones claras"/>
    <s v="Es una muy buena clase"/>
    <s v="Mantener la misma metodología"/>
    <x v="0"/>
    <x v="1"/>
  </r>
  <r>
    <n v="75"/>
    <d v="2024-04-05T05:35:44"/>
    <d v="2024-04-05T05:58:11"/>
    <s v="gustavoadolfo.jimenez@unir.net"/>
    <s v="Gustavo Adolfo Jimenez Silva"/>
    <m/>
    <d v="2024-04-05T00:00:00"/>
    <s v="Dirección de la Innovación: la Transformación Empresarial"/>
    <s v="MARIA EUGENIA ROMERO PEÑALOZA  "/>
    <s v="GUSTAVO ADOLFO JIMÉNEZ SILVA"/>
    <x v="0"/>
    <x v="0"/>
    <s v="Modelos de innovación"/>
    <x v="0"/>
    <x v="0"/>
    <x v="0"/>
    <s v="Se realiza un adecuado inicio de clase"/>
    <x v="0"/>
    <x v="0"/>
    <x v="0"/>
    <s v="Se socilizan las mismas"/>
    <x v="0"/>
    <x v="0"/>
    <s v="Hay una secuencia precisa en la clase"/>
    <x v="0"/>
    <s v="Las preguntas integran a la clase"/>
    <x v="0"/>
    <x v="0"/>
    <s v="Hay interacción con los estudiantes"/>
    <x v="0"/>
    <x v="0"/>
    <x v="0"/>
    <s v="Buen manejo de los recursos"/>
    <x v="0"/>
    <x v="0"/>
    <x v="0"/>
    <x v="0"/>
    <s v="Concluye en el cierre"/>
    <s v="Buena clase"/>
    <s v="Mantener la dinámica de la clase"/>
    <x v="0"/>
    <x v="0"/>
  </r>
  <r>
    <n v="76"/>
    <d v="2024-04-05T07:07:06"/>
    <d v="2024-04-05T07:22:04"/>
    <s v="luzaleida.alzate@unir.net"/>
    <s v="Luz Aleida Alzate"/>
    <m/>
    <d v="2024-03-20T00:00:00"/>
    <s v="Riesgos de seguridad "/>
    <s v="CLAUDIA LILIANA MUÑOZ VELA"/>
    <s v="Luz Aleida Alzate "/>
    <x v="0"/>
    <x v="8"/>
    <s v="Clase de refuerzo "/>
    <x v="0"/>
    <x v="0"/>
    <x v="0"/>
    <s v="NA"/>
    <x v="0"/>
    <x v="0"/>
    <x v="0"/>
    <s v="Los presenta y reflexiona como se llega a alcanzar el mismo desde las actividades y temas "/>
    <x v="0"/>
    <x v="0"/>
    <s v="la agedna deriva de los temas de repaso "/>
    <x v="0"/>
    <s v="Se insiste en la necesidad de involucrarlos en la reflexión , el análisis, la síntesis. "/>
    <x v="0"/>
    <x v="0"/>
    <s v="La clase presenta un ambiente favorable"/>
    <x v="0"/>
    <x v="0"/>
    <x v="0"/>
    <s v="Usa recursos acordes con la actividad propuesta para la clase: archivos de Excel en drive para trabajo colaborativo "/>
    <x v="0"/>
    <x v="0"/>
    <x v="0"/>
    <x v="0"/>
    <s v="Es interesante que retoma los RA en el cierre de la clase,  para reconocer su alcance desde los temas y actividades desarrollados. "/>
    <s v="Se observa una clase organizada, preparada, con un alto impacto de los RA durante su desarrollo "/>
    <s v="Retomar el proceso de las preguntas desde aquellas que lleven a la argumentación, la reflexión, la síntesis, el análisis "/>
    <x v="0"/>
    <x v="0"/>
  </r>
  <r>
    <n v="77"/>
    <d v="2024-04-05T07:22:07"/>
    <d v="2024-04-05T07:36:48"/>
    <s v="luzaleida.alzate@unir.net"/>
    <s v="Luz Aleida Alzate"/>
    <m/>
    <d v="2024-03-13T00:00:00"/>
    <s v="Condiciones de salud "/>
    <s v="ANDREA BIBIANA PEREZ VILLESCAS "/>
    <s v="Luz Aleida Alzate "/>
    <x v="0"/>
    <x v="8"/>
    <s v="Patología laboral "/>
    <x v="0"/>
    <x v="0"/>
    <x v="0"/>
    <s v="Cumple los aspectos iniciales. "/>
    <x v="0"/>
    <x v="0"/>
    <x v="0"/>
    <s v="Resalta los RA que serán objeto de desarrollo a partir del tema. "/>
    <x v="0"/>
    <x v="0"/>
    <s v="La agenda se desarrolla desde el orden de los temas a desarrollar. "/>
    <x v="0"/>
    <s v="Aunqeu la particpacion es amplia por parte de los estudiantes en chat y en audio. No se logra identifcar el uso de preguntas que conducen a analisis, "/>
    <x v="0"/>
    <x v="0"/>
    <s v="El ambiente favorece la participación y la retroalimentacion "/>
    <x v="0"/>
    <x v="0"/>
    <x v="0"/>
    <s v="Usa recursos como: Padlet, dispositivas, recursos web. Recordar la importancia de dispositivas más gráficas, evitar textos para que la atención del estudiante se centre en articular las ideas con las ideas que el docente expone. "/>
    <x v="1"/>
    <x v="1"/>
    <x v="0"/>
    <x v="0"/>
    <s v="Describe la actividad y las consideraciones que debieron tenerse en cuenta para su elaboración "/>
    <s v="La clase fue organizada, sistemática, con un buen desarrollo en la resolución de dudas por parte de los estudiantes. "/>
    <s v="En general el cierre se dio sin cumplir todos los aspectos, se entiende que la clase se extendió 15 minutos mas por dudas de los estudiantes, pero no se logro hacer el cierre desde los RA y la invitación a revisar su material para la próxima sesión. "/>
    <x v="4"/>
    <x v="0"/>
  </r>
  <r>
    <n v="78"/>
    <d v="2024-04-05T07:40:04"/>
    <d v="2024-04-05T07:56:17"/>
    <s v="gustavoadolfo.jimenez@unir.net"/>
    <s v="Gustavo Adolfo Jimenez Silva"/>
    <m/>
    <d v="2024-04-05T00:00:00"/>
    <s v="Visualización avanzada de datos"/>
    <s v="ERIKA GISELA GALEANO CAMACHO  "/>
    <s v="GUSTAVO ADOLFO JIMÉNEZ SILVA"/>
    <x v="0"/>
    <x v="3"/>
    <s v="Reporesentación de datos y Power BI"/>
    <x v="0"/>
    <x v="0"/>
    <x v="0"/>
    <s v="Si saluda, pero queda pendiente el saludo por chat"/>
    <x v="0"/>
    <x v="1"/>
    <x v="0"/>
    <s v="No en todas las clases se realiza la presentación de los RA"/>
    <x v="0"/>
    <x v="0"/>
    <s v="Una sesión muy organizada"/>
    <x v="0"/>
    <s v="Hay interacción a través de las preguntas"/>
    <x v="0"/>
    <x v="1"/>
    <s v="Pnediente la revisión del chat"/>
    <x v="0"/>
    <x v="0"/>
    <x v="0"/>
    <s v="Hay diversidad en el manejo de los recursos"/>
    <x v="0"/>
    <x v="0"/>
    <x v="0"/>
    <x v="0"/>
    <s v="Cierra con programación y conclusiones"/>
    <s v="Muy buena sesión"/>
    <s v="Revisar lo que no se cumple"/>
    <x v="4"/>
    <x v="0"/>
  </r>
  <r>
    <n v="79"/>
    <d v="2024-04-05T07:36:53"/>
    <d v="2024-04-05T08:09:51"/>
    <s v="luzaleida.alzate@unir.net"/>
    <s v="Luz Aleida Alzate"/>
    <m/>
    <d v="2024-03-22T00:00:00"/>
    <s v="Psicología Jurídica"/>
    <s v="ANGY ALEJANDRA FIAYO OVALLOS  "/>
    <s v="Luz Aleida Alzate"/>
    <x v="0"/>
    <x v="9"/>
    <s v="Riesgos psicosociales "/>
    <x v="0"/>
    <x v="0"/>
    <x v="0"/>
    <s v="Se hace un inicio dando respuesta a los estudiantes sobre la actividad 1, y además, presenta una síntesis de lo visto en las sesiones anteriores "/>
    <x v="1"/>
    <x v="1"/>
    <x v="1"/>
    <s v="No se evidencio este aspecto durante la sesión de clase, es un pilar clave en el desarrollo de las competencias. "/>
    <x v="0"/>
    <x v="1"/>
    <s v="La agenda no tuvo prioridad en la clase. "/>
    <x v="0"/>
    <s v="Si, se logra hacer preguntas que llevan a integrar a los estudiantes a través del chat y del audio "/>
    <x v="0"/>
    <x v="0"/>
    <s v="La docente desarrolla un clima favorable para fortalecer los procesos "/>
    <x v="0"/>
    <x v="0"/>
    <x v="0"/>
    <s v="Son claros, organizados. "/>
    <x v="1"/>
    <x v="1"/>
    <x v="1"/>
    <x v="0"/>
    <s v="Los aspectos finales se dejaron inconclusos, dado que la docente excedió el tiempo de la sesión y los estudiantes debían retirase, recordar la importancia de la planificación, para que cada aspecto sea abordado y desarrollado durante la sesión de forma optima. "/>
    <s v="La clase logra tener un alto nivel de participación y discusión frente a los temas abordados. "/>
    <s v="La clase debe dársele un cierre, aunque los estudiantes deban desconectarse por otros temas. Es necesario con estudiantes o sin ellos, presentar las ideas concluyentes de la sesión e invitar a la lectura y conocimiento del material de la próxima clase. . "/>
    <x v="1"/>
    <x v="1"/>
  </r>
  <r>
    <n v="80"/>
    <d v="2024-04-05T08:10:05"/>
    <d v="2024-04-05T08:22:11"/>
    <s v="luzaleida.alzate@unir.net"/>
    <s v="Luz Aleida Alzate"/>
    <m/>
    <d v="2024-04-03T00:00:00"/>
    <s v="Electivo I: Atención Psicoeducativa a las Necesidades Educativas Especiales en el Contexto Escolar"/>
    <s v="ANGELA MARIA ROMERO CARVAJAL "/>
    <s v="Luz Aleida Alzate "/>
    <x v="2"/>
    <x v="14"/>
    <s v="Resolución de problemas matemáticos "/>
    <x v="0"/>
    <x v="0"/>
    <x v="0"/>
    <s v="NA "/>
    <x v="0"/>
    <x v="0"/>
    <x v="0"/>
    <s v="Hace una clara presentación de los mismos"/>
    <x v="0"/>
    <x v="0"/>
    <s v="Claridad y precisión en lo que se espera desarrollar en la sesión. "/>
    <x v="0"/>
    <s v="Se ayuda de preguntas de análisis para motivar la participación.  Durante toda la sesión se están generando preguntas que llevan a la participación en la clase por chat o por audio "/>
    <x v="0"/>
    <x v="0"/>
    <s v="La actitud de la docente lleva a un clima agradable y favorable de la sesión. "/>
    <x v="0"/>
    <x v="0"/>
    <x v="0"/>
    <s v="Se hace integración de videos, Padlet, diapositivas "/>
    <x v="1"/>
    <x v="0"/>
    <x v="0"/>
    <x v="0"/>
    <s v="Planea y presenta a sus estudiantes las acciones de la siguiente clase. "/>
    <s v="La docente desarrolla una clase excelente, motivadora, con alta participación, clara, sistemática."/>
    <s v="Sugiero no olvidar al final hacer la reflexión de como los RA se han abordado en la sesión. Sus alcances desde la metodología utilizada. "/>
    <x v="3"/>
    <x v="0"/>
  </r>
  <r>
    <n v="81"/>
    <d v="2024-04-05T07:59:25"/>
    <d v="2024-04-05T08:30:44"/>
    <s v="gustavoadolfo.jimenez@unir.net"/>
    <s v="Gustavo Adolfo Jimenez Silva"/>
    <m/>
    <d v="2024-04-05T00:00:00"/>
    <s v="Electiva I: Creación y Gestión de Empresas en el Entorno Digital"/>
    <s v="MARTHA CECILIA PRIETO LOZANO"/>
    <s v="GUSTAVO ADOLFO JIMÉNEZ SILVA"/>
    <x v="0"/>
    <x v="0"/>
    <s v="Nuevas Tecnologías y Marketing Digital"/>
    <x v="0"/>
    <x v="0"/>
    <x v="0"/>
    <s v="Queda pendiente el saludo por chat"/>
    <x v="0"/>
    <x v="1"/>
    <x v="0"/>
    <s v="No es todas las clases se presentan los RA"/>
    <x v="0"/>
    <x v="0"/>
    <s v="Hay orden en la presentación de la clase"/>
    <x v="0"/>
    <s v="La preguntas dan espacio a participación"/>
    <x v="0"/>
    <x v="1"/>
    <s v="Importante realizar la revisión y lectura del chat"/>
    <x v="0"/>
    <x v="0"/>
    <x v="0"/>
    <s v="Uso adecuado de los recursos"/>
    <x v="0"/>
    <x v="0"/>
    <x v="0"/>
    <x v="0"/>
    <s v="Cierra la clase con conclusiones"/>
    <s v="Muy buena clase"/>
    <s v="Revisar lo que no se cumple"/>
    <x v="4"/>
    <x v="0"/>
  </r>
  <r>
    <n v="82"/>
    <d v="2024-04-05T08:31:15"/>
    <d v="2024-04-05T08:55:24"/>
    <s v="gustavoadolfo.jimenez@unir.net"/>
    <s v="Gustavo Adolfo Jimenez Silva"/>
    <m/>
    <d v="2024-04-05T00:00:00"/>
    <s v="Fundamentos de Derecho Mercantil y de Sociedades"/>
    <s v="YESICA KATTERINE ESPINOSA DIAZ  "/>
    <s v="GUSTAVO ADOLFO JIMÉNEZ SILVA"/>
    <x v="0"/>
    <x v="2"/>
    <s v="Elementos del establecimiento mercantil"/>
    <x v="0"/>
    <x v="0"/>
    <x v="0"/>
    <s v="Inicdia acorde a lo solicitado"/>
    <x v="0"/>
    <x v="0"/>
    <x v="0"/>
    <s v="Presenta y socializa los RA"/>
    <x v="0"/>
    <x v="0"/>
    <s v="Sigue el modelo"/>
    <x v="0"/>
    <s v="A través de las preguntas se genera interacción en la clase"/>
    <x v="0"/>
    <x v="0"/>
    <s v="La clase es bastante participativa"/>
    <x v="0"/>
    <x v="0"/>
    <x v="0"/>
    <s v="Uso apropiado de los recursos que lleva"/>
    <x v="0"/>
    <x v="0"/>
    <x v="0"/>
    <x v="0"/>
    <s v="Cierra con ideas claras"/>
    <s v="Muy buena clase"/>
    <s v="Mantener el desarrollo de la clase en futuros encuentros"/>
    <x v="0"/>
    <x v="1"/>
  </r>
  <r>
    <n v="83"/>
    <d v="2024-04-06T04:27:10"/>
    <d v="2024-04-06T05:18:06"/>
    <s v="mariaclara.villa@unir.net"/>
    <s v="Maria Clara Villa Orozco"/>
    <m/>
    <d v="2024-04-06T00:00:00"/>
    <s v="didáctica del medio natural "/>
    <s v="Luz Aleida Alzate "/>
    <s v="Maria Clara Villa Orozco"/>
    <x v="2"/>
    <x v="11"/>
    <s v="Experiencias didácticas integradoras en el aula infantil "/>
    <x v="0"/>
    <x v="0"/>
    <x v="0"/>
    <s v="Se observa que se cumple el contenido y la estructura de la clase virtual. Sin embargo, se nota que la calidad de la imagen no es la mejor. Se sugiere revisar la iluminación o la distancia que se establece con el foco de la cámara"/>
    <x v="0"/>
    <x v="0"/>
    <x v="0"/>
    <s v="Se destaca que la exposición de los Resultados de Aprendizaje (RA) por parte de la docente en su material pedagógico ha sido efectiva. Esta estrategia permitió que los estudiantes se familiarizaran  con el concepto y comprendan los RA específicos de la asignatura."/>
    <x v="0"/>
    <x v="0"/>
    <s v="Tras la observación de la clase, se confirma que se cumplen los aspectos fundamentales establecidos en el Modelo Pedagógico (2019). La presentación secuencial de la información y el ofrecimiento de un esquema o presentación para facilitar la atención de los estudiantes se están implementando de manera efectiva."/>
    <x v="0"/>
    <s v="Se confirma que se cumplen las prácticas de escuchar las peticiones de los alumnos, atender las dudas planteadas y construir un aprendizaje colaborativo. Se destaca el esfuerzo del docente por motivar la participación de los estudiantes mediante preguntas que fomentan la recordación y la relación de conceptos, promoviendo así la comprensión y el análisis. "/>
    <x v="0"/>
    <x v="0"/>
    <s v=" Después de una revisión general, se destaca un clima general positivo en la clase. Los estudiantes parecen estar comprometidos y participativos, lo que sugiere un ambiente propicio para el aprendizaje. "/>
    <x v="0"/>
    <x v="0"/>
    <x v="0"/>
    <s v="Después de la evaluación general, se destaca una observación relacionada con el uso de recursos web. Se identifica que actualmente hay un uso de estos recursos en las clases."/>
    <x v="0"/>
    <x v="1"/>
    <x v="1"/>
    <x v="1"/>
    <s v="Se sugiere una mejor consideración del tiempo para mejorar el cierre de la sesión. "/>
    <s v="Clima general de la clase: Se destaca un ambiente positivo en el aula, lo que indica un entorno propicio para el aprendizaje. Este clima favorable puede contribuir al compromiso y la participación de los estudiantes. Se nota una participación activa por parte de los estudiantes, lo que sugiere un interés en el contenido y una disposición a involucrarse en el proceso de aprendizaje."/>
    <s v="Se sugiere prestar una mayor atención a la gestión del tiempo durante la sesión para asegurar que se cubran todos los temas planificados y se logre un cierre efectivo sin excederse en el tiempo asignado. Además, se recomienda mejorar la calidad de imagen del presentador revisando la iluminación o ajustando la distancia con el lente de la cámara. Esto puede contribuir a una experiencia visual más clara y agradable para los estudiantes, facilitando así su participación y comprensión durante la clase. "/>
    <x v="8"/>
    <x v="1"/>
  </r>
  <r>
    <n v="84"/>
    <d v="2024-04-06T11:34:39"/>
    <d v="2024-04-06T11:51:06"/>
    <s v="gustavoadolfo.jimenez@unir.net"/>
    <s v="Gustavo Adolfo Jimenez Silva"/>
    <m/>
    <d v="2024-04-06T00:00:00"/>
    <s v="Introducción a la Publicidad Programática"/>
    <s v="JOHANA ANDREA RIAÑO GIL  "/>
    <s v="GUSTAVO ADOLFO JIMÉNEZ SILVA"/>
    <x v="0"/>
    <x v="2"/>
    <s v="Actividad # 1 y Actividad # 2"/>
    <x v="0"/>
    <x v="0"/>
    <x v="0"/>
    <s v="Contexto de lo que se hará en clase"/>
    <x v="1"/>
    <x v="1"/>
    <x v="1"/>
    <s v="No se mencionan los RA"/>
    <x v="0"/>
    <x v="0"/>
    <s v="Se ajusta al modelo"/>
    <x v="0"/>
    <s v="Propicia preguntas del tema"/>
    <x v="0"/>
    <x v="0"/>
    <s v="Busca la participación de los estudiantes"/>
    <x v="0"/>
    <x v="0"/>
    <x v="0"/>
    <s v="Se manejan adecuadamente los recursos"/>
    <x v="1"/>
    <x v="0"/>
    <x v="1"/>
    <x v="0"/>
    <s v="Es importante concluir cada sesión"/>
    <s v="Mejorar en los aspectos que se consideran relevantes"/>
    <s v="Tener presente lo que no se está cumpliendo"/>
    <x v="2"/>
    <x v="1"/>
  </r>
  <r>
    <n v="85"/>
    <d v="2024-04-06T11:53:31"/>
    <d v="2024-04-06T12:16:12"/>
    <s v="gustavoadolfo.jimenez@unir.net"/>
    <s v="Gustavo Adolfo Jimenez Silva"/>
    <m/>
    <d v="2024-04-06T00:00:00"/>
    <s v="Estadíistica"/>
    <s v="MARCOS CHACON CASTRO  "/>
    <s v="GUSTAVO ADOLFO JIMÉNEZ SILVA"/>
    <x v="0"/>
    <x v="2"/>
    <s v="INTRODUCCIÓN A LA PROBABILIDAD"/>
    <x v="0"/>
    <x v="0"/>
    <x v="0"/>
    <s v="Buen inicio de la clase"/>
    <x v="0"/>
    <x v="0"/>
    <x v="0"/>
    <s v="Hace énfasis en los RA"/>
    <x v="0"/>
    <x v="0"/>
    <s v="Se ajusta al modelo pédagógico"/>
    <x v="0"/>
    <s v="Plantea preguntas para la interacción"/>
    <x v="0"/>
    <x v="0"/>
    <s v="Buen clima de clase"/>
    <x v="0"/>
    <x v="0"/>
    <x v="0"/>
    <s v="Excelente manejo de los recursos"/>
    <x v="0"/>
    <x v="0"/>
    <x v="0"/>
    <x v="0"/>
    <s v="Importante incluirlas"/>
    <s v="Incluir en el cierre las ideas"/>
    <s v="Tener en cuenta lo que no se cumple"/>
    <x v="0"/>
    <x v="1"/>
  </r>
  <r>
    <n v="86"/>
    <d v="2024-04-08T06:39:25"/>
    <d v="2024-04-08T07:01:06"/>
    <s v="miryamliliana.chaves@unir.net"/>
    <s v="Miryam Liliana Chaves Acero"/>
    <m/>
    <d v="2024-03-06T00:00:00"/>
    <s v="CONTROL DE PROYECTOS TI"/>
    <s v="CARLOS ALFONSO HERNANDEZ POTES"/>
    <s v="MIRYAM LILIANA CHAVES ACERO"/>
    <x v="3"/>
    <x v="18"/>
    <s v="INTRODUCCIÓN AL CONTROL DE PROYECTOS TI"/>
    <x v="0"/>
    <x v="0"/>
    <x v="1"/>
    <s v="Aunque da la bienvenida no lo hace por el chat..."/>
    <x v="1"/>
    <x v="1"/>
    <x v="1"/>
    <s v="No presenta los RA relacionados con la clase"/>
    <x v="0"/>
    <x v="1"/>
    <s v="Le falta presentar los RA, y la agenda al inicio"/>
    <x v="0"/>
    <s v="Propicia la participación activa de los estudiantes"/>
    <x v="0"/>
    <x v="0"/>
    <s v="Buen ambiente de clase, proponíendoles participar incluso con audio y video"/>
    <x v="0"/>
    <x v="0"/>
    <x v="0"/>
    <s v="Utiliza buenos y variadas herramientas para la clase"/>
    <x v="1"/>
    <x v="0"/>
    <x v="0"/>
    <x v="0"/>
    <s v="Lo único que le falta es relacionar todo con los RA de la asignatura"/>
    <s v="Buenas clase, solo faltándole la estructura relacionada con los RA y la agenda al inicio"/>
    <s v="Relación con loa RA y presentación de agenda inicial"/>
    <x v="11"/>
    <x v="0"/>
  </r>
  <r>
    <n v="87"/>
    <d v="2024-04-08T06:32:40"/>
    <d v="2024-04-08T07:02:41"/>
    <s v="juliethalexandra.oviedo@unir.net"/>
    <s v="Julieth Alexandra Oviedo Correa"/>
    <m/>
    <d v="2024-04-05T00:00:00"/>
    <s v="Electiva Opción 1. Sistemas y contextos de la atención temprana"/>
    <s v="Angela Johana Grisales Carvajal"/>
    <s v="Julietha Alexandra Oviedo Correa"/>
    <x v="2"/>
    <x v="15"/>
    <s v="Los centros de atención temprana y la red de servicios"/>
    <x v="0"/>
    <x v="0"/>
    <x v="0"/>
    <s v="Se evidencia el saludo inicial y la apertura de la docente para iniciar con la clase, dando en espacio para resolver dudas iniciales."/>
    <x v="0"/>
    <x v="1"/>
    <x v="0"/>
    <s v="Se presentan los RA en la sesión, se recuerda la importancia para hacer seguimiento a los mismos."/>
    <x v="0"/>
    <x v="0"/>
    <s v="Se presenta la clase de manera organizada, se presenta la agenda y los acuerdos, así como la pertinencia del tema."/>
    <x v="0"/>
    <s v="Se presentan preguntas abiertas que permiten profundizar en conceptos."/>
    <x v="0"/>
    <x v="0"/>
    <s v="La docente motiva de manera frecuente a los estudiantes para participar, así mismo va interactuando con los comentarios del chat."/>
    <x v="0"/>
    <x v="0"/>
    <x v="0"/>
    <s v="Se presentan videos de apoyo para fortalecer el manejo de los conceptos."/>
    <x v="1"/>
    <x v="0"/>
    <x v="0"/>
    <x v="0"/>
    <s v="Se evidencia un cierre organizado, se presentan los temas futuros y los propósitos."/>
    <s v="La docente desarrolla un espacio de clase organizado y estructurado, fomenta la participación y demuestra dominio del tema."/>
    <s v="Se recomienda aligerar algunas de las diapositivas que están cargadas de texto, usar más esquemas, menos texto. Falta sintetizar un poco más al final y recordar el RA trabajado durante la sesión."/>
    <x v="4"/>
    <x v="0"/>
  </r>
  <r>
    <n v="88"/>
    <d v="2024-04-08T07:33:41"/>
    <d v="2024-04-08T07:53:42"/>
    <s v="juliethalexandra.oviedo@unir.net"/>
    <s v="Julieth Alexandra Oviedo Correa"/>
    <m/>
    <d v="2024-04-05T00:00:00"/>
    <s v="Desarrollo neurolingüístico y sus dificultades"/>
    <s v="Laura Estrada Matallana"/>
    <s v="Julietha Alexandra Oviedo Correa"/>
    <x v="2"/>
    <x v="14"/>
    <s v="Trastornos del desarrollo del lenguaje"/>
    <x v="0"/>
    <x v="0"/>
    <x v="0"/>
    <s v="Se evidencia adecuada presentación y disposición de la docente para iniciar la sesión. Realiza unas preguntas iniciales."/>
    <x v="0"/>
    <x v="0"/>
    <x v="0"/>
    <s v="Se evidencia la presentación de los RA, su pertinencia y la asociación con los temas desarrollados."/>
    <x v="0"/>
    <x v="1"/>
    <s v="La sesión se desarrolla de se manera organizada y sistemática, aunque faltó indicar de manera más específica el desarrollo de la misma mediante una agenda."/>
    <x v="0"/>
    <s v="Es importante desarrollar de manera más específica las preguntas que permitan profundizar en los temas."/>
    <x v="0"/>
    <x v="0"/>
    <s v="Se evidencia motivación de parte de la docente para invitar a sus estudiantes a participar."/>
    <x v="1"/>
    <x v="0"/>
    <x v="0"/>
    <s v="Aunque se presentan casos prácticos, falta interactuar con otros recursos que estimulen la participación de los estudiantes."/>
    <x v="1"/>
    <x v="0"/>
    <x v="0"/>
    <x v="0"/>
    <s v="Se recuerda al finalizar la sesión los próximos temas, sin embargo se puede hacer apoyo de un slide que especifique mejor esta información y recuerde los compromisos a los estudiantes."/>
    <s v="La clase se presenta de manera organizada, la docente demuestra dominio del tema y preparación de la sesión."/>
    <s v="Es importante recordar incluir la agenda, un slide al cierre de la sesión que incluya los próximos compromisos y sintetizar el tema recordando el RA trabajado en la sesión."/>
    <x v="8"/>
    <x v="0"/>
  </r>
  <r>
    <n v="89"/>
    <d v="2024-04-08T07:56:26"/>
    <d v="2024-04-08T08:28:17"/>
    <s v="mariafernanda.chaparro@unir.net"/>
    <s v="Maria Fernanda Chaparro Ronderos"/>
    <m/>
    <d v="2024-04-02T00:00:00"/>
    <s v="Electiva: usabilidad, accesibilidad y métricas para sitios web"/>
    <s v="Vanessa Carolina Gutierrez Mendoza"/>
    <s v="María Fernanda Chaparro R"/>
    <x v="3"/>
    <x v="19"/>
    <s v="Evaluación de la usabilidad: métodos con usuarios"/>
    <x v="0"/>
    <x v="0"/>
    <x v="0"/>
    <s v="La docente da la bienvenida a los estudiantes, pero no saluda a través del chat"/>
    <x v="1"/>
    <x v="1"/>
    <x v="0"/>
    <s v="La docente en esta clase no presentó los RA"/>
    <x v="0"/>
    <x v="0"/>
    <s v="La docente presenta de manera verbal la agenda"/>
    <x v="0"/>
    <s v="La docente se esfuerza porque los estudiantes participen y se integren a través de preguntas abiertas (alguna dirigida)"/>
    <x v="0"/>
    <x v="0"/>
    <s v="Siempre está atenta a la participación"/>
    <x v="0"/>
    <x v="0"/>
    <x v="0"/>
    <s v="Utiliza diversas herramientas TIC"/>
    <x v="1"/>
    <x v="1"/>
    <x v="0"/>
    <x v="0"/>
    <s v="Debe enfatizar en RA"/>
    <s v="La docente da una buena clase. Debe recordar que todos las sesiones se debe nombrar los RA."/>
    <s v="Nombrar y enfatizar en los RA todas las clases."/>
    <x v="5"/>
    <x v="0"/>
  </r>
  <r>
    <n v="90"/>
    <d v="2024-04-08T11:45:01"/>
    <d v="2024-04-08T12:35:12"/>
    <s v="oscararnulfo.gomez@unir.net"/>
    <s v="Oscar Arnulfo Gomez Rincon"/>
    <m/>
    <d v="2024-04-08T00:00:00"/>
    <s v="Emprendimiento I"/>
    <s v="Camilo Alarcon Nieto"/>
    <s v="Oscar Gómez"/>
    <x v="0"/>
    <x v="2"/>
    <s v="No se identifica porque el Docente inicia la sesión, pero parece que distribuye grupos da 8 minutos, pero no se evidencia presentación o saludo formal"/>
    <x v="0"/>
    <x v="0"/>
    <x v="1"/>
    <s v="No se evidencia una presentación de manera adecuada y tampoco pro el chat, inicia pero de una vez dice que va a dicidir en grupos y manifiesta problemas de internet."/>
    <x v="1"/>
    <x v="1"/>
    <x v="1"/>
    <s v="No se evidencia que haga alusión a los RAP."/>
    <x v="1"/>
    <x v="1"/>
    <s v="No se logra identificar agenda, por lo tanto, no se puede evidenciar el orden de las actividades. Por lo observado se concluye que era una actividad por grupos, pero no de que se trataba realmente y la clase dura 17:24 minutos y según lo manifiesta el profesor debe retirarse porque tiene otra actividad taller al cual invita a los estudiantes."/>
    <x v="1"/>
    <s v="Se evidencia que los dos grupos participantes exponen sus ideas y el docente al final realiza retroalimentación, pero no relaciona tema con los RAP."/>
    <x v="0"/>
    <x v="1"/>
    <s v="Se evidencia que el docente invita a participar a los integrantes de los grupos, pero no se evidencia uso del chat."/>
    <x v="1"/>
    <x v="1"/>
    <x v="1"/>
    <s v="No se evidencia uso de herramientas, presentaciones solo se ve el nombre de quien interviene en la clase."/>
    <x v="1"/>
    <x v="0"/>
    <x v="0"/>
    <x v="0"/>
    <s v="No se evidencia síntesis haciendo uso o relacionando con los RAP."/>
    <s v="No se evidencia el cumplimiento de lineamientos para las sesiones a impartir realmente la sesión gravada aparece por 17:24 minutos parece que no se grabó completa por lo tanto no hay saludo, no se presenta agenda, no hay herramientas, ni presentación, así como tampoco los RAP se mencionan ni se hace relación con el tema el cual tampoco se identifica como tal."/>
    <s v="Revisar la Grabación puesto que parece que no se gravaron si no 17.24 minutos, de confirmar que no gravo se hace necesario volver a brabar la clase ; de lo contrario, debe revisar los lineamientos dados para la impartición de las sesiones en donde debe atender a dar el saludo de bienvenida, utilizar el chat presentar agenda utilizar herramientas recomendadas para impartir la clase para complementar actividades grupales entre otros."/>
    <x v="12"/>
    <x v="1"/>
  </r>
  <r>
    <n v="91"/>
    <d v="2024-04-08T13:42:39"/>
    <d v="2024-04-08T13:50:43"/>
    <s v="oscararnulfo.gomez@unir.net"/>
    <s v="Oscar Arnulfo Gomez Rincon"/>
    <m/>
    <d v="2024-04-08T00:00:00"/>
    <s v="Fundamentos de Derecho Mercantil y de Sociedades"/>
    <s v="Yesica Katterine Espitia."/>
    <s v="Oscar Gómez."/>
    <x v="0"/>
    <x v="5"/>
    <s v="No es claro el tema al parecer es Tema 3"/>
    <x v="0"/>
    <x v="0"/>
    <x v="1"/>
    <s v="No se evidencia el uso del chat al inicio de la sesión, posteriomente en el desarrollo de la clase se evidencia que lee las intervenciones."/>
    <x v="0"/>
    <x v="0"/>
    <x v="0"/>
    <s v="Se evidencia que proyecta los RAP, pero no hace la retroalimentación completa se denota que los estudiantes están confundidos o no han hecho relación con el tema."/>
    <x v="0"/>
    <x v="1"/>
    <s v="No se evidencia agenda, por tanto no se conoce el orden de igual manera se demora en compartir el documento con el que va a explicar y es confuso el orden en que desarrolla el tema."/>
    <x v="0"/>
    <s v="Se evidencia que utiliza estrategias para que los estudiantes participen y busquen información participando en la clase, pero se evidencia que algunos estan como perdidos o no comprenden bien el tema."/>
    <x v="0"/>
    <x v="1"/>
    <s v="Se evidencia que la docente invita a participar y realiza retroalimentoación y contesta las dudas. pero se ausento por lapso de tiempo."/>
    <x v="0"/>
    <x v="1"/>
    <x v="1"/>
    <s v="Se evidencia que la docente utiliza un documento pero no utilizo si no la 1a hoja para explicar y presenta un video el cual al terminar parece que no estuviera la docente concentrada en su clase, los estudiantes avisan que se acabó el video pero ella tarda en incorporarse nuevamente a la clase y entre los estudiantes empiezan a hablar sobre el tema porque no entienden bien lo que acaban de ver en el video, de manera posterior se incorpora y realiza comentarios."/>
    <x v="0"/>
    <x v="0"/>
    <x v="0"/>
    <x v="0"/>
    <s v="Se evidencia que compartió con los estudiantes el enlace para analizar los resultados de aprendizaje, pero no invita a participar a los estudiantes durante la sesión a señalar como van si están cumpliendo o no. por otra parte, envía video de complementación e invita a realizar lectura del tema y a participar en el foro si tienen dudas."/>
    <s v="Al no contar con la agenda, es confuso el orden y se evidencia que los estudiantes a veces quedan como perdidos, de igual manera si ellos no han leído, se debe realizar explicación para que les quede claro el tema y considerar que si alguien escribe para no hablar debido a que se encuentra enfermo se debe tener cuidado."/>
    <s v="Realizar presentación donde se evidencie el Tema de manera puntual, presentar la agenda a desarrollar, efectuar de manera ordenada el desarrollo de los temas. y pues si no va a utilizar sino la hoja 1 de las 1 solo proyectar esta."/>
    <x v="2"/>
    <x v="1"/>
  </r>
  <r>
    <n v="92"/>
    <d v="2024-04-08T13:51:52"/>
    <d v="2024-04-08T14:15:33"/>
    <s v="oscararnulfo.gomez@unir.net"/>
    <s v="Oscar Arnulfo Gomez Rincon"/>
    <m/>
    <d v="2024-04-08T00:00:00"/>
    <s v="Ingles II"/>
    <s v="Eimy Alejandra Castañeda Panqueba."/>
    <s v="Oscar Gómez"/>
    <x v="0"/>
    <x v="5"/>
    <s v="Clase de Repaso"/>
    <x v="0"/>
    <x v="0"/>
    <x v="0"/>
    <s v="Sin observaciones la docente cumple con los lineamientos."/>
    <x v="0"/>
    <x v="0"/>
    <x v="0"/>
    <s v="Sin observaciones da las explicaciones y realiza relación de lo que se busca y complementa mencionando los RAP."/>
    <x v="0"/>
    <x v="0"/>
    <s v="Sin observaciones la docente cumple con los lineamientos."/>
    <x v="0"/>
    <s v="Se evidencia que lo desarrollado en la clase se relacione con los RAP."/>
    <x v="0"/>
    <x v="0"/>
    <s v="Sin observaciones, desarrolla retroalimentación sobre los temas impartidos anteriormente."/>
    <x v="0"/>
    <x v="0"/>
    <x v="0"/>
    <s v="Sin observaciones cumple con el uso de herramientas intercalando con la presentación."/>
    <x v="1"/>
    <x v="0"/>
    <x v="0"/>
    <x v="0"/>
    <s v="La docente cumple con las competencia y conocimiento para impartir la clase y realiza la clase de manera amena y de acuerdo a la agenda presentada para el día."/>
    <s v="La clase de repaso se realiza de manera ordenada y se evidencia que realiza los ejercicios y ejemplos para profundizar los temas vistos."/>
    <s v="Realizar la síntesis al final relacionado los temas con los RAP."/>
    <x v="3"/>
    <x v="1"/>
  </r>
  <r>
    <n v="93"/>
    <d v="2024-04-08T14:17:21"/>
    <d v="2024-04-08T14:39:35"/>
    <s v="oscararnulfo.gomez@unir.net"/>
    <s v="Oscar Arnulfo Gomez Rincon"/>
    <m/>
    <d v="2024-04-08T00:00:00"/>
    <s v="Presupuesto"/>
    <s v="Fredy Alberto Greco Lara."/>
    <s v="Oscar Gómez"/>
    <x v="0"/>
    <x v="5"/>
    <s v="Presupuesto de Efectivo. No menciona el número del tema de acuerdo con la programación."/>
    <x v="0"/>
    <x v="0"/>
    <x v="0"/>
    <s v="Sin comentarios el docente cumple con los lineamientos."/>
    <x v="0"/>
    <x v="0"/>
    <x v="0"/>
    <s v="Sin comentarios el docente presenta los RAP y los relaciona con el tema del día."/>
    <x v="0"/>
    <x v="0"/>
    <s v="Sin comentarios el docente desarrolla la clase de manera ordenada y presenta agenda"/>
    <x v="0"/>
    <s v="Se evidencia que el docente maneja la clase y anima a los estudiantes a participar en la clase."/>
    <x v="0"/>
    <x v="0"/>
    <s v="Sin observaciones el docente invita a los estudiantes a participar y revisa el chat para interactuar con los estudiantes."/>
    <x v="0"/>
    <x v="0"/>
    <x v="0"/>
    <s v="Se evidencia que el docente utiliza diversas herramientas y gráficos y power point para efectuar las explicaciones y desarrollar ejercicios de explicación."/>
    <x v="0"/>
    <x v="0"/>
    <x v="0"/>
    <x v="0"/>
    <s v="Sin observaciones el docente cumple con los lineamientos para desarrollar su sesión y da cierre a la misma."/>
    <s v="El docente cuenta con las competencias y conocimientos para desarrollar su labor de manera integral. "/>
    <s v="Ninguna se encuentra acorde y hace interesante la clase."/>
    <x v="0"/>
    <x v="1"/>
  </r>
  <r>
    <n v="94"/>
    <d v="2024-04-08T21:40:24"/>
    <d v="2024-04-08T22:19:39"/>
    <s v="miryamliliana.chaves@unir.net"/>
    <s v="Miryam Liliana Chaves Acero"/>
    <m/>
    <d v="2024-03-07T00:00:00"/>
    <s v="E14 INNOVAVION TECNOLOGICA Y TRANSFORMACION DIGITAL DE LAS EMPRESAS"/>
    <s v="JORGE LUIS BEJARANO MARTINEZ"/>
    <s v="MIRYIAM LILIANA CHAVES"/>
    <x v="3"/>
    <x v="18"/>
    <s v="FUNDAMENTOS DE INNOVACION DIGITAL "/>
    <x v="0"/>
    <x v="0"/>
    <x v="0"/>
    <s v="realiza explicacion adecuada del tema abarcado, ejemplifica "/>
    <x v="0"/>
    <x v="0"/>
    <x v="0"/>
    <s v="presenta y expone cada uno de manera precisa"/>
    <x v="0"/>
    <x v="0"/>
    <s v="engrana de  manera adecuada la informacion permitiendo el contuo de la exposicion"/>
    <x v="0"/>
    <s v="deja ejemplos y trae acolacion situaciones del presente con diferentes publicos frente a la innovacion"/>
    <x v="0"/>
    <x v="0"/>
    <s v="permite la participacion de los estudiantes y mantiene el hilo dentro de la informacion que va proporcionando"/>
    <x v="0"/>
    <x v="0"/>
    <x v="1"/>
    <s v="uso adecuado de los recursos"/>
    <x v="0"/>
    <x v="0"/>
    <x v="0"/>
    <x v="0"/>
    <s v="si son completas, coherentes con lo que ha dado el profesor con la clase"/>
    <s v="manejo del tema, fluidez desarrollo de cada diapositiva y ejemplificacion de cada nuevo aspecto mensionado "/>
    <s v="posicion del cuerpo frente a la camara ya que el uso de fondo reduce la visibilidad del mismo en algunos momentos"/>
    <x v="3"/>
    <x v="0"/>
  </r>
  <r>
    <n v="95"/>
    <d v="2024-04-08T22:20:07"/>
    <d v="2024-04-08T22:58:55"/>
    <s v="miryamliliana.chaves@unir.net"/>
    <s v="Miryam Liliana Chaves Acero"/>
    <m/>
    <d v="2024-02-28T00:00:00"/>
    <s v="EIA APRENDIZAJE AUTOMATICO "/>
    <s v="WILDER RAMIREZ"/>
    <s v="MIRYIAM LILIANA CHAVES"/>
    <x v="3"/>
    <x v="20"/>
    <s v="APRENDIZAJE AUTOMATICO"/>
    <x v="1"/>
    <x v="0"/>
    <x v="1"/>
    <s v="dentro de la grabacion inicia con la presentacion de los estudiantes"/>
    <x v="0"/>
    <x v="1"/>
    <x v="1"/>
    <s v="nombra logros dentro del tema sin enfasis en la RA"/>
    <x v="0"/>
    <x v="1"/>
    <s v="presenta herramientas, usa varias pagina para su explicacion mostrando desde la pagina y uso diapositivas, posibiliita ejercicios para mejorar informacion que encontro dentro de los alumnos no tienen "/>
    <x v="0"/>
    <s v="interactua y permite al alumnado aportar y apoyar el que hacer dentro de la clase"/>
    <x v="0"/>
    <x v="0"/>
    <s v="promueve la participacion dentro de toda la clase "/>
    <x v="0"/>
    <x v="0"/>
    <x v="0"/>
    <s v="uso de varias herramientas "/>
    <x v="1"/>
    <x v="0"/>
    <x v="0"/>
    <x v="0"/>
    <s v="si promueve el cierre y el dominio de lo abordado dentro de la sesion"/>
    <s v="genera vinculo frente a lo que conocen los alumnos y los temas abordar dentro de la clase"/>
    <s v="definir los RA y revisar que se grabe a tiempo"/>
    <x v="11"/>
    <x v="0"/>
  </r>
  <r>
    <n v="96"/>
    <d v="2024-04-08T22:59:06"/>
    <d v="2024-04-08T23:15:25"/>
    <s v="miryamliliana.chaves@unir.net"/>
    <s v="Miryam Liliana Chaves Acero"/>
    <m/>
    <d v="2024-02-29T00:00:00"/>
    <s v="EIA PERCEPCION COMPUTACIONAL"/>
    <s v="CARLOS MARIO PINEDA PERTUZ"/>
    <s v="MIRYIAM LILIANA CHAVES"/>
    <x v="3"/>
    <x v="20"/>
    <s v="INTRODUCCION A LOS SISTEMAS DE PERCEPCION"/>
    <x v="0"/>
    <x v="0"/>
    <x v="0"/>
    <s v="se ve la presentacion pero desaparece la cara del docente "/>
    <x v="1"/>
    <x v="1"/>
    <x v="1"/>
    <s v="enumerar y exponerlos en un proximo tema "/>
    <x v="0"/>
    <x v="0"/>
    <s v="presenta conceptos claros "/>
    <x v="0"/>
    <s v="genera ideas y preguntas para darle continuidad a la clase"/>
    <x v="0"/>
    <x v="0"/>
    <s v="si permite que los estudiantes participen dentro de la misma y da manejo"/>
    <x v="0"/>
    <x v="0"/>
    <x v="0"/>
    <s v="recordar mantener la visibilidad de la camara toda la clase desaparece en la presentacion y aparece al minuto 52 de nuevo "/>
    <x v="0"/>
    <x v="0"/>
    <x v="0"/>
    <x v="0"/>
    <s v="si usa concluciones al finalizar "/>
    <s v="promueve la participacion "/>
    <s v="mantener la camara mejora la credibilidad del estudiante frente a la materia y mejora la dinamica "/>
    <x v="8"/>
    <x v="0"/>
  </r>
  <r>
    <n v="97"/>
    <d v="2024-04-08T23:15:29"/>
    <d v="2024-04-08T23:33:57"/>
    <s v="miryamliliana.chaves@unir.net"/>
    <s v="Miryam Liliana Chaves Acero"/>
    <m/>
    <d v="2024-03-05T00:00:00"/>
    <s v="EVA &amp;BD GESTION DE PROYECTOS DE INTELIGENCIA DE NEGOCIO"/>
    <s v="JULIA ANDREA PINEDA ACERO "/>
    <s v="MIRYIAM LILIANA CHAVES"/>
    <x v="3"/>
    <x v="21"/>
    <s v="LA IMPLEMENTACION DE UN PROYECTO DE INTELIGENCIA DE NEGOCIO "/>
    <x v="0"/>
    <x v="0"/>
    <x v="0"/>
    <s v="realizo tablero de presentacion como herramienta"/>
    <x v="0"/>
    <x v="0"/>
    <x v="0"/>
    <s v="realiza demarcacion de la realizacion y conceptos y aprendizaje esperado"/>
    <x v="0"/>
    <x v="0"/>
    <s v="si muestra e identifica lo trabajado en la sesion"/>
    <x v="0"/>
    <s v="promueve y deja abierto  la resolucion de dudas relacionadas con trabajo en grupo y otros, para escalar y resolver"/>
    <x v="0"/>
    <x v="0"/>
    <s v="permite la comunicacion escucha y resuelve "/>
    <x v="0"/>
    <x v="0"/>
    <x v="0"/>
    <s v="uso de los recursos"/>
    <x v="0"/>
    <x v="0"/>
    <x v="0"/>
    <x v="0"/>
    <s v="si propone sintesis al finalizar la clase "/>
    <s v="uso de herramientas, permite  la retroalimentacion "/>
    <s v="no presente"/>
    <x v="0"/>
    <x v="0"/>
  </r>
  <r>
    <n v="98"/>
    <d v="2024-04-08T23:34:03"/>
    <d v="2024-04-09T00:02:48"/>
    <s v="miryamliliana.chaves@unir.net"/>
    <s v="Miryam Liliana Chaves Acero"/>
    <m/>
    <d v="2024-04-03T00:00:00"/>
    <s v="EVA&amp;BD GESTION DE PROYECTOS DE INTELIGENCIA DE NEGOCIO"/>
    <s v="JULIA ANDREA PINEDA "/>
    <s v="MIRYIAM LILIANA CHAVES"/>
    <x v="3"/>
    <x v="21"/>
    <s v="TEMA V FASES DE UN PROYECTO DE INTELIGENCIA DE NEGOCIOS"/>
    <x v="0"/>
    <x v="0"/>
    <x v="0"/>
    <s v="SI CUMPLE "/>
    <x v="0"/>
    <x v="0"/>
    <x v="0"/>
    <s v="REALIZA EXPLICACION CON APOYO DE DIAPOSITIVAS"/>
    <x v="0"/>
    <x v="0"/>
    <s v="MUESTRA AGENDA Y LIMITA EL ALCANZE"/>
    <x v="0"/>
    <s v="GENERA ESPACIOS PARA DESARROLLAR PREGUNTAS Y DUDAS"/>
    <x v="0"/>
    <x v="0"/>
    <s v="TRABAJA EN GRUPO CADA DUDA Y PREGUNTA "/>
    <x v="0"/>
    <x v="0"/>
    <x v="0"/>
    <s v="USA TRABAJO DIVIDIDO "/>
    <x v="0"/>
    <x v="0"/>
    <x v="0"/>
    <x v="0"/>
    <s v="cierre concluyente de lo trabajado dentro de la sesion"/>
    <s v="tener presente que el trabajo en grupo dentro de la grabacion solo es util para los que asisten +50min en salas privadas "/>
    <s v="recordar que al salir de la sala principal se nos queda la grabacion vacia "/>
    <x v="0"/>
    <x v="0"/>
  </r>
  <r>
    <n v="99"/>
    <d v="2024-04-09T00:04:42"/>
    <d v="2024-04-09T00:28:57"/>
    <s v="miryamliliana.chaves@unir.net"/>
    <s v="Miryam Liliana Chaves Acero"/>
    <m/>
    <d v="2024-03-07T00:00:00"/>
    <s v="EVA&amp;BD ELECTIVA SEGURIDAD EN SISTEMAS, APLICACIONES Y EL BIG DATA"/>
    <s v="OSCAR GALLO BONILLA"/>
    <s v="MIRYIAM LILIANA CHAVES"/>
    <x v="3"/>
    <x v="21"/>
    <s v="SEGURIDAD EN WINDOWS SERVER"/>
    <x v="0"/>
    <x v="0"/>
    <x v="0"/>
    <s v="PRESENTA EL TEMA Y DA LUGAR A LA PRESENTACION DE SUS ALUMNOS"/>
    <x v="0"/>
    <x v="0"/>
    <x v="0"/>
    <s v="se encuentra implicita dentro de la sesion"/>
    <x v="0"/>
    <x v="0"/>
    <s v="si presenta junto al temario "/>
    <x v="0"/>
    <s v="si da la palabra y permite la resolucion de dudas"/>
    <x v="0"/>
    <x v="0"/>
    <s v="fomenta el trabajo y genera reglas claras para lo mismo "/>
    <x v="0"/>
    <x v="0"/>
    <x v="0"/>
    <s v="realiza uso de herramientas "/>
    <x v="0"/>
    <x v="0"/>
    <x v="0"/>
    <x v="0"/>
    <s v="retroalimenta el trabajo de la proxima sesion e invita a trabajar de manera grupal con un orden establecido "/>
    <s v="realiza el tema dentro de la sesion "/>
    <s v="no aplica "/>
    <x v="0"/>
    <x v="0"/>
  </r>
  <r>
    <n v="100"/>
    <d v="2024-04-09T00:29:00"/>
    <d v="2024-04-09T00:56:25"/>
    <s v="miryamliliana.chaves@unir.net"/>
    <s v="Miryam Liliana Chaves Acero"/>
    <m/>
    <d v="2024-02-02T00:00:00"/>
    <s v="INGENIERIA PARA EL PROCESADO MASIVO DE DATOS"/>
    <s v="WILDER RAMIREZ D"/>
    <s v="MIRYIAM LILIANA CHAVES"/>
    <x v="3"/>
    <x v="21"/>
    <s v="INTRODUCCION A LAS TEGNOLOGIAS BIG DATA "/>
    <x v="0"/>
    <x v="0"/>
    <x v="0"/>
    <s v="SI REALIZA LA PRESENTACION DE LA MATERIA "/>
    <x v="0"/>
    <x v="0"/>
    <x v="0"/>
    <s v="DIRIGE TEMA A TEMA QUE SE REALIZARA Y QUE SE ESPERA HACER"/>
    <x v="0"/>
    <x v="0"/>
    <s v="REALIZA NAVEGACION DENTRO DE LA PLATAFORMA "/>
    <x v="0"/>
    <s v="RESUELVE PREGUNTAS "/>
    <x v="0"/>
    <x v="0"/>
    <s v="PROPORCIONA DOCUMENTOS PARA LA CLASE Y MANTIENE EL ANIMO DENTRO DE LA SESION"/>
    <x v="0"/>
    <x v="0"/>
    <x v="0"/>
    <s v="SI, USA PROGRAMADOR, MANEJO DE LA PLATAFORMA Y SU PRESENTACION"/>
    <x v="0"/>
    <x v="0"/>
    <x v="0"/>
    <x v="0"/>
    <s v="si realiza cierre y manejo del tema dentro de la sesion"/>
    <s v="maneja el tema y ejemplifica "/>
    <s v="no aplica"/>
    <x v="0"/>
    <x v="0"/>
  </r>
  <r>
    <n v="101"/>
    <d v="2024-04-09T00:56:30"/>
    <d v="2024-04-09T01:24:04"/>
    <s v="miryamliliana.chaves@unir.net"/>
    <s v="Miryam Liliana Chaves Acero"/>
    <m/>
    <d v="2024-03-01T00:00:00"/>
    <s v="EVA&amp;BV TECNICAS DE INTELIGENCIA ARTIFICIAL"/>
    <s v="CARLOS MARIO PINEDA PERTUZ"/>
    <s v="MIRYIAM LILIANA CHAVES"/>
    <x v="3"/>
    <x v="21"/>
    <s v="INTRODUCCION A LAS TECNICAS DE INTELIGENCIA ARTIFICIAL"/>
    <x v="0"/>
    <x v="1"/>
    <x v="0"/>
    <s v="PRESENTA BAJO NIVEL DE INTERNET ( DECIDE QUITAR LA CAMARA PARA MEJORAR EL AUDIO)"/>
    <x v="0"/>
    <x v="0"/>
    <x v="0"/>
    <s v="SI LOS IDENTIFICA EN VARIAS PARTES DE LA SESION"/>
    <x v="0"/>
    <x v="0"/>
    <s v="MANEJA EL TEMA Y PERMITE LA PARTICIPACION "/>
    <x v="0"/>
    <s v="PERMITE RESOLVER DUDAS Y ACLARA LAS MISMAS"/>
    <x v="0"/>
    <x v="0"/>
    <s v="MANTIENE EL MANEJO DE LA CLASE"/>
    <x v="0"/>
    <x v="0"/>
    <x v="0"/>
    <s v="USO DE HERRAMIENTAS BASICAS"/>
    <x v="0"/>
    <x v="0"/>
    <x v="0"/>
    <x v="0"/>
    <s v="PERMITE QUE SE LLEVE UN RITMO Y RESUELVE DUDAS"/>
    <s v="MANTIENE ACTIVO A LOS ALUMNOS Y DA PARTICIPACION"/>
    <s v="EL USO DE LA CAMARA"/>
    <x v="3"/>
    <x v="0"/>
  </r>
  <r>
    <n v="102"/>
    <d v="2024-04-10T11:02:36"/>
    <d v="2024-04-10T11:03:10"/>
    <s v="gustavoadolfo.jimenez@unir.net"/>
    <s v="Gustavo Adolfo Jimenez Silva"/>
    <m/>
    <d v="2024-04-06T00:00:00"/>
    <s v="Legislación Laboral Colombiana"/>
    <s v="CARLOS FELIPE ALVAREZ MORALES "/>
    <s v="GUSTAVO ADOLFO JIMÉNEZ SILVA"/>
    <x v="0"/>
    <x v="2"/>
    <s v="REGLAMENTO INTERNO DE TRABAJO Y PROCESO DISCIPLINARIO"/>
    <x v="1"/>
    <x v="0"/>
    <x v="0"/>
    <s v="La grabación inicia in minuto antes de iniciar la clase. se puede omitir ese tiempo"/>
    <x v="0"/>
    <x v="0"/>
    <x v="0"/>
    <s v="Enfatiza y recuerda los RA"/>
    <x v="0"/>
    <x v="0"/>
    <s v="Sigo el modelo"/>
    <x v="0"/>
    <s v="Se propician algunas preguntas"/>
    <x v="0"/>
    <x v="0"/>
    <s v="Hay buen ambiente en la clase"/>
    <x v="0"/>
    <x v="0"/>
    <x v="0"/>
    <s v="Se manejan bien los recursos"/>
    <x v="0"/>
    <x v="1"/>
    <x v="1"/>
    <x v="1"/>
    <s v="Se realiza  un bien cierre de la sesión"/>
    <s v="Revisar lo que no se cumple"/>
    <s v="Ajustar lo que no se cumple"/>
    <x v="5"/>
    <x v="1"/>
  </r>
  <r>
    <n v="103"/>
    <d v="2024-04-11T10:27:52"/>
    <d v="2024-04-11T10:56:27"/>
    <s v="auranelly.hurtado@unir.net"/>
    <s v="Aura Nelly Hurtado Hurtado"/>
    <m/>
    <d v="2024-04-08T00:00:00"/>
    <s v="Liderazgo y dirección de personas"/>
    <s v="Myriam Sosa"/>
    <s v="Aura Nelly Hurtado Hurtado"/>
    <x v="1"/>
    <x v="10"/>
    <s v="Formación de profesionales"/>
    <x v="0"/>
    <x v="0"/>
    <x v="0"/>
    <s v="La docente cumple con los parámetros estabecidos"/>
    <x v="0"/>
    <x v="0"/>
    <x v="0"/>
    <s v="Se cumple con los aspectos requeridos"/>
    <x v="0"/>
    <x v="1"/>
    <s v="No presenta la agenda"/>
    <x v="0"/>
    <s v="La docente desarrolla preguntas acerca del SGSSS "/>
    <x v="0"/>
    <x v="0"/>
    <s v="La docente cumple"/>
    <x v="1"/>
    <x v="0"/>
    <x v="0"/>
    <s v="La docente se apoya solo en la presentación de power point"/>
    <x v="1"/>
    <x v="0"/>
    <x v="0"/>
    <x v="0"/>
    <s v="La docente cumple con gran número de aspectos implícitos en la observación "/>
    <s v="La docente cumple los parámetros de observación"/>
    <s v="Fortalecer la relación entre los RA y las temáticas de la asignatura"/>
    <x v="8"/>
    <x v="0"/>
  </r>
  <r>
    <n v="104"/>
    <d v="2024-04-11T10:59:35"/>
    <d v="2024-04-11T11:09:27"/>
    <s v="auranelly.hurtado@unir.net"/>
    <s v="Aura Nelly Hurtado Hurtado"/>
    <m/>
    <d v="2024-04-10T00:00:00"/>
    <s v="Gestión Financiera en el SGSSS"/>
    <s v="Mayra Samara Ordoñez Díaz"/>
    <s v="Aura Nelly Hurtado Hurtado"/>
    <x v="1"/>
    <x v="12"/>
    <s v="sostenibilidad financiera del SGSSS"/>
    <x v="0"/>
    <x v="0"/>
    <x v="0"/>
    <s v="La docente cumple con los parámetros"/>
    <x v="0"/>
    <x v="0"/>
    <x v="0"/>
    <s v="Se cumplen los aspectos"/>
    <x v="0"/>
    <x v="0"/>
    <s v="La docente resenta la agenda"/>
    <x v="0"/>
    <s v="Busca que los estudiantes participen a lo largo de la sesión"/>
    <x v="0"/>
    <x v="0"/>
    <s v="Invita a la participación bien sea por el chat o por micrófono, sin mebargo no lo hacen, resalta el foro de preguntele al profesor"/>
    <x v="1"/>
    <x v="0"/>
    <x v="0"/>
    <s v="Utiliza power point"/>
    <x v="0"/>
    <x v="0"/>
    <x v="0"/>
    <x v="0"/>
    <s v="Articula los RA con las temáticas, los invita a realizar los test y la segunda actividad, despide la sesión haciendo énfasis en el uso del foro pregúntele al docente"/>
    <s v="La docente cumple con los parámetros, incentiva la participación, articula los RA con las temáticas, invita al desarrollo de los test, incentiva el uso del foro"/>
    <s v="Utilizar más recursos en la sesión"/>
    <x v="3"/>
    <x v="1"/>
  </r>
  <r>
    <n v="105"/>
    <d v="2024-04-12T00:18:23"/>
    <d v="2024-04-12T00:18:32"/>
    <s v="mariaclara.villa@unir.net"/>
    <s v="Maria Clara Villa Orozco"/>
    <m/>
    <d v="2024-04-11T00:00:00"/>
    <s v="Organización del centro educativo inclusivo e intercultural "/>
    <s v="Edna Patricia Lopez Perez "/>
    <s v="Maria Clara Villa "/>
    <x v="2"/>
    <x v="22"/>
    <s v="La atención a la diversidad en los centros educativos formales"/>
    <x v="0"/>
    <x v="0"/>
    <x v="0"/>
    <s v="Desde el momento en que los estudiantes ingresaron al aula, fueron recibidos con un saludo por parte de la profesora, lo que estableció de inmediato una conexión positiva entre ella y sus alumnos. Además, la iluminación adecuada en el aula proporcionó un ambiente luminoso y agradable que facilitó el enfoque y la atención de los estudiantes en el material de la clase. La profesora demostró un trato cordial y respetuoso hacia cada uno de sus estudiantes, fomentando así un ambiente de confianza y colaboración en el aula. "/>
    <x v="1"/>
    <x v="1"/>
    <x v="1"/>
    <s v="Se requiere presentar los RA, los cuales fueron omitidos. "/>
    <x v="0"/>
    <x v="1"/>
    <s v="No se presenta agenda. "/>
    <x v="0"/>
    <s v="Se realizaron preguntas que permitió la participación de los estudiantes. "/>
    <x v="0"/>
    <x v="0"/>
    <s v="Buen manejo de los aspectos anteriores. "/>
    <x v="0"/>
    <x v="1"/>
    <x v="0"/>
    <s v="Hace uso, pero se podrían ampliar la cantidad de recursos de estas características. "/>
    <x v="1"/>
    <x v="1"/>
    <x v="0"/>
    <x v="0"/>
    <s v="Hay aspectos positivos como el dialogo de la docente y su preocupación por el entendimiento del tema, sin embargo, se recomienda presentar los RA y utilizar otro tipo de recursos. "/>
    <s v="Se requiere la presentación de una agenda y de los RA. "/>
    <s v="Se requiere la presentación de una agenda y de los RA."/>
    <x v="1"/>
    <x v="0"/>
  </r>
  <r>
    <n v="106"/>
    <d v="2024-04-12T07:31:49"/>
    <d v="2024-04-12T07:48:59"/>
    <s v="auranelly.hurtado@unir.net"/>
    <s v="Aura Nelly Hurtado Hurtado"/>
    <m/>
    <d v="2024-04-11T00:00:00"/>
    <s v="Evaluación económica"/>
    <s v="Hugo Arles Macias"/>
    <s v="Aura Nelly Hurtado Hurtado"/>
    <x v="1"/>
    <x v="10"/>
    <s v="Externalización de los servicios"/>
    <x v="0"/>
    <x v="0"/>
    <x v="0"/>
    <s v="El docente cumple con los aspectos requeridos"/>
    <x v="1"/>
    <x v="1"/>
    <x v="1"/>
    <s v="No se realiza la presentación de los RA"/>
    <x v="0"/>
    <x v="1"/>
    <s v="No presenta la agenda de la sesión"/>
    <x v="0"/>
    <s v="El docente hace preguntas a los estudiantes de acuerdo con la experiencia de ellos en el SGSSS"/>
    <x v="0"/>
    <x v="0"/>
    <s v="El docente incentiva la participación de los estudiantes por diferentes medios"/>
    <x v="0"/>
    <x v="0"/>
    <x v="0"/>
    <s v="Utiliza diferentes recursos para la apropiación del conocimientos"/>
    <x v="1"/>
    <x v="0"/>
    <x v="0"/>
    <x v="0"/>
    <s v="No sintetiza los RA"/>
    <s v="El docente cumple en la mayoría de aspectos "/>
    <s v="Debe dar a conocer los RA y articularlos a los contenidos de la asignatura"/>
    <x v="2"/>
    <x v="0"/>
  </r>
  <r>
    <n v="107"/>
    <d v="2024-04-12T07:56:56"/>
    <d v="2024-04-12T08:05:19"/>
    <s v="auranelly.hurtado@unir.net"/>
    <s v="Aura Nelly Hurtado Hurtado"/>
    <m/>
    <d v="2024-04-08T00:00:00"/>
    <s v="Negociación y contratación en salud"/>
    <s v="Adriana Rocío Beltrán"/>
    <s v="Aura Nelly Hurtado"/>
    <x v="1"/>
    <x v="12"/>
    <s v="Convenios"/>
    <x v="0"/>
    <x v="0"/>
    <x v="0"/>
    <s v="La docente prende la cámara e inicia la grabación de la sesión, por otro lado, da la bienvenida a los estudiantes"/>
    <x v="1"/>
    <x v="1"/>
    <x v="1"/>
    <s v="No presenta los RA"/>
    <x v="0"/>
    <x v="0"/>
    <s v="Presenta la agenda de la sesión"/>
    <x v="0"/>
    <s v="Propicia el análisis en los estudiantes"/>
    <x v="0"/>
    <x v="0"/>
    <s v="Incentiva la participación de los estudiantes"/>
    <x v="0"/>
    <x v="0"/>
    <x v="0"/>
    <s v="Alterna los recursos"/>
    <x v="1"/>
    <x v="0"/>
    <x v="0"/>
    <x v="0"/>
    <s v="Invita a la próxima sesión y los invita a las sesiones futuras y finalmente, despide la sesión"/>
    <s v="La docente cumple con la mayoría de aspectos"/>
    <s v="Presentar y articular los RA con los contenidos de la asignatura"/>
    <x v="5"/>
    <x v="1"/>
  </r>
  <r>
    <n v="108"/>
    <d v="2024-04-12T07:31:28"/>
    <d v="2024-04-12T08:14:24"/>
    <s v="auranelly.hurtado@unir.net"/>
    <s v="Aura Nelly Hurtado Hurtado"/>
    <m/>
    <d v="2024-04-11T00:00:00"/>
    <s v="Introducción a la salud y salud pública"/>
    <s v="Fabio Alberto Escobar"/>
    <s v="Aura Nelly Hurtado Hurtado"/>
    <x v="1"/>
    <x v="12"/>
    <s v="Ambitos de intervención en salud pública"/>
    <x v="0"/>
    <x v="0"/>
    <x v="0"/>
    <s v="El docente informa que inicia la grabación pero no prende la cámara de inmediato"/>
    <x v="1"/>
    <x v="1"/>
    <x v="1"/>
    <s v="No presenta los RA "/>
    <x v="0"/>
    <x v="1"/>
    <s v="No presenta la agenda de la sesión"/>
    <x v="0"/>
    <s v="Propicia el análisis de los estudiantes a través de preguntas"/>
    <x v="0"/>
    <x v="0"/>
    <s v="Incentiva la participación a través de las preguntas"/>
    <x v="1"/>
    <x v="0"/>
    <x v="0"/>
    <s v="Utiliza solo power point"/>
    <x v="1"/>
    <x v="0"/>
    <x v="0"/>
    <x v="0"/>
    <s v="Falta la articulación de los RA con los puntos claves de la sesión"/>
    <s v="El docente cumple en la mayoría de aspectos"/>
    <s v="No presento los RA, ni utilizó otros medios excepto power point. No presenta la agenda de la sesión"/>
    <x v="11"/>
    <x v="1"/>
  </r>
  <r>
    <n v="109"/>
    <d v="2024-04-12T09:14:19"/>
    <d v="2024-04-12T09:50:17"/>
    <s v="doracristina.enriquez@unir.net"/>
    <s v="Dora Cristina Enriquez Lopez"/>
    <m/>
    <d v="2024-04-12T00:00:00"/>
    <s v="Orientación, acción tutorial y participación familiar en contextos educativos"/>
    <s v="Martha Patricia Alvis Orjuela"/>
    <s v="Dora Cristina Enríquez López"/>
    <x v="2"/>
    <x v="22"/>
    <s v="Temas 9 y 10 de la asignatura"/>
    <x v="0"/>
    <x v="0"/>
    <x v="0"/>
    <s v="Se da la bienvenida junto con la declaración de las actividades a desarrollar en la clase. Se recomienda saludar también por chat para quienes no puedan acceder al audio."/>
    <x v="0"/>
    <x v="0"/>
    <x v="1"/>
    <s v="Se presentan los RA de forma general y su articulación con las actividades de la asignatura."/>
    <x v="0"/>
    <x v="1"/>
    <s v="Se informa verbalmente los aspectos que se abordarán en la clase pero no se incluye una agenda o un paso a paso de las partes de la clase."/>
    <x v="0"/>
    <s v="Se plantean preguntas al respecto del tema abordado generando la reflexión en los estudiantes."/>
    <x v="0"/>
    <x v="0"/>
    <s v="Se observa un clima ameno y de participación de los estudiantes tanto por chat como verbalmente."/>
    <x v="0"/>
    <x v="0"/>
    <x v="0"/>
    <s v="Las diapositivas son claras y llamativas, utiliza otros recursos como vídeos que los aprovecha con preguntas previas para la reflexión y para el análisis al respecto de los temas abordados. Propicia el trabajo en grupo como estrategia de colaboración y participación."/>
    <x v="1"/>
    <x v="0"/>
    <x v="0"/>
    <x v="0"/>
    <s v="Se cierra la sesión recordando los temas para la siguiente sesión e invitando a su revisión. Recuerda aspectos de la programación de la asignatura como exámenes. Los RA no se sintetizan al final."/>
    <s v="En general se desarrolla una clase amena, clara, con material acotado, se combinan diferentes estrategias como diapositivas, vídeos, trabajo en grupo, preguntas de reflexión y de opinión. Se abordan los temas con claridad desde el inicio hasta el final de la sesión."/>
    <s v="Se recomienda saludar también por chat para quienes no tienen acceso al audio, presentar no solo verbal sino en una diapositiva la agenda de la clase que puede ser abordada al final, generar estrategias para enfatizar en los RA a lo largo de la sesión y cerrar la sesión recogiendo los puntos clave de la clase en relación con los RA de los temas."/>
    <x v="8"/>
    <x v="0"/>
  </r>
  <r>
    <n v="110"/>
    <d v="2024-04-15T10:26:46"/>
    <d v="2024-04-15T11:57:13"/>
    <s v="oscararnulfo.gomez@unir.net"/>
    <s v="Oscar Arnulfo Gomez Rincon"/>
    <m/>
    <d v="2024-04-15T00:00:00"/>
    <s v="Estadística"/>
    <s v="Marcos Chacon"/>
    <s v="Oscar Gomez "/>
    <x v="0"/>
    <x v="5"/>
    <s v="Probabilidad: Cálculos y conceptos Básicos. Variables Bidimensionales."/>
    <x v="0"/>
    <x v="0"/>
    <x v="0"/>
    <s v="Sin observaciones el Docente cumple con los lineamientos dados para iniciar la clase."/>
    <x v="0"/>
    <x v="0"/>
    <x v="0"/>
    <s v="Se evidencia que el Docente cumple con presentar los RAP, conectando las ideas con las ciencias económicas y su aplicación."/>
    <x v="0"/>
    <x v="1"/>
    <s v="Se evidencia que organiza  en orde el tema en repasando lo visto en la sesión anterior, indica como va a tratar el tema, pero no presenta agenda, así como tampoco menciona sobre el proceso de autoevaluación ni presenta diapositiva sobre este."/>
    <x v="0"/>
    <s v="Se evidencia que la clase es muy dinámica la clase está enfocada a ejercicios prácticos."/>
    <x v="0"/>
    <x v="0"/>
    <s v="Sin observaciones el Docente cumple con las pautas para impartir la clase."/>
    <x v="0"/>
    <x v="0"/>
    <x v="0"/>
    <s v="Sin observaciones utiliza diversas herramientas para desarrollar ejercicios."/>
    <x v="0"/>
    <x v="0"/>
    <x v="0"/>
    <x v="0"/>
    <s v="Se evidencia que el Docente invita a revisar agenda, desarrollar actividades y despide sesión. realiza el ejercicio, pero se recomienda reforzar lo que corresponde a la Síntesis de los puntos clave de los RAP."/>
    <s v="Se evidencia que el Docente cuenta con las competencias y conocimientos necesarios para impartir la sesión."/>
    <s v="Presentar agenda, reforzar el tema de autoevaluación y hacer mayor énfasis a la hora de relacionar los RAP."/>
    <x v="3"/>
    <x v="1"/>
  </r>
  <r>
    <n v="111"/>
    <d v="2024-04-15T11:59:01"/>
    <d v="2024-04-15T13:23:30"/>
    <s v="oscararnulfo.gomez@unir.net"/>
    <s v="Oscar Arnulfo Gomez Rincon"/>
    <m/>
    <d v="2024-04-15T00:00:00"/>
    <s v="Revisoría Fiscal. "/>
    <s v="Lizeth Johanna Benavidez."/>
    <s v="Oscar Gomez"/>
    <x v="0"/>
    <x v="5"/>
    <s v="No es claro el tema es continuidad de la sesión anterior, pero no recuerda el nombre de la clase  se presume que es revisoría fiscal versus auditoría fiscal."/>
    <x v="0"/>
    <x v="0"/>
    <x v="0"/>
    <s v="No se evidencia o se nombra que esta interactuando con el Chat."/>
    <x v="1"/>
    <x v="1"/>
    <x v="1"/>
    <s v="No se evidencia ni recuerda  el proceso de autoevaluación y tampoco presenta los RAP de la asignatura."/>
    <x v="0"/>
    <x v="1"/>
    <s v="Desarrolla la actividad de manera ordenada pero no presenta agenda."/>
    <x v="0"/>
    <s v="Se evidencia que utiliza temáticas para analizar, pero no se puede evidenciar la relación con los RAP."/>
    <x v="0"/>
    <x v="1"/>
    <s v="Se evidencia que invita a participar, pero no menciona el chat, de igual manera la Docente realiza retroalimentación."/>
    <x v="0"/>
    <x v="0"/>
    <x v="0"/>
    <s v="Se evidencia que utiliza diversas herramientas para desarrollar la clase y los ejercicios."/>
    <x v="1"/>
    <x v="0"/>
    <x v="0"/>
    <x v="0"/>
    <s v="Explica el desarrollo deL trabajo dejado para desarrollar, pero no sintetiza o conecta lo visto con los RAP."/>
    <s v="La docente cuenta con los conocimientos, competencias y técnica para impartir la clase, de igual forma, explica y participa de manera clara y concisa."/>
    <s v="Se le recomienda hacer énfasis en el proceso de autoevaluación, y lo que concierne a los RAP, así como evidenciar el uso del Chat."/>
    <x v="11"/>
    <x v="1"/>
  </r>
  <r>
    <n v="112"/>
    <d v="2024-04-15T13:23:56"/>
    <d v="2024-04-15T13:57:40"/>
    <s v="oscararnulfo.gomez@unir.net"/>
    <s v="Oscar Arnulfo Gomez Rincon"/>
    <m/>
    <d v="2024-04-15T00:00:00"/>
    <s v="Taller Contable Sistematizado II"/>
    <s v="Fredy Lara Greco."/>
    <s v="Oscar Gomez."/>
    <x v="0"/>
    <x v="5"/>
    <s v="Tema 6 Práctica Contable Integral: Reconocimiento, medición, Información a Revelar de transacciones y otros. Emisión de Estados Financieros bajo NIFF II parte. Emisión de Estados Financieros bajo NIFF."/>
    <x v="0"/>
    <x v="0"/>
    <x v="0"/>
    <s v="Sin observaciones el Docente cumple con los lineamientos dados para impartir las clases."/>
    <x v="0"/>
    <x v="0"/>
    <x v="0"/>
    <s v="Sin observaciones el Docente cumple con los lineamientos dados para impartir las clases."/>
    <x v="0"/>
    <x v="0"/>
    <s v="Sin observaciones el Docente cumple con los lineamientos dados para impartir las clases."/>
    <x v="0"/>
    <s v="Sin observaciones el Docente cumple con los lineamientos dados para impartir las clases."/>
    <x v="0"/>
    <x v="0"/>
    <s v="Sin observaciones el Docente cumple con los lineamientos dados para impartir las clases."/>
    <x v="0"/>
    <x v="0"/>
    <x v="0"/>
    <s v="Sin observaciones el Docente cumple con los lineamientos dados para impartir las clases."/>
    <x v="0"/>
    <x v="0"/>
    <x v="0"/>
    <x v="0"/>
    <s v="Sin observaciones el Docente cumple con los lineamientos dados para impartir las clases."/>
    <s v="Se evidencia que el docente cuenta con todos los conocimientos, competencias y experticia para impartir de maenra adecuada la clase."/>
    <s v="Reforzar un poco mas la participación del chat."/>
    <x v="0"/>
    <x v="1"/>
  </r>
  <r>
    <n v="113"/>
    <d v="2024-04-18T09:42:56"/>
    <d v="2024-04-18T09:57:11"/>
    <s v="auranelly.hurtado@unir.net"/>
    <s v="Aura Nelly Hurtado Hurtado"/>
    <m/>
    <d v="2024-04-15T00:00:00"/>
    <s v="Liderazgo y dirección de personas"/>
    <s v="Myriam Sosa Espinosa"/>
    <s v="Aura Nelly Hurtado"/>
    <x v="1"/>
    <x v="10"/>
    <s v="Innovación"/>
    <x v="0"/>
    <x v="0"/>
    <x v="0"/>
    <s v="La docente inicia la grabación a tiempo, tiene la cámara prendida y saluda a los estudiantes"/>
    <x v="0"/>
    <x v="0"/>
    <x v="0"/>
    <s v="Hace la presentación  de los RA y los objetivos"/>
    <x v="0"/>
    <x v="1"/>
    <s v="Falta la presentación de la agenda"/>
    <x v="0"/>
    <s v="A lo largo de la sesión formula preguntas a los estudiantes "/>
    <x v="0"/>
    <x v="0"/>
    <s v="La docente lee  el chat de manera constante"/>
    <x v="0"/>
    <x v="0"/>
    <x v="0"/>
    <s v="Alternó los recursos, uso mentimenter, lectura  y videos"/>
    <x v="0"/>
    <x v="1"/>
    <x v="1"/>
    <x v="0"/>
    <s v="Relaciona las temáticas con los RA, es la última sesión así que no invita a futuras sesiones"/>
    <s v="En general cumple con los parámetros establecidos, sin embargo falta la presentación de la agenda"/>
    <s v="Presentar al comienzo de la sesión la agenda"/>
    <x v="8"/>
    <x v="0"/>
  </r>
  <r>
    <n v="114"/>
    <d v="2024-04-19T07:20:52"/>
    <d v="2024-04-19T07:33:53"/>
    <s v="auranelly.hurtado@unir.net"/>
    <s v="Aura Nelly Hurtado Hurtado"/>
    <m/>
    <d v="2024-04-18T00:00:00"/>
    <s v="Evaluación económica"/>
    <s v="Hugo Arles Macias"/>
    <s v="Aura Nelly Hurtado Hurtado"/>
    <x v="1"/>
    <x v="10"/>
    <s v="Modelos de contratación"/>
    <x v="0"/>
    <x v="0"/>
    <x v="0"/>
    <s v="El docente cumple con la sesión"/>
    <x v="0"/>
    <x v="1"/>
    <x v="0"/>
    <s v="Presenta los RA, así como los objetivos y  los articula con la temática"/>
    <x v="0"/>
    <x v="0"/>
    <s v="El docente presenta la agenda de la sesión"/>
    <x v="0"/>
    <s v="A lo largo de la clase hace diferentes tipos de preguntas relacionadas con el tema"/>
    <x v="0"/>
    <x v="0"/>
    <s v="Incentiva la participación de los estudiantes"/>
    <x v="0"/>
    <x v="0"/>
    <x v="0"/>
    <s v="Alterna diferentes recursos, por otro lado, el número de diapositivas es adecuado a la sesión"/>
    <x v="0"/>
    <x v="1"/>
    <x v="1"/>
    <x v="0"/>
    <s v="Por ser la última sesión no presenta agenda para la siguiente semana"/>
    <s v="En general cumple con los parámetros establecidos"/>
    <s v="Mayor articulación de los RA con la temática"/>
    <x v="8"/>
    <x v="0"/>
  </r>
  <r>
    <n v="115"/>
    <d v="2024-04-19T07:34:07"/>
    <d v="2024-04-19T08:17:54"/>
    <s v="auranelly.hurtado@unir.net"/>
    <s v="Aura Nelly Hurtado Hurtado"/>
    <m/>
    <d v="2024-04-17T00:00:00"/>
    <s v="Generalidades del SGSSS"/>
    <s v="Juan Sebastián Lozano"/>
    <s v="Aura Nelly Hurtado Hurtado"/>
    <x v="1"/>
    <x v="12"/>
    <s v="Financiación del SGSSS"/>
    <x v="0"/>
    <x v="0"/>
    <x v="0"/>
    <s v="El docente inicia la grabación a tiempo, en la grabación se ve una imagen nítida y da la bienvenida a los estudiantes"/>
    <x v="0"/>
    <x v="0"/>
    <x v="0"/>
    <s v="Presenta los RA y los articula con la temática"/>
    <x v="0"/>
    <x v="0"/>
    <s v="Presenta la agenda y hace una recopilación de los temas vistos"/>
    <x v="0"/>
    <s v="Propicia el análisis con los estudiantes"/>
    <x v="0"/>
    <x v="0"/>
    <s v="Genera participación en los estudiantes"/>
    <x v="0"/>
    <x v="0"/>
    <x v="0"/>
    <s v="El material es adecuado con la temática"/>
    <x v="0"/>
    <x v="0"/>
    <x v="0"/>
    <x v="0"/>
    <s v="Articula los RA con las temáticas, refuerza el tema para la siguiente clase"/>
    <s v="El docente cumple con los parámetros establecidos"/>
    <s v="Ninguno"/>
    <x v="0"/>
    <x v="1"/>
  </r>
  <r>
    <n v="116"/>
    <d v="2024-04-19T08:18:09"/>
    <d v="2024-04-19T08:33:52"/>
    <s v="auranelly.hurtado@unir.net"/>
    <s v="Aura Nelly Hurtado Hurtado"/>
    <m/>
    <d v="2024-04-18T00:00:00"/>
    <s v="Introducción a la Salud Pública"/>
    <s v="Fabio Escobar"/>
    <s v="Aura Nelly Hurtado"/>
    <x v="1"/>
    <x v="12"/>
    <s v="La salud pública en los sistemas de salud"/>
    <x v="0"/>
    <x v="0"/>
    <x v="0"/>
    <s v="El docente cumple con los parámetros"/>
    <x v="1"/>
    <x v="1"/>
    <x v="1"/>
    <s v="No presenta los RA ni su articulación con la temática"/>
    <x v="0"/>
    <x v="1"/>
    <s v="No presenta agenda"/>
    <x v="0"/>
    <s v="Propicia el análisis de los estudiantes"/>
    <x v="0"/>
    <x v="0"/>
    <s v="Los invita a participar y lee el chat"/>
    <x v="1"/>
    <x v="0"/>
    <x v="0"/>
    <s v="No alterna los recursos de la clase"/>
    <x v="1"/>
    <x v="0"/>
    <x v="0"/>
    <x v="0"/>
    <s v="No relaciona los RA"/>
    <s v="En general cumple con los parámetros excepto por los RA y la utilización de otros recursos en la clase"/>
    <s v="Debe presentar los RA y relacionarlos con la temática, y utilizar diferentes recursos en la clase"/>
    <x v="11"/>
    <x v="1"/>
  </r>
  <r>
    <n v="117"/>
    <d v="2024-04-19T08:34:22"/>
    <d v="2024-04-19T08:47:46"/>
    <s v="auranelly.hurtado@unir.net"/>
    <s v="Aura Nelly Hurtado Hurtado"/>
    <m/>
    <d v="2024-04-15T00:00:00"/>
    <s v="Derecho en salud y participación ciudadana"/>
    <s v="Yessika Diaz"/>
    <s v="Aura Nelly Hurtado"/>
    <x v="1"/>
    <x v="12"/>
    <s v="Elementos metodológicos"/>
    <x v="0"/>
    <x v="0"/>
    <x v="0"/>
    <s v="Cumple con los parámetros"/>
    <x v="0"/>
    <x v="0"/>
    <x v="0"/>
    <s v="Utiliza los RA y los articula con la temática"/>
    <x v="0"/>
    <x v="0"/>
    <s v="Presenta la agenda de la sesión"/>
    <x v="0"/>
    <s v="La docente hace pregunta acerca de las estrategias metodológicas en comunidad"/>
    <x v="0"/>
    <x v="0"/>
    <s v="Invita a la participación y da lectura a los mensajes del chat"/>
    <x v="0"/>
    <x v="0"/>
    <x v="0"/>
    <s v="Proyecta videos relacionados con el tema, las diapositivas son acordes al tiempo de la sesión"/>
    <x v="0"/>
    <x v="0"/>
    <x v="0"/>
    <x v="0"/>
    <s v="hace una resumen de los temas clave, relaciona el tema para la siguiente semana"/>
    <s v="La docente cumple con los parámetros establecidos"/>
    <s v="Ninguno"/>
    <x v="0"/>
    <x v="1"/>
  </r>
  <r>
    <n v="118"/>
    <d v="2024-04-19T08:47:49"/>
    <d v="2024-04-19T09:00:55"/>
    <s v="auranelly.hurtado@unir.net"/>
    <s v="Aura Nelly Hurtado Hurtado"/>
    <m/>
    <d v="2024-04-16T00:00:00"/>
    <s v="Las TIC en las organizaciones"/>
    <s v="Juan Carlos Escobar Zuñiga"/>
    <s v="Aura Nelly Hurtado Hurtado"/>
    <x v="1"/>
    <x v="12"/>
    <s v="Tecnologías para el apoyo a la toma de decsiones"/>
    <x v="0"/>
    <x v="0"/>
    <x v="0"/>
    <s v="El docente da un tiempo de 10 minutos para iniciar la sesión"/>
    <x v="0"/>
    <x v="0"/>
    <x v="0"/>
    <s v="Presenta los RA y los articula con la temática"/>
    <x v="0"/>
    <x v="0"/>
    <s v="Presenta la agenda de la sesión"/>
    <x v="0"/>
    <s v="Propicia el análisis"/>
    <x v="0"/>
    <x v="0"/>
    <s v="Inventiva la participación"/>
    <x v="0"/>
    <x v="0"/>
    <x v="0"/>
    <s v="Alterna recursos"/>
    <x v="0"/>
    <x v="0"/>
    <x v="0"/>
    <x v="0"/>
    <s v="Relaciona los RA,, invita a la siguiente sesión"/>
    <s v="En general el docente cumple con los parámetros"/>
    <s v="Iniciar la sesión, tan pronto inicia la grabación, sin dejar tiempo de espera"/>
    <x v="0"/>
    <x v="1"/>
  </r>
  <r>
    <n v="119"/>
    <d v="2024-04-19T09:02:18"/>
    <d v="2024-04-19T09:20:19"/>
    <s v="auranelly.hurtado@unir.net"/>
    <s v="Aura Nelly Hurtado Hurtado"/>
    <m/>
    <d v="2024-04-18T00:00:00"/>
    <s v="Teoría y comportamiento organizacional"/>
    <s v="Myriam Sosa"/>
    <s v="Aura Nelly Hurtado"/>
    <x v="1"/>
    <x v="12"/>
    <s v="Análisis y comportamiento organizacional"/>
    <x v="0"/>
    <x v="0"/>
    <x v="0"/>
    <s v="La docente inicia la grabación a tiempo"/>
    <x v="0"/>
    <x v="0"/>
    <x v="0"/>
    <s v="Presenta los RA y los refuerza a lo largo de la sesión"/>
    <x v="0"/>
    <x v="0"/>
    <s v="No presenta la agenda"/>
    <x v="0"/>
    <s v="A lo largo de la sesión incentiva la participación a través de preguntas de análisis"/>
    <x v="0"/>
    <x v="0"/>
    <s v="Incentiva la participación"/>
    <x v="0"/>
    <x v="0"/>
    <x v="0"/>
    <s v="Alterna recursos incluyendo casos en la clase"/>
    <x v="0"/>
    <x v="0"/>
    <x v="0"/>
    <x v="0"/>
    <s v="Sintetiza los puntos claves"/>
    <s v="En general la docente cumple con los parámetros"/>
    <s v="Presentar la agenda de la sesión"/>
    <x v="0"/>
    <x v="1"/>
  </r>
  <r>
    <n v="120"/>
    <d v="2024-04-19T16:54:23"/>
    <d v="2024-04-19T18:23:21"/>
    <s v="darlingnathali.gomez@unir.net"/>
    <s v="Darling Nathali Gomez Ospina"/>
    <m/>
    <d v="2024-04-19T00:00:00"/>
    <s v="Economía Mundial"/>
    <s v="Camilo Alarcon "/>
    <s v="Darling Nathali Gómez Ospina "/>
    <x v="0"/>
    <x v="1"/>
    <s v="Integración Económica"/>
    <x v="0"/>
    <x v="0"/>
    <x v="1"/>
    <s v="Se recomienda interacción en el chat"/>
    <x v="0"/>
    <x v="0"/>
    <x v="0"/>
    <s v="Se presentan los RA"/>
    <x v="0"/>
    <x v="0"/>
    <s v="Se cumple"/>
    <x v="0"/>
    <s v="Se formulan preguntas en el espacio"/>
    <x v="0"/>
    <x v="0"/>
    <s v="Se evidencia buen clima académico "/>
    <x v="0"/>
    <x v="0"/>
    <x v="0"/>
    <s v="Se recomienda no presentar videos mayor a 4 minutos"/>
    <x v="0"/>
    <x v="0"/>
    <x v="0"/>
    <x v="0"/>
    <s v="Se cumple"/>
    <s v="Uso de recursos alternativos y usar fondo de zoom institucional "/>
    <s v="Uso de recursos alternativos y usar fondo de zoom institucional "/>
    <x v="3"/>
    <x v="1"/>
  </r>
  <r>
    <n v="121"/>
    <d v="2024-04-19T18:23:25"/>
    <d v="2024-04-19T18:28:46"/>
    <s v="darlingnathali.gomez@unir.net"/>
    <s v="Darling Nathali Gomez Ospina"/>
    <m/>
    <d v="2024-04-19T00:00:00"/>
    <s v="Negocios e Integración de Mercados - América"/>
    <s v="Lina Rosenda Bonilla "/>
    <s v="Darling Nathali Gómez Ospina"/>
    <x v="0"/>
    <x v="1"/>
    <s v="Integración Económica"/>
    <x v="0"/>
    <x v="0"/>
    <x v="0"/>
    <s v="Se cumple a satisfacción"/>
    <x v="0"/>
    <x v="0"/>
    <x v="0"/>
    <s v="Se cumple a satisfacción "/>
    <x v="0"/>
    <x v="0"/>
    <s v="Se cumple a satisfacción"/>
    <x v="0"/>
    <s v="Se cumple a satisfacción "/>
    <x v="0"/>
    <x v="0"/>
    <s v="Se cumple a satisfacción "/>
    <x v="0"/>
    <x v="0"/>
    <x v="0"/>
    <s v="Se cumple a satisfacción "/>
    <x v="0"/>
    <x v="0"/>
    <x v="0"/>
    <x v="0"/>
    <s v="Se cumple a satisfacción "/>
    <s v="Se cumple a satisfacción "/>
    <s v="Ninguno"/>
    <x v="0"/>
    <x v="1"/>
  </r>
  <r>
    <n v="122"/>
    <d v="2024-04-19T18:31:37"/>
    <d v="2024-04-19T18:37:57"/>
    <s v="darlingnathali.gomez@unir.net"/>
    <s v="Darling Nathali Gomez Ospina"/>
    <m/>
    <d v="2024-04-19T00:00:00"/>
    <s v="Planificación, Control y Gestión Comercial Internacional"/>
    <s v="Lina Rosenda Bonilla Rueda"/>
    <s v="Darling Nathali Gómez Ospina "/>
    <x v="0"/>
    <x v="1"/>
    <s v="Comunicación organizacional "/>
    <x v="0"/>
    <x v="0"/>
    <x v="0"/>
    <s v="Se cumple a satisfacción "/>
    <x v="0"/>
    <x v="0"/>
    <x v="0"/>
    <s v="Se cumple a satisfacción "/>
    <x v="0"/>
    <x v="0"/>
    <s v="Se cumple a satisfacción "/>
    <x v="0"/>
    <s v="Se cumple a satisfacción "/>
    <x v="0"/>
    <x v="0"/>
    <s v="Se cumple a satisfacción "/>
    <x v="1"/>
    <x v="0"/>
    <x v="0"/>
    <s v="Se recomienda integrar recursos web a la clase"/>
    <x v="0"/>
    <x v="0"/>
    <x v="0"/>
    <x v="0"/>
    <s v="Se cumple a satisfacción "/>
    <s v="Se recomienda integrar recursos web a la clase"/>
    <s v="Se recomienda integrar recursos web a la clase"/>
    <x v="3"/>
    <x v="1"/>
  </r>
  <r>
    <n v="123"/>
    <d v="2024-04-19T18:43:45"/>
    <d v="2024-04-19T18:47:32"/>
    <s v="darlingnathali.gomez@unir.net"/>
    <s v="Darling Nathali Gomez Ospina"/>
    <m/>
    <d v="2024-04-19T00:00:00"/>
    <s v="DFI"/>
    <s v="Deyli Islen Ramírez Campos "/>
    <s v="Darling Nathali Gómez "/>
    <x v="0"/>
    <x v="1"/>
    <s v="Incoterms "/>
    <x v="0"/>
    <x v="0"/>
    <x v="0"/>
    <s v="Se cumple a satisfacción "/>
    <x v="0"/>
    <x v="0"/>
    <x v="0"/>
    <s v="Se cumple a satisfacción "/>
    <x v="0"/>
    <x v="0"/>
    <s v="Se cumple a satisfacción "/>
    <x v="0"/>
    <s v="Se cumple a satisfacción "/>
    <x v="0"/>
    <x v="0"/>
    <s v="Se cumple a satisfacción "/>
    <x v="0"/>
    <x v="0"/>
    <x v="0"/>
    <s v="Se cumple a satisfacción "/>
    <x v="0"/>
    <x v="0"/>
    <x v="0"/>
    <x v="0"/>
    <s v="Se cumple a satisfacción los lineamientos "/>
    <s v="Ninguna "/>
    <s v="Ninguno "/>
    <x v="0"/>
    <x v="1"/>
  </r>
  <r>
    <n v="124"/>
    <d v="2024-04-22T07:30:48"/>
    <d v="2024-04-22T07:53:05"/>
    <s v="luzaleida.alzate@unir.net"/>
    <s v="Luz Aleida Alzate"/>
    <m/>
    <d v="2024-04-17T00:00:00"/>
    <s v="Planificación y Gestión de Presupuesto y Recursos"/>
    <s v="EDWIN LIZARAZO LUNA "/>
    <s v="Luz Aleida Alzate"/>
    <x v="3"/>
    <x v="16"/>
    <s v="La gestión del Riesgo en los proyectos de I+D+I"/>
    <x v="0"/>
    <x v="0"/>
    <x v="0"/>
    <s v="Se sugiere presentar pantalla cuando se inicie la presentación de power point. "/>
    <x v="0"/>
    <x v="0"/>
    <x v="0"/>
    <s v="Si, se articula los RA a una serie de preguntas que permiten dar contexto a la clase."/>
    <x v="0"/>
    <x v="0"/>
    <s v="NA"/>
    <x v="0"/>
    <s v="El ejercicio al final se da a partir del análisis del tema con relación a los RA. "/>
    <x v="0"/>
    <x v="0"/>
    <s v="Desarrolla una serie de preguntas sobre el tema para motivar la participación y algunos participantes abren audio y dan su respuesta.. "/>
    <x v="0"/>
    <x v="0"/>
    <x v="0"/>
    <s v="Usa recursos como power point, matrices de Excel. "/>
    <x v="0"/>
    <x v="1"/>
    <x v="1"/>
    <x v="0"/>
    <s v="Hay una sesión organizada y pensada en fortalecer el desarrollo de los RA en los estudiantes."/>
    <s v="La clase tiene una organización clara de los temas propuestos, además se hace uso de herramientas para explicar el tema, a lo cual los estudiantes agradecen por la simulación. Interesante la exposición de los RA hacia el final y las preguntas sobre ellos como ejercicio metacognitivo para los estudiantes. "/>
    <s v="Se recuerda la importancia de abordar los puntos 16 y 17 en el cierre de la sesión. "/>
    <x v="4"/>
    <x v="0"/>
  </r>
  <r>
    <n v="125"/>
    <d v="2024-04-22T07:54:22"/>
    <d v="2024-04-22T08:12:55"/>
    <s v="luzaleida.alzate@unir.net"/>
    <s v="Luz Aleida Alzate"/>
    <m/>
    <d v="2024-04-18T00:00:00"/>
    <s v="Innovación tecnológica y transformación digital de las empresas"/>
    <s v="JORGE LUIS BEJARANO MARTINEZ  "/>
    <s v="Luz Aleida Alzate"/>
    <x v="3"/>
    <x v="23"/>
    <s v="Innovación tecnológica y transformación Digital de las empresas.  "/>
    <x v="0"/>
    <x v="0"/>
    <x v="0"/>
    <s v="Una apertura que da una síntesis de todo lo abordado a la fecha. "/>
    <x v="0"/>
    <x v="0"/>
    <x v="0"/>
    <s v="Se observa que las preguntas desarrolladas a los largo de la clase, integran los RA. "/>
    <x v="0"/>
    <x v="0"/>
    <s v="NA "/>
    <x v="0"/>
    <s v="A través de preguntas busca que los estudiantes se involucren en el análisis de los temas abordados. "/>
    <x v="0"/>
    <x v="0"/>
    <s v="En general hay un clima agradable que favorece el aprendizaje. Interesante que aunque un solo estudiante participa, con sus intervenciones logra hacer articulación de los temas, la discusión, la retroalimentacion de la clase. "/>
    <x v="0"/>
    <x v="0"/>
    <x v="1"/>
    <s v="Haces uso de video, Power point. Propiciar el uso de esquemas más gráficos, para presentar las ideas necesarias sobre el tema abordado. "/>
    <x v="0"/>
    <x v="0"/>
    <x v="0"/>
    <x v="0"/>
    <s v="NA"/>
    <s v="Interesante el uso de preguntas de reflexión a lo largo de la clase, lo cual propicia la participación y además, va articulando los RA "/>
    <s v="Revisar las diapositivas desde una mirada de esquemas gráficos para presentar la información. Hacia los minutos finales se perdió el audio. "/>
    <x v="3"/>
    <x v="0"/>
  </r>
  <r>
    <n v="126"/>
    <d v="2024-04-22T16:09:25"/>
    <d v="2024-04-22T16:30:15"/>
    <s v="oscararnulfo.gomez@unir.net"/>
    <s v="Oscar Arnulfo Gomez Rincon"/>
    <m/>
    <d v="2024-04-22T00:00:00"/>
    <s v="Etica del Ejercicio Profesional"/>
    <s v="Carlos Andres Gomez Gonzales."/>
    <s v="Oscar Gómez."/>
    <x v="0"/>
    <x v="5"/>
    <s v="Refuerzo Semana 7"/>
    <x v="0"/>
    <x v="0"/>
    <x v="1"/>
    <s v="No se evidencia el uso del chat, saluda e indica que es una clase de refuerzo e inicia inmediatamente."/>
    <x v="1"/>
    <x v="1"/>
    <x v="1"/>
    <s v="No se evidencia que refiera sobre el proceso de autoevaluación y los RAP."/>
    <x v="1"/>
    <x v="1"/>
    <s v="El Docente explica que van hacer refuerzo de las clases vistas, iniciando tema a tema, pero no presenta agenda o no se establece de manera puntual la agenda y su desarrollo."/>
    <x v="1"/>
    <s v="Explica cada tema reforzando y analizando algunos ítems relevantes, pero no se evidencia participación de los estudiantes."/>
    <x v="1"/>
    <x v="1"/>
    <s v="No se evidencia que invite a participación al igual que no se hacer interacción con el chat."/>
    <x v="1"/>
    <x v="1"/>
    <x v="1"/>
    <s v="No se evidencia uso de herramientas, el Docente explica y hace refuerzo, se evidencia que al parecer solo hay un estudiante. tien semejanza a una clase de catedra."/>
    <x v="1"/>
    <x v="1"/>
    <x v="1"/>
    <x v="0"/>
    <s v="No se evidencia síntesis del tema relacionado con los RAP, debido a que estos no se mencionaron en ningún momento de la clase."/>
    <s v="Se evidencia que el Docente cuenta con las competencias y conocimientos, así como experticia para desarrollar el tema, sin embargo, no está cumpliendo con los lineamientos establecidos para las clases o no comprendió que el proceso de clases de refuerzo debe tener el mismo lineamiento que las demás sesiones de clase, en cuanto al uso del chat, herramientas, agenda y RAP. Uso del Chat, presentación de agenda, uso herramientas, tratar RAP, animar a consultar clase grabada y complementar con el contenido de la plataforma, a fondo, clases maestras entre otros."/>
    <s v="Se recomienda el uso del Chat, presentación de agenda, uso herramientas, tratar RAP, animar a consultar clase grabada y complementar con el contenido de la plataforma , a fondo, clases maestras entre otros. "/>
    <x v="13"/>
    <x v="1"/>
  </r>
  <r>
    <n v="127"/>
    <d v="2024-04-22T16:33:31"/>
    <d v="2024-04-22T17:11:05"/>
    <s v="oscararnulfo.gomez@unir.net"/>
    <s v="Oscar Arnulfo Gomez Rincon"/>
    <m/>
    <d v="2024-04-22T00:00:00"/>
    <s v="Legislación Laboral Colombiano."/>
    <s v="Carlos Felipe Alvarez M"/>
    <s v="Oscar Gómez."/>
    <x v="0"/>
    <x v="5"/>
    <s v="Refuerzo 2 Perspectivas de la estabilidad laboral reforzada."/>
    <x v="0"/>
    <x v="0"/>
    <x v="0"/>
    <s v="Sin observaciones respecto al inicio no se evidencia el uso del Chat."/>
    <x v="0"/>
    <x v="0"/>
    <x v="0"/>
    <s v="Sin observaciones les da lectura y retroalimenta sobre su contenido."/>
    <x v="1"/>
    <x v="1"/>
    <s v="El Docente refiere un tema y hace el desarrollo de este no presenta agenda, no se evidencia el orden de los temas. Aunque se evidencia que desarrolla el tema ordenadamente, pero parece clase normal no refuerzo se centra en un solo tema relacionado con la parte laboral."/>
    <x v="1"/>
    <s v="No se evidencia poca interacción con los estudiantes."/>
    <x v="0"/>
    <x v="1"/>
    <s v="No se evidencia participación continua de estudiantes, sin embargo, si aclara y explica algunos temas y pregunta si se entendió lo expresado."/>
    <x v="0"/>
    <x v="0"/>
    <x v="1"/>
    <s v="Se evidencia el uso de presentación en Power Point. no se incluyen otras herramientas o graficas."/>
    <x v="1"/>
    <x v="1"/>
    <x v="0"/>
    <x v="0"/>
    <s v="Hace un breve resumen sobre lo tratado y su importancia, sin embargo, no se efectúa síntesis relacionada con los RAP."/>
    <s v="El Docente cuenta con los conocimientos, competencias y experticia sobre el tema desarrollado, pero parece que es una clase normal y no refuerzo solo trato un tema e indica que posteriormente en la próxima clase se terminara de tratar el tema expuesto, se evidencia que menciona los RAP pero al final o durante la sesión no hace mención o se evidencia que si cumplen con los propuestos."/>
    <s v="Tratar de que la clase sea más dinámica y no leer las diapositivas completamente deben apoyo o para explicar, dejar evidencia del chat como saludo y otros apuntes aunque no haya casi estudiantes, maneja agenda y realizar síntesis sobre lo visto y su relación con los RAP. Recordar que se trata de una clase de refuerzo."/>
    <x v="1"/>
    <x v="1"/>
  </r>
  <r>
    <n v="128"/>
    <d v="2024-04-22T17:11:42"/>
    <d v="2024-04-22T17:46:08"/>
    <s v="oscararnulfo.gomez@unir.net"/>
    <s v="Oscar Arnulfo Gomez Rincon"/>
    <m/>
    <d v="2024-04-22T00:00:00"/>
    <s v="Mercados y Productos Financieros."/>
    <s v="Susan León."/>
    <s v="Oscar Gómez."/>
    <x v="0"/>
    <x v="6"/>
    <s v="Tema 9 y Tema 10 Tasas de interes, Tipos de Cambio y Medidas de Sensibilidad. "/>
    <x v="0"/>
    <x v="0"/>
    <x v="0"/>
    <s v="Sin observaciones, la Docente cumple con los lineamientos establecidos."/>
    <x v="0"/>
    <x v="0"/>
    <x v="0"/>
    <s v="Sin observaciones la Docente sensibiliza de manera exitosa los resultados de aprendizaje y explica su relación con la clase a desarrollar."/>
    <x v="0"/>
    <x v="0"/>
    <s v="Sin observaciones la Docente realiza presentación de la agenda y de las actividades a desarrollar."/>
    <x v="0"/>
    <s v="Sin obervaciones la Docente explica y hace dinamica la clase."/>
    <x v="0"/>
    <x v="0"/>
    <s v="Sin observaciones cumplen con lineamientos y lee los mensajes del Chat dando respuesta sobre las inquietudes e invita a participar."/>
    <x v="0"/>
    <x v="0"/>
    <x v="0"/>
    <s v="Sin observaciones la Docente utiliza varias herramientas para desarrollar la clase y trabajar talleres."/>
    <x v="0"/>
    <x v="0"/>
    <x v="0"/>
    <x v="0"/>
    <s v="Sin observaciones la Docente cumple con todos los requisitos y lineamientos establecidos por la universidad."/>
    <s v="La Docente cuenta con las competencias, conocimientos y experticia en el desarrollo de los temas explicados."/>
    <s v="La Docente cuenta con las competencias, conocimientos y experticia en el desarrollo de los temas explicados. Tratar al final de sintetizar un poco más sobre los RAP Y su relación con el tema (s)."/>
    <x v="0"/>
    <x v="0"/>
  </r>
  <r>
    <n v="129"/>
    <d v="2024-04-26T11:43:32"/>
    <d v="2024-04-26T11:52:40"/>
    <s v="darlingnathali.gomez@unir.net"/>
    <s v="Darling Nathali Gomez Ospina"/>
    <m/>
    <d v="2024-04-26T00:00:00"/>
    <s v="Comercio Electrónico Internacional"/>
    <s v="Juan Álvarez Arroyave"/>
    <s v="Darling Nathali Gómez Ospina"/>
    <x v="0"/>
    <x v="1"/>
    <s v="Tema 10"/>
    <x v="1"/>
    <x v="1"/>
    <x v="0"/>
    <s v="la cámara debe prenderse desde el inicio de la clase y adicional las solicitudes particulares de los estudiantes, no tratar en este espacio."/>
    <x v="1"/>
    <x v="1"/>
    <x v="1"/>
    <s v="Se deben presentar los RA"/>
    <x v="0"/>
    <x v="1"/>
    <s v="Presentar la agenda del curso"/>
    <x v="1"/>
    <s v="Formular preguntas"/>
    <x v="0"/>
    <x v="1"/>
    <s v="Se recomienda mejorar clima"/>
    <x v="1"/>
    <x v="1"/>
    <x v="1"/>
    <s v="Mejorar recursos web del curso"/>
    <x v="1"/>
    <x v="1"/>
    <x v="1"/>
    <x v="1"/>
    <s v="Se recomienda mejorar"/>
    <s v="Hacer acompañamiento desde currículo"/>
    <s v="Hacer acompañamiento desde currículo"/>
    <x v="13"/>
    <x v="1"/>
  </r>
  <r>
    <n v="130"/>
    <d v="2024-05-02T08:24:44"/>
    <d v="2024-05-02T09:00:32"/>
    <s v="oscararnulfo.gomez@unir.net"/>
    <s v="Oscar Arnulfo Gomez Rincon"/>
    <m/>
    <d v="2024-05-02T00:00:00"/>
    <s v="Estadistica Inferencial II"/>
    <s v="Henry David Bacca Morales"/>
    <s v="Odcar Gómez"/>
    <x v="0"/>
    <x v="5"/>
    <s v="Pruebas de Hipotesis"/>
    <x v="0"/>
    <x v="1"/>
    <x v="0"/>
    <s v="El docente no prendió la cámara durante toda la sesión. tampoco se evidencia el uso de chat."/>
    <x v="1"/>
    <x v="1"/>
    <x v="1"/>
    <s v="El docente no hizo referencia a los RAP explica sobre lo que se va a tratar en la clase, sin relacionarlos con los mencionados."/>
    <x v="0"/>
    <x v="1"/>
    <s v="De acuerdo con lo manifestado sobre lo que se iba a tratar durante la sesión el proceso fue ordenado y organizado, pero se evidencia que no presento agenda."/>
    <x v="1"/>
    <s v="El docente atiende a las inquietudes y explica detalladamente pero no se evidencia relación con RAP."/>
    <x v="0"/>
    <x v="1"/>
    <s v="El docente interactúa con los estudiantes y responde a las inquietudes no se evidencia comunicación por chat."/>
    <x v="0"/>
    <x v="0"/>
    <x v="0"/>
    <s v="El docente Interactua con herramientas y realiza con los estudiantes ejercicios y gráfica resultados."/>
    <x v="1"/>
    <x v="0"/>
    <x v="0"/>
    <x v="0"/>
    <s v="El docente explica temas, pero no concluye de manera general asociando el tema con los RAP."/>
    <s v="El docente cuenta con los conocimientos y experticia sobre la materia sin embargo no cumple con los lineamientos respecto de cámara y RAP."/>
    <s v="Atender a los lineamientos frente al tema de la utilización de cámara chat o evidenciar este último y lo que corresponde a los RAP."/>
    <x v="9"/>
    <x v="1"/>
  </r>
  <r>
    <n v="131"/>
    <d v="2024-05-02T09:08:23"/>
    <d v="2024-05-02T10:49:11"/>
    <s v="oscararnulfo.gomez@unir.net"/>
    <s v="Oscar Arnulfo Gomez Rincon"/>
    <m/>
    <d v="2024-05-02T00:00:00"/>
    <s v="Fundamentos de Derecho Mercantil y de Sociedades."/>
    <s v="Yesica Katterine Espinoza Diaz. Profesor invitado Diego Castillo."/>
    <s v="Oscar Gómez."/>
    <x v="0"/>
    <x v="5"/>
    <s v="Derecho de Sociedades. Aspectos generales."/>
    <x v="0"/>
    <x v="0"/>
    <x v="0"/>
    <s v="La docente cumple con los lineamientos al inicio de la clase y presenta al invitado quien dictara la clase."/>
    <x v="1"/>
    <x v="1"/>
    <x v="1"/>
    <s v="Se evidencia que la docente de UNIR no presenta los RAP"/>
    <x v="0"/>
    <x v="1"/>
    <s v="Se evidencia que el profesor indica temas a tratar, pero la docente UNIR no presenta agenda de la sesión"/>
    <x v="0"/>
    <s v="Se evidencia que el profesor invitado manifiesta al inicio que si tienen dudas le interrumpen, se evidencia interacción al final de la clase, no se observa comunicación por chat."/>
    <x v="0"/>
    <x v="1"/>
    <s v="Se evidencia que el profesor invitado tiene experiencia y sabe sobre el tema expuesto en la clase, no se evidencia comunicación por chat o retroalimentación con RAP pues no fueron presentados por la Docente UNIR."/>
    <x v="0"/>
    <x v="0"/>
    <x v="0"/>
    <s v="Las herramientas utilizadas por el expositor estan de acuerdo con las necesidades y el tema a tratar."/>
    <x v="1"/>
    <x v="1"/>
    <x v="1"/>
    <x v="1"/>
    <s v="La Docente UNIR se retiro ante de que el invitado terminara manifestando tener otra clase se despide pero no hay pronunciamiento sobre los RAP."/>
    <s v="El docente invitado cuenta con los conocimientos y experticia sobre la materia sin embargo la docente UNIR, no cumple con los lineamientos respecto de los lineamientos dados por la universidad relacionados con chat, agenda y RAP."/>
    <s v="Se recomienda que aunque tiene un invitado como profesor, debe atender a la presentación de agenda, y tratar los temas de RAP y la síntesis, así como estar durante el periodo de la clase 2 horas."/>
    <x v="6"/>
    <x v="1"/>
  </r>
  <r>
    <n v="132"/>
    <d v="2024-05-02T10:51:11"/>
    <d v="2024-05-02T11:08:01"/>
    <s v="oscararnulfo.gomez@unir.net"/>
    <s v="Oscar Arnulfo Gomez Rincon"/>
    <m/>
    <d v="2024-05-02T00:00:00"/>
    <s v="Ingles III"/>
    <s v="Eimy Alejandra Castañeda Panqueva"/>
    <s v="Oscar Gómez"/>
    <x v="0"/>
    <x v="5"/>
    <s v="Sesión 8 modal Verbs"/>
    <x v="0"/>
    <x v="0"/>
    <x v="0"/>
    <s v="Sin observaciones la docente cumple con lineamientos de saludo bienvenida uso de cámara y chat."/>
    <x v="0"/>
    <x v="0"/>
    <x v="0"/>
    <s v="Sin observaciones la docente cumple con lineamientos de saludo bienvenida uso de cámara y chat."/>
    <x v="0"/>
    <x v="0"/>
    <s v="Sin observaciones la docente cumple con lineamientos de saludo bienvenida uso de cámara y chat."/>
    <x v="0"/>
    <s v="Sin observaciones la docente cumple con lineamientos de saludo bienvenida uso de cámara y chat."/>
    <x v="0"/>
    <x v="0"/>
    <s v="Sin observaciones la docente cumple con lineamientos de saludo bienvenida uso de cámara y chat."/>
    <x v="0"/>
    <x v="0"/>
    <x v="0"/>
    <s v="Sin observaciones la docente cumple con lineamientos de saludo bienvenida uso de cámara y chat."/>
    <x v="1"/>
    <x v="0"/>
    <x v="0"/>
    <x v="0"/>
    <s v="Se evidencia que no sintetizo al final el tema versus RAP"/>
    <s v="La  docente cuenta con los conocimientos y experticia sobre la materia excelente el desarrollo de la clase."/>
    <s v="Se recomienda  reforzar síntesis al final de la clase frente al cumplimiento RAP."/>
    <x v="3"/>
    <x v="1"/>
  </r>
  <r>
    <n v="133"/>
    <d v="2024-05-02T11:08:54"/>
    <d v="2024-05-02T11:30:19"/>
    <s v="oscararnulfo.gomez@unir.net"/>
    <s v="Oscar Arnulfo Gomez Rincon"/>
    <m/>
    <d v="2024-05-02T00:00:00"/>
    <s v="Sistemas de Información II"/>
    <s v="Fredy Lara Greco."/>
    <s v="Fredy Lara Greco."/>
    <x v="0"/>
    <x v="5"/>
    <s v="Tema 8 Sistemas y Prógramas Contables Aplicados en Colombia."/>
    <x v="0"/>
    <x v="0"/>
    <x v="0"/>
    <s v="Sin observaciones el docente cumple con lineamientos establecidos."/>
    <x v="0"/>
    <x v="0"/>
    <x v="0"/>
    <s v="Sin observaciones el docente cumple con lineamientos establecidos."/>
    <x v="0"/>
    <x v="0"/>
    <s v="Sin observaciones el docente cumple con lineamientos establecidos."/>
    <x v="0"/>
    <s v="Sin observaciones el docente cumple con lineamientos establecidos."/>
    <x v="0"/>
    <x v="0"/>
    <s v="Sin observaciones el docente cumple con lineamientos establecidos."/>
    <x v="0"/>
    <x v="0"/>
    <x v="0"/>
    <s v="Sin observaciones el docente cumple con lineamientos establecidos."/>
    <x v="0"/>
    <x v="0"/>
    <x v="0"/>
    <x v="0"/>
    <s v="Sin observaciones el docente cumple con lineamientos establecidos."/>
    <s v="El docente cuenta con los conocimientos y experticia sobre la materia"/>
    <s v="Se recomienda cumplir con las 2 horas para evitar eventualidades."/>
    <x v="0"/>
    <x v="1"/>
  </r>
  <r>
    <n v="134"/>
    <d v="2024-05-10T07:47:30"/>
    <d v="2024-05-10T10:20:18"/>
    <s v="auranelly.hurtado@unir.net"/>
    <s v="Aura Nelly Hurtado Hurtado"/>
    <m/>
    <d v="2024-05-08T00:00:00"/>
    <s v="Investigación II"/>
    <s v="Juan Carlos Escobar Zúñiga"/>
    <s v="Aura Nelly Hurtado Hurtado"/>
    <x v="1"/>
    <x v="12"/>
    <s v="Métodos cualitativos de investigación"/>
    <x v="0"/>
    <x v="0"/>
    <x v="0"/>
    <s v="El docente cumple con los aspectos establecidos, sin embargo, da un margen muy largo para el inicio de la sesión"/>
    <x v="1"/>
    <x v="1"/>
    <x v="0"/>
    <s v="No hace la presentación de RA"/>
    <x v="0"/>
    <x v="0"/>
    <s v="Presenta a los estudiantes el orden de la sesión"/>
    <x v="0"/>
    <s v="Propicia el análisis en los estudiantes"/>
    <x v="0"/>
    <x v="0"/>
    <s v="Al inicio saluda a los estudiantes que se encuentran en clase y los incentiva a la participación a lo largo de la sesión"/>
    <x v="0"/>
    <x v="0"/>
    <x v="0"/>
    <s v="Utilizó padlet para la presentación de estudiantes"/>
    <x v="0"/>
    <x v="0"/>
    <x v="0"/>
    <x v="0"/>
    <s v="Sintetiza los puntos claves, da a conocer la planeación de la asignatura , los invita para las próximas sesiones"/>
    <s v="En términos generales cumple con los parámetros establecidos"/>
    <s v="Presentación de los RA"/>
    <x v="4"/>
    <x v="1"/>
  </r>
  <r>
    <n v="135"/>
    <d v="2024-05-10T10:20:22"/>
    <d v="2024-05-10T10:33:01"/>
    <s v="auranelly.hurtado@unir.net"/>
    <s v="Aura Nelly Hurtado Hurtado"/>
    <m/>
    <d v="2024-05-09T00:00:00"/>
    <s v="Fundamentos de administración"/>
    <s v="JORGE LUIS BEJARANO MARTINEZ  "/>
    <s v="Aura Nelly Hurtado Hurtado"/>
    <x v="1"/>
    <x v="12"/>
    <s v="Generalidades de la administración"/>
    <x v="0"/>
    <x v="0"/>
    <x v="0"/>
    <s v="El docente inicia la grabación a tiempo, da la bienvenida, se presenta y da la posibilidad a los estudiantes que se presenten"/>
    <x v="0"/>
    <x v="0"/>
    <x v="0"/>
    <s v="Da a conocer los RA y los relaciona con los contenidos de la asignatura"/>
    <x v="0"/>
    <x v="0"/>
    <s v="Presenta la agenda de la sesión"/>
    <x v="0"/>
    <s v="A lo largo de la sesión realiza preguntas a los estudiantes relacionadas con la temática "/>
    <x v="0"/>
    <x v="0"/>
    <s v="Invita a la participación, lee el chat"/>
    <x v="0"/>
    <x v="0"/>
    <x v="0"/>
    <s v="Utiliza padlet, pizarra, power point"/>
    <x v="0"/>
    <x v="0"/>
    <x v="0"/>
    <x v="0"/>
    <s v="relaciona en toda la sesión los RA con las temáticas, invita a las siguientes sesiones"/>
    <s v="Cumple con los parámetros establecidos"/>
    <s v="Ninguno"/>
    <x v="0"/>
    <x v="1"/>
  </r>
  <r>
    <n v="136"/>
    <d v="2024-05-10T10:43:31"/>
    <d v="2024-05-10T11:00:39"/>
    <s v="auranelly.hurtado@unir.net"/>
    <s v="Aura Nelly Hurtado Hurtado"/>
    <m/>
    <d v="2024-05-09T00:00:00"/>
    <s v="Fundamentos de Marketing"/>
    <s v="ROSEMBERTH ANDREY RODRIGUEZ AMEZQUITA  "/>
    <s v="Aura Nelly Hurtado Hurtado"/>
    <x v="1"/>
    <x v="12"/>
    <s v="Introducción al marketing"/>
    <x v="0"/>
    <x v="0"/>
    <x v="0"/>
    <s v="El docente realiza la presentación e inicia la grabación a tiempo, su imagen es nítida"/>
    <x v="1"/>
    <x v="1"/>
    <x v="1"/>
    <s v="No hace la presentación de RA"/>
    <x v="0"/>
    <x v="0"/>
    <s v="No presenta la agenda de la sesión"/>
    <x v="0"/>
    <s v="Propicia el análisis "/>
    <x v="0"/>
    <x v="0"/>
    <s v="Los invita a participar"/>
    <x v="0"/>
    <x v="0"/>
    <x v="0"/>
    <s v="Alterna con la pizarra"/>
    <x v="1"/>
    <x v="0"/>
    <x v="0"/>
    <x v="0"/>
    <s v="Hace falta la presentación de RA"/>
    <s v="En general cumple con los parámetros"/>
    <s v="No se presenta los RA"/>
    <x v="5"/>
    <x v="1"/>
  </r>
  <r>
    <n v="137"/>
    <d v="2024-05-16T10:26:00"/>
    <d v="2024-05-16T11:31:20"/>
    <s v="oscararnulfo.gomez@unir.net"/>
    <s v="Oscar Arnulfo Gomez Rincon"/>
    <m/>
    <d v="2024-05-16T00:00:00"/>
    <s v="Etica en los Negocios"/>
    <s v="Yesica Espinoza Díaz"/>
    <s v="Oscar Gómez"/>
    <x v="0"/>
    <x v="5"/>
    <s v="Tema 1 Etica Empresarial y Responsabilidad Social Corporativa - 1a sesión."/>
    <x v="0"/>
    <x v="0"/>
    <x v="0"/>
    <s v="La docente cumple con los lineamientos para dar inicio a la asignatura y el tema del día."/>
    <x v="1"/>
    <x v="1"/>
    <x v="1"/>
    <s v="No presenta, ni se evidencia el tema relacionado con los RAP."/>
    <x v="0"/>
    <x v="0"/>
    <s v="La docente presenta, expone y presenta agenda del día."/>
    <x v="0"/>
    <s v="La docente propicia el análisis, pero no lo relaciona con los RAP."/>
    <x v="0"/>
    <x v="0"/>
    <s v="La docente invita a participar, pregunta y lee el chat, llevando al análisis del tema."/>
    <x v="1"/>
    <x v="1"/>
    <x v="0"/>
    <s v="Utiliza  presentación en power point, sin embargo, no cumple con los parámetros y la plantilla dada como herramienta, aparecen 17 diapositivas y en la clase solo utilizo 4 para la sesión."/>
    <x v="1"/>
    <x v="0"/>
    <x v="0"/>
    <x v="0"/>
    <s v="la docente invita a revisar los temas, realizar la lectura del tema en curso y desarrollar análisis, despidiendo la sesión, pero no sintetiza ni evalúa el cumplimiento de los RAP."/>
    <s v="De manera general la docente cumple con los lineamiento pero no incluye lo relacionado con los RAP, asi como no varia las herramientas para explicar, y se evidencia comentarios que puedan afectar al estudiante."/>
    <s v="Incluir lo relacionado con los RAP utilizar solo las diapositivas que va a utilizar en la clase, interactuar con otras herramientas además del Power Point y algo muy importante cuidar los comentarios que realice porque así sea en broma el estudiante se puede sentir afectado."/>
    <x v="11"/>
    <x v="1"/>
  </r>
  <r>
    <n v="138"/>
    <d v="2024-05-16T11:18:02"/>
    <d v="2024-05-16T11:48:14"/>
    <s v="auranelly.hurtado@unir.net"/>
    <s v="Aura Nelly Hurtado Hurtado"/>
    <m/>
    <d v="2024-05-15T00:00:00"/>
    <s v="Fundamentos de Administración de Empresas - Proceso Administrativo"/>
    <s v="LINA ROSENDA BONILLA RUEDA  "/>
    <s v="Aura Nelly Hurtado Hurtado"/>
    <x v="1"/>
    <x v="12"/>
    <s v="La empresa como sistema"/>
    <x v="0"/>
    <x v="0"/>
    <x v="0"/>
    <s v="Da la bienvenida al grupo y por otro lado, inicia la grabación a tiempo"/>
    <x v="0"/>
    <x v="0"/>
    <x v="0"/>
    <s v="La docente hace la presentación del RA y lo relaciona con la temática"/>
    <x v="0"/>
    <x v="0"/>
    <s v="Presenta la agenda de la sesión"/>
    <x v="0"/>
    <s v="Invita al análisis "/>
    <x v="0"/>
    <x v="0"/>
    <s v="Lee las participaciones del chat"/>
    <x v="1"/>
    <x v="0"/>
    <x v="0"/>
    <s v="La diapositivas incluyen imágenes y gráficas. Solo utiliza power point"/>
    <x v="0"/>
    <x v="0"/>
    <x v="0"/>
    <x v="0"/>
    <s v="Les informa el tema de la próxima sesión y despide la sesión"/>
    <s v="En general cumple con los parámetros."/>
    <s v="Alternar recursos en la clase"/>
    <x v="3"/>
    <x v="1"/>
  </r>
  <r>
    <n v="139"/>
    <d v="2024-05-16T11:32:21"/>
    <d v="2024-05-16T11:53:05"/>
    <s v="oscararnulfo.gomez@unir.net"/>
    <s v="Oscar Arnulfo Gomez Rincon"/>
    <m/>
    <d v="2024-05-16T00:00:00"/>
    <s v="Ingles I"/>
    <s v="Eimy Alejandra Castañeda Panquera"/>
    <s v="Oscar Gómez"/>
    <x v="0"/>
    <x v="5"/>
    <s v="Tema 1 Verb  To be"/>
    <x v="0"/>
    <x v="0"/>
    <x v="0"/>
    <s v="Sin observaciones la docente cumple con los lineamientos dados."/>
    <x v="0"/>
    <x v="0"/>
    <x v="0"/>
    <s v="Sin observaciones la Docente cumple con los lineamientos dados."/>
    <x v="0"/>
    <x v="0"/>
    <s v="Sin observaciones la Docente cumple con los lineamientos dados."/>
    <x v="0"/>
    <s v="Sin observaciones la Docente cumple con los lineamientos dados."/>
    <x v="0"/>
    <x v="0"/>
    <s v="Sin observaciones la Docente cumple con los lineamientos dados."/>
    <x v="0"/>
    <x v="0"/>
    <x v="0"/>
    <s v="Sin observaciones la Docente cumple con los lineamientos dados."/>
    <x v="1"/>
    <x v="0"/>
    <x v="0"/>
    <x v="0"/>
    <s v="Sin observaciones la docente cumple con los lineamientos dados, excepto que falto sintetiza y evaluar el cumplimiento de los RAP."/>
    <s v="Se observa que la docente cuenta con los conocimientos, la competencia y la experticia sobre el tema, ameniza la clase y la hace dinámica."/>
    <s v="Realizar al final de la clase la síntesis ye valuación del cumplimiento de los RAP."/>
    <x v="3"/>
    <x v="1"/>
  </r>
  <r>
    <n v="140"/>
    <d v="2024-05-16T12:10:56"/>
    <d v="2024-05-16T12:22:52"/>
    <s v="auranelly.hurtado@unir.net"/>
    <s v="Aura Nelly Hurtado Hurtado"/>
    <m/>
    <d v="2024-05-15T00:00:00"/>
    <s v="Electiva de Profundización III: Gestión de la Calidad en Seguridad y Salud en el Trabajo"/>
    <s v="CLAUDIA LILIANA MUÑOZ VELA  "/>
    <s v="Aura Nelly Hurtado Hurtado "/>
    <x v="1"/>
    <x v="12"/>
    <s v="Contexto de la organización"/>
    <x v="0"/>
    <x v="0"/>
    <x v="0"/>
    <s v="Cumple con los tres aspectos"/>
    <x v="1"/>
    <x v="1"/>
    <x v="0"/>
    <s v="No presenta los RA"/>
    <x v="0"/>
    <x v="0"/>
    <s v="Cumple con la presentación de la agenda"/>
    <x v="0"/>
    <s v="La docente hace preguntas de relaciona y de comprender"/>
    <x v="0"/>
    <x v="0"/>
    <s v="Lee de manera constante el chat"/>
    <x v="0"/>
    <x v="0"/>
    <x v="0"/>
    <s v="Utiliza diferentes recursos"/>
    <x v="0"/>
    <x v="0"/>
    <x v="0"/>
    <x v="0"/>
    <s v="sintetiza los puntos clave, pero no a partir de los RA"/>
    <s v="En general cumple con los aspectos evaluados, incluyó  en la sesión la explicación de las actividades"/>
    <s v="Presentar los RA"/>
    <x v="4"/>
    <x v="1"/>
  </r>
  <r>
    <n v="141"/>
    <d v="2024-05-16T11:53:51"/>
    <d v="2024-05-16T12:31:06"/>
    <s v="oscararnulfo.gomez@unir.net"/>
    <s v="Oscar Arnulfo Gomez Rincon"/>
    <m/>
    <d v="2024-05-16T00:00:00"/>
    <s v="Introducción a la Contabilidad"/>
    <s v="Fredy Alberto Lara Greco."/>
    <s v="Oscar Gómez."/>
    <x v="0"/>
    <x v="5"/>
    <s v="Tema 1 La Contabilidad y los Sistemas de Información."/>
    <x v="0"/>
    <x v="0"/>
    <x v="0"/>
    <s v="Sin observaciones la Docente cumple con los lineamientos dados."/>
    <x v="0"/>
    <x v="0"/>
    <x v="0"/>
    <s v="Sin observaciones la Docente cumple con los lineamientos dados."/>
    <x v="0"/>
    <x v="0"/>
    <s v="Sin observaciones la Docente cumple con los lineamientos dados."/>
    <x v="0"/>
    <s v="Sin observaciones la Docente cumple con los lineamientos dados."/>
    <x v="0"/>
    <x v="0"/>
    <s v="Sin observaciones la Docente cumple con los lineamientos dados."/>
    <x v="0"/>
    <x v="0"/>
    <x v="0"/>
    <s v="Sin observaciones la Docente cumple con los lineamientos dados."/>
    <x v="1"/>
    <x v="0"/>
    <x v="0"/>
    <x v="0"/>
    <s v="Sin observaciones la Docente cumple con los lineamientos dados."/>
    <s v="Se observa que el docente cuenta con los conocimientos, la competencia y la experticia sobre el tema, ameniza la clase y la hace dinámica."/>
    <s v="Incluir al terminar la clase la sintesis y evaluación de los RAP."/>
    <x v="3"/>
    <x v="1"/>
  </r>
  <r>
    <n v="142"/>
    <d v="2024-05-16T12:32:33"/>
    <d v="2024-05-16T12:45:14"/>
    <s v="oscararnulfo.gomez@unir.net"/>
    <s v="Oscar Arnulfo Gomez Rincon"/>
    <m/>
    <d v="2024-05-16T00:00:00"/>
    <s v="Taller de lectura y escritura"/>
    <s v="Eimy Alejandra Castañeda Panqueba"/>
    <s v="Oscar Gómez"/>
    <x v="0"/>
    <x v="5"/>
    <s v="Tema 1 Comunicación "/>
    <x v="0"/>
    <x v="0"/>
    <x v="0"/>
    <s v="Sin observaciones la Docente cumple con los lineamientos dados."/>
    <x v="0"/>
    <x v="0"/>
    <x v="0"/>
    <s v="Sin observaciones la Docente cumple con los lineamientos dados."/>
    <x v="0"/>
    <x v="0"/>
    <s v="Sin observaciones la Docente cumple con los lineamientos dados."/>
    <x v="0"/>
    <s v="Sin observaciones la Docente cumple con los lineamientos dados."/>
    <x v="0"/>
    <x v="0"/>
    <s v="Sin observaciones la Docente cumple con los lineamientos dados."/>
    <x v="0"/>
    <x v="0"/>
    <x v="0"/>
    <s v="Sin observaciones la Docente cumple con los lineamientos dados."/>
    <x v="1"/>
    <x v="1"/>
    <x v="0"/>
    <x v="0"/>
    <s v="Se evidencia que la docente al finalizar invita a reunión y despide la sesión, señalando la próxima fecha pero no sintetiza los RA."/>
    <s v="Se observa que la docente cuenta con los conocimientos, la competencia y la experticia sobre el tema, ameniza la clase y la hace dinámica."/>
    <s v="Realizar al final de la clase la síntesis y evaluación del cumplimiento de los RAP."/>
    <x v="4"/>
    <x v="1"/>
  </r>
  <r>
    <n v="143"/>
    <d v="2024-05-17T11:15:39"/>
    <d v="2024-05-17T11:44:00"/>
    <s v="luzaleida.alzate@unir.net"/>
    <s v="Luz Aleida Alzate"/>
    <m/>
    <d v="2024-04-02T00:00:00"/>
    <s v="Estadística Inferencial "/>
    <s v="Henry David Bacca"/>
    <s v="Luz Aleida Alzate "/>
    <x v="0"/>
    <x v="5"/>
    <s v="Contraste de Hipótesis "/>
    <x v="0"/>
    <x v="1"/>
    <x v="1"/>
    <s v="No se evidencia la cámara prendida en la sesión. El saludo debe ser tanto en chat como en audio. "/>
    <x v="1"/>
    <x v="1"/>
    <x v="1"/>
    <s v="Se omite los aspectos relacionados con RA "/>
    <x v="0"/>
    <x v="1"/>
    <s v="La organización es sistemática, sin embargo la agenda no se presento para dar orden a la clase. "/>
    <x v="1"/>
    <s v="No se observa se formulen preguntas que lleven a el análisis del tema abordado. "/>
    <x v="1"/>
    <x v="0"/>
    <s v="Resuelve las dudas de los estudiantes, que surgen por iniciativa de los estudiantes. Pero no se formulan preguntas que lleven al análisis e intervención de los estudiantes "/>
    <x v="0"/>
    <x v="0"/>
    <x v="0"/>
    <s v="El uso de recursos es acorde a la asignatura. Excel, Power point. "/>
    <x v="1"/>
    <x v="1"/>
    <x v="1"/>
    <x v="0"/>
    <s v="El cierre de la clase no sigue los protocolos. "/>
    <s v="Es necesario atender los aspectos de la clase presencial virtual, necesarios para el desarrollo de calidad de la sesión. "/>
    <s v="En general hay varios aspectos por mejorar, desde el activar cámara hasta el desarrollo articulado de los RA en la clase. "/>
    <x v="14"/>
    <x v="1"/>
  </r>
  <r>
    <n v="144"/>
    <d v="2024-05-17T11:54:58"/>
    <d v="2024-05-17T12:11:04"/>
    <s v="luzaleida.alzate@unir.net"/>
    <s v="Luz Aleida Alzate"/>
    <m/>
    <d v="2024-04-25T00:00:00"/>
    <s v="Fundamentos de Derecho Mercantil y de Sociedades "/>
    <s v="Yesica Katterine Espinoza Diaz. Profesor invitado Diego Castillo."/>
    <s v="Luz Aleida Alzate "/>
    <x v="0"/>
    <x v="5"/>
    <s v="Derecho de Sociedades. Aspectos generales."/>
    <x v="0"/>
    <x v="0"/>
    <x v="0"/>
    <s v="Se sugiere que el saludo sea por chat y audio y tenga una proceso mas cálido en la apertura. "/>
    <x v="1"/>
    <x v="1"/>
    <x v="1"/>
    <s v="Los RA no tienen protagonismo en la sesión. "/>
    <x v="0"/>
    <x v="1"/>
    <s v="El docente invitado hace un dialogo claro y coherente con el tema. La docente no presenta agenda. "/>
    <x v="1"/>
    <s v="La clase se desarrolla magistralmente, no se logra apreciar un análisis del tema articulado a los RA "/>
    <x v="1"/>
    <x v="1"/>
    <s v="La sesión presencia virtual se deja en manos del invitado, no se observa participación de los estudiantes o acciones que lleven a esa participación activa "/>
    <x v="0"/>
    <x v="0"/>
    <x v="0"/>
    <s v="Se hace uso de Power point. "/>
    <x v="1"/>
    <x v="1"/>
    <x v="1"/>
    <x v="1"/>
    <s v="La docente no hace el cierre de la clase. Se deja la responsabilidad al invitado, quien despide a los estudiantes. "/>
    <s v="Interesante que se traigan invitados a las sesiones, sin embargo, la clase debe ser totalmente liderada por la docente UNIR y no dejar esta responsabilidad al invitado. "/>
    <s v="La clase debe alinearse con el protocolo de observación. "/>
    <x v="14"/>
    <x v="1"/>
  </r>
  <r>
    <n v="145"/>
    <d v="2024-05-22T07:32:50"/>
    <d v="2024-05-22T07:46:45"/>
    <s v="auranelly.hurtado@unir.net"/>
    <s v="Aura Nelly Hurtado Hurtado"/>
    <m/>
    <d v="2024-05-16T00:00:00"/>
    <s v="Gerencia del Talento Humano I"/>
    <s v="ANGY ALEJANDRA FIAYO OVALLOS  "/>
    <s v="Aura Nelly Hurtado Hurtado"/>
    <x v="1"/>
    <x v="12"/>
    <s v="Reclutamiento y selección"/>
    <x v="0"/>
    <x v="0"/>
    <x v="0"/>
    <s v="El docente inicia la grabación a tiempo y da 3 minutos para iniciar la sesión, la imagen es nítida y da la bienvenida a los estudiantes"/>
    <x v="0"/>
    <x v="0"/>
    <x v="0"/>
    <s v="Presenta los RA, aborda si tienen preguntas de la clase anterior"/>
    <x v="0"/>
    <x v="1"/>
    <s v="No presenta la agenda de la sesión"/>
    <x v="0"/>
    <s v="A lo largo de la sesión realiza diferentes preguntas"/>
    <x v="0"/>
    <x v="0"/>
    <s v="Motiva a la participación y lee los mensajes del chat"/>
    <x v="0"/>
    <x v="0"/>
    <x v="0"/>
    <s v="Utiliza diferentes recursos"/>
    <x v="0"/>
    <x v="0"/>
    <x v="0"/>
    <x v="0"/>
    <s v="Invita al desarrollo de próximas sesiones, despide la sesión, hace énfasis a los estudiantes en preguntar si tienen dudas"/>
    <s v="En general cumple con los parámetros establecidos"/>
    <s v="Presentar la agenda de la sesión"/>
    <x v="3"/>
    <x v="1"/>
  </r>
  <r>
    <n v="146"/>
    <d v="2024-05-22T07:46:48"/>
    <d v="2024-05-22T08:11:57"/>
    <s v="auranelly.hurtado@unir.net"/>
    <s v="Aura Nelly Hurtado Hurtado"/>
    <m/>
    <d v="2024-05-21T00:00:00"/>
    <s v="Dirección de la Innovación"/>
    <s v="ANGY ALEJANDRA FIAYO OVALLOS  "/>
    <s v="Aura Nelly Hurtado Hurtado"/>
    <x v="1"/>
    <x v="12"/>
    <s v="Innovación abierta"/>
    <x v="0"/>
    <x v="0"/>
    <x v="0"/>
    <s v="La docente inicia la grabación a tiempo, la imagen es nítida"/>
    <x v="0"/>
    <x v="0"/>
    <x v="0"/>
    <s v="Hace la presentación de los RA"/>
    <x v="0"/>
    <x v="1"/>
    <s v="No presenta la agenda"/>
    <x v="0"/>
    <s v="Propicia el análisis a través de diferentes preguntas"/>
    <x v="0"/>
    <x v="0"/>
    <s v="Incentiva a la participación y lee los chats"/>
    <x v="0"/>
    <x v="0"/>
    <x v="0"/>
    <s v="Alterna diferentes recursos como kahoot"/>
    <x v="0"/>
    <x v="0"/>
    <x v="0"/>
    <x v="0"/>
    <s v="Invita al desarrollo de las actividades, despide la sesión"/>
    <s v="En general cumple con los parámetros establecidos"/>
    <s v="Presentar la agenda de la sesión"/>
    <x v="3"/>
    <x v="1"/>
  </r>
  <r>
    <n v="147"/>
    <d v="2024-05-22T08:12:10"/>
    <d v="2024-05-22T08:51:08"/>
    <s v="auranelly.hurtado@unir.net"/>
    <s v="Aura Nelly Hurtado Hurtado"/>
    <m/>
    <d v="2024-05-15T00:00:00"/>
    <s v="Electiva de Profundización II: Estrategias para el mejoramiento de la Calidad en Salud"/>
    <s v="MAYRA SAMARA ORÑODEZ DIAZ"/>
    <s v="Aura Nelly Hurtado Hurtado"/>
    <x v="1"/>
    <x v="12"/>
    <s v="SISTEMA OBLIGATORIO DE LA GARANTÍA DE LA CALIDAD"/>
    <x v="0"/>
    <x v="0"/>
    <x v="0"/>
    <s v="Inicia la grabación a tiempo, y da la bienvenida a los estudiantes"/>
    <x v="0"/>
    <x v="0"/>
    <x v="0"/>
    <s v="Presenta los RA"/>
    <x v="0"/>
    <x v="0"/>
    <s v="Presenta la agenda de la sesión iniciando por preguntas de la sesión anterior"/>
    <x v="0"/>
    <s v="Propicia el análisis "/>
    <x v="0"/>
    <x v="0"/>
    <s v="Incentiva la participación y lee el chat"/>
    <x v="0"/>
    <x v="0"/>
    <x v="0"/>
    <s v="Alterna diferentes recursos"/>
    <x v="0"/>
    <x v="0"/>
    <x v="0"/>
    <x v="0"/>
    <s v="Relaciona los RA con la temática, indica el tema de la siguiente sesión, explica la primera actividad de la asignatura y despide la sesión"/>
    <s v="En general cumple con los parámetros"/>
    <s v="Alternar los recursos"/>
    <x v="0"/>
    <x v="1"/>
  </r>
  <r>
    <n v="148"/>
    <d v="2024-05-22T10:26:45"/>
    <d v="2024-05-22T10:35:28"/>
    <s v="auranelly.hurtado@unir.net"/>
    <s v="Aura Nelly Hurtado Hurtado"/>
    <m/>
    <d v="2024-05-21T00:00:00"/>
    <s v="Planificación en salud"/>
    <s v="Wilson Andrés Parra Chico"/>
    <s v="Aura Nelly Hurtado Hurtado"/>
    <x v="1"/>
    <x v="10"/>
    <s v="Epidemiología clásica como fuente de información"/>
    <x v="0"/>
    <x v="0"/>
    <x v="0"/>
    <s v="El docente inicia la grabación a tiempo, les da la bienvenida a los estudiantes"/>
    <x v="0"/>
    <x v="0"/>
    <x v="0"/>
    <s v="Presenta los RA y los relaciona a lo largo de la temática"/>
    <x v="0"/>
    <x v="0"/>
    <s v="Presenta la agenda de la sesión"/>
    <x v="0"/>
    <s v="Propicia el análisis en los estudiantes"/>
    <x v="0"/>
    <x v="0"/>
    <s v="Lee las participaciones y los incentiva a participar a través del micrófono"/>
    <x v="0"/>
    <x v="0"/>
    <x v="0"/>
    <s v="Alterna los recursos que incluyen páginas de datos demográficos, las diapositivas incluyen graficas "/>
    <x v="0"/>
    <x v="0"/>
    <x v="0"/>
    <x v="0"/>
    <s v="Relaciona los RA a lo largo del tema, los invita a la próxima sesión"/>
    <s v="Cumple con los parámetros establecidos"/>
    <s v="Ninguno"/>
    <x v="0"/>
    <x v="0"/>
  </r>
  <r>
    <n v="149"/>
    <d v="2024-05-22T15:26:08"/>
    <d v="2024-05-22T16:08:51"/>
    <s v="oscararnulfo.gomez@unir.net"/>
    <s v="Oscar Arnulfo Gomez Rincon"/>
    <m/>
    <d v="2024-05-22T00:00:00"/>
    <s v="Cálculo "/>
    <s v="Hernán Alonso Mancipe Bohorquez."/>
    <s v="Oscar Gómez"/>
    <x v="0"/>
    <x v="5"/>
    <s v="Combinatoria Permutaciones y Combinaciones."/>
    <x v="0"/>
    <x v="0"/>
    <x v="1"/>
    <s v="No se evidencia saludo inicial, el docente inicia la clase sin saludo o hacer referencia al Chat."/>
    <x v="1"/>
    <x v="1"/>
    <x v="1"/>
    <s v="El docente no presenta los resultados de aprendizaje RA, ni los menciona en ningún momento."/>
    <x v="0"/>
    <x v="1"/>
    <s v="El docente hace un repaso de la sesión anterior y continua con el tema del día, el cual no es claro hasta que lo menciona; de igual manera no presenta agenda del día."/>
    <x v="1"/>
    <s v="El docente va explicando los temas e invita a realizar repaso y análisis, pero no se evidencia que los relacione con los RA."/>
    <x v="1"/>
    <x v="1"/>
    <s v="No se evidencia que invite a participar a lo largo de la sesión, al final pregunta si esta todo claro y resuelve las dudas presentadas, sin embargo, no se observa interacción por el chat."/>
    <x v="0"/>
    <x v="0"/>
    <x v="0"/>
    <s v="Se evidencia uso de excel y presentación en PDF, no se hace uso de presentaciones, así como lo expuesto no aparece en las plantillas establecidas para tal fin."/>
    <x v="1"/>
    <x v="0"/>
    <x v="0"/>
    <x v="0"/>
    <s v="El docente cierra sesión cumpliendo con los parámetros excepto la evaluación y síntesis de los RA."/>
    <s v="El docente es meramente catedratico, se dedica exclusivamente a dar la clase y las explicaciones, interacciona poco con los estudiantes. por ptra parte, el docente cuenta con los conocimientos y competencias realcionadas con el tema expuesto en la sesión."/>
    <s v="Se recomienda saludar y ser más cordial y abierto a los estudiantes, usar chat, presentar agenda, presentar los RAP y relacionarlos y evaluarlos al final de la clase, y hacer uso de las herramientas para las presentaciones a que haya lugar."/>
    <x v="6"/>
    <x v="1"/>
  </r>
  <r>
    <n v="150"/>
    <d v="2024-05-22T17:49:28"/>
    <d v="2024-05-22T22:00:57"/>
    <s v="oscararnulfo.gomez@unir.net"/>
    <s v="Oscar Arnulfo Gomez Rincon"/>
    <m/>
    <d v="2024-05-22T00:00:00"/>
    <s v="Fundamentos de Economía."/>
    <s v="Camilo Alarcon Nieto"/>
    <s v="Oscar Gomez"/>
    <x v="0"/>
    <x v="5"/>
    <s v="Tema 2 Oferta y Demanda"/>
    <x v="0"/>
    <x v="0"/>
    <x v="0"/>
    <s v="Sin observaciones el docente cumple con los lineamientos para iniciar la clase."/>
    <x v="0"/>
    <x v="0"/>
    <x v="0"/>
    <s v="Sin observaciones el docente cumple con los lineamientos establecidos para la presentación de los RA."/>
    <x v="0"/>
    <x v="0"/>
    <s v="Sin observaciones el docente cumple con los lineamientos para el desarrollo de la clase y presenta la agenda del día."/>
    <x v="0"/>
    <s v="Sin observaciones el docente cumple con los lineamientos para iniciar la clase"/>
    <x v="0"/>
    <x v="0"/>
    <s v="Sin observaciones el docente cumple con los lineamientos para el desarrollo de la clase invitando a participar y analizar el temario y profundizar el tema."/>
    <x v="0"/>
    <x v="0"/>
    <x v="0"/>
    <s v="Sin observaciones el docente cumple con los lineamientos relacionados con el uso de los recursos no. de diapositivas y graficas."/>
    <x v="1"/>
    <x v="0"/>
    <x v="0"/>
    <x v="0"/>
    <s v="El docente invita a realizar ejercicios a participar y realizar actividades futuras, pero falto la síntesis frente a los RA."/>
    <s v="El docente cuenta con las competencias conocimientos y experticia para impartir la asignatura, se evidencia una excelente relación e interacción con los estudiantes."/>
    <s v="Sintetizar al final de la clase lo correspondiente a los RA"/>
    <x v="3"/>
    <x v="1"/>
  </r>
  <r>
    <n v="151"/>
    <d v="2024-05-22T22:01:52"/>
    <d v="2024-05-22T22:35:42"/>
    <s v="oscararnulfo.gomez@unir.net"/>
    <s v="Oscar Arnulfo Gomez Rincon"/>
    <m/>
    <d v="2024-05-22T00:00:00"/>
    <s v="Introducci´ón a las TIC"/>
    <s v="Rafael Neftali Lizcano Reyes."/>
    <s v="Oscar Gómez"/>
    <x v="0"/>
    <x v="5"/>
    <s v="No se logra identificar el Tema de manera especifica, se nombra sobre la sesión anterior la cual entre otros se desarrolló la  evolución de las TIC, misión, componentes, pero no se establece de manera clara el tema 2."/>
    <x v="0"/>
    <x v="0"/>
    <x v="0"/>
    <s v="Sin observaciones el docente cumple con los lineamientos para iniciar la clase."/>
    <x v="1"/>
    <x v="1"/>
    <x v="1"/>
    <s v="El docente no presenta los resultados de aprendizaje  RA ni los menciona en ningún momento."/>
    <x v="0"/>
    <x v="1"/>
    <s v="El docente hace un repaso de la sesión anterior y continua con el tema del día, el cual no es claro hasta que lo menciona; de igual manera no presenta agenda del día."/>
    <x v="0"/>
    <s v="El docente incentiva al análisis pero no se evidencia correlación con los RA"/>
    <x v="0"/>
    <x v="0"/>
    <s v="El docente invita a realizar ejercicios a participar y realizar actividades futuras, no se evidencia la interacción  mediante el uso del Chat, pero se evidencia que intercambian mensajes vía audio."/>
    <x v="0"/>
    <x v="0"/>
    <x v="0"/>
    <s v="Sin observaciones el docente cumple con los lineamientos relacionados con el uso de los recursos, numero de diapositivas y graficas."/>
    <x v="1"/>
    <x v="0"/>
    <x v="0"/>
    <x v="0"/>
    <s v="El docente invita a realizar ejercicios a participar y realizar actividades futuras, pero falto la síntesis frente a los RA."/>
    <s v="El docente cuenta con las competencias conocimientos y experticia para impartir la asignatura, se evidencia interacción con los estudiantes y resolución de dudas presentadas por los estudiantes."/>
    <s v="Se recomienda especificar en la presentación el tema a tratar, presentar agenda y sintetizar los RA al finalizar la clase "/>
    <x v="2"/>
    <x v="1"/>
  </r>
  <r>
    <n v="152"/>
    <d v="2024-05-22T22:36:24"/>
    <d v="2024-05-22T23:11:15"/>
    <s v="oscararnulfo.gomez@unir.net"/>
    <s v="Oscar Arnulfo Gomez Rincon"/>
    <m/>
    <d v="2024-05-22T00:00:00"/>
    <s v="Metodología de la Investigación."/>
    <s v="Deivis Eduard Ramirez Martinez"/>
    <s v="Oscar Gómez"/>
    <x v="0"/>
    <x v="5"/>
    <s v="Tema 1 Introducción a la Metodología de la Investigación "/>
    <x v="0"/>
    <x v="0"/>
    <x v="0"/>
    <s v="Sin observaciones el docente cumple con los lineamientos para iniciar la clase."/>
    <x v="0"/>
    <x v="0"/>
    <x v="0"/>
    <s v="Sin observaciones el docente cumple con los lineamientos establecidos para la presentación de los RA."/>
    <x v="0"/>
    <x v="0"/>
    <s v="Sin observaciones el docente cumple con los lineamientos para el desarrollo de la clase y presenta la agenda del día."/>
    <x v="0"/>
    <s v="Sin observaciones el docente cumple con los lineamientos para el desarrollo de la clase invitando a participar y analizar el temario y profundizar el tema."/>
    <x v="0"/>
    <x v="0"/>
    <s v="Sin observaciones el docente cumple con los lineamientos relacionados con interacción por el Chat y desarrollo de la clase."/>
    <x v="0"/>
    <x v="0"/>
    <x v="0"/>
    <s v="Sin observaciones el docente cumple con los lineamientos relacionados con el uso de los recursos numero de diapositivas y graficas."/>
    <x v="1"/>
    <x v="0"/>
    <x v="0"/>
    <x v="0"/>
    <s v="El docente invita a realizar ejercicios a participar y realizar actividades futuras, pero falto la síntesis frente a los RA."/>
    <s v="El docente cuenta con las competencias conocimientos y experticia para impartir la asignatura, se evidencia  interacción con los estudiantes."/>
    <s v="Sintetizar al final de la clase lo correspondiente a los RA."/>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1C0576-6A20-4FE7-8B39-C7A5457F7BBE}" name="TablaDinámica2" cacheId="0" applyNumberFormats="0" applyBorderFormats="0" applyFontFormats="0" applyPatternFormats="0" applyAlignmentFormats="0" applyWidthHeightFormats="1" dataCaption="Valores" updatedVersion="6" minRefreshableVersion="3" useAutoFormatting="1" itemPrintTitles="1" createdVersion="8" indent="0" outline="1" outlineData="1" multipleFieldFilters="0">
  <location ref="A3:C32" firstHeaderRow="0" firstDataRow="1" firstDataCol="1"/>
  <pivotFields count="42">
    <pivotField showAll="0"/>
    <pivotField numFmtId="165" showAll="0"/>
    <pivotField numFmtId="165" showAll="0"/>
    <pivotField showAll="0"/>
    <pivotField showAll="0"/>
    <pivotField showAll="0"/>
    <pivotField numFmtId="164" showAll="0"/>
    <pivotField showAll="0"/>
    <pivotField showAll="0"/>
    <pivotField showAll="0"/>
    <pivotField axis="axisRow" showAll="0">
      <items count="5">
        <item x="0"/>
        <item x="2"/>
        <item x="3"/>
        <item x="1"/>
        <item t="default"/>
      </items>
    </pivotField>
    <pivotField axis="axisRow" dataField="1" showAll="0">
      <items count="25">
        <item x="16"/>
        <item x="10"/>
        <item x="0"/>
        <item x="15"/>
        <item x="22"/>
        <item x="6"/>
        <item x="8"/>
        <item x="18"/>
        <item x="19"/>
        <item x="20"/>
        <item x="3"/>
        <item x="7"/>
        <item x="14"/>
        <item x="21"/>
        <item x="13"/>
        <item x="17"/>
        <item x="11"/>
        <item x="2"/>
        <item x="9"/>
        <item x="12"/>
        <item x="5"/>
        <item x="4"/>
        <item x="1"/>
        <item x="2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0" showAll="0"/>
    <pivotField showAll="0"/>
  </pivotFields>
  <rowFields count="2">
    <field x="10"/>
    <field x="11"/>
  </rowFields>
  <rowItems count="29">
    <i>
      <x/>
    </i>
    <i r="1">
      <x v="2"/>
    </i>
    <i r="1">
      <x v="5"/>
    </i>
    <i r="1">
      <x v="6"/>
    </i>
    <i r="1">
      <x v="10"/>
    </i>
    <i r="1">
      <x v="11"/>
    </i>
    <i r="1">
      <x v="17"/>
    </i>
    <i r="1">
      <x v="18"/>
    </i>
    <i r="1">
      <x v="20"/>
    </i>
    <i r="1">
      <x v="21"/>
    </i>
    <i r="1">
      <x v="22"/>
    </i>
    <i>
      <x v="1"/>
    </i>
    <i r="1">
      <x v="3"/>
    </i>
    <i r="1">
      <x v="4"/>
    </i>
    <i r="1">
      <x v="12"/>
    </i>
    <i r="1">
      <x v="14"/>
    </i>
    <i r="1">
      <x v="15"/>
    </i>
    <i r="1">
      <x v="16"/>
    </i>
    <i>
      <x v="2"/>
    </i>
    <i r="1">
      <x/>
    </i>
    <i r="1">
      <x v="7"/>
    </i>
    <i r="1">
      <x v="8"/>
    </i>
    <i r="1">
      <x v="9"/>
    </i>
    <i r="1">
      <x v="13"/>
    </i>
    <i r="1">
      <x v="23"/>
    </i>
    <i>
      <x v="3"/>
    </i>
    <i r="1">
      <x v="1"/>
    </i>
    <i r="1">
      <x v="19"/>
    </i>
    <i t="grand">
      <x/>
    </i>
  </rowItems>
  <colFields count="1">
    <field x="-2"/>
  </colFields>
  <colItems count="2">
    <i>
      <x/>
    </i>
    <i i="1">
      <x v="1"/>
    </i>
  </colItems>
  <dataFields count="2">
    <dataField name="Promedio de Rubrica" fld="40" subtotal="average" baseField="11" baseItem="2" numFmtId="10"/>
    <dataField name="Cuenta de Programa " fld="11" subtotal="count" baseField="10" baseItem="0"/>
  </dataFields>
  <formats count="3">
    <format dxfId="36">
      <pivotArea outline="0" collapsedLevelsAreSubtotals="1" fieldPosition="0"/>
    </format>
    <format dxfId="37">
      <pivotArea outline="0" collapsedLevelsAreSubtotals="1" fieldPosition="0">
        <references count="1">
          <reference field="4294967294" count="1" selected="0">
            <x v="1"/>
          </reference>
        </references>
      </pivotArea>
    </format>
    <format dxfId="38">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51C756-DAAB-4324-BA71-8799352D341F}" name="TablaDinámica16" cacheId="0" applyNumberFormats="0" applyBorderFormats="0" applyFontFormats="0" applyPatternFormats="0" applyAlignmentFormats="0" applyWidthHeightFormats="1" dataCaption="Valores" updatedVersion="6" minRefreshableVersion="3" useAutoFormatting="1" itemPrintTitles="1" createdVersion="8" indent="0" outline="1" outlineData="1" multipleFieldFilters="0">
  <location ref="A144:C147" firstHeaderRow="0" firstDataRow="1" firstDataCol="1"/>
  <pivotFields count="42">
    <pivotField showAll="0"/>
    <pivotField numFmtId="165" showAll="0"/>
    <pivotField numFmtId="165"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numFmtId="10" showAll="0"/>
    <pivotField showAll="0"/>
  </pivotFields>
  <rowFields count="1">
    <field x="33"/>
  </rowFields>
  <rowItems count="3">
    <i>
      <x/>
    </i>
    <i>
      <x v="1"/>
    </i>
    <i t="grand">
      <x/>
    </i>
  </rowItems>
  <colFields count="1">
    <field x="-2"/>
  </colFields>
  <colItems count="2">
    <i>
      <x/>
    </i>
    <i i="1">
      <x v="1"/>
    </i>
  </colItems>
  <dataFields count="2">
    <dataField name="Cuenta de 15.   Sintetiza los puntos clave a partir de los RA de la clase" fld="33" subtotal="count" baseField="0" baseItem="0"/>
    <dataField name="Cuenta de 15.   Sintetiza los puntos clave a partir de los RA de la clase2" fld="33" subtotal="count" showDataAs="percentOfTotal" baseField="34" baseItem="0" numFmtId="10"/>
  </dataFields>
  <formats count="2">
    <format dxfId="19">
      <pivotArea dataOnly="0" labelOnly="1" outline="0" fieldPosition="0">
        <references count="1">
          <reference field="4294967294" count="1">
            <x v="0"/>
          </reference>
        </references>
      </pivotArea>
    </format>
    <format dxfId="20">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DB57CAD-B4DB-4E5E-A014-D87EB1A59426}" name="TablaDinámica15" cacheId="0" applyNumberFormats="0" applyBorderFormats="0" applyFontFormats="0" applyPatternFormats="0" applyAlignmentFormats="0" applyWidthHeightFormats="1" dataCaption="Valores" updatedVersion="6" minRefreshableVersion="3" useAutoFormatting="1" itemPrintTitles="1" createdVersion="8" indent="0" outline="1" outlineData="1" multipleFieldFilters="0">
  <location ref="A137:C140" firstHeaderRow="0" firstDataRow="1" firstDataCol="1"/>
  <pivotFields count="42">
    <pivotField showAll="0"/>
    <pivotField numFmtId="165" showAll="0"/>
    <pivotField numFmtId="165"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numFmtId="10" showAll="0"/>
    <pivotField showAll="0"/>
  </pivotFields>
  <rowFields count="1">
    <field x="31"/>
  </rowFields>
  <rowItems count="3">
    <i>
      <x/>
    </i>
    <i>
      <x v="1"/>
    </i>
    <i t="grand">
      <x/>
    </i>
  </rowItems>
  <colFields count="1">
    <field x="-2"/>
  </colFields>
  <colItems count="2">
    <i>
      <x/>
    </i>
    <i i="1">
      <x v="1"/>
    </i>
  </colItems>
  <dataFields count="2">
    <dataField name="Cuenta de 14.   Las diapositivas o material usado incluyen gráficas, evita el exceso de información" fld="31" subtotal="count" baseField="0" baseItem="0"/>
    <dataField name="Cuenta de 14.   Las diapositivas o material usado incluyen gráficas, evita el exceso de información2" fld="31" subtotal="count" showDataAs="percentOfTotal" baseField="32" baseItem="0" numFmtId="10"/>
  </dataFields>
  <formats count="2">
    <format dxfId="17">
      <pivotArea dataOnly="0" outline="0" fieldPosition="0">
        <references count="1">
          <reference field="4294967294" count="1">
            <x v="1"/>
          </reference>
        </references>
      </pivotArea>
    </format>
    <format dxfId="18">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AF1662B-E77A-41C2-BED4-F44351B1E84E}" name="TablaDinámica4" cacheId="0" applyNumberFormats="0" applyBorderFormats="0" applyFontFormats="0" applyPatternFormats="0" applyAlignmentFormats="0" applyWidthHeightFormats="1" dataCaption="Valores" updatedVersion="6" minRefreshableVersion="3" useAutoFormatting="1" itemPrintTitles="1" createdVersion="8" indent="0" outline="1" outlineData="1" multipleFieldFilters="0">
  <location ref="A35:G42" firstHeaderRow="1" firstDataRow="3" firstDataCol="1"/>
  <pivotFields count="42">
    <pivotField showAll="0"/>
    <pivotField numFmtId="165" showAll="0"/>
    <pivotField numFmtId="165" showAll="0"/>
    <pivotField showAll="0"/>
    <pivotField showAll="0"/>
    <pivotField showAll="0"/>
    <pivotField numFmtId="164" showAll="0"/>
    <pivotField showAll="0"/>
    <pivotField showAll="0"/>
    <pivotField showAll="0"/>
    <pivotField axis="axisRow" dataField="1" showAll="0">
      <items count="5">
        <item x="0"/>
        <item x="2"/>
        <item x="3"/>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0" showAll="0"/>
    <pivotField axis="axisCol" showAll="0">
      <items count="4">
        <item x="0"/>
        <item x="1"/>
        <item m="1" x="2"/>
        <item t="default"/>
      </items>
    </pivotField>
  </pivotFields>
  <rowFields count="1">
    <field x="10"/>
  </rowFields>
  <rowItems count="5">
    <i>
      <x/>
    </i>
    <i>
      <x v="1"/>
    </i>
    <i>
      <x v="2"/>
    </i>
    <i>
      <x v="3"/>
    </i>
    <i t="grand">
      <x/>
    </i>
  </rowItems>
  <colFields count="2">
    <field x="41"/>
    <field x="-2"/>
  </colFields>
  <colItems count="6">
    <i>
      <x/>
      <x/>
    </i>
    <i r="1" i="1">
      <x v="1"/>
    </i>
    <i>
      <x v="1"/>
      <x/>
    </i>
    <i r="1" i="1">
      <x v="1"/>
    </i>
    <i t="grand">
      <x/>
    </i>
    <i t="grand" i="1">
      <x/>
    </i>
  </colItems>
  <dataFields count="2">
    <dataField name="Cuenta de Facultad " fld="10" subtotal="count" baseField="0" baseItem="0"/>
    <dataField name="Cuenta de Facultad 2" fld="10" subtotal="count" showDataAs="percentOfRow" baseField="1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98F6207-6F0F-4C5C-9B52-1394FCBB53D5}" name="TablaDinámica8" cacheId="0" applyNumberFormats="0" applyBorderFormats="0" applyFontFormats="0" applyPatternFormats="0" applyAlignmentFormats="0" applyWidthHeightFormats="1" dataCaption="Valores" updatedVersion="6" minRefreshableVersion="3" useAutoFormatting="1" itemPrintTitles="1" createdVersion="8" indent="0" outline="1" outlineData="1" multipleFieldFilters="0">
  <location ref="A88:C91" firstHeaderRow="0" firstDataRow="1" firstDataCol="1"/>
  <pivotFields count="42">
    <pivotField showAll="0"/>
    <pivotField numFmtId="165" showAll="0"/>
    <pivotField numFmtId="165"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0" showAll="0"/>
    <pivotField showAll="0"/>
  </pivotFields>
  <rowFields count="1">
    <field x="21"/>
  </rowFields>
  <rowItems count="3">
    <i>
      <x/>
    </i>
    <i>
      <x v="1"/>
    </i>
    <i t="grand">
      <x/>
    </i>
  </rowItems>
  <colFields count="1">
    <field x="-2"/>
  </colFields>
  <colItems count="2">
    <i>
      <x/>
    </i>
    <i i="1">
      <x v="1"/>
    </i>
  </colItems>
  <dataFields count="2">
    <dataField name="Cuenta de 7.       Las actividades tienen un proceso sistemático (Organización de la Sesión virtual)" fld="21" subtotal="count" baseField="0" baseItem="0"/>
    <dataField name="Cuenta de 7.       Las actividades tienen un proceso sistemático (Organización de la Sesión virtual)2" fld="21" subtotal="count" showDataAs="percentOfTotal" baseField="22" baseItem="0" numFmtId="10"/>
  </dataFields>
  <formats count="2">
    <format dxfId="15">
      <pivotArea dataOnly="0" labelOnly="1" outline="0" fieldPosition="0">
        <references count="1">
          <reference field="4294967294" count="1">
            <x v="0"/>
          </reference>
        </references>
      </pivotArea>
    </format>
    <format dxfId="16">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0B13C13-B860-4884-B86C-EEE3C32EA96D}" name="TablaDinámica13" cacheId="0" applyNumberFormats="0" applyBorderFormats="0" applyFontFormats="0" applyPatternFormats="0" applyAlignmentFormats="0" applyWidthHeightFormats="1" dataCaption="Valores" updatedVersion="6" minRefreshableVersion="3" useAutoFormatting="1" itemPrintTitles="1" createdVersion="8" indent="0" outline="1" outlineData="1" multipleFieldFilters="0">
  <location ref="A123:C126" firstHeaderRow="0" firstDataRow="1" firstDataCol="1"/>
  <pivotFields count="42">
    <pivotField showAll="0"/>
    <pivotField numFmtId="165" showAll="0"/>
    <pivotField numFmtId="165"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numFmtId="10" showAll="0"/>
    <pivotField showAll="0"/>
  </pivotFields>
  <rowFields count="1">
    <field x="29"/>
  </rowFields>
  <rowItems count="3">
    <i>
      <x/>
    </i>
    <i>
      <x v="1"/>
    </i>
    <i t="grand">
      <x/>
    </i>
  </rowItems>
  <colFields count="1">
    <field x="-2"/>
  </colFields>
  <colItems count="2">
    <i>
      <x/>
    </i>
    <i i="1">
      <x v="1"/>
    </i>
  </colItems>
  <dataFields count="2">
    <dataField name="Cuenta de 12.   Alterna recursos en la clase" fld="29" subtotal="count" baseField="0" baseItem="0"/>
    <dataField name="Cuenta de 12.   Alterna recursos en la clase2" fld="29" subtotal="count" showDataAs="percentOfTotal" baseField="3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8F69AD7-88DC-4983-BC70-99A85B0CED53}" name="TablaDinámica21" cacheId="0" applyNumberFormats="0" applyBorderFormats="0" applyFontFormats="0" applyPatternFormats="0" applyAlignmentFormats="0" applyWidthHeightFormats="1" dataCaption="Valores" updatedVersion="6" minRefreshableVersion="3" useAutoFormatting="1" itemPrintTitles="1" createdVersion="8" indent="0" outline="1" outlineData="1" multipleFieldFilters="0">
  <location ref="A53:C56" firstHeaderRow="0" firstDataRow="1" firstDataCol="1"/>
  <pivotFields count="42">
    <pivotField showAll="0"/>
    <pivotField numFmtId="165" showAll="0"/>
    <pivotField numFmtId="165" showAll="0"/>
    <pivotField showAll="0"/>
    <pivotField showAll="0"/>
    <pivotField showAll="0"/>
    <pivotField numFmtId="164"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0" showAll="0"/>
    <pivotField showAll="0"/>
  </pivotFields>
  <rowFields count="1">
    <field x="14"/>
  </rowFields>
  <rowItems count="3">
    <i>
      <x/>
    </i>
    <i>
      <x v="1"/>
    </i>
    <i t="grand">
      <x/>
    </i>
  </rowItems>
  <colFields count="1">
    <field x="-2"/>
  </colFields>
  <colItems count="2">
    <i>
      <x/>
    </i>
    <i i="1">
      <x v="1"/>
    </i>
  </colItems>
  <dataFields count="2">
    <dataField name="Cuenta de 2.       El docente prende la cámara y su imagen es nítida" fld="14" subtotal="count" baseField="0" baseItem="0"/>
    <dataField name="Cuenta de 2.       El docente prende la cámara y su imagen es nítida2" fld="14" subtotal="count" showDataAs="percentOfTotal" baseField="15" baseItem="0" numFmtId="10"/>
  </dataFields>
  <formats count="2">
    <format dxfId="13">
      <pivotArea dataOnly="0" labelOnly="1" outline="0" fieldPosition="0">
        <references count="1">
          <reference field="4294967294" count="1">
            <x v="0"/>
          </reference>
        </references>
      </pivotArea>
    </format>
    <format dxfId="14">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9B99301-ADBB-4F6F-9843-E86F69293BE0}" name="TablaDinámica5" cacheId="0" applyNumberFormats="0" applyBorderFormats="0" applyFontFormats="0" applyPatternFormats="0" applyAlignmentFormats="0" applyWidthHeightFormats="1" dataCaption="Valores" updatedVersion="6" minRefreshableVersion="3" useAutoFormatting="1" itemPrintTitles="1" createdVersion="8" indent="0" outline="1" outlineData="1" multipleFieldFilters="0">
  <location ref="A67:C70" firstHeaderRow="0" firstDataRow="1" firstDataCol="1"/>
  <pivotFields count="42">
    <pivotField showAll="0"/>
    <pivotField numFmtId="165" showAll="0"/>
    <pivotField numFmtId="165"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0" showAll="0"/>
    <pivotField showAll="0"/>
  </pivotFields>
  <rowFields count="1">
    <field x="17"/>
  </rowFields>
  <rowItems count="3">
    <i>
      <x/>
    </i>
    <i>
      <x v="1"/>
    </i>
    <i t="grand">
      <x/>
    </i>
  </rowItems>
  <colFields count="1">
    <field x="-2"/>
  </colFields>
  <colItems count="2">
    <i>
      <x/>
    </i>
    <i i="1">
      <x v="1"/>
    </i>
  </colItems>
  <dataFields count="2">
    <dataField name="Cuenta de 4.       Presenta el o los RA" fld="17" subtotal="count" baseField="0" baseItem="0"/>
    <dataField name="Cuenta de 4.       Presenta el o los RA2" fld="17" subtotal="count" showDataAs="percentOfTotal" baseField="18"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22B0B95-CFE0-4FFC-B74A-733976006331}" name="TablaDinámica12" cacheId="0" applyNumberFormats="0" applyBorderFormats="0" applyFontFormats="0" applyPatternFormats="0" applyAlignmentFormats="0" applyWidthHeightFormats="1" dataCaption="Valores" updatedVersion="6" minRefreshableVersion="3" useAutoFormatting="1" itemPrintTitles="1" createdVersion="8" indent="0" outline="1" outlineData="1" multipleFieldFilters="0">
  <location ref="A116:C119" firstHeaderRow="0" firstDataRow="1" firstDataCol="1"/>
  <pivotFields count="42">
    <pivotField showAll="0"/>
    <pivotField numFmtId="165" showAll="0"/>
    <pivotField numFmtId="165"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0" showAll="0"/>
    <pivotField showAll="0"/>
  </pivotFields>
  <rowFields count="1">
    <field x="27"/>
  </rowFields>
  <rowItems count="3">
    <i>
      <x/>
    </i>
    <i>
      <x v="1"/>
    </i>
    <i t="grand">
      <x/>
    </i>
  </rowItems>
  <colFields count="1">
    <field x="-2"/>
  </colFields>
  <colItems count="2">
    <i>
      <x/>
    </i>
    <i i="1">
      <x v="1"/>
    </i>
  </colItems>
  <dataFields count="2">
    <dataField name="Cuenta de 11.   Lee las participaciones en el chat de los estudiantes y sobre este continua el desarrollo de su clase (retroalimentación)" fld="27" subtotal="count" baseField="0" baseItem="0"/>
    <dataField name="Cuenta de 11.   Lee las participaciones en el chat de los estudiantes y sobre este continua el desarrollo de su clase (retroalimentación)2" fld="27" subtotal="count" showDataAs="percentOfTotal" baseField="28" baseItem="0" numFmtId="10"/>
  </dataFields>
  <formats count="2">
    <format dxfId="11">
      <pivotArea dataOnly="0" labelOnly="1" outline="0" fieldPosition="0">
        <references count="1">
          <reference field="4294967294" count="1">
            <x v="1"/>
          </reference>
        </references>
      </pivotArea>
    </format>
    <format dxfId="12">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E9EE350-461F-4D61-BC9C-C47EBB2DE70E}" name="TablaDinámica11" cacheId="0" applyNumberFormats="0" applyBorderFormats="0" applyFontFormats="0" applyPatternFormats="0" applyAlignmentFormats="0" applyWidthHeightFormats="1" dataCaption="Valores" updatedVersion="6" minRefreshableVersion="3" useAutoFormatting="1" itemPrintTitles="1" createdVersion="8" indent="0" outline="1" outlineData="1" multipleFieldFilters="0">
  <location ref="A109:C112" firstHeaderRow="0" firstDataRow="1" firstDataCol="1"/>
  <pivotFields count="42">
    <pivotField showAll="0"/>
    <pivotField numFmtId="165" showAll="0"/>
    <pivotField numFmtId="165"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0" showAll="0"/>
    <pivotField showAll="0"/>
  </pivotFields>
  <rowFields count="1">
    <field x="26"/>
  </rowFields>
  <rowItems count="3">
    <i>
      <x/>
    </i>
    <i>
      <x v="1"/>
    </i>
    <i t="grand">
      <x/>
    </i>
  </rowItems>
  <colFields count="1">
    <field x="-2"/>
  </colFields>
  <colItems count="2">
    <i>
      <x/>
    </i>
    <i i="1">
      <x v="1"/>
    </i>
  </colItems>
  <dataFields count="2">
    <dataField name="Cuenta de   10.Los invita a participar" fld="26" subtotal="count" baseField="0" baseItem="0"/>
    <dataField name="Cuenta de   10.Los invita a participar2" fld="26" subtotal="count" showDataAs="percentOfTotal" baseField="27" baseItem="0" numFmtId="10"/>
  </dataFields>
  <formats count="2">
    <format dxfId="9">
      <pivotArea dataOnly="0" labelOnly="1" outline="0" fieldPosition="0">
        <references count="1">
          <reference field="4294967294" count="1">
            <x v="0"/>
          </reference>
        </references>
      </pivotArea>
    </format>
    <format dxfId="10">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C2E51E7-FCDF-4D27-A00E-45D70670FA9C}" name="TablaDinámica29" cacheId="0" applyNumberFormats="0" applyBorderFormats="0" applyFontFormats="0" applyPatternFormats="0" applyAlignmentFormats="0" applyWidthHeightFormats="1" dataCaption="Valores" updatedVersion="6" minRefreshableVersion="3" useAutoFormatting="1" itemPrintTitles="1" createdVersion="8" indent="0" outline="1" outlineData="1" multipleFieldFilters="0">
  <location ref="H3:I9" firstHeaderRow="1" firstDataRow="1" firstDataCol="1"/>
  <pivotFields count="42">
    <pivotField showAll="0"/>
    <pivotField numFmtId="165" showAll="0"/>
    <pivotField numFmtId="165"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0" showAll="0">
      <items count="7">
        <item x="0"/>
        <item x="1"/>
        <item x="2"/>
        <item x="3"/>
        <item x="4"/>
        <item x="5"/>
        <item t="default"/>
      </items>
    </pivotField>
    <pivotField showAll="0"/>
  </pivotFields>
  <rowFields count="1">
    <field x="40"/>
  </rowFields>
  <rowItems count="6">
    <i>
      <x/>
    </i>
    <i>
      <x v="1"/>
    </i>
    <i>
      <x v="2"/>
    </i>
    <i>
      <x v="3"/>
    </i>
    <i>
      <x v="4"/>
    </i>
    <i t="grand">
      <x/>
    </i>
  </rowItems>
  <colItems count="1">
    <i/>
  </colItems>
  <dataFields count="1">
    <dataField name="Cuenta de Rubrica" fld="40" subtotal="count" baseField="40" baseItem="5"/>
  </dataFields>
  <formats count="7">
    <format dxfId="2">
      <pivotArea outline="0" collapsedLevelsAreSubtotals="1" fieldPosition="0"/>
    </format>
    <format dxfId="3">
      <pivotArea dataOnly="0" fieldPosition="0">
        <references count="1">
          <reference field="40" count="1">
            <x v="4"/>
          </reference>
        </references>
      </pivotArea>
    </format>
    <format dxfId="4">
      <pivotArea collapsedLevelsAreSubtotals="1" fieldPosition="0">
        <references count="1">
          <reference field="40" count="1">
            <x v="3"/>
          </reference>
        </references>
      </pivotArea>
    </format>
    <format dxfId="5">
      <pivotArea dataOnly="0" labelOnly="1" fieldPosition="0">
        <references count="1">
          <reference field="40" count="1">
            <x v="3"/>
          </reference>
        </references>
      </pivotArea>
    </format>
    <format dxfId="6">
      <pivotArea collapsedLevelsAreSubtotals="1" fieldPosition="0">
        <references count="1">
          <reference field="40" count="2">
            <x v="1"/>
            <x v="2"/>
          </reference>
        </references>
      </pivotArea>
    </format>
    <format dxfId="7">
      <pivotArea dataOnly="0" labelOnly="1" fieldPosition="0">
        <references count="1">
          <reference field="40" count="2">
            <x v="1"/>
            <x v="2"/>
          </reference>
        </references>
      </pivotArea>
    </format>
    <format dxfId="8">
      <pivotArea dataOnly="0" fieldPosition="0">
        <references count="1">
          <reference field="40"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F04111-6F02-4D7F-A8B6-2FB076422A47}" name="TablaDinámica19" cacheId="0" applyNumberFormats="0" applyBorderFormats="0" applyFontFormats="0" applyPatternFormats="0" applyAlignmentFormats="0" applyWidthHeightFormats="1" dataCaption="Valores" updatedVersion="6" minRefreshableVersion="3" useAutoFormatting="1" itemPrintTitles="1" createdVersion="8" indent="0" outline="1" outlineData="1" multipleFieldFilters="0">
  <location ref="A165:C168" firstHeaderRow="0" firstDataRow="1" firstDataCol="1"/>
  <pivotFields count="42">
    <pivotField showAll="0"/>
    <pivotField numFmtId="165" showAll="0"/>
    <pivotField numFmtId="165"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numFmtId="10" showAll="0"/>
    <pivotField showAll="0"/>
  </pivotFields>
  <rowFields count="1">
    <field x="36"/>
  </rowFields>
  <rowItems count="3">
    <i>
      <x/>
    </i>
    <i>
      <x v="1"/>
    </i>
    <i t="grand">
      <x/>
    </i>
  </rowItems>
  <colFields count="1">
    <field x="-2"/>
  </colFields>
  <colItems count="2">
    <i>
      <x/>
    </i>
    <i i="1">
      <x v="1"/>
    </i>
  </colItems>
  <dataFields count="2">
    <dataField name="Cuenta de 18.   Despide la sesión" fld="36" subtotal="count" baseField="0" baseItem="0"/>
    <dataField name="Cuenta de 18.   Despide la sesión2" fld="36" subtotal="count" showDataAs="percentOfTotal" baseField="37" baseItem="0" numFmtId="10"/>
  </dataFields>
  <formats count="1">
    <format dxfId="35">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D4147EE-9FA3-422F-A5CC-C13C207C83BD}" name="TablaDinámica20" cacheId="0" applyNumberFormats="0" applyBorderFormats="0" applyFontFormats="0" applyPatternFormats="0" applyAlignmentFormats="0" applyWidthHeightFormats="1" dataCaption="Valores" updatedVersion="6" minRefreshableVersion="3" useAutoFormatting="1" itemPrintTitles="1" createdVersion="8" indent="0" outline="1" outlineData="1" multipleFieldFilters="0">
  <location ref="A46:C49" firstHeaderRow="0" firstDataRow="1" firstDataCol="1"/>
  <pivotFields count="42">
    <pivotField showAll="0"/>
    <pivotField numFmtId="165" showAll="0"/>
    <pivotField numFmtId="165" showAll="0"/>
    <pivotField showAll="0"/>
    <pivotField showAll="0"/>
    <pivotField showAll="0"/>
    <pivotField numFmtId="164"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0" showAll="0"/>
    <pivotField showAll="0"/>
  </pivotFields>
  <rowFields count="1">
    <field x="13"/>
  </rowFields>
  <rowItems count="3">
    <i>
      <x/>
    </i>
    <i>
      <x v="1"/>
    </i>
    <i t="grand">
      <x/>
    </i>
  </rowItems>
  <colFields count="1">
    <field x="-2"/>
  </colFields>
  <colItems count="2">
    <i>
      <x/>
    </i>
    <i i="1">
      <x v="1"/>
    </i>
  </colItems>
  <dataFields count="2">
    <dataField name="Cuenta de    1.El docente inicia la grabación a tiempo" fld="13" subtotal="count" baseField="0" baseItem="0"/>
    <dataField name="Cuenta de    1.El docente inicia la grabación a tiempo2" fld="13" subtotal="count" showDataAs="percentOfTotal" baseField="14" baseItem="0" numFmtId="10"/>
  </dataFields>
  <formats count="2">
    <format dxfId="0">
      <pivotArea dataOnly="0" labelOnly="1" outline="0" fieldPosition="0">
        <references count="1">
          <reference field="4294967294" count="1">
            <x v="1"/>
          </reference>
        </references>
      </pivotArea>
    </format>
    <format dxfId="1">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61E29F6C-0391-40EA-A701-CF418CB5E8AC}" name="TablaDinámica9" cacheId="0" applyNumberFormats="0" applyBorderFormats="0" applyFontFormats="0" applyPatternFormats="0" applyAlignmentFormats="0" applyWidthHeightFormats="1" dataCaption="Valores" updatedVersion="6" minRefreshableVersion="3" useAutoFormatting="1" itemPrintTitles="1" createdVersion="8" indent="0" outline="1" outlineData="1" multipleFieldFilters="0">
  <location ref="A95:C98" firstHeaderRow="0" firstDataRow="1" firstDataCol="1"/>
  <pivotFields count="42">
    <pivotField showAll="0"/>
    <pivotField numFmtId="165" showAll="0"/>
    <pivotField numFmtId="165"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0" showAll="0"/>
    <pivotField showAll="0"/>
  </pivotFields>
  <rowFields count="1">
    <field x="22"/>
  </rowFields>
  <rowItems count="3">
    <i>
      <x/>
    </i>
    <i>
      <x v="1"/>
    </i>
    <i t="grand">
      <x/>
    </i>
  </rowItems>
  <colFields count="1">
    <field x="-2"/>
  </colFields>
  <colItems count="2">
    <i>
      <x/>
    </i>
    <i i="1">
      <x v="1"/>
    </i>
  </colItems>
  <dataFields count="2">
    <dataField name="Cuenta de 8.       Presenta la agenda" fld="22" subtotal="count" baseField="0" baseItem="0"/>
    <dataField name="Cuenta de 8.       Presenta la agenda2" fld="22" subtotal="count" showDataAs="percentOfTotal" baseField="2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9FDE6DA0-1A86-4287-BE47-442A71192BBF}" name="TablaDinámica3" cacheId="0" applyNumberFormats="0" applyBorderFormats="0" applyFontFormats="0" applyPatternFormats="0" applyAlignmentFormats="0" applyWidthHeightFormats="1" dataCaption="Valores" updatedVersion="6" minRefreshableVersion="3" useAutoFormatting="1" itemPrintTitles="1" createdVersion="8" indent="0" outline="1" outlineData="1" multipleFieldFilters="0">
  <location ref="E3:F9" firstHeaderRow="1" firstDataRow="1" firstDataCol="1"/>
  <pivotFields count="42">
    <pivotField showAll="0"/>
    <pivotField numFmtId="165" showAll="0"/>
    <pivotField numFmtId="165"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0" showAll="0">
      <items count="7">
        <item x="0"/>
        <item x="1"/>
        <item x="2"/>
        <item x="3"/>
        <item x="4"/>
        <item x="5"/>
        <item t="default"/>
      </items>
    </pivotField>
    <pivotField showAll="0"/>
  </pivotFields>
  <rowFields count="1">
    <field x="40"/>
  </rowFields>
  <rowItems count="6">
    <i>
      <x/>
    </i>
    <i>
      <x v="1"/>
    </i>
    <i>
      <x v="2"/>
    </i>
    <i>
      <x v="3"/>
    </i>
    <i>
      <x v="4"/>
    </i>
    <i t="grand">
      <x/>
    </i>
  </rowItems>
  <colItems count="1">
    <i/>
  </colItems>
  <dataFields count="1">
    <dataField name="Suma de Rubrica" fld="40" baseField="40" baseItem="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E11E87-C905-403E-8C33-3583EC280AD1}" name="TablaDinámica17" cacheId="0" applyNumberFormats="0" applyBorderFormats="0" applyFontFormats="0" applyPatternFormats="0" applyAlignmentFormats="0" applyWidthHeightFormats="1" dataCaption="Valores" updatedVersion="6" minRefreshableVersion="3" useAutoFormatting="1" itemPrintTitles="1" createdVersion="8" indent="0" outline="1" outlineData="1" multipleFieldFilters="0">
  <location ref="A151:C154" firstHeaderRow="0" firstDataRow="1" firstDataCol="1"/>
  <pivotFields count="42">
    <pivotField showAll="0"/>
    <pivotField numFmtId="165" showAll="0"/>
    <pivotField numFmtId="165"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numFmtId="10" showAll="0"/>
    <pivotField showAll="0"/>
  </pivotFields>
  <rowFields count="1">
    <field x="34"/>
  </rowFields>
  <rowItems count="3">
    <i>
      <x/>
    </i>
    <i>
      <x v="1"/>
    </i>
    <i t="grand">
      <x/>
    </i>
  </rowItems>
  <colFields count="1">
    <field x="-2"/>
  </colFields>
  <colItems count="2">
    <i>
      <x/>
    </i>
    <i i="1">
      <x v="1"/>
    </i>
  </colItems>
  <dataFields count="2">
    <dataField name="Cuenta de 16.   Invita a revisar la agenda semanal y realizar las lecturas y material complementario" fld="34" subtotal="count" baseField="0" baseItem="0"/>
    <dataField name="Cuenta de 16.   Invita a revisar la agenda semanal y realizar las lecturas y material complementario2" fld="34" subtotal="count" showDataAs="percentOfTotal" baseField="35" baseItem="0" numFmtId="10"/>
  </dataFields>
  <formats count="2">
    <format dxfId="33">
      <pivotArea dataOnly="0" labelOnly="1" outline="0" fieldPosition="0">
        <references count="1">
          <reference field="4294967294" count="1">
            <x v="1"/>
          </reference>
        </references>
      </pivotArea>
    </format>
    <format dxfId="34">
      <pivotArea dataOnly="0"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D4F43D-A8CF-4144-BA68-CA4501152CB1}" name="TablaDinámica14" cacheId="0" applyNumberFormats="0" applyBorderFormats="0" applyFontFormats="0" applyPatternFormats="0" applyAlignmentFormats="0" applyWidthHeightFormats="1" dataCaption="Valores" updatedVersion="6" minRefreshableVersion="3" useAutoFormatting="1" itemPrintTitles="1" createdVersion="8" indent="0" outline="1" outlineData="1" multipleFieldFilters="0">
  <location ref="A130:C133" firstHeaderRow="0" firstDataRow="1" firstDataCol="1"/>
  <pivotFields count="42">
    <pivotField showAll="0"/>
    <pivotField numFmtId="165" showAll="0"/>
    <pivotField numFmtId="165"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numFmtId="10" showAll="0"/>
    <pivotField showAll="0"/>
  </pivotFields>
  <rowFields count="1">
    <field x="30"/>
  </rowFields>
  <rowItems count="3">
    <i>
      <x/>
    </i>
    <i>
      <x v="1"/>
    </i>
    <i t="grand">
      <x/>
    </i>
  </rowItems>
  <colFields count="1">
    <field x="-2"/>
  </colFields>
  <colItems count="2">
    <i>
      <x/>
    </i>
    <i i="1">
      <x v="1"/>
    </i>
  </colItems>
  <dataFields count="2">
    <dataField name="Cuenta de 13.   El número de diapositivas es acorde con el tiempo de la sesión" fld="30" subtotal="count" baseField="0" baseItem="0"/>
    <dataField name="Cuenta de 13.   El número de diapositivas es acorde con el tiempo de la sesión2" fld="30" subtotal="count" showDataAs="percentOfTotal" baseField="31" baseItem="0" numFmtId="10"/>
  </dataFields>
  <formats count="2">
    <format dxfId="31">
      <pivotArea dataOnly="0" labelOnly="1" outline="0" fieldPosition="0">
        <references count="1">
          <reference field="4294967294" count="1">
            <x v="1"/>
          </reference>
        </references>
      </pivotArea>
    </format>
    <format dxfId="32">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9C6B72-AE37-4A87-8EBB-0EF78252F2DB}" name="TablaDinámica7" cacheId="0" applyNumberFormats="0" applyBorderFormats="0" applyFontFormats="0" applyPatternFormats="0" applyAlignmentFormats="0" applyWidthHeightFormats="1" dataCaption="Valores" updatedVersion="6" minRefreshableVersion="3" useAutoFormatting="1" itemPrintTitles="1" createdVersion="8" indent="0" outline="1" outlineData="1" multipleFieldFilters="0">
  <location ref="A81:C84" firstHeaderRow="0" firstDataRow="1" firstDataCol="1"/>
  <pivotFields count="42">
    <pivotField showAll="0"/>
    <pivotField numFmtId="165" showAll="0"/>
    <pivotField numFmtId="165"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0" showAll="0"/>
    <pivotField showAll="0"/>
  </pivotFields>
  <rowFields count="1">
    <field x="19"/>
  </rowFields>
  <rowItems count="3">
    <i>
      <x/>
    </i>
    <i>
      <x v="1"/>
    </i>
    <i t="grand">
      <x/>
    </i>
  </rowItems>
  <colFields count="1">
    <field x="-2"/>
  </colFields>
  <colItems count="2">
    <i>
      <x/>
    </i>
    <i i="1">
      <x v="1"/>
    </i>
  </colItems>
  <dataFields count="2">
    <dataField name="Cuenta de 6.       Usa Estrategias que lleven a enfatizar el o los RA" fld="19" subtotal="count" baseField="0" baseItem="0"/>
    <dataField name="Cuenta de 6.       Usa Estrategias que lleven a enfatizar el o los RA2" fld="19" subtotal="count" showDataAs="percentOfTotal" baseField="20" baseItem="1" numFmtId="10"/>
  </dataFields>
  <formats count="2">
    <format dxfId="29">
      <pivotArea dataOnly="0" labelOnly="1" outline="0" fieldPosition="0">
        <references count="1">
          <reference field="4294967294" count="1">
            <x v="0"/>
          </reference>
        </references>
      </pivotArea>
    </format>
    <format dxfId="30">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7E3DDC-5A9E-4C8B-B8CE-F2029193C3CA}" name="TablaDinámica22" cacheId="0" applyNumberFormats="0" applyBorderFormats="0" applyFontFormats="0" applyPatternFormats="0" applyAlignmentFormats="0" applyWidthHeightFormats="1" dataCaption="Valores" updatedVersion="6" minRefreshableVersion="3" useAutoFormatting="1" itemPrintTitles="1" createdVersion="8" indent="0" outline="1" outlineData="1" multipleFieldFilters="0">
  <location ref="A60:C63" firstHeaderRow="0" firstDataRow="1" firstDataCol="1"/>
  <pivotFields count="42">
    <pivotField showAll="0"/>
    <pivotField numFmtId="165" showAll="0"/>
    <pivotField numFmtId="165" showAll="0"/>
    <pivotField showAll="0"/>
    <pivotField showAll="0"/>
    <pivotField showAll="0"/>
    <pivotField numFmtId="164"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0" showAll="0"/>
    <pivotField showAll="0"/>
  </pivotFields>
  <rowFields count="1">
    <field x="15"/>
  </rowFields>
  <rowItems count="3">
    <i>
      <x/>
    </i>
    <i>
      <x v="1"/>
    </i>
    <i t="grand">
      <x/>
    </i>
  </rowItems>
  <colFields count="1">
    <field x="-2"/>
  </colFields>
  <colItems count="2">
    <i>
      <x/>
    </i>
    <i i="1">
      <x v="1"/>
    </i>
  </colItems>
  <dataFields count="2">
    <dataField name="Cuenta de 3.       Da la bienvenida a los estudiantes y establece un tono de voz acorde para la sesión- Al igual saludar a través del Chat (inclusión)" fld="15" subtotal="count" baseField="0" baseItem="0"/>
    <dataField name="Cuenta de 3.       Da la bienvenida a los estudiantes y establece un tono de voz acorde para la sesión- Al igual saludar a través del Chat (inclusión)2" fld="15" subtotal="count" showDataAs="percentOfTotal" baseField="16" baseItem="0" numFmtId="10"/>
  </dataFields>
  <formats count="2">
    <format dxfId="27">
      <pivotArea dataOnly="0" labelOnly="1" outline="0" fieldPosition="0">
        <references count="1">
          <reference field="4294967294" count="1">
            <x v="0"/>
          </reference>
        </references>
      </pivotArea>
    </format>
    <format dxfId="28">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80F86B-9E8B-4A8B-B597-85E3F75EB344}" name="TablaDinámica18" cacheId="0" applyNumberFormats="0" applyBorderFormats="0" applyFontFormats="0" applyPatternFormats="0" applyAlignmentFormats="0" applyWidthHeightFormats="1" dataCaption="Valores" updatedVersion="6" minRefreshableVersion="3" useAutoFormatting="1" itemPrintTitles="1" createdVersion="8" indent="0" outline="1" outlineData="1" multipleFieldFilters="0">
  <location ref="A158:C161" firstHeaderRow="0" firstDataRow="1" firstDataCol="1"/>
  <pivotFields count="42">
    <pivotField showAll="0"/>
    <pivotField numFmtId="165" showAll="0"/>
    <pivotField numFmtId="165"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numFmtId="10" showAll="0"/>
    <pivotField showAll="0"/>
  </pivotFields>
  <rowFields count="1">
    <field x="35"/>
  </rowFields>
  <rowItems count="3">
    <i>
      <x/>
    </i>
    <i>
      <x v="1"/>
    </i>
    <i t="grand">
      <x/>
    </i>
  </rowItems>
  <colFields count="1">
    <field x="-2"/>
  </colFields>
  <colItems count="2">
    <i>
      <x/>
    </i>
    <i i="1">
      <x v="1"/>
    </i>
  </colItems>
  <dataFields count="2">
    <dataField name="Cuenta de 17.   Invita al desarrollo de las actividades futuras" fld="35" subtotal="count" baseField="0" baseItem="0"/>
    <dataField name="Cuenta de 17.   Invita al desarrollo de las actividades futuras2" fld="35" subtotal="count" showDataAs="percentOfTotal" baseField="36" baseItem="0" numFmtId="10"/>
  </dataFields>
  <formats count="2">
    <format dxfId="25">
      <pivotArea dataOnly="0" labelOnly="1" outline="0" fieldPosition="0">
        <references count="1">
          <reference field="4294967294" count="1">
            <x v="1"/>
          </reference>
        </references>
      </pivotArea>
    </format>
    <format dxfId="26">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DF0BBB-2896-45D2-A91F-1522F1A9D9BB}" name="TablaDinámica10" cacheId="0" applyNumberFormats="0" applyBorderFormats="0" applyFontFormats="0" applyPatternFormats="0" applyAlignmentFormats="0" applyWidthHeightFormats="1" dataCaption="Valores" updatedVersion="6" minRefreshableVersion="3" useAutoFormatting="1" itemPrintTitles="1" createdVersion="8" indent="0" outline="1" outlineData="1" multipleFieldFilters="0">
  <location ref="A102:C105" firstHeaderRow="0" firstDataRow="1" firstDataCol="1"/>
  <pivotFields count="42">
    <pivotField showAll="0"/>
    <pivotField numFmtId="165" showAll="0"/>
    <pivotField numFmtId="165"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0" showAll="0"/>
    <pivotField showAll="0"/>
  </pivotFields>
  <rowFields count="1">
    <field x="24"/>
  </rowFields>
  <rowItems count="3">
    <i>
      <x/>
    </i>
    <i>
      <x v="1"/>
    </i>
    <i t="grand">
      <x/>
    </i>
  </rowItems>
  <colFields count="1">
    <field x="-2"/>
  </colFields>
  <colItems count="2">
    <i>
      <x/>
    </i>
    <i i="1">
      <x v="1"/>
    </i>
  </colItems>
  <dataFields count="2">
    <dataField name="Cuenta de 9.       Propicia el análisis con los estudiantes (Asegurarse de que las preguntas formuladas estén diseñadas para recordar, relacionar y comprender los conceptos relacionados con el o los RA.)" fld="24" subtotal="count" baseField="0" baseItem="0"/>
    <dataField name="Cuenta de 9.       Propicia el análisis con los estudiantes (Asegurarse de que las preguntas formuladas estén diseñadas para recordar, relacionar y comprender los conceptos relacionados con el o los RA.)2" fld="24" subtotal="count" showDataAs="percentOfTotal" baseField="25" baseItem="0" numFmtId="10"/>
  </dataFields>
  <formats count="2">
    <format dxfId="23">
      <pivotArea dataOnly="0" labelOnly="1" outline="0" fieldPosition="0">
        <references count="1">
          <reference field="4294967294" count="1">
            <x v="1"/>
          </reference>
        </references>
      </pivotArea>
    </format>
    <format dxfId="24">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9205A24-0B85-4C35-A0B0-3AF2C40944C4}" name="TablaDinámica6" cacheId="0" applyNumberFormats="0" applyBorderFormats="0" applyFontFormats="0" applyPatternFormats="0" applyAlignmentFormats="0" applyWidthHeightFormats="1" dataCaption="Valores" updatedVersion="6" minRefreshableVersion="3" useAutoFormatting="1" itemPrintTitles="1" createdVersion="8" indent="0" outline="1" outlineData="1" multipleFieldFilters="0">
  <location ref="A74:C77" firstHeaderRow="0" firstDataRow="1" firstDataCol="1"/>
  <pivotFields count="42">
    <pivotField showAll="0"/>
    <pivotField numFmtId="165" showAll="0"/>
    <pivotField numFmtId="165"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0" showAll="0"/>
    <pivotField showAll="0"/>
  </pivotFields>
  <rowFields count="1">
    <field x="18"/>
  </rowFields>
  <rowItems count="3">
    <i>
      <x/>
    </i>
    <i>
      <x v="1"/>
    </i>
    <i t="grand">
      <x/>
    </i>
  </rowItems>
  <colFields count="1">
    <field x="-2"/>
  </colFields>
  <colItems count="2">
    <i>
      <x/>
    </i>
    <i i="1">
      <x v="1"/>
    </i>
  </colItems>
  <dataFields count="2">
    <dataField name="Cuenta de 5.       Hace énfasis en el o los RA como declaración esperada al final por el estudiante" fld="18" subtotal="count" baseField="0" baseItem="0"/>
    <dataField name="Cuenta de 5.       Hace énfasis en el o los RA como declaración esperada al final por el estudiante2" fld="18" subtotal="count" showDataAs="percentOfTotal" baseField="19" baseItem="0" numFmtId="10"/>
  </dataFields>
  <formats count="2">
    <format dxfId="21">
      <pivotArea dataOnly="0" labelOnly="1" outline="0" fieldPosition="0">
        <references count="1">
          <reference field="4294967294" count="1">
            <x v="0"/>
          </reference>
        </references>
      </pivotArea>
    </format>
    <format dxfId="22">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P185" totalsRowShown="0">
  <autoFilter ref="A1:AP185" xr:uid="{28D65BE5-78B3-48EC-8B66-689A6B5F719F}"/>
  <tableColumns count="42">
    <tableColumn id="1" xr3:uid="{00000000-0010-0000-0000-000001000000}" name="ID" dataDxfId="84"/>
    <tableColumn id="2" xr3:uid="{00000000-0010-0000-0000-000002000000}" name="Hora de inicio" dataDxfId="83"/>
    <tableColumn id="3" xr3:uid="{00000000-0010-0000-0000-000003000000}" name="Hora de finalización" dataDxfId="82"/>
    <tableColumn id="4" xr3:uid="{00000000-0010-0000-0000-000004000000}" name="Correo electrónico" dataDxfId="81"/>
    <tableColumn id="5" xr3:uid="{00000000-0010-0000-0000-000005000000}" name="Nombre" dataDxfId="80"/>
    <tableColumn id="6" xr3:uid="{00000000-0010-0000-0000-000006000000}" name="Hora de la última modificación" dataDxfId="79"/>
    <tableColumn id="7" xr3:uid="{00000000-0010-0000-0000-000007000000}" name="Column" dataDxfId="78"/>
    <tableColumn id="8" xr3:uid="{00000000-0010-0000-0000-000008000000}" name="Asignatura" dataDxfId="77"/>
    <tableColumn id="9" xr3:uid="{00000000-0010-0000-0000-000009000000}" name="Docente" dataDxfId="76"/>
    <tableColumn id="10" xr3:uid="{00000000-0010-0000-0000-00000A000000}" name="Nombre de quien evalúa: " dataDxfId="75"/>
    <tableColumn id="11" xr3:uid="{00000000-0010-0000-0000-00000B000000}" name="Facultad " dataDxfId="74"/>
    <tableColumn id="12" xr3:uid="{00000000-0010-0000-0000-00000C000000}" name="Programa " dataDxfId="73"/>
    <tableColumn id="13" xr3:uid="{00000000-0010-0000-0000-00000D000000}" name="Tema de la Clase" dataDxfId="72"/>
    <tableColumn id="14" xr3:uid="{00000000-0010-0000-0000-00000E000000}" name="   1.El docente inicia la grabación a tiempo" dataDxfId="71"/>
    <tableColumn id="15" xr3:uid="{00000000-0010-0000-0000-00000F000000}" name="2.       El docente prende la cámara y su imagen es nítida" dataDxfId="70"/>
    <tableColumn id="16" xr3:uid="{00000000-0010-0000-0000-000010000000}" name="3.       Da la bienvenida a los estudiantes y establece un tono de voz acorde para la sesión- Al igual saludar a través del Chat (inclusión)" dataDxfId="69"/>
    <tableColumn id="17" xr3:uid="{00000000-0010-0000-0000-000011000000}" name="Observación Aspectos Iniciales" dataDxfId="68"/>
    <tableColumn id="18" xr3:uid="{00000000-0010-0000-0000-000012000000}" name="4.       Presenta el o los RA" dataDxfId="67"/>
    <tableColumn id="19" xr3:uid="{00000000-0010-0000-0000-000013000000}" name="5.       Hace énfasis en el o los RA como declaración esperada al final por el estudiante" dataDxfId="66"/>
    <tableColumn id="20" xr3:uid="{00000000-0010-0000-0000-000014000000}" name="6.       Usa Estrategias que lleven a enfatizar el o los RA" dataDxfId="65"/>
    <tableColumn id="21" xr3:uid="{00000000-0010-0000-0000-000015000000}" name="Observaciones RA" dataDxfId="64"/>
    <tableColumn id="22" xr3:uid="{00000000-0010-0000-0000-000016000000}" name="7.       Las actividades tienen un proceso sistemático (Organización de la Sesión virtual)" dataDxfId="63"/>
    <tableColumn id="23" xr3:uid="{00000000-0010-0000-0000-000017000000}" name="8.       Presenta la agenda" dataDxfId="62"/>
    <tableColumn id="24" xr3:uid="{00000000-0010-0000-0000-000018000000}" name="Observaciones Modelo Pedagógico" dataDxfId="61"/>
    <tableColumn id="25" xr3:uid="{00000000-0010-0000-0000-000019000000}" name="9.       Propicia el análisis con los estudiantes (Asegurarse de que las preguntas formuladas estén diseñadas para recordar, relacionar y comprender los conceptos relacionados con el o los RA.)" dataDxfId="60"/>
    <tableColumn id="26" xr3:uid="{00000000-0010-0000-0000-00001A000000}" name="Observación sobre la formulación de preguntas" dataDxfId="59"/>
    <tableColumn id="27" xr3:uid="{00000000-0010-0000-0000-00001B000000}" name="  10.Los invita a participar" dataDxfId="58"/>
    <tableColumn id="28" xr3:uid="{00000000-0010-0000-0000-00001C000000}" name="11.   Lee las participaciones en el chat de los estudiantes y sobre este continua el desarrollo de su clase (retroalimentación)" dataDxfId="57"/>
    <tableColumn id="29" xr3:uid="{00000000-0010-0000-0000-00001D000000}" name="Observaciones Clima General de la clase" dataDxfId="56"/>
    <tableColumn id="30" xr3:uid="{00000000-0010-0000-0000-00001E000000}" name="12.   Alterna recursos en la clase" dataDxfId="55"/>
    <tableColumn id="31" xr3:uid="{00000000-0010-0000-0000-00001F000000}" name="13.   El número de diapositivas es acorde con el tiempo de la sesión" dataDxfId="54"/>
    <tableColumn id="32" xr3:uid="{00000000-0010-0000-0000-000020000000}" name="14.   Las diapositivas o material usado incluyen gráficas, evita el exceso de información" dataDxfId="53"/>
    <tableColumn id="33" xr3:uid="{00000000-0010-0000-0000-000021000000}" name="Observación General uso de recursos web" dataDxfId="52"/>
    <tableColumn id="34" xr3:uid="{00000000-0010-0000-0000-000022000000}" name="15.   Sintetiza los puntos clave a partir de los RA de la clase" dataDxfId="51"/>
    <tableColumn id="35" xr3:uid="{00000000-0010-0000-0000-000023000000}" name="16.   Invita a revisar la agenda semanal y realizar las lecturas y material complementario" dataDxfId="50"/>
    <tableColumn id="36" xr3:uid="{00000000-0010-0000-0000-000024000000}" name="17.   Invita al desarrollo de las actividades futuras" dataDxfId="49"/>
    <tableColumn id="37" xr3:uid="{00000000-0010-0000-0000-000025000000}" name="18.   Despide la sesión" dataDxfId="48"/>
    <tableColumn id="38" xr3:uid="{00000000-0010-0000-0000-000026000000}" name="Observaciones de ideas concluyentes" dataDxfId="47"/>
    <tableColumn id="39" xr3:uid="{00000000-0010-0000-0000-000027000000}" name="Observaciones Generales" dataDxfId="46"/>
    <tableColumn id="40" xr3:uid="{00000000-0010-0000-0000-000028000000}" name="Aspectos por mejorar" dataDxfId="45"/>
    <tableColumn id="41" xr3:uid="{9F36CE6C-5AC8-44D2-A37A-CC025CAF1669}" name="Rubrica" dataDxfId="44" dataCellStyle="Porcentaje">
      <calculatedColumnFormula>+COUNTIF(Table1[[#This Row],[   1.El docente inicia la grabación a tiempo]:[18.   Despide la sesión]],"Cumple")/18</calculatedColumnFormula>
    </tableColumn>
    <tableColumn id="43" xr3:uid="{4B5F9AA4-4FA1-4CE4-B9C7-12841FDF9E23}" name="Nivel" dataDxfId="43">
      <calculatedColumnFormula>VLOOKUP(Table1[[#This Row],[Programa ]],Tabla2[],2)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8C2D66-17C2-4701-A737-756BCAD6094A}" name="Tabla2" displayName="Tabla2" ref="A1:B24" totalsRowShown="0">
  <autoFilter ref="A1:B24" xr:uid="{C28C2D66-17C2-4701-A737-756BCAD6094A}"/>
  <sortState xmlns:xlrd2="http://schemas.microsoft.com/office/spreadsheetml/2017/richdata2" ref="A2:B24">
    <sortCondition ref="A1:A24"/>
  </sortState>
  <tableColumns count="2">
    <tableColumn id="1" xr3:uid="{2DA52509-9322-4D9B-916F-9D78C34DAA07}" name="Programa" dataDxfId="42"/>
    <tableColumn id="2" xr3:uid="{E56E29FF-34E8-4628-B191-B069FECDEB1D}" name="Nive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1ABA-317A-4822-A29B-13198B0363C2}">
  <dimension ref="A3:I168"/>
  <sheetViews>
    <sheetView tabSelected="1" workbookViewId="0">
      <selection activeCell="F22" sqref="F22"/>
    </sheetView>
  </sheetViews>
  <sheetFormatPr baseColWidth="10" defaultColWidth="11.42578125" defaultRowHeight="15" x14ac:dyDescent="0.25"/>
  <cols>
    <col min="1" max="1" width="62.28515625" customWidth="1"/>
    <col min="2" max="3" width="30.28515625" bestFit="1" customWidth="1"/>
    <col min="4" max="4" width="18.42578125" bestFit="1" customWidth="1"/>
    <col min="5" max="5" width="17.5703125" bestFit="1" customWidth="1"/>
    <col min="6" max="6" width="15.5703125" bestFit="1" customWidth="1"/>
    <col min="7" max="7" width="24.42578125" bestFit="1" customWidth="1"/>
    <col min="8" max="8" width="17.5703125" bestFit="1" customWidth="1"/>
    <col min="9" max="9" width="17.140625" bestFit="1" customWidth="1"/>
    <col min="10" max="12" width="22.42578125" bestFit="1" customWidth="1"/>
    <col min="13" max="13" width="12.5703125" bestFit="1" customWidth="1"/>
    <col min="14" max="17" width="12.7109375" bestFit="1" customWidth="1"/>
    <col min="18" max="19" width="15.7109375" bestFit="1" customWidth="1"/>
    <col min="20" max="20" width="12.5703125" bestFit="1" customWidth="1"/>
    <col min="21" max="23" width="12.7109375" bestFit="1" customWidth="1"/>
    <col min="24" max="24" width="12.42578125" bestFit="1" customWidth="1"/>
    <col min="25" max="25" width="15.42578125" bestFit="1" customWidth="1"/>
    <col min="26" max="28" width="12.7109375" bestFit="1" customWidth="1"/>
    <col min="29" max="29" width="12.42578125" bestFit="1" customWidth="1"/>
    <col min="30" max="30" width="15.42578125" bestFit="1" customWidth="1"/>
    <col min="31" max="31" width="15.7109375" bestFit="1" customWidth="1"/>
    <col min="32" max="32" width="12.7109375" bestFit="1" customWidth="1"/>
    <col min="33" max="33" width="15.7109375" bestFit="1" customWidth="1"/>
    <col min="34" max="34" width="12.5703125" bestFit="1" customWidth="1"/>
  </cols>
  <sheetData>
    <row r="3" spans="1:9" x14ac:dyDescent="0.25">
      <c r="A3" s="5" t="s">
        <v>0</v>
      </c>
      <c r="B3" t="s">
        <v>1</v>
      </c>
      <c r="C3" t="s">
        <v>1526</v>
      </c>
      <c r="E3" s="5" t="s">
        <v>0</v>
      </c>
      <c r="F3" t="s">
        <v>2</v>
      </c>
      <c r="H3" s="5" t="s">
        <v>0</v>
      </c>
      <c r="I3" t="s">
        <v>3</v>
      </c>
    </row>
    <row r="4" spans="1:9" x14ac:dyDescent="0.25">
      <c r="A4" s="6" t="s">
        <v>4</v>
      </c>
      <c r="B4" s="8">
        <v>0.81958762886597891</v>
      </c>
      <c r="C4">
        <v>97</v>
      </c>
      <c r="E4" s="9" t="s">
        <v>5</v>
      </c>
      <c r="F4">
        <v>6.2777777777777786</v>
      </c>
      <c r="H4" s="14" t="s">
        <v>5</v>
      </c>
      <c r="I4" s="24">
        <v>15</v>
      </c>
    </row>
    <row r="5" spans="1:9" x14ac:dyDescent="0.25">
      <c r="A5" s="7" t="s">
        <v>6</v>
      </c>
      <c r="B5" s="8">
        <v>0.90277777777777779</v>
      </c>
      <c r="C5">
        <v>4</v>
      </c>
      <c r="E5" s="9" t="s">
        <v>7</v>
      </c>
      <c r="F5">
        <v>10.166666666666666</v>
      </c>
      <c r="H5" s="13" t="s">
        <v>7</v>
      </c>
      <c r="I5" s="23">
        <v>16</v>
      </c>
    </row>
    <row r="6" spans="1:9" x14ac:dyDescent="0.25">
      <c r="A6" s="7" t="s">
        <v>8</v>
      </c>
      <c r="B6" s="8">
        <v>0.88888888888888884</v>
      </c>
      <c r="C6">
        <v>3</v>
      </c>
      <c r="E6" s="9" t="s">
        <v>9</v>
      </c>
      <c r="F6">
        <v>19.333333333333332</v>
      </c>
      <c r="H6" s="13" t="s">
        <v>9</v>
      </c>
      <c r="I6" s="23">
        <v>26</v>
      </c>
    </row>
    <row r="7" spans="1:9" x14ac:dyDescent="0.25">
      <c r="A7" s="7" t="s">
        <v>10</v>
      </c>
      <c r="B7" s="8">
        <v>0.94444444444444431</v>
      </c>
      <c r="C7">
        <v>3</v>
      </c>
      <c r="E7" s="9" t="s">
        <v>11</v>
      </c>
      <c r="F7">
        <v>21.722222222222225</v>
      </c>
      <c r="H7" s="12" t="s">
        <v>11</v>
      </c>
      <c r="I7" s="22">
        <v>25</v>
      </c>
    </row>
    <row r="8" spans="1:9" x14ac:dyDescent="0.25">
      <c r="A8" s="7" t="s">
        <v>12</v>
      </c>
      <c r="B8" s="8">
        <v>0.80555555555555558</v>
      </c>
      <c r="C8">
        <v>2</v>
      </c>
      <c r="E8" s="9" t="s">
        <v>13</v>
      </c>
      <c r="F8">
        <v>68.277777777777743</v>
      </c>
      <c r="H8" s="20" t="s">
        <v>13</v>
      </c>
      <c r="I8" s="21">
        <v>70</v>
      </c>
    </row>
    <row r="9" spans="1:9" x14ac:dyDescent="0.25">
      <c r="A9" s="7" t="s">
        <v>14</v>
      </c>
      <c r="B9" s="8">
        <v>0.72222222222222221</v>
      </c>
      <c r="C9">
        <v>1</v>
      </c>
      <c r="E9" s="9" t="s">
        <v>15</v>
      </c>
      <c r="F9">
        <v>125.77777777777774</v>
      </c>
      <c r="H9" s="9" t="s">
        <v>15</v>
      </c>
      <c r="I9">
        <v>152</v>
      </c>
    </row>
    <row r="10" spans="1:9" x14ac:dyDescent="0.25">
      <c r="A10" s="7" t="s">
        <v>16</v>
      </c>
      <c r="B10" s="8">
        <v>0.85470085470085466</v>
      </c>
      <c r="C10">
        <v>13</v>
      </c>
    </row>
    <row r="11" spans="1:9" x14ac:dyDescent="0.25">
      <c r="A11" s="7" t="s">
        <v>17</v>
      </c>
      <c r="B11" s="8">
        <v>0.57407407407407407</v>
      </c>
      <c r="C11">
        <v>3</v>
      </c>
    </row>
    <row r="12" spans="1:9" x14ac:dyDescent="0.25">
      <c r="A12" s="7" t="s">
        <v>18</v>
      </c>
      <c r="B12" s="8">
        <v>0.78947368421052622</v>
      </c>
      <c r="C12">
        <v>38</v>
      </c>
    </row>
    <row r="13" spans="1:9" x14ac:dyDescent="0.25">
      <c r="A13" s="7" t="s">
        <v>19</v>
      </c>
      <c r="B13" s="8">
        <v>0.89316239316239332</v>
      </c>
      <c r="C13">
        <v>13</v>
      </c>
    </row>
    <row r="14" spans="1:9" x14ac:dyDescent="0.25">
      <c r="A14" s="7" t="s">
        <v>20</v>
      </c>
      <c r="B14" s="8">
        <v>0.80065359477124187</v>
      </c>
      <c r="C14">
        <v>17</v>
      </c>
    </row>
    <row r="15" spans="1:9" x14ac:dyDescent="0.25">
      <c r="A15" s="6" t="s">
        <v>21</v>
      </c>
      <c r="B15" s="8">
        <v>0.76041666666666674</v>
      </c>
      <c r="C15">
        <v>16</v>
      </c>
    </row>
    <row r="16" spans="1:9" x14ac:dyDescent="0.25">
      <c r="A16" s="7" t="s">
        <v>22</v>
      </c>
      <c r="B16" s="8">
        <v>0.72222222222222221</v>
      </c>
      <c r="C16">
        <v>2</v>
      </c>
    </row>
    <row r="17" spans="1:3" x14ac:dyDescent="0.25">
      <c r="A17" s="7" t="s">
        <v>23</v>
      </c>
      <c r="B17" s="8">
        <v>0.72222222222222232</v>
      </c>
      <c r="C17">
        <v>2</v>
      </c>
    </row>
    <row r="18" spans="1:3" x14ac:dyDescent="0.25">
      <c r="A18" s="7" t="s">
        <v>24</v>
      </c>
      <c r="B18" s="8">
        <v>0.84722222222222221</v>
      </c>
      <c r="C18">
        <v>4</v>
      </c>
    </row>
    <row r="19" spans="1:3" x14ac:dyDescent="0.25">
      <c r="A19" s="7" t="s">
        <v>25</v>
      </c>
      <c r="B19" s="8">
        <v>1</v>
      </c>
      <c r="C19">
        <v>2</v>
      </c>
    </row>
    <row r="20" spans="1:3" x14ac:dyDescent="0.25">
      <c r="A20" s="7" t="s">
        <v>26</v>
      </c>
      <c r="B20" s="8">
        <v>0.77777777777777779</v>
      </c>
      <c r="C20">
        <v>1</v>
      </c>
    </row>
    <row r="21" spans="1:3" x14ac:dyDescent="0.25">
      <c r="A21" s="7" t="s">
        <v>27</v>
      </c>
      <c r="B21" s="8">
        <v>0.62222222222222223</v>
      </c>
      <c r="C21">
        <v>5</v>
      </c>
    </row>
    <row r="22" spans="1:3" x14ac:dyDescent="0.25">
      <c r="A22" s="6" t="s">
        <v>28</v>
      </c>
      <c r="B22" s="8">
        <v>0.87606837606837606</v>
      </c>
      <c r="C22">
        <v>13</v>
      </c>
    </row>
    <row r="23" spans="1:3" x14ac:dyDescent="0.25">
      <c r="A23" s="7" t="s">
        <v>29</v>
      </c>
      <c r="B23" s="8">
        <v>0.80555555555555558</v>
      </c>
      <c r="C23">
        <v>2</v>
      </c>
    </row>
    <row r="24" spans="1:3" x14ac:dyDescent="0.25">
      <c r="A24" s="7" t="s">
        <v>30</v>
      </c>
      <c r="B24" s="8">
        <v>0.80555555555555558</v>
      </c>
      <c r="C24">
        <v>2</v>
      </c>
    </row>
    <row r="25" spans="1:3" x14ac:dyDescent="0.25">
      <c r="A25" s="7" t="s">
        <v>31</v>
      </c>
      <c r="B25" s="8">
        <v>0.77777777777777779</v>
      </c>
      <c r="C25">
        <v>1</v>
      </c>
    </row>
    <row r="26" spans="1:3" x14ac:dyDescent="0.25">
      <c r="A26" s="7" t="s">
        <v>32</v>
      </c>
      <c r="B26" s="8">
        <v>0.75</v>
      </c>
      <c r="C26">
        <v>2</v>
      </c>
    </row>
    <row r="27" spans="1:3" x14ac:dyDescent="0.25">
      <c r="A27" s="7" t="s">
        <v>33</v>
      </c>
      <c r="B27" s="8">
        <v>0.98888888888888893</v>
      </c>
      <c r="C27">
        <v>5</v>
      </c>
    </row>
    <row r="28" spans="1:3" x14ac:dyDescent="0.25">
      <c r="A28" s="7" t="s">
        <v>1517</v>
      </c>
      <c r="B28" s="8">
        <v>0.94444444444444442</v>
      </c>
      <c r="C28">
        <v>1</v>
      </c>
    </row>
    <row r="29" spans="1:3" x14ac:dyDescent="0.25">
      <c r="A29" s="6" t="s">
        <v>34</v>
      </c>
      <c r="B29" s="8">
        <v>0.87393162393162371</v>
      </c>
      <c r="C29">
        <v>26</v>
      </c>
    </row>
    <row r="30" spans="1:3" x14ac:dyDescent="0.25">
      <c r="A30" s="7" t="s">
        <v>35</v>
      </c>
      <c r="B30" s="8">
        <v>0.82407407407407407</v>
      </c>
      <c r="C30">
        <v>6</v>
      </c>
    </row>
    <row r="31" spans="1:3" x14ac:dyDescent="0.25">
      <c r="A31" s="7" t="s">
        <v>36</v>
      </c>
      <c r="B31" s="8">
        <v>0.88888888888888895</v>
      </c>
      <c r="C31">
        <v>20</v>
      </c>
    </row>
    <row r="32" spans="1:3" x14ac:dyDescent="0.25">
      <c r="A32" s="6" t="s">
        <v>15</v>
      </c>
      <c r="B32" s="8">
        <v>0.8274853801169586</v>
      </c>
      <c r="C32">
        <v>152</v>
      </c>
    </row>
    <row r="35" spans="1:7" x14ac:dyDescent="0.25">
      <c r="B35" s="5" t="s">
        <v>37</v>
      </c>
    </row>
    <row r="36" spans="1:7" x14ac:dyDescent="0.25">
      <c r="B36" t="s">
        <v>38</v>
      </c>
      <c r="D36" t="s">
        <v>39</v>
      </c>
      <c r="F36" t="s">
        <v>40</v>
      </c>
      <c r="G36" t="s">
        <v>41</v>
      </c>
    </row>
    <row r="37" spans="1:7" x14ac:dyDescent="0.25">
      <c r="A37" s="5" t="s">
        <v>0</v>
      </c>
      <c r="B37" t="s">
        <v>42</v>
      </c>
      <c r="C37" t="s">
        <v>43</v>
      </c>
      <c r="D37" t="s">
        <v>42</v>
      </c>
      <c r="E37" t="s">
        <v>43</v>
      </c>
    </row>
    <row r="38" spans="1:7" x14ac:dyDescent="0.25">
      <c r="A38" s="6" t="s">
        <v>4</v>
      </c>
      <c r="B38">
        <v>13</v>
      </c>
      <c r="C38" s="8">
        <v>0.13402061855670103</v>
      </c>
      <c r="D38">
        <v>84</v>
      </c>
      <c r="E38" s="8">
        <v>0.865979381443299</v>
      </c>
      <c r="F38">
        <v>97</v>
      </c>
      <c r="G38" s="8">
        <v>1</v>
      </c>
    </row>
    <row r="39" spans="1:7" x14ac:dyDescent="0.25">
      <c r="A39" s="6" t="s">
        <v>21</v>
      </c>
      <c r="B39">
        <v>8</v>
      </c>
      <c r="C39" s="8">
        <v>0.5</v>
      </c>
      <c r="D39">
        <v>8</v>
      </c>
      <c r="E39" s="8">
        <v>0.5</v>
      </c>
      <c r="F39">
        <v>16</v>
      </c>
      <c r="G39" s="8">
        <v>1</v>
      </c>
    </row>
    <row r="40" spans="1:7" x14ac:dyDescent="0.25">
      <c r="A40" s="6" t="s">
        <v>28</v>
      </c>
      <c r="B40">
        <v>13</v>
      </c>
      <c r="C40" s="8">
        <v>1</v>
      </c>
      <c r="E40" s="8">
        <v>0</v>
      </c>
      <c r="F40">
        <v>13</v>
      </c>
      <c r="G40" s="8">
        <v>1</v>
      </c>
    </row>
    <row r="41" spans="1:7" x14ac:dyDescent="0.25">
      <c r="A41" s="6" t="s">
        <v>34</v>
      </c>
      <c r="B41">
        <v>6</v>
      </c>
      <c r="C41" s="8">
        <v>0.23076923076923078</v>
      </c>
      <c r="D41">
        <v>20</v>
      </c>
      <c r="E41" s="8">
        <v>0.76923076923076927</v>
      </c>
      <c r="F41">
        <v>26</v>
      </c>
      <c r="G41" s="8">
        <v>1</v>
      </c>
    </row>
    <row r="42" spans="1:7" x14ac:dyDescent="0.25">
      <c r="A42" s="6" t="s">
        <v>15</v>
      </c>
      <c r="B42">
        <v>40</v>
      </c>
      <c r="C42" s="8">
        <v>0.26315789473684209</v>
      </c>
      <c r="D42">
        <v>112</v>
      </c>
      <c r="E42" s="8">
        <v>0.73684210526315785</v>
      </c>
      <c r="F42">
        <v>152</v>
      </c>
      <c r="G42" s="8">
        <v>1</v>
      </c>
    </row>
    <row r="46" spans="1:7" ht="30" x14ac:dyDescent="0.25">
      <c r="A46" s="5" t="s">
        <v>0</v>
      </c>
      <c r="B46" s="15" t="s">
        <v>44</v>
      </c>
      <c r="C46" s="15" t="s">
        <v>45</v>
      </c>
    </row>
    <row r="47" spans="1:7" x14ac:dyDescent="0.25">
      <c r="A47" s="6" t="s">
        <v>46</v>
      </c>
      <c r="B47">
        <v>145</v>
      </c>
      <c r="C47" s="8">
        <v>0.95394736842105265</v>
      </c>
    </row>
    <row r="48" spans="1:7" x14ac:dyDescent="0.25">
      <c r="A48" s="6" t="s">
        <v>47</v>
      </c>
      <c r="B48">
        <v>7</v>
      </c>
      <c r="C48" s="8">
        <v>4.6052631578947366E-2</v>
      </c>
    </row>
    <row r="49" spans="1:3" x14ac:dyDescent="0.25">
      <c r="A49" s="6" t="s">
        <v>15</v>
      </c>
      <c r="B49">
        <v>152</v>
      </c>
      <c r="C49" s="8">
        <v>1</v>
      </c>
    </row>
    <row r="53" spans="1:3" ht="45" x14ac:dyDescent="0.25">
      <c r="A53" s="5" t="s">
        <v>0</v>
      </c>
      <c r="B53" s="15" t="s">
        <v>48</v>
      </c>
      <c r="C53" s="15" t="s">
        <v>49</v>
      </c>
    </row>
    <row r="54" spans="1:3" x14ac:dyDescent="0.25">
      <c r="A54" s="6" t="s">
        <v>46</v>
      </c>
      <c r="B54">
        <v>147</v>
      </c>
      <c r="C54" s="8">
        <v>0.96710526315789469</v>
      </c>
    </row>
    <row r="55" spans="1:3" x14ac:dyDescent="0.25">
      <c r="A55" s="6" t="s">
        <v>47</v>
      </c>
      <c r="B55">
        <v>5</v>
      </c>
      <c r="C55" s="8">
        <v>3.2894736842105261E-2</v>
      </c>
    </row>
    <row r="56" spans="1:3" x14ac:dyDescent="0.25">
      <c r="A56" s="6" t="s">
        <v>15</v>
      </c>
      <c r="B56">
        <v>152</v>
      </c>
      <c r="C56" s="8">
        <v>1</v>
      </c>
    </row>
    <row r="60" spans="1:3" ht="75" x14ac:dyDescent="0.25">
      <c r="A60" s="5" t="s">
        <v>0</v>
      </c>
      <c r="B60" s="15" t="s">
        <v>50</v>
      </c>
      <c r="C60" s="15" t="s">
        <v>51</v>
      </c>
    </row>
    <row r="61" spans="1:3" x14ac:dyDescent="0.25">
      <c r="A61" s="6" t="s">
        <v>46</v>
      </c>
      <c r="B61">
        <v>133</v>
      </c>
      <c r="C61" s="8">
        <v>0.875</v>
      </c>
    </row>
    <row r="62" spans="1:3" x14ac:dyDescent="0.25">
      <c r="A62" s="6" t="s">
        <v>47</v>
      </c>
      <c r="B62">
        <v>19</v>
      </c>
      <c r="C62" s="8">
        <v>0.125</v>
      </c>
    </row>
    <row r="63" spans="1:3" x14ac:dyDescent="0.25">
      <c r="A63" s="6" t="s">
        <v>15</v>
      </c>
      <c r="B63">
        <v>152</v>
      </c>
      <c r="C63" s="8">
        <v>1</v>
      </c>
    </row>
    <row r="67" spans="1:3" x14ac:dyDescent="0.25">
      <c r="A67" s="5" t="s">
        <v>0</v>
      </c>
      <c r="B67" t="s">
        <v>52</v>
      </c>
      <c r="C67" t="s">
        <v>53</v>
      </c>
    </row>
    <row r="68" spans="1:3" x14ac:dyDescent="0.25">
      <c r="A68" s="6" t="s">
        <v>46</v>
      </c>
      <c r="B68">
        <v>105</v>
      </c>
      <c r="C68" s="8">
        <v>0.69078947368421051</v>
      </c>
    </row>
    <row r="69" spans="1:3" x14ac:dyDescent="0.25">
      <c r="A69" s="6" t="s">
        <v>54</v>
      </c>
      <c r="B69">
        <v>47</v>
      </c>
      <c r="C69" s="8">
        <v>0.30921052631578949</v>
      </c>
    </row>
    <row r="70" spans="1:3" x14ac:dyDescent="0.25">
      <c r="A70" s="6" t="s">
        <v>15</v>
      </c>
      <c r="B70">
        <v>152</v>
      </c>
      <c r="C70" s="8">
        <v>1</v>
      </c>
    </row>
    <row r="74" spans="1:3" ht="60" x14ac:dyDescent="0.25">
      <c r="A74" s="5" t="s">
        <v>0</v>
      </c>
      <c r="B74" s="15" t="s">
        <v>55</v>
      </c>
      <c r="C74" s="15" t="s">
        <v>56</v>
      </c>
    </row>
    <row r="75" spans="1:3" x14ac:dyDescent="0.25">
      <c r="A75" s="6" t="s">
        <v>46</v>
      </c>
      <c r="B75">
        <v>98</v>
      </c>
      <c r="C75" s="8">
        <v>0.64473684210526316</v>
      </c>
    </row>
    <row r="76" spans="1:3" x14ac:dyDescent="0.25">
      <c r="A76" s="6" t="s">
        <v>54</v>
      </c>
      <c r="B76">
        <v>54</v>
      </c>
      <c r="C76" s="8">
        <v>0.35526315789473684</v>
      </c>
    </row>
    <row r="77" spans="1:3" x14ac:dyDescent="0.25">
      <c r="A77" s="6" t="s">
        <v>15</v>
      </c>
      <c r="B77">
        <v>152</v>
      </c>
      <c r="C77" s="8">
        <v>1</v>
      </c>
    </row>
    <row r="81" spans="1:3" ht="45" x14ac:dyDescent="0.25">
      <c r="A81" s="5" t="s">
        <v>0</v>
      </c>
      <c r="B81" s="15" t="s">
        <v>57</v>
      </c>
      <c r="C81" s="15" t="s">
        <v>58</v>
      </c>
    </row>
    <row r="82" spans="1:3" x14ac:dyDescent="0.25">
      <c r="A82" s="6" t="s">
        <v>46</v>
      </c>
      <c r="B82">
        <v>104</v>
      </c>
      <c r="C82" s="8">
        <v>0.68421052631578949</v>
      </c>
    </row>
    <row r="83" spans="1:3" x14ac:dyDescent="0.25">
      <c r="A83" s="6" t="s">
        <v>54</v>
      </c>
      <c r="B83">
        <v>48</v>
      </c>
      <c r="C83" s="8">
        <v>0.31578947368421051</v>
      </c>
    </row>
    <row r="84" spans="1:3" x14ac:dyDescent="0.25">
      <c r="A84" s="6" t="s">
        <v>15</v>
      </c>
      <c r="B84">
        <v>152</v>
      </c>
      <c r="C84" s="8">
        <v>1</v>
      </c>
    </row>
    <row r="88" spans="1:3" ht="60" x14ac:dyDescent="0.25">
      <c r="A88" s="5" t="s">
        <v>0</v>
      </c>
      <c r="B88" s="15" t="s">
        <v>59</v>
      </c>
      <c r="C88" s="15" t="s">
        <v>60</v>
      </c>
    </row>
    <row r="89" spans="1:3" x14ac:dyDescent="0.25">
      <c r="A89" s="6" t="s">
        <v>46</v>
      </c>
      <c r="B89">
        <v>145</v>
      </c>
      <c r="C89" s="8">
        <v>0.95394736842105265</v>
      </c>
    </row>
    <row r="90" spans="1:3" x14ac:dyDescent="0.25">
      <c r="A90" s="6" t="s">
        <v>54</v>
      </c>
      <c r="B90">
        <v>7</v>
      </c>
      <c r="C90" s="8">
        <v>4.6052631578947366E-2</v>
      </c>
    </row>
    <row r="91" spans="1:3" x14ac:dyDescent="0.25">
      <c r="A91" s="6" t="s">
        <v>15</v>
      </c>
      <c r="B91">
        <v>152</v>
      </c>
      <c r="C91" s="8">
        <v>1</v>
      </c>
    </row>
    <row r="95" spans="1:3" x14ac:dyDescent="0.25">
      <c r="A95" s="5" t="s">
        <v>0</v>
      </c>
      <c r="B95" t="s">
        <v>61</v>
      </c>
      <c r="C95" t="s">
        <v>62</v>
      </c>
    </row>
    <row r="96" spans="1:3" x14ac:dyDescent="0.25">
      <c r="A96" s="6" t="s">
        <v>46</v>
      </c>
      <c r="B96">
        <v>102</v>
      </c>
      <c r="C96" s="8">
        <v>0.67105263157894735</v>
      </c>
    </row>
    <row r="97" spans="1:3" x14ac:dyDescent="0.25">
      <c r="A97" s="6" t="s">
        <v>54</v>
      </c>
      <c r="B97">
        <v>50</v>
      </c>
      <c r="C97" s="8">
        <v>0.32894736842105265</v>
      </c>
    </row>
    <row r="98" spans="1:3" x14ac:dyDescent="0.25">
      <c r="A98" s="6" t="s">
        <v>15</v>
      </c>
      <c r="B98">
        <v>152</v>
      </c>
      <c r="C98" s="8">
        <v>1</v>
      </c>
    </row>
    <row r="102" spans="1:3" ht="120" x14ac:dyDescent="0.25">
      <c r="A102" s="5" t="s">
        <v>0</v>
      </c>
      <c r="B102" s="15" t="s">
        <v>63</v>
      </c>
      <c r="C102" s="15" t="s">
        <v>64</v>
      </c>
    </row>
    <row r="103" spans="1:3" x14ac:dyDescent="0.25">
      <c r="A103" s="6" t="s">
        <v>46</v>
      </c>
      <c r="B103">
        <v>139</v>
      </c>
      <c r="C103" s="8">
        <v>0.91447368421052633</v>
      </c>
    </row>
    <row r="104" spans="1:3" x14ac:dyDescent="0.25">
      <c r="A104" s="6" t="s">
        <v>54</v>
      </c>
      <c r="B104">
        <v>13</v>
      </c>
      <c r="C104" s="8">
        <v>8.5526315789473686E-2</v>
      </c>
    </row>
    <row r="105" spans="1:3" x14ac:dyDescent="0.25">
      <c r="A105" s="6" t="s">
        <v>15</v>
      </c>
      <c r="B105">
        <v>152</v>
      </c>
      <c r="C105" s="8">
        <v>1</v>
      </c>
    </row>
    <row r="109" spans="1:3" ht="30" x14ac:dyDescent="0.25">
      <c r="A109" s="5" t="s">
        <v>0</v>
      </c>
      <c r="B109" s="15" t="s">
        <v>65</v>
      </c>
      <c r="C109" s="15" t="s">
        <v>66</v>
      </c>
    </row>
    <row r="110" spans="1:3" x14ac:dyDescent="0.25">
      <c r="A110" s="6" t="s">
        <v>46</v>
      </c>
      <c r="B110">
        <v>147</v>
      </c>
      <c r="C110" s="8">
        <v>0.96710526315789469</v>
      </c>
    </row>
    <row r="111" spans="1:3" x14ac:dyDescent="0.25">
      <c r="A111" s="6" t="s">
        <v>54</v>
      </c>
      <c r="B111">
        <v>5</v>
      </c>
      <c r="C111" s="8">
        <v>3.2894736842105261E-2</v>
      </c>
    </row>
    <row r="112" spans="1:3" x14ac:dyDescent="0.25">
      <c r="A112" s="6" t="s">
        <v>15</v>
      </c>
      <c r="B112">
        <v>152</v>
      </c>
      <c r="C112" s="8">
        <v>1</v>
      </c>
    </row>
    <row r="116" spans="1:3" ht="75" x14ac:dyDescent="0.25">
      <c r="A116" s="5" t="s">
        <v>0</v>
      </c>
      <c r="B116" s="15" t="s">
        <v>67</v>
      </c>
      <c r="C116" s="15" t="s">
        <v>68</v>
      </c>
    </row>
    <row r="117" spans="1:3" x14ac:dyDescent="0.25">
      <c r="A117" s="6" t="s">
        <v>46</v>
      </c>
      <c r="B117">
        <v>119</v>
      </c>
      <c r="C117" s="8">
        <v>0.78289473684210531</v>
      </c>
    </row>
    <row r="118" spans="1:3" x14ac:dyDescent="0.25">
      <c r="A118" s="6" t="s">
        <v>54</v>
      </c>
      <c r="B118">
        <v>33</v>
      </c>
      <c r="C118" s="8">
        <v>0.21710526315789475</v>
      </c>
    </row>
    <row r="119" spans="1:3" x14ac:dyDescent="0.25">
      <c r="A119" s="6" t="s">
        <v>15</v>
      </c>
      <c r="B119">
        <v>152</v>
      </c>
      <c r="C119" s="8">
        <v>1</v>
      </c>
    </row>
    <row r="123" spans="1:3" x14ac:dyDescent="0.25">
      <c r="A123" s="5" t="s">
        <v>0</v>
      </c>
      <c r="B123" t="s">
        <v>69</v>
      </c>
      <c r="C123" t="s">
        <v>70</v>
      </c>
    </row>
    <row r="124" spans="1:3" x14ac:dyDescent="0.25">
      <c r="A124" s="6" t="s">
        <v>46</v>
      </c>
      <c r="B124">
        <v>136</v>
      </c>
      <c r="C124" s="8">
        <v>0.89473684210526316</v>
      </c>
    </row>
    <row r="125" spans="1:3" x14ac:dyDescent="0.25">
      <c r="A125" s="6" t="s">
        <v>54</v>
      </c>
      <c r="B125">
        <v>16</v>
      </c>
      <c r="C125" s="8">
        <v>0.10526315789473684</v>
      </c>
    </row>
    <row r="126" spans="1:3" x14ac:dyDescent="0.25">
      <c r="A126" s="6" t="s">
        <v>15</v>
      </c>
      <c r="B126">
        <v>152</v>
      </c>
      <c r="C126" s="8">
        <v>1</v>
      </c>
    </row>
    <row r="130" spans="1:3" ht="45" x14ac:dyDescent="0.25">
      <c r="A130" s="5" t="s">
        <v>0</v>
      </c>
      <c r="B130" s="15" t="s">
        <v>71</v>
      </c>
      <c r="C130" s="15" t="s">
        <v>72</v>
      </c>
    </row>
    <row r="131" spans="1:3" x14ac:dyDescent="0.25">
      <c r="A131" s="6" t="s">
        <v>46</v>
      </c>
      <c r="B131">
        <v>138</v>
      </c>
      <c r="C131" s="8">
        <v>0.90789473684210531</v>
      </c>
    </row>
    <row r="132" spans="1:3" x14ac:dyDescent="0.25">
      <c r="A132" s="6" t="s">
        <v>54</v>
      </c>
      <c r="B132">
        <v>14</v>
      </c>
      <c r="C132" s="8">
        <v>9.2105263157894732E-2</v>
      </c>
    </row>
    <row r="133" spans="1:3" x14ac:dyDescent="0.25">
      <c r="A133" s="6" t="s">
        <v>15</v>
      </c>
      <c r="B133">
        <v>152</v>
      </c>
      <c r="C133" s="8">
        <v>1</v>
      </c>
    </row>
    <row r="137" spans="1:3" ht="45" x14ac:dyDescent="0.25">
      <c r="A137" s="5" t="s">
        <v>0</v>
      </c>
      <c r="B137" s="15" t="s">
        <v>73</v>
      </c>
      <c r="C137" s="15" t="s">
        <v>74</v>
      </c>
    </row>
    <row r="138" spans="1:3" x14ac:dyDescent="0.25">
      <c r="A138" s="6" t="s">
        <v>46</v>
      </c>
      <c r="B138">
        <v>141</v>
      </c>
      <c r="C138" s="16">
        <v>0.92763157894736847</v>
      </c>
    </row>
    <row r="139" spans="1:3" x14ac:dyDescent="0.25">
      <c r="A139" s="6" t="s">
        <v>54</v>
      </c>
      <c r="B139">
        <v>11</v>
      </c>
      <c r="C139" s="16">
        <v>7.2368421052631582E-2</v>
      </c>
    </row>
    <row r="140" spans="1:3" x14ac:dyDescent="0.25">
      <c r="A140" s="6" t="s">
        <v>15</v>
      </c>
      <c r="B140">
        <v>152</v>
      </c>
      <c r="C140" s="16">
        <v>1</v>
      </c>
    </row>
    <row r="144" spans="1:3" ht="45" x14ac:dyDescent="0.25">
      <c r="A144" s="5" t="s">
        <v>0</v>
      </c>
      <c r="B144" s="15" t="s">
        <v>75</v>
      </c>
      <c r="C144" s="15" t="s">
        <v>76</v>
      </c>
    </row>
    <row r="145" spans="1:3" x14ac:dyDescent="0.25">
      <c r="A145" s="6" t="s">
        <v>46</v>
      </c>
      <c r="B145">
        <v>76</v>
      </c>
      <c r="C145" s="8">
        <v>0.5</v>
      </c>
    </row>
    <row r="146" spans="1:3" x14ac:dyDescent="0.25">
      <c r="A146" s="6" t="s">
        <v>54</v>
      </c>
      <c r="B146">
        <v>76</v>
      </c>
      <c r="C146" s="8">
        <v>0.5</v>
      </c>
    </row>
    <row r="147" spans="1:3" x14ac:dyDescent="0.25">
      <c r="A147" s="6" t="s">
        <v>15</v>
      </c>
      <c r="B147">
        <v>152</v>
      </c>
      <c r="C147" s="8">
        <v>1</v>
      </c>
    </row>
    <row r="151" spans="1:3" ht="60" x14ac:dyDescent="0.25">
      <c r="A151" s="5" t="s">
        <v>0</v>
      </c>
      <c r="B151" s="15" t="s">
        <v>77</v>
      </c>
      <c r="C151" s="15" t="s">
        <v>78</v>
      </c>
    </row>
    <row r="152" spans="1:3" x14ac:dyDescent="0.25">
      <c r="A152" s="6" t="s">
        <v>46</v>
      </c>
      <c r="B152" s="15">
        <v>116</v>
      </c>
      <c r="C152" s="8">
        <v>0.76315789473684215</v>
      </c>
    </row>
    <row r="153" spans="1:3" x14ac:dyDescent="0.25">
      <c r="A153" s="6" t="s">
        <v>54</v>
      </c>
      <c r="B153" s="15">
        <v>36</v>
      </c>
      <c r="C153" s="8">
        <v>0.23684210526315788</v>
      </c>
    </row>
    <row r="154" spans="1:3" x14ac:dyDescent="0.25">
      <c r="A154" s="6" t="s">
        <v>15</v>
      </c>
      <c r="B154" s="15">
        <v>152</v>
      </c>
      <c r="C154" s="8">
        <v>1</v>
      </c>
    </row>
    <row r="158" spans="1:3" ht="45" x14ac:dyDescent="0.25">
      <c r="A158" s="5" t="s">
        <v>0</v>
      </c>
      <c r="B158" s="15" t="s">
        <v>79</v>
      </c>
      <c r="C158" s="15" t="s">
        <v>80</v>
      </c>
    </row>
    <row r="159" spans="1:3" x14ac:dyDescent="0.25">
      <c r="A159" s="6" t="s">
        <v>46</v>
      </c>
      <c r="B159">
        <v>127</v>
      </c>
      <c r="C159" s="8">
        <v>0.83552631578947367</v>
      </c>
    </row>
    <row r="160" spans="1:3" x14ac:dyDescent="0.25">
      <c r="A160" s="6" t="s">
        <v>54</v>
      </c>
      <c r="B160">
        <v>25</v>
      </c>
      <c r="C160" s="8">
        <v>0.16447368421052633</v>
      </c>
    </row>
    <row r="161" spans="1:3" x14ac:dyDescent="0.25">
      <c r="A161" s="6" t="s">
        <v>15</v>
      </c>
      <c r="B161">
        <v>152</v>
      </c>
      <c r="C161" s="8">
        <v>1</v>
      </c>
    </row>
    <row r="165" spans="1:3" ht="30" x14ac:dyDescent="0.25">
      <c r="A165" s="5" t="s">
        <v>0</v>
      </c>
      <c r="B165" t="s">
        <v>81</v>
      </c>
      <c r="C165" s="15" t="s">
        <v>82</v>
      </c>
    </row>
    <row r="166" spans="1:3" x14ac:dyDescent="0.25">
      <c r="A166" s="6" t="s">
        <v>46</v>
      </c>
      <c r="B166">
        <v>146</v>
      </c>
      <c r="C166" s="8">
        <v>0.96052631578947367</v>
      </c>
    </row>
    <row r="167" spans="1:3" x14ac:dyDescent="0.25">
      <c r="A167" s="6" t="s">
        <v>54</v>
      </c>
      <c r="B167">
        <v>6</v>
      </c>
      <c r="C167" s="8">
        <v>3.9473684210526314E-2</v>
      </c>
    </row>
    <row r="168" spans="1:3" x14ac:dyDescent="0.25">
      <c r="A168" s="6" t="s">
        <v>15</v>
      </c>
      <c r="B168">
        <v>152</v>
      </c>
      <c r="C168" s="8">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2407F-EB00-4742-88E3-02EF89AF9165}">
  <dimension ref="A1:D19"/>
  <sheetViews>
    <sheetView workbookViewId="0">
      <selection activeCell="A22" sqref="A22"/>
    </sheetView>
  </sheetViews>
  <sheetFormatPr baseColWidth="10" defaultColWidth="11.42578125" defaultRowHeight="15" x14ac:dyDescent="0.25"/>
  <cols>
    <col min="1" max="1" width="82.85546875" customWidth="1"/>
  </cols>
  <sheetData>
    <row r="1" spans="1:4" x14ac:dyDescent="0.25">
      <c r="A1" s="19" t="s">
        <v>83</v>
      </c>
      <c r="B1" s="19" t="s">
        <v>46</v>
      </c>
      <c r="C1" s="19" t="s">
        <v>54</v>
      </c>
      <c r="D1" s="19" t="s">
        <v>84</v>
      </c>
    </row>
    <row r="2" spans="1:4" x14ac:dyDescent="0.25">
      <c r="A2" s="18" t="s">
        <v>85</v>
      </c>
      <c r="B2" s="17">
        <f>+COUNTIF(Table1[   1.El docente inicia la grabación a tiempo],"Cumple")</f>
        <v>177</v>
      </c>
      <c r="C2" s="17">
        <f>+COUNTIF(Table1[   1.El docente inicia la grabación a tiempo],"No Cumple")</f>
        <v>7</v>
      </c>
      <c r="D2" s="17">
        <f>+SUM(B2:C2)</f>
        <v>184</v>
      </c>
    </row>
    <row r="3" spans="1:4" x14ac:dyDescent="0.25">
      <c r="A3" s="18" t="s">
        <v>86</v>
      </c>
      <c r="B3" s="17">
        <f>+COUNTIF(Table1[2.       El docente prende la cámara y su imagen es nítida],"Cumple")</f>
        <v>178</v>
      </c>
      <c r="C3" s="17">
        <f>+COUNTIF(Table1[2.       El docente prende la cámara y su imagen es nítida],"No Cumple")</f>
        <v>6</v>
      </c>
      <c r="D3" s="17">
        <f t="shared" ref="D3:D19" si="0">+SUM(B3:C3)</f>
        <v>184</v>
      </c>
    </row>
    <row r="4" spans="1:4" x14ac:dyDescent="0.25">
      <c r="A4" s="18" t="s">
        <v>87</v>
      </c>
      <c r="B4" s="17">
        <f>+COUNTIF(Table1[3.       Da la bienvenida a los estudiantes y establece un tono de voz acorde para la sesión- Al igual saludar a través del Chat (inclusión)],"Cumple")</f>
        <v>161</v>
      </c>
      <c r="C4" s="17">
        <f>+COUNTIF(Table1[3.       Da la bienvenida a los estudiantes y establece un tono de voz acorde para la sesión- Al igual saludar a través del Chat (inclusión)],"No Cumple")</f>
        <v>23</v>
      </c>
      <c r="D4" s="17">
        <f t="shared" si="0"/>
        <v>184</v>
      </c>
    </row>
    <row r="5" spans="1:4" x14ac:dyDescent="0.25">
      <c r="A5" s="18" t="s">
        <v>88</v>
      </c>
      <c r="B5" s="17">
        <f>+COUNTIF(Table1[4.       Presenta el o los RA],"Cumple")</f>
        <v>129</v>
      </c>
      <c r="C5" s="17">
        <f>+COUNTIF(Table1[4.       Presenta el o los RA],"No Cumple")</f>
        <v>55</v>
      </c>
      <c r="D5" s="17">
        <f t="shared" si="0"/>
        <v>184</v>
      </c>
    </row>
    <row r="6" spans="1:4" x14ac:dyDescent="0.25">
      <c r="A6" s="18" t="s">
        <v>89</v>
      </c>
      <c r="B6" s="17">
        <f>+COUNTIF(Table1[5.       Hace énfasis en el o los RA como declaración esperada al final por el estudiante],"Cumple")</f>
        <v>122</v>
      </c>
      <c r="C6" s="17">
        <f>+COUNTIF(Table1[5.       Hace énfasis en el o los RA como declaración esperada al final por el estudiante],"No Cumple")</f>
        <v>62</v>
      </c>
      <c r="D6" s="17">
        <f t="shared" si="0"/>
        <v>184</v>
      </c>
    </row>
    <row r="7" spans="1:4" x14ac:dyDescent="0.25">
      <c r="A7" s="18" t="s">
        <v>90</v>
      </c>
      <c r="B7" s="17">
        <f>+COUNTIF(Table1[6.       Usa Estrategias que lleven a enfatizar el o los RA],"Cumple")</f>
        <v>126</v>
      </c>
      <c r="C7" s="17">
        <f>+COUNTIF(Table1[6.       Usa Estrategias que lleven a enfatizar el o los RA],"No Cumple")</f>
        <v>58</v>
      </c>
      <c r="D7" s="17">
        <f t="shared" si="0"/>
        <v>184</v>
      </c>
    </row>
    <row r="8" spans="1:4" x14ac:dyDescent="0.25">
      <c r="A8" s="18" t="s">
        <v>91</v>
      </c>
      <c r="B8" s="17">
        <f>+COUNTIF(Table1[7.       Las actividades tienen un proceso sistemático (Organización de la Sesión virtual)],"Cumple")</f>
        <v>177</v>
      </c>
      <c r="C8" s="17">
        <f>+COUNTIF(Table1[7.       Las actividades tienen un proceso sistemático (Organización de la Sesión virtual)],"No Cumple")</f>
        <v>7</v>
      </c>
      <c r="D8" s="17">
        <f t="shared" si="0"/>
        <v>184</v>
      </c>
    </row>
    <row r="9" spans="1:4" x14ac:dyDescent="0.25">
      <c r="A9" s="18" t="s">
        <v>92</v>
      </c>
      <c r="B9" s="17">
        <f>+COUNTIF(Table1[8.       Presenta la agenda],"Cumple")</f>
        <v>125</v>
      </c>
      <c r="C9" s="17">
        <f>+COUNTIF(Table1[8.       Presenta la agenda],"No Cumple")</f>
        <v>59</v>
      </c>
      <c r="D9" s="17">
        <f t="shared" si="0"/>
        <v>184</v>
      </c>
    </row>
    <row r="10" spans="1:4" x14ac:dyDescent="0.25">
      <c r="A10" s="18" t="s">
        <v>93</v>
      </c>
      <c r="B10" s="17">
        <f>+COUNTIF(Table1[9.       Propicia el análisis con los estudiantes (Asegurarse de que las preguntas formuladas estén diseñadas para recordar, relacionar y comprender los conceptos relacionados con el o los RA.)],"Cumple")</f>
        <v>170</v>
      </c>
      <c r="C10" s="17">
        <f>+COUNTIF(Table1[9.       Propicia el análisis con los estudiantes (Asegurarse de que las preguntas formuladas estén diseñadas para recordar, relacionar y comprender los conceptos relacionados con el o los RA.)],"No Cumple")</f>
        <v>14</v>
      </c>
      <c r="D10" s="17">
        <f t="shared" si="0"/>
        <v>184</v>
      </c>
    </row>
    <row r="11" spans="1:4" x14ac:dyDescent="0.25">
      <c r="A11" s="18" t="s">
        <v>94</v>
      </c>
      <c r="B11" s="17">
        <f>+COUNTIF(Table1[  10.Los invita a participar],"Cumple")</f>
        <v>179</v>
      </c>
      <c r="C11" s="17">
        <f>+COUNTIF(Table1[  10.Los invita a participar],"No Cumple")</f>
        <v>5</v>
      </c>
      <c r="D11" s="17">
        <f t="shared" si="0"/>
        <v>184</v>
      </c>
    </row>
    <row r="12" spans="1:4" x14ac:dyDescent="0.25">
      <c r="A12" s="18" t="s">
        <v>95</v>
      </c>
      <c r="B12" s="17">
        <f>+COUNTIF(Table1[11.   Lee las participaciones en el chat de los estudiantes y sobre este continua el desarrollo de su clase (retroalimentación)],"Cumple")</f>
        <v>145</v>
      </c>
      <c r="C12" s="17">
        <f>+COUNTIF(Table1[11.   Lee las participaciones en el chat de los estudiantes y sobre este continua el desarrollo de su clase (retroalimentación)],"No Cumple")</f>
        <v>39</v>
      </c>
      <c r="D12" s="17">
        <f t="shared" si="0"/>
        <v>184</v>
      </c>
    </row>
    <row r="13" spans="1:4" x14ac:dyDescent="0.25">
      <c r="A13" s="18" t="s">
        <v>96</v>
      </c>
      <c r="B13" s="17">
        <f>+COUNTIF(Table1[12.   Alterna recursos en la clase],"Cumple")</f>
        <v>168</v>
      </c>
      <c r="C13" s="17">
        <f>+COUNTIF(Table1[12.   Alterna recursos en la clase],"No Cumple")</f>
        <v>16</v>
      </c>
      <c r="D13" s="17">
        <f t="shared" si="0"/>
        <v>184</v>
      </c>
    </row>
    <row r="14" spans="1:4" x14ac:dyDescent="0.25">
      <c r="A14" s="18" t="s">
        <v>97</v>
      </c>
      <c r="B14" s="17">
        <f>+COUNTIF(Table1[13.   El número de diapositivas es acorde con el tiempo de la sesión],"Cumple")</f>
        <v>170</v>
      </c>
      <c r="C14" s="17">
        <f>+COUNTIF(Table1[13.   El número de diapositivas es acorde con el tiempo de la sesión],"No Cumple")</f>
        <v>14</v>
      </c>
      <c r="D14" s="17">
        <f t="shared" si="0"/>
        <v>184</v>
      </c>
    </row>
    <row r="15" spans="1:4" x14ac:dyDescent="0.25">
      <c r="A15" s="18" t="s">
        <v>98</v>
      </c>
      <c r="B15" s="17">
        <f>+COUNTIF(Table1[14.   Las diapositivas o material usado incluyen gráficas, evita el exceso de información],"Cumple")</f>
        <v>173</v>
      </c>
      <c r="C15" s="17">
        <f>+COUNTIF(Table1[14.   Las diapositivas o material usado incluyen gráficas, evita el exceso de información],"No Cumple")</f>
        <v>11</v>
      </c>
      <c r="D15" s="17">
        <f t="shared" si="0"/>
        <v>184</v>
      </c>
    </row>
    <row r="16" spans="1:4" x14ac:dyDescent="0.25">
      <c r="A16" s="18" t="s">
        <v>99</v>
      </c>
      <c r="B16" s="17">
        <f>+COUNTIF(Table1[15.   Sintetiza los puntos clave a partir de los RA de la clase],"Cumple")</f>
        <v>95</v>
      </c>
      <c r="C16" s="17">
        <f>+COUNTIF(Table1[15.   Sintetiza los puntos clave a partir de los RA de la clase],"No Cumple")</f>
        <v>89</v>
      </c>
      <c r="D16" s="17">
        <f t="shared" si="0"/>
        <v>184</v>
      </c>
    </row>
    <row r="17" spans="1:4" x14ac:dyDescent="0.25">
      <c r="A17" s="18" t="s">
        <v>100</v>
      </c>
      <c r="B17" s="17">
        <f>+COUNTIF(Table1[16.   Invita a revisar la agenda semanal y realizar las lecturas y material complementario],"Cumple")</f>
        <v>139</v>
      </c>
      <c r="C17" s="17">
        <f>+COUNTIF(Table1[16.   Invita a revisar la agenda semanal y realizar las lecturas y material complementario],"No Cumple")</f>
        <v>45</v>
      </c>
      <c r="D17" s="17">
        <f t="shared" si="0"/>
        <v>184</v>
      </c>
    </row>
    <row r="18" spans="1:4" x14ac:dyDescent="0.25">
      <c r="A18" s="18" t="s">
        <v>101</v>
      </c>
      <c r="B18" s="17">
        <f>+COUNTIF(Table1[17.   Invita al desarrollo de las actividades futuras],"Cumple")</f>
        <v>153</v>
      </c>
      <c r="C18" s="17">
        <f>+COUNTIF(Table1[17.   Invita al desarrollo de las actividades futuras],"No Cumple")</f>
        <v>31</v>
      </c>
      <c r="D18" s="17">
        <f t="shared" si="0"/>
        <v>184</v>
      </c>
    </row>
    <row r="19" spans="1:4" x14ac:dyDescent="0.25">
      <c r="A19" s="18" t="s">
        <v>102</v>
      </c>
      <c r="B19" s="17">
        <f>+COUNTIF(Table1[18.   Despide la sesión],"Cumple")</f>
        <v>177</v>
      </c>
      <c r="C19" s="17">
        <f>+COUNTIF(Table1[18.   Despide la sesión],"No Cumple")</f>
        <v>7</v>
      </c>
      <c r="D19" s="17">
        <f t="shared" si="0"/>
        <v>184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85"/>
  <sheetViews>
    <sheetView topLeftCell="A163" workbookViewId="0">
      <selection activeCell="D190" sqref="D190"/>
    </sheetView>
  </sheetViews>
  <sheetFormatPr baseColWidth="10" defaultColWidth="9.140625" defaultRowHeight="15" x14ac:dyDescent="0.25"/>
  <cols>
    <col min="1" max="3" width="20" bestFit="1" customWidth="1"/>
    <col min="4" max="4" width="31.85546875" bestFit="1" customWidth="1"/>
    <col min="5" max="5" width="32.5703125" bestFit="1" customWidth="1"/>
    <col min="6" max="7" width="20" bestFit="1" customWidth="1"/>
    <col min="8" max="8" width="89" bestFit="1" customWidth="1"/>
    <col min="9" max="9" width="38.7109375" bestFit="1" customWidth="1"/>
    <col min="10" max="10" width="32.5703125" bestFit="1" customWidth="1"/>
    <col min="11" max="11" width="56.28515625" bestFit="1" customWidth="1"/>
    <col min="12" max="12" width="69.42578125" bestFit="1" customWidth="1"/>
    <col min="13" max="13" width="40.5703125" bestFit="1" customWidth="1"/>
    <col min="14" max="14" width="52.5703125" bestFit="1" customWidth="1"/>
    <col min="15" max="15" width="76" customWidth="1"/>
    <col min="16" max="16" width="255.7109375" bestFit="1" customWidth="1"/>
    <col min="17" max="17" width="25.5703125" bestFit="1" customWidth="1"/>
    <col min="18" max="18" width="79.28515625" bestFit="1" customWidth="1"/>
    <col min="19" max="19" width="51.28515625" bestFit="1" customWidth="1"/>
    <col min="20" max="20" width="255.7109375" bestFit="1" customWidth="1"/>
    <col min="21" max="21" width="80.28515625" bestFit="1" customWidth="1"/>
    <col min="22" max="22" width="24.85546875" bestFit="1" customWidth="1"/>
    <col min="23" max="23" width="255.7109375" bestFit="1" customWidth="1"/>
    <col min="24" max="24" width="51.85546875" customWidth="1"/>
    <col min="25" max="25" width="255.7109375" bestFit="1" customWidth="1"/>
    <col min="26" max="26" width="25.5703125" bestFit="1" customWidth="1"/>
    <col min="27" max="27" width="52.7109375" customWidth="1"/>
    <col min="28" max="28" width="255.7109375" bestFit="1" customWidth="1"/>
    <col min="29" max="29" width="31.5703125" bestFit="1" customWidth="1"/>
    <col min="30" max="30" width="63.5703125" customWidth="1"/>
    <col min="31" max="31" width="81" bestFit="1" customWidth="1"/>
    <col min="32" max="32" width="255.7109375" bestFit="1" customWidth="1"/>
    <col min="33" max="33" width="55.42578125" bestFit="1" customWidth="1"/>
    <col min="34" max="34" width="81.7109375" bestFit="1" customWidth="1"/>
    <col min="35" max="35" width="47.140625" bestFit="1" customWidth="1"/>
    <col min="36" max="36" width="22.7109375" bestFit="1" customWidth="1"/>
    <col min="37" max="39" width="255.7109375" bestFit="1" customWidth="1"/>
    <col min="40" max="40" width="17.5703125" customWidth="1"/>
    <col min="41" max="41" width="18" customWidth="1"/>
    <col min="42" max="42" width="20" bestFit="1" customWidth="1"/>
  </cols>
  <sheetData>
    <row r="1" spans="1:42" x14ac:dyDescent="0.25">
      <c r="A1" t="s">
        <v>103</v>
      </c>
      <c r="B1" t="s">
        <v>104</v>
      </c>
      <c r="C1" t="s">
        <v>105</v>
      </c>
      <c r="D1" t="s">
        <v>106</v>
      </c>
      <c r="E1" t="s">
        <v>107</v>
      </c>
      <c r="F1" t="s">
        <v>108</v>
      </c>
      <c r="G1" t="s">
        <v>109</v>
      </c>
      <c r="H1" t="s">
        <v>110</v>
      </c>
      <c r="I1" t="s">
        <v>111</v>
      </c>
      <c r="J1" t="s">
        <v>112</v>
      </c>
      <c r="K1" t="s">
        <v>113</v>
      </c>
      <c r="L1" t="s">
        <v>114</v>
      </c>
      <c r="M1" t="s">
        <v>115</v>
      </c>
      <c r="N1" t="s">
        <v>85</v>
      </c>
      <c r="O1" t="s">
        <v>86</v>
      </c>
      <c r="P1" t="s">
        <v>87</v>
      </c>
      <c r="Q1" t="s">
        <v>116</v>
      </c>
      <c r="R1" t="s">
        <v>88</v>
      </c>
      <c r="S1" t="s">
        <v>89</v>
      </c>
      <c r="T1" t="s">
        <v>90</v>
      </c>
      <c r="U1" t="s">
        <v>117</v>
      </c>
      <c r="V1" t="s">
        <v>91</v>
      </c>
      <c r="W1" t="s">
        <v>92</v>
      </c>
      <c r="X1" t="s">
        <v>118</v>
      </c>
      <c r="Y1" t="s">
        <v>93</v>
      </c>
      <c r="Z1" t="s">
        <v>119</v>
      </c>
      <c r="AA1" t="s">
        <v>94</v>
      </c>
      <c r="AB1" t="s">
        <v>95</v>
      </c>
      <c r="AC1" t="s">
        <v>120</v>
      </c>
      <c r="AD1" t="s">
        <v>96</v>
      </c>
      <c r="AE1" t="s">
        <v>97</v>
      </c>
      <c r="AF1" t="s">
        <v>98</v>
      </c>
      <c r="AG1" t="s">
        <v>121</v>
      </c>
      <c r="AH1" t="s">
        <v>99</v>
      </c>
      <c r="AI1" t="s">
        <v>100</v>
      </c>
      <c r="AJ1" t="s">
        <v>101</v>
      </c>
      <c r="AK1" t="s">
        <v>102</v>
      </c>
      <c r="AL1" t="s">
        <v>122</v>
      </c>
      <c r="AM1" t="s">
        <v>123</v>
      </c>
      <c r="AN1" t="s">
        <v>124</v>
      </c>
      <c r="AO1" t="s">
        <v>125</v>
      </c>
      <c r="AP1" t="s">
        <v>126</v>
      </c>
    </row>
    <row r="2" spans="1:42" x14ac:dyDescent="0.25">
      <c r="A2">
        <v>1</v>
      </c>
      <c r="B2" s="1">
        <v>45352.719583333303</v>
      </c>
      <c r="C2" s="1">
        <v>45352.746527777803</v>
      </c>
      <c r="D2" t="s">
        <v>127</v>
      </c>
      <c r="E2" t="s">
        <v>128</v>
      </c>
      <c r="F2" s="1"/>
      <c r="G2" s="2">
        <v>45348</v>
      </c>
      <c r="H2" t="s">
        <v>129</v>
      </c>
      <c r="I2" t="s">
        <v>130</v>
      </c>
      <c r="J2" t="s">
        <v>131</v>
      </c>
      <c r="K2" t="s">
        <v>4</v>
      </c>
      <c r="L2" t="s">
        <v>6</v>
      </c>
      <c r="M2" t="s">
        <v>132</v>
      </c>
      <c r="N2" t="s">
        <v>46</v>
      </c>
      <c r="O2" t="s">
        <v>46</v>
      </c>
      <c r="P2" t="s">
        <v>46</v>
      </c>
      <c r="Q2" t="s">
        <v>133</v>
      </c>
      <c r="R2" t="s">
        <v>46</v>
      </c>
      <c r="S2" t="s">
        <v>46</v>
      </c>
      <c r="T2" t="s">
        <v>46</v>
      </c>
      <c r="U2" t="s">
        <v>134</v>
      </c>
      <c r="V2" t="s">
        <v>46</v>
      </c>
      <c r="W2" t="s">
        <v>46</v>
      </c>
      <c r="X2" t="s">
        <v>135</v>
      </c>
      <c r="Y2" t="s">
        <v>46</v>
      </c>
      <c r="Z2" t="s">
        <v>136</v>
      </c>
      <c r="AA2" t="s">
        <v>46</v>
      </c>
      <c r="AB2" t="s">
        <v>46</v>
      </c>
      <c r="AC2" t="s">
        <v>137</v>
      </c>
      <c r="AD2" t="s">
        <v>46</v>
      </c>
      <c r="AE2" t="s">
        <v>46</v>
      </c>
      <c r="AF2" t="s">
        <v>46</v>
      </c>
      <c r="AG2" t="s">
        <v>138</v>
      </c>
      <c r="AH2" t="s">
        <v>46</v>
      </c>
      <c r="AI2" t="s">
        <v>46</v>
      </c>
      <c r="AJ2" t="s">
        <v>46</v>
      </c>
      <c r="AK2" t="s">
        <v>46</v>
      </c>
      <c r="AL2" t="s">
        <v>139</v>
      </c>
      <c r="AM2" t="s">
        <v>140</v>
      </c>
      <c r="AN2" t="s">
        <v>141</v>
      </c>
      <c r="AO2" s="4">
        <f>+COUNTIF(Table1[[#This Row],[   1.El docente inicia la grabación a tiempo]:[18.   Despide la sesión]],"Cumple")/18</f>
        <v>1</v>
      </c>
      <c r="AP2" t="str">
        <f>VLOOKUP(Table1[[#This Row],[Programa ]],Tabla2[],2)</f>
        <v>Posgrado</v>
      </c>
    </row>
    <row r="3" spans="1:42" x14ac:dyDescent="0.25">
      <c r="A3">
        <v>2</v>
      </c>
      <c r="B3" s="1">
        <v>45352.768217592602</v>
      </c>
      <c r="C3" s="1">
        <v>45352.772523148102</v>
      </c>
      <c r="D3" t="s">
        <v>142</v>
      </c>
      <c r="E3" t="s">
        <v>143</v>
      </c>
      <c r="F3" s="1"/>
      <c r="G3" s="2">
        <v>45352</v>
      </c>
      <c r="H3" t="s">
        <v>144</v>
      </c>
      <c r="I3" t="s">
        <v>145</v>
      </c>
      <c r="J3" t="s">
        <v>146</v>
      </c>
      <c r="K3" t="s">
        <v>4</v>
      </c>
      <c r="L3" t="s">
        <v>20</v>
      </c>
      <c r="M3" t="s">
        <v>147</v>
      </c>
      <c r="N3" t="s">
        <v>46</v>
      </c>
      <c r="O3" t="s">
        <v>46</v>
      </c>
      <c r="P3" t="s">
        <v>46</v>
      </c>
      <c r="Q3" t="s">
        <v>148</v>
      </c>
      <c r="R3" t="s">
        <v>46</v>
      </c>
      <c r="S3" t="s">
        <v>46</v>
      </c>
      <c r="T3" t="s">
        <v>46</v>
      </c>
      <c r="U3" t="s">
        <v>149</v>
      </c>
      <c r="V3" t="s">
        <v>46</v>
      </c>
      <c r="W3" t="s">
        <v>46</v>
      </c>
      <c r="X3" t="s">
        <v>150</v>
      </c>
      <c r="Y3" t="s">
        <v>46</v>
      </c>
      <c r="Z3" t="s">
        <v>151</v>
      </c>
      <c r="AA3" t="s">
        <v>46</v>
      </c>
      <c r="AB3" t="s">
        <v>46</v>
      </c>
      <c r="AC3" t="s">
        <v>152</v>
      </c>
      <c r="AD3" t="s">
        <v>46</v>
      </c>
      <c r="AE3" t="s">
        <v>46</v>
      </c>
      <c r="AF3" t="s">
        <v>46</v>
      </c>
      <c r="AG3" t="s">
        <v>153</v>
      </c>
      <c r="AH3" t="s">
        <v>46</v>
      </c>
      <c r="AI3" t="s">
        <v>46</v>
      </c>
      <c r="AJ3" t="s">
        <v>46</v>
      </c>
      <c r="AK3" t="s">
        <v>46</v>
      </c>
      <c r="AL3" t="s">
        <v>154</v>
      </c>
      <c r="AM3" t="s">
        <v>155</v>
      </c>
      <c r="AN3" t="s">
        <v>156</v>
      </c>
      <c r="AO3" s="4">
        <f>+COUNTIF(Table1[[#This Row],[   1.El docente inicia la grabación a tiempo]:[18.   Despide la sesión]],"Cumple")/18</f>
        <v>1</v>
      </c>
      <c r="AP3" t="str">
        <f>VLOOKUP(Table1[[#This Row],[Programa ]],Tabla2[],2)</f>
        <v>Pregrado</v>
      </c>
    </row>
    <row r="4" spans="1:42" x14ac:dyDescent="0.25">
      <c r="A4">
        <v>3</v>
      </c>
      <c r="B4" s="1">
        <v>45352.772592592599</v>
      </c>
      <c r="C4" s="1">
        <v>45352.811562499999</v>
      </c>
      <c r="D4" t="s">
        <v>142</v>
      </c>
      <c r="E4" t="s">
        <v>143</v>
      </c>
      <c r="F4" s="1"/>
      <c r="G4" s="2">
        <v>45352</v>
      </c>
      <c r="H4" t="s">
        <v>157</v>
      </c>
      <c r="I4" t="s">
        <v>158</v>
      </c>
      <c r="J4" t="s">
        <v>159</v>
      </c>
      <c r="K4" t="s">
        <v>4</v>
      </c>
      <c r="L4" t="s">
        <v>20</v>
      </c>
      <c r="M4" t="s">
        <v>160</v>
      </c>
      <c r="N4" t="s">
        <v>46</v>
      </c>
      <c r="O4" t="s">
        <v>46</v>
      </c>
      <c r="P4" t="s">
        <v>47</v>
      </c>
      <c r="Q4" t="s">
        <v>161</v>
      </c>
      <c r="R4" t="s">
        <v>54</v>
      </c>
      <c r="S4" t="s">
        <v>54</v>
      </c>
      <c r="T4" t="s">
        <v>54</v>
      </c>
      <c r="U4" t="s">
        <v>162</v>
      </c>
      <c r="V4" t="s">
        <v>46</v>
      </c>
      <c r="W4" t="s">
        <v>54</v>
      </c>
      <c r="X4" t="s">
        <v>163</v>
      </c>
      <c r="Y4" t="s">
        <v>46</v>
      </c>
      <c r="Z4" t="s">
        <v>164</v>
      </c>
      <c r="AA4" t="s">
        <v>46</v>
      </c>
      <c r="AB4" t="s">
        <v>54</v>
      </c>
      <c r="AC4" t="s">
        <v>165</v>
      </c>
      <c r="AD4" t="s">
        <v>46</v>
      </c>
      <c r="AE4" t="s">
        <v>46</v>
      </c>
      <c r="AF4" t="s">
        <v>46</v>
      </c>
      <c r="AG4" t="s">
        <v>154</v>
      </c>
      <c r="AH4" t="s">
        <v>54</v>
      </c>
      <c r="AI4" t="s">
        <v>46</v>
      </c>
      <c r="AJ4" t="s">
        <v>46</v>
      </c>
      <c r="AK4" t="s">
        <v>46</v>
      </c>
      <c r="AL4" t="s">
        <v>166</v>
      </c>
      <c r="AM4" t="s">
        <v>167</v>
      </c>
      <c r="AN4" s="3" t="s">
        <v>168</v>
      </c>
      <c r="AO4" s="4">
        <f>+COUNTIF(Table1[[#This Row],[   1.El docente inicia la grabación a tiempo]:[18.   Despide la sesión]],"Cumple")/18</f>
        <v>0.61111111111111116</v>
      </c>
      <c r="AP4" t="str">
        <f>VLOOKUP(Table1[[#This Row],[Programa ]],Tabla2[],2)</f>
        <v>Pregrado</v>
      </c>
    </row>
    <row r="5" spans="1:42" x14ac:dyDescent="0.25">
      <c r="A5">
        <v>4</v>
      </c>
      <c r="B5" s="1">
        <v>45352.851238425901</v>
      </c>
      <c r="C5" s="1">
        <v>45352.854571759301</v>
      </c>
      <c r="D5" t="s">
        <v>142</v>
      </c>
      <c r="E5" t="s">
        <v>143</v>
      </c>
      <c r="F5" s="1"/>
      <c r="G5" s="2">
        <v>45352</v>
      </c>
      <c r="H5" t="s">
        <v>169</v>
      </c>
      <c r="I5" t="s">
        <v>145</v>
      </c>
      <c r="J5" t="s">
        <v>159</v>
      </c>
      <c r="K5" t="s">
        <v>4</v>
      </c>
      <c r="L5" t="s">
        <v>20</v>
      </c>
      <c r="M5" t="s">
        <v>170</v>
      </c>
      <c r="N5" t="s">
        <v>46</v>
      </c>
      <c r="O5" t="s">
        <v>46</v>
      </c>
      <c r="P5" t="s">
        <v>46</v>
      </c>
      <c r="Q5" t="s">
        <v>171</v>
      </c>
      <c r="R5" t="s">
        <v>46</v>
      </c>
      <c r="S5" t="s">
        <v>46</v>
      </c>
      <c r="T5" t="s">
        <v>46</v>
      </c>
      <c r="U5" t="s">
        <v>172</v>
      </c>
      <c r="V5" t="s">
        <v>46</v>
      </c>
      <c r="W5" t="s">
        <v>46</v>
      </c>
      <c r="X5" t="s">
        <v>173</v>
      </c>
      <c r="Y5" t="s">
        <v>46</v>
      </c>
      <c r="Z5" t="s">
        <v>154</v>
      </c>
      <c r="AA5" t="s">
        <v>46</v>
      </c>
      <c r="AB5" t="s">
        <v>46</v>
      </c>
      <c r="AC5" t="s">
        <v>174</v>
      </c>
      <c r="AD5" t="s">
        <v>46</v>
      </c>
      <c r="AE5" t="s">
        <v>46</v>
      </c>
      <c r="AF5" t="s">
        <v>46</v>
      </c>
      <c r="AG5" t="s">
        <v>175</v>
      </c>
      <c r="AH5" t="s">
        <v>46</v>
      </c>
      <c r="AI5" t="s">
        <v>46</v>
      </c>
      <c r="AJ5" t="s">
        <v>46</v>
      </c>
      <c r="AK5" t="s">
        <v>46</v>
      </c>
      <c r="AL5" t="s">
        <v>176</v>
      </c>
      <c r="AM5" t="s">
        <v>177</v>
      </c>
      <c r="AN5" t="s">
        <v>178</v>
      </c>
      <c r="AO5" s="4">
        <f>+COUNTIF(Table1[[#This Row],[   1.El docente inicia la grabación a tiempo]:[18.   Despide la sesión]],"Cumple")/18</f>
        <v>1</v>
      </c>
      <c r="AP5" t="str">
        <f>VLOOKUP(Table1[[#This Row],[Programa ]],Tabla2[],2)</f>
        <v>Pregrado</v>
      </c>
    </row>
    <row r="6" spans="1:42" x14ac:dyDescent="0.25">
      <c r="A6">
        <v>5</v>
      </c>
      <c r="B6" s="1">
        <v>45353.404756944401</v>
      </c>
      <c r="C6" s="1">
        <v>45353.428194444401</v>
      </c>
      <c r="D6" t="s">
        <v>142</v>
      </c>
      <c r="E6" t="s">
        <v>143</v>
      </c>
      <c r="F6" s="1"/>
      <c r="G6" s="2">
        <v>45352</v>
      </c>
      <c r="H6" t="s">
        <v>179</v>
      </c>
      <c r="I6" t="s">
        <v>180</v>
      </c>
      <c r="J6" t="s">
        <v>159</v>
      </c>
      <c r="K6" t="s">
        <v>4</v>
      </c>
      <c r="L6" t="s">
        <v>20</v>
      </c>
      <c r="M6" t="s">
        <v>181</v>
      </c>
      <c r="N6" t="s">
        <v>46</v>
      </c>
      <c r="O6" t="s">
        <v>46</v>
      </c>
      <c r="P6" t="s">
        <v>46</v>
      </c>
      <c r="Q6" t="s">
        <v>182</v>
      </c>
      <c r="R6" t="s">
        <v>54</v>
      </c>
      <c r="S6" t="s">
        <v>54</v>
      </c>
      <c r="T6" t="s">
        <v>54</v>
      </c>
      <c r="U6" t="s">
        <v>183</v>
      </c>
      <c r="V6" t="s">
        <v>46</v>
      </c>
      <c r="W6" t="s">
        <v>46</v>
      </c>
      <c r="X6" t="s">
        <v>184</v>
      </c>
      <c r="Y6" t="s">
        <v>46</v>
      </c>
      <c r="Z6" t="s">
        <v>185</v>
      </c>
      <c r="AA6" t="s">
        <v>46</v>
      </c>
      <c r="AB6" t="s">
        <v>46</v>
      </c>
      <c r="AC6" t="s">
        <v>186</v>
      </c>
      <c r="AD6" t="s">
        <v>54</v>
      </c>
      <c r="AE6" t="s">
        <v>46</v>
      </c>
      <c r="AF6" t="s">
        <v>46</v>
      </c>
      <c r="AG6" t="s">
        <v>187</v>
      </c>
      <c r="AH6" t="s">
        <v>54</v>
      </c>
      <c r="AI6" t="s">
        <v>46</v>
      </c>
      <c r="AJ6" t="s">
        <v>46</v>
      </c>
      <c r="AK6" t="s">
        <v>46</v>
      </c>
      <c r="AL6" t="s">
        <v>166</v>
      </c>
      <c r="AM6" t="s">
        <v>188</v>
      </c>
      <c r="AN6" t="s">
        <v>188</v>
      </c>
      <c r="AO6" s="4">
        <f>+COUNTIF(Table1[[#This Row],[   1.El docente inicia la grabación a tiempo]:[18.   Despide la sesión]],"Cumple")/18</f>
        <v>0.72222222222222221</v>
      </c>
      <c r="AP6" t="str">
        <f>VLOOKUP(Table1[[#This Row],[Programa ]],Tabla2[],2)</f>
        <v>Pregrado</v>
      </c>
    </row>
    <row r="7" spans="1:42" x14ac:dyDescent="0.25">
      <c r="A7">
        <v>6</v>
      </c>
      <c r="B7" s="1">
        <v>45353.592384259297</v>
      </c>
      <c r="C7" s="1">
        <v>45353.599421296298</v>
      </c>
      <c r="D7" t="s">
        <v>127</v>
      </c>
      <c r="E7" t="s">
        <v>128</v>
      </c>
      <c r="F7" s="1"/>
      <c r="G7" s="2">
        <v>45353</v>
      </c>
      <c r="H7" t="s">
        <v>189</v>
      </c>
      <c r="I7" t="s">
        <v>190</v>
      </c>
      <c r="J7" t="s">
        <v>191</v>
      </c>
      <c r="K7" t="s">
        <v>4</v>
      </c>
      <c r="L7" t="s">
        <v>16</v>
      </c>
      <c r="M7" t="s">
        <v>192</v>
      </c>
      <c r="N7" t="s">
        <v>46</v>
      </c>
      <c r="O7" t="s">
        <v>46</v>
      </c>
      <c r="P7" t="s">
        <v>47</v>
      </c>
      <c r="Q7" t="s">
        <v>193</v>
      </c>
      <c r="R7" t="s">
        <v>46</v>
      </c>
      <c r="S7" t="s">
        <v>46</v>
      </c>
      <c r="T7" t="s">
        <v>46</v>
      </c>
      <c r="U7" t="s">
        <v>194</v>
      </c>
      <c r="V7" t="s">
        <v>46</v>
      </c>
      <c r="W7" t="s">
        <v>46</v>
      </c>
      <c r="X7" t="s">
        <v>195</v>
      </c>
      <c r="Y7" t="s">
        <v>46</v>
      </c>
      <c r="Z7" t="s">
        <v>196</v>
      </c>
      <c r="AA7" t="s">
        <v>46</v>
      </c>
      <c r="AB7" t="s">
        <v>46</v>
      </c>
      <c r="AC7" t="s">
        <v>197</v>
      </c>
      <c r="AD7" t="s">
        <v>46</v>
      </c>
      <c r="AE7" t="s">
        <v>46</v>
      </c>
      <c r="AF7" t="s">
        <v>46</v>
      </c>
      <c r="AG7" t="s">
        <v>198</v>
      </c>
      <c r="AH7" t="s">
        <v>46</v>
      </c>
      <c r="AI7" t="s">
        <v>46</v>
      </c>
      <c r="AJ7" t="s">
        <v>46</v>
      </c>
      <c r="AK7" t="s">
        <v>46</v>
      </c>
      <c r="AL7" t="s">
        <v>199</v>
      </c>
      <c r="AM7" t="s">
        <v>200</v>
      </c>
      <c r="AN7" t="s">
        <v>201</v>
      </c>
      <c r="AO7" s="4">
        <f>+COUNTIF(Table1[[#This Row],[   1.El docente inicia la grabación a tiempo]:[18.   Despide la sesión]],"Cumple")/18</f>
        <v>0.94444444444444442</v>
      </c>
      <c r="AP7" t="str">
        <f>VLOOKUP(Table1[[#This Row],[Programa ]],Tabla2[],2)</f>
        <v>Pregrado</v>
      </c>
    </row>
    <row r="8" spans="1:42" x14ac:dyDescent="0.25">
      <c r="A8">
        <v>7</v>
      </c>
      <c r="B8" s="1">
        <v>45353.601053240702</v>
      </c>
      <c r="C8" s="1">
        <v>45353.614965277797</v>
      </c>
      <c r="D8" t="s">
        <v>127</v>
      </c>
      <c r="E8" t="s">
        <v>128</v>
      </c>
      <c r="F8" s="1"/>
      <c r="G8" s="2">
        <v>45353</v>
      </c>
      <c r="H8" t="s">
        <v>202</v>
      </c>
      <c r="I8" t="s">
        <v>203</v>
      </c>
      <c r="J8" t="s">
        <v>204</v>
      </c>
      <c r="K8" t="s">
        <v>4</v>
      </c>
      <c r="L8" t="s">
        <v>16</v>
      </c>
      <c r="M8" t="s">
        <v>205</v>
      </c>
      <c r="N8" t="s">
        <v>46</v>
      </c>
      <c r="O8" t="s">
        <v>46</v>
      </c>
      <c r="P8" t="s">
        <v>47</v>
      </c>
      <c r="Q8" t="s">
        <v>206</v>
      </c>
      <c r="R8" t="s">
        <v>46</v>
      </c>
      <c r="S8" t="s">
        <v>46</v>
      </c>
      <c r="T8" t="s">
        <v>46</v>
      </c>
      <c r="U8" t="s">
        <v>207</v>
      </c>
      <c r="V8" t="s">
        <v>46</v>
      </c>
      <c r="W8" t="s">
        <v>46</v>
      </c>
      <c r="X8" t="s">
        <v>208</v>
      </c>
      <c r="Y8" t="s">
        <v>46</v>
      </c>
      <c r="Z8" t="s">
        <v>209</v>
      </c>
      <c r="AA8" t="s">
        <v>46</v>
      </c>
      <c r="AB8" t="s">
        <v>46</v>
      </c>
      <c r="AC8" t="s">
        <v>210</v>
      </c>
      <c r="AD8" t="s">
        <v>46</v>
      </c>
      <c r="AE8" t="s">
        <v>46</v>
      </c>
      <c r="AF8" t="s">
        <v>46</v>
      </c>
      <c r="AG8" t="s">
        <v>211</v>
      </c>
      <c r="AH8" t="s">
        <v>46</v>
      </c>
      <c r="AI8" t="s">
        <v>46</v>
      </c>
      <c r="AJ8" t="s">
        <v>46</v>
      </c>
      <c r="AK8" t="s">
        <v>46</v>
      </c>
      <c r="AL8" t="s">
        <v>212</v>
      </c>
      <c r="AM8" t="s">
        <v>213</v>
      </c>
      <c r="AN8" t="s">
        <v>214</v>
      </c>
      <c r="AO8" s="4">
        <f>+COUNTIF(Table1[[#This Row],[   1.El docente inicia la grabación a tiempo]:[18.   Despide la sesión]],"Cumple")/18</f>
        <v>0.94444444444444442</v>
      </c>
      <c r="AP8" t="str">
        <f>VLOOKUP(Table1[[#This Row],[Programa ]],Tabla2[],2)</f>
        <v>Pregrado</v>
      </c>
    </row>
    <row r="9" spans="1:42" x14ac:dyDescent="0.25">
      <c r="A9">
        <v>8</v>
      </c>
      <c r="B9" s="1">
        <v>45353.615104166704</v>
      </c>
      <c r="C9" s="1">
        <v>45353.623402777797</v>
      </c>
      <c r="D9" t="s">
        <v>127</v>
      </c>
      <c r="E9" t="s">
        <v>128</v>
      </c>
      <c r="F9" s="1"/>
      <c r="G9" s="2">
        <v>45353</v>
      </c>
      <c r="H9" t="s">
        <v>215</v>
      </c>
      <c r="I9" t="s">
        <v>216</v>
      </c>
      <c r="J9" t="s">
        <v>131</v>
      </c>
      <c r="K9" t="s">
        <v>4</v>
      </c>
      <c r="L9" t="s">
        <v>16</v>
      </c>
      <c r="M9" t="s">
        <v>217</v>
      </c>
      <c r="N9" t="s">
        <v>46</v>
      </c>
      <c r="O9" t="s">
        <v>46</v>
      </c>
      <c r="P9" t="s">
        <v>46</v>
      </c>
      <c r="Q9" t="s">
        <v>218</v>
      </c>
      <c r="R9" t="s">
        <v>46</v>
      </c>
      <c r="S9" t="s">
        <v>46</v>
      </c>
      <c r="T9" t="s">
        <v>46</v>
      </c>
      <c r="U9" t="s">
        <v>219</v>
      </c>
      <c r="V9" t="s">
        <v>46</v>
      </c>
      <c r="W9" t="s">
        <v>46</v>
      </c>
      <c r="X9" t="s">
        <v>220</v>
      </c>
      <c r="Y9" t="s">
        <v>46</v>
      </c>
      <c r="Z9" t="s">
        <v>221</v>
      </c>
      <c r="AA9" t="s">
        <v>46</v>
      </c>
      <c r="AB9" t="s">
        <v>54</v>
      </c>
      <c r="AC9" t="s">
        <v>222</v>
      </c>
      <c r="AD9" t="s">
        <v>46</v>
      </c>
      <c r="AE9" t="s">
        <v>46</v>
      </c>
      <c r="AF9" t="s">
        <v>46</v>
      </c>
      <c r="AG9" t="s">
        <v>223</v>
      </c>
      <c r="AH9" t="s">
        <v>46</v>
      </c>
      <c r="AI9" t="s">
        <v>46</v>
      </c>
      <c r="AJ9" t="s">
        <v>46</v>
      </c>
      <c r="AK9" t="s">
        <v>46</v>
      </c>
      <c r="AL9" t="s">
        <v>224</v>
      </c>
      <c r="AM9" t="s">
        <v>225</v>
      </c>
      <c r="AN9" t="s">
        <v>201</v>
      </c>
      <c r="AO9" s="4">
        <f>+COUNTIF(Table1[[#This Row],[   1.El docente inicia la grabación a tiempo]:[18.   Despide la sesión]],"Cumple")/18</f>
        <v>0.94444444444444442</v>
      </c>
      <c r="AP9" t="str">
        <f>VLOOKUP(Table1[[#This Row],[Programa ]],Tabla2[],2)</f>
        <v>Pregrado</v>
      </c>
    </row>
    <row r="10" spans="1:42" x14ac:dyDescent="0.25">
      <c r="A10">
        <v>9</v>
      </c>
      <c r="B10" s="1">
        <v>45353.6956712963</v>
      </c>
      <c r="C10" s="1">
        <v>45353.7016435185</v>
      </c>
      <c r="D10" t="s">
        <v>127</v>
      </c>
      <c r="E10" t="s">
        <v>128</v>
      </c>
      <c r="F10" s="1"/>
      <c r="G10" s="2">
        <v>45353</v>
      </c>
      <c r="H10" t="s">
        <v>226</v>
      </c>
      <c r="I10" t="s">
        <v>227</v>
      </c>
      <c r="J10" t="s">
        <v>131</v>
      </c>
      <c r="K10" t="s">
        <v>4</v>
      </c>
      <c r="L10" t="s">
        <v>16</v>
      </c>
      <c r="M10" t="s">
        <v>228</v>
      </c>
      <c r="N10" t="s">
        <v>46</v>
      </c>
      <c r="O10" t="s">
        <v>46</v>
      </c>
      <c r="P10" t="s">
        <v>46</v>
      </c>
      <c r="Q10" t="s">
        <v>229</v>
      </c>
      <c r="R10" t="s">
        <v>46</v>
      </c>
      <c r="S10" t="s">
        <v>46</v>
      </c>
      <c r="T10" t="s">
        <v>46</v>
      </c>
      <c r="U10" t="s">
        <v>230</v>
      </c>
      <c r="V10" t="s">
        <v>46</v>
      </c>
      <c r="W10" t="s">
        <v>46</v>
      </c>
      <c r="X10" t="s">
        <v>231</v>
      </c>
      <c r="Y10" t="s">
        <v>46</v>
      </c>
      <c r="Z10" t="s">
        <v>221</v>
      </c>
      <c r="AA10" t="s">
        <v>46</v>
      </c>
      <c r="AB10" t="s">
        <v>46</v>
      </c>
      <c r="AC10" t="s">
        <v>232</v>
      </c>
      <c r="AD10" t="s">
        <v>46</v>
      </c>
      <c r="AE10" t="s">
        <v>46</v>
      </c>
      <c r="AF10" t="s">
        <v>46</v>
      </c>
      <c r="AG10" t="s">
        <v>233</v>
      </c>
      <c r="AH10" t="s">
        <v>46</v>
      </c>
      <c r="AI10" t="s">
        <v>46</v>
      </c>
      <c r="AJ10" t="s">
        <v>46</v>
      </c>
      <c r="AK10" t="s">
        <v>46</v>
      </c>
      <c r="AL10" t="s">
        <v>234</v>
      </c>
      <c r="AM10" t="s">
        <v>235</v>
      </c>
      <c r="AN10" t="s">
        <v>236</v>
      </c>
      <c r="AO10" s="4">
        <f>+COUNTIF(Table1[[#This Row],[   1.El docente inicia la grabación a tiempo]:[18.   Despide la sesión]],"Cumple")/18</f>
        <v>1</v>
      </c>
      <c r="AP10" t="str">
        <f>VLOOKUP(Table1[[#This Row],[Programa ]],Tabla2[],2)</f>
        <v>Pregrado</v>
      </c>
    </row>
    <row r="11" spans="1:42" x14ac:dyDescent="0.25">
      <c r="A11">
        <v>10</v>
      </c>
      <c r="B11" s="1">
        <v>45353.701712962997</v>
      </c>
      <c r="C11" s="1">
        <v>45353.721712963001</v>
      </c>
      <c r="D11" t="s">
        <v>127</v>
      </c>
      <c r="E11" t="s">
        <v>128</v>
      </c>
      <c r="F11" s="1"/>
      <c r="G11" s="2">
        <v>45353</v>
      </c>
      <c r="H11" t="s">
        <v>237</v>
      </c>
      <c r="I11" t="s">
        <v>238</v>
      </c>
      <c r="J11" t="s">
        <v>131</v>
      </c>
      <c r="K11" t="s">
        <v>4</v>
      </c>
      <c r="L11" t="s">
        <v>12</v>
      </c>
      <c r="M11" t="s">
        <v>239</v>
      </c>
      <c r="N11" t="s">
        <v>46</v>
      </c>
      <c r="O11" t="s">
        <v>46</v>
      </c>
      <c r="P11" t="s">
        <v>46</v>
      </c>
      <c r="Q11" t="s">
        <v>240</v>
      </c>
      <c r="R11" t="s">
        <v>54</v>
      </c>
      <c r="S11" t="s">
        <v>54</v>
      </c>
      <c r="T11" t="s">
        <v>54</v>
      </c>
      <c r="U11" t="s">
        <v>241</v>
      </c>
      <c r="V11" t="s">
        <v>46</v>
      </c>
      <c r="W11" t="s">
        <v>46</v>
      </c>
      <c r="X11" t="s">
        <v>195</v>
      </c>
      <c r="Y11" t="s">
        <v>46</v>
      </c>
      <c r="Z11" t="s">
        <v>242</v>
      </c>
      <c r="AA11" t="s">
        <v>46</v>
      </c>
      <c r="AB11" t="s">
        <v>54</v>
      </c>
      <c r="AC11" t="s">
        <v>243</v>
      </c>
      <c r="AD11" t="s">
        <v>46</v>
      </c>
      <c r="AE11" t="s">
        <v>46</v>
      </c>
      <c r="AF11" t="s">
        <v>46</v>
      </c>
      <c r="AG11" t="s">
        <v>244</v>
      </c>
      <c r="AH11" t="s">
        <v>54</v>
      </c>
      <c r="AI11" t="s">
        <v>46</v>
      </c>
      <c r="AJ11" t="s">
        <v>46</v>
      </c>
      <c r="AK11" t="s">
        <v>46</v>
      </c>
      <c r="AL11" t="s">
        <v>245</v>
      </c>
      <c r="AM11" t="s">
        <v>246</v>
      </c>
      <c r="AN11" t="s">
        <v>247</v>
      </c>
      <c r="AO11" s="4">
        <f>+COUNTIF(Table1[[#This Row],[   1.El docente inicia la grabación a tiempo]:[18.   Despide la sesión]],"Cumple")/18</f>
        <v>0.72222222222222221</v>
      </c>
      <c r="AP11" t="str">
        <f>VLOOKUP(Table1[[#This Row],[Programa ]],Tabla2[],2)</f>
        <v>Posgrado</v>
      </c>
    </row>
    <row r="12" spans="1:42" x14ac:dyDescent="0.25">
      <c r="A12">
        <v>11</v>
      </c>
      <c r="B12" s="1">
        <v>45354.841527777797</v>
      </c>
      <c r="C12" s="1">
        <v>45354.886284722197</v>
      </c>
      <c r="D12" t="s">
        <v>248</v>
      </c>
      <c r="E12" t="s">
        <v>249</v>
      </c>
      <c r="F12" s="1"/>
      <c r="G12" s="2">
        <v>45351</v>
      </c>
      <c r="H12" t="s">
        <v>250</v>
      </c>
      <c r="I12" t="s">
        <v>251</v>
      </c>
      <c r="J12" t="s">
        <v>252</v>
      </c>
      <c r="K12" t="s">
        <v>4</v>
      </c>
      <c r="L12" t="s">
        <v>19</v>
      </c>
      <c r="M12" t="s">
        <v>253</v>
      </c>
      <c r="N12" t="s">
        <v>46</v>
      </c>
      <c r="O12" t="s">
        <v>46</v>
      </c>
      <c r="P12" t="s">
        <v>46</v>
      </c>
      <c r="Q12" t="s">
        <v>254</v>
      </c>
      <c r="R12" t="s">
        <v>46</v>
      </c>
      <c r="S12" t="s">
        <v>46</v>
      </c>
      <c r="T12" t="s">
        <v>46</v>
      </c>
      <c r="U12" t="s">
        <v>255</v>
      </c>
      <c r="V12" t="s">
        <v>46</v>
      </c>
      <c r="W12" t="s">
        <v>46</v>
      </c>
      <c r="X12" t="s">
        <v>256</v>
      </c>
      <c r="Y12" t="s">
        <v>46</v>
      </c>
      <c r="Z12" t="s">
        <v>257</v>
      </c>
      <c r="AA12" t="s">
        <v>46</v>
      </c>
      <c r="AB12" t="s">
        <v>46</v>
      </c>
      <c r="AC12" t="s">
        <v>258</v>
      </c>
      <c r="AD12" t="s">
        <v>46</v>
      </c>
      <c r="AE12" t="s">
        <v>46</v>
      </c>
      <c r="AF12" t="s">
        <v>46</v>
      </c>
      <c r="AG12" t="s">
        <v>259</v>
      </c>
      <c r="AH12" t="s">
        <v>54</v>
      </c>
      <c r="AI12" t="s">
        <v>46</v>
      </c>
      <c r="AJ12" t="s">
        <v>54</v>
      </c>
      <c r="AK12" t="s">
        <v>46</v>
      </c>
      <c r="AL12" t="s">
        <v>260</v>
      </c>
      <c r="AM12" t="s">
        <v>261</v>
      </c>
      <c r="AN12" t="s">
        <v>262</v>
      </c>
      <c r="AO12" s="4">
        <f>+COUNTIF(Table1[[#This Row],[   1.El docente inicia la grabación a tiempo]:[18.   Despide la sesión]],"Cumple")/18</f>
        <v>0.88888888888888884</v>
      </c>
      <c r="AP12" t="str">
        <f>VLOOKUP(Table1[[#This Row],[Programa ]],Tabla2[],2)</f>
        <v>Pregrado</v>
      </c>
    </row>
    <row r="13" spans="1:42" x14ac:dyDescent="0.25">
      <c r="A13">
        <v>12</v>
      </c>
      <c r="B13" s="1">
        <v>45355.415081018502</v>
      </c>
      <c r="C13" s="1">
        <v>45355.457581018498</v>
      </c>
      <c r="D13" t="s">
        <v>248</v>
      </c>
      <c r="E13" t="s">
        <v>249</v>
      </c>
      <c r="F13" s="1"/>
      <c r="G13" s="2">
        <v>45351</v>
      </c>
      <c r="H13" t="s">
        <v>263</v>
      </c>
      <c r="I13" t="s">
        <v>264</v>
      </c>
      <c r="J13" t="s">
        <v>252</v>
      </c>
      <c r="K13" t="s">
        <v>4</v>
      </c>
      <c r="L13" t="s">
        <v>19</v>
      </c>
      <c r="M13" t="s">
        <v>253</v>
      </c>
      <c r="N13" t="s">
        <v>46</v>
      </c>
      <c r="O13" t="s">
        <v>46</v>
      </c>
      <c r="P13" t="s">
        <v>46</v>
      </c>
      <c r="Q13" t="s">
        <v>265</v>
      </c>
      <c r="R13" t="s">
        <v>54</v>
      </c>
      <c r="S13" t="s">
        <v>54</v>
      </c>
      <c r="T13" t="s">
        <v>54</v>
      </c>
      <c r="U13" t="s">
        <v>266</v>
      </c>
      <c r="V13" t="s">
        <v>46</v>
      </c>
      <c r="W13" t="s">
        <v>46</v>
      </c>
      <c r="X13" t="s">
        <v>267</v>
      </c>
      <c r="Y13" t="s">
        <v>46</v>
      </c>
      <c r="Z13" t="s">
        <v>268</v>
      </c>
      <c r="AA13" t="s">
        <v>46</v>
      </c>
      <c r="AB13" t="s">
        <v>46</v>
      </c>
      <c r="AC13" t="s">
        <v>269</v>
      </c>
      <c r="AD13" t="s">
        <v>46</v>
      </c>
      <c r="AE13" t="s">
        <v>46</v>
      </c>
      <c r="AF13" t="s">
        <v>46</v>
      </c>
      <c r="AG13" t="s">
        <v>270</v>
      </c>
      <c r="AH13" t="s">
        <v>54</v>
      </c>
      <c r="AI13" t="s">
        <v>46</v>
      </c>
      <c r="AJ13" t="s">
        <v>46</v>
      </c>
      <c r="AK13" t="s">
        <v>46</v>
      </c>
      <c r="AL13" t="s">
        <v>271</v>
      </c>
      <c r="AM13" t="s">
        <v>272</v>
      </c>
      <c r="AN13" t="s">
        <v>273</v>
      </c>
      <c r="AO13" s="4">
        <f>+COUNTIF(Table1[[#This Row],[   1.El docente inicia la grabación a tiempo]:[18.   Despide la sesión]],"Cumple")/18</f>
        <v>0.77777777777777779</v>
      </c>
      <c r="AP13" t="str">
        <f>VLOOKUP(Table1[[#This Row],[Programa ]],Tabla2[],2)</f>
        <v>Pregrado</v>
      </c>
    </row>
    <row r="14" spans="1:42" x14ac:dyDescent="0.25">
      <c r="A14">
        <v>13</v>
      </c>
      <c r="B14" s="1">
        <v>45355.476226851897</v>
      </c>
      <c r="C14" s="1">
        <v>45355.501319444404</v>
      </c>
      <c r="D14" t="s">
        <v>274</v>
      </c>
      <c r="E14" t="s">
        <v>275</v>
      </c>
      <c r="F14" s="1"/>
      <c r="G14" s="2">
        <v>45355</v>
      </c>
      <c r="H14" t="s">
        <v>276</v>
      </c>
      <c r="I14" t="s">
        <v>277</v>
      </c>
      <c r="J14" t="s">
        <v>278</v>
      </c>
      <c r="K14" t="s">
        <v>4</v>
      </c>
      <c r="L14" t="s">
        <v>18</v>
      </c>
      <c r="M14" t="s">
        <v>279</v>
      </c>
      <c r="N14" t="s">
        <v>46</v>
      </c>
      <c r="O14" t="s">
        <v>46</v>
      </c>
      <c r="P14" t="s">
        <v>46</v>
      </c>
      <c r="Q14" t="s">
        <v>280</v>
      </c>
      <c r="R14" t="s">
        <v>46</v>
      </c>
      <c r="S14" t="s">
        <v>46</v>
      </c>
      <c r="T14" t="s">
        <v>46</v>
      </c>
      <c r="U14" t="s">
        <v>281</v>
      </c>
      <c r="V14" t="s">
        <v>46</v>
      </c>
      <c r="W14" t="s">
        <v>54</v>
      </c>
      <c r="X14" t="s">
        <v>282</v>
      </c>
      <c r="Y14" t="s">
        <v>46</v>
      </c>
      <c r="Z14" t="s">
        <v>283</v>
      </c>
      <c r="AA14" t="s">
        <v>46</v>
      </c>
      <c r="AB14" t="s">
        <v>54</v>
      </c>
      <c r="AC14" t="s">
        <v>284</v>
      </c>
      <c r="AD14" t="s">
        <v>46</v>
      </c>
      <c r="AE14" t="s">
        <v>46</v>
      </c>
      <c r="AF14" t="s">
        <v>46</v>
      </c>
      <c r="AG14" t="s">
        <v>285</v>
      </c>
      <c r="AH14" t="s">
        <v>46</v>
      </c>
      <c r="AI14" t="s">
        <v>46</v>
      </c>
      <c r="AJ14" t="s">
        <v>46</v>
      </c>
      <c r="AK14" t="s">
        <v>46</v>
      </c>
      <c r="AL14" t="s">
        <v>286</v>
      </c>
      <c r="AM14" t="s">
        <v>287</v>
      </c>
      <c r="AN14" t="s">
        <v>288</v>
      </c>
      <c r="AO14" s="4">
        <f>+COUNTIF(Table1[[#This Row],[   1.El docente inicia la grabación a tiempo]:[18.   Despide la sesión]],"Cumple")/18</f>
        <v>0.88888888888888884</v>
      </c>
      <c r="AP14" t="str">
        <f>VLOOKUP(Table1[[#This Row],[Programa ]],Tabla2[],2)</f>
        <v>Pregrado</v>
      </c>
    </row>
    <row r="15" spans="1:42" x14ac:dyDescent="0.25">
      <c r="A15">
        <v>14</v>
      </c>
      <c r="B15" s="1">
        <v>45355.527789351901</v>
      </c>
      <c r="C15" s="1">
        <v>45355.528067129599</v>
      </c>
      <c r="D15" t="s">
        <v>274</v>
      </c>
      <c r="E15" t="s">
        <v>275</v>
      </c>
      <c r="F15" s="1"/>
      <c r="G15" s="2">
        <v>45355</v>
      </c>
      <c r="H15" t="s">
        <v>289</v>
      </c>
      <c r="I15" t="s">
        <v>145</v>
      </c>
      <c r="J15" t="s">
        <v>278</v>
      </c>
      <c r="K15" t="s">
        <v>4</v>
      </c>
      <c r="L15" t="s">
        <v>18</v>
      </c>
      <c r="M15" t="s">
        <v>290</v>
      </c>
      <c r="N15" t="s">
        <v>46</v>
      </c>
      <c r="O15" t="s">
        <v>46</v>
      </c>
      <c r="P15" t="s">
        <v>46</v>
      </c>
      <c r="Q15" t="s">
        <v>291</v>
      </c>
      <c r="R15" t="s">
        <v>46</v>
      </c>
      <c r="S15" t="s">
        <v>46</v>
      </c>
      <c r="T15" t="s">
        <v>46</v>
      </c>
      <c r="U15" t="s">
        <v>292</v>
      </c>
      <c r="V15" t="s">
        <v>46</v>
      </c>
      <c r="W15" t="s">
        <v>46</v>
      </c>
      <c r="X15" t="s">
        <v>293</v>
      </c>
      <c r="Y15" t="s">
        <v>46</v>
      </c>
      <c r="Z15" t="s">
        <v>294</v>
      </c>
      <c r="AA15" t="s">
        <v>46</v>
      </c>
      <c r="AB15" t="s">
        <v>46</v>
      </c>
      <c r="AC15" t="s">
        <v>295</v>
      </c>
      <c r="AD15" t="s">
        <v>46</v>
      </c>
      <c r="AE15" t="s">
        <v>46</v>
      </c>
      <c r="AF15" t="s">
        <v>46</v>
      </c>
      <c r="AG15" t="s">
        <v>296</v>
      </c>
      <c r="AH15" t="s">
        <v>54</v>
      </c>
      <c r="AI15" t="s">
        <v>46</v>
      </c>
      <c r="AJ15" t="s">
        <v>46</v>
      </c>
      <c r="AK15" t="s">
        <v>46</v>
      </c>
      <c r="AL15" t="s">
        <v>297</v>
      </c>
      <c r="AM15" t="s">
        <v>298</v>
      </c>
      <c r="AN15" t="s">
        <v>299</v>
      </c>
      <c r="AO15" s="4">
        <f>+COUNTIF(Table1[[#This Row],[   1.El docente inicia la grabación a tiempo]:[18.   Despide la sesión]],"Cumple")/18</f>
        <v>0.94444444444444442</v>
      </c>
      <c r="AP15" t="str">
        <f>VLOOKUP(Table1[[#This Row],[Programa ]],Tabla2[],2)</f>
        <v>Pregrado</v>
      </c>
    </row>
    <row r="16" spans="1:42" x14ac:dyDescent="0.25">
      <c r="A16">
        <v>15</v>
      </c>
      <c r="B16" s="1">
        <v>45355.5710300926</v>
      </c>
      <c r="C16" s="1">
        <v>45355.571145833303</v>
      </c>
      <c r="D16" t="s">
        <v>274</v>
      </c>
      <c r="E16" t="s">
        <v>275</v>
      </c>
      <c r="F16" s="1"/>
      <c r="G16" s="2">
        <v>45355</v>
      </c>
      <c r="H16" t="s">
        <v>300</v>
      </c>
      <c r="I16" t="s">
        <v>301</v>
      </c>
      <c r="J16" t="s">
        <v>278</v>
      </c>
      <c r="K16" t="s">
        <v>4</v>
      </c>
      <c r="L16" t="s">
        <v>18</v>
      </c>
      <c r="M16" t="s">
        <v>302</v>
      </c>
      <c r="N16" t="s">
        <v>46</v>
      </c>
      <c r="O16" t="s">
        <v>46</v>
      </c>
      <c r="P16" t="s">
        <v>46</v>
      </c>
      <c r="Q16" t="s">
        <v>303</v>
      </c>
      <c r="R16" t="s">
        <v>46</v>
      </c>
      <c r="S16" t="s">
        <v>46</v>
      </c>
      <c r="T16" t="s">
        <v>46</v>
      </c>
      <c r="U16" t="s">
        <v>304</v>
      </c>
      <c r="V16" t="s">
        <v>46</v>
      </c>
      <c r="W16" t="s">
        <v>46</v>
      </c>
      <c r="X16" t="s">
        <v>305</v>
      </c>
      <c r="Y16" t="s">
        <v>46</v>
      </c>
      <c r="Z16" t="s">
        <v>306</v>
      </c>
      <c r="AA16" t="s">
        <v>46</v>
      </c>
      <c r="AB16" t="s">
        <v>54</v>
      </c>
      <c r="AC16" t="s">
        <v>307</v>
      </c>
      <c r="AD16" t="s">
        <v>46</v>
      </c>
      <c r="AE16" t="s">
        <v>46</v>
      </c>
      <c r="AF16" t="s">
        <v>46</v>
      </c>
      <c r="AG16" t="s">
        <v>308</v>
      </c>
      <c r="AH16" t="s">
        <v>54</v>
      </c>
      <c r="AI16" t="s">
        <v>46</v>
      </c>
      <c r="AJ16" t="s">
        <v>46</v>
      </c>
      <c r="AK16" t="s">
        <v>46</v>
      </c>
      <c r="AL16" t="s">
        <v>309</v>
      </c>
      <c r="AM16" t="s">
        <v>310</v>
      </c>
      <c r="AN16" t="s">
        <v>311</v>
      </c>
      <c r="AO16" s="4">
        <f>+COUNTIF(Table1[[#This Row],[   1.El docente inicia la grabación a tiempo]:[18.   Despide la sesión]],"Cumple")/18</f>
        <v>0.88888888888888884</v>
      </c>
      <c r="AP16" t="str">
        <f>VLOOKUP(Table1[[#This Row],[Programa ]],Tabla2[],2)</f>
        <v>Pregrado</v>
      </c>
    </row>
    <row r="17" spans="1:42" x14ac:dyDescent="0.25">
      <c r="A17">
        <v>16</v>
      </c>
      <c r="B17" s="1">
        <v>45355.571585648097</v>
      </c>
      <c r="C17" s="1">
        <v>45355.591793981497</v>
      </c>
      <c r="D17" t="s">
        <v>274</v>
      </c>
      <c r="E17" t="s">
        <v>275</v>
      </c>
      <c r="F17" s="1"/>
      <c r="G17" s="2">
        <v>45355</v>
      </c>
      <c r="H17" t="s">
        <v>312</v>
      </c>
      <c r="I17" t="s">
        <v>313</v>
      </c>
      <c r="J17" t="s">
        <v>278</v>
      </c>
      <c r="K17" t="s">
        <v>4</v>
      </c>
      <c r="L17" t="s">
        <v>8</v>
      </c>
      <c r="M17" t="s">
        <v>314</v>
      </c>
      <c r="N17" t="s">
        <v>46</v>
      </c>
      <c r="O17" t="s">
        <v>46</v>
      </c>
      <c r="P17" t="s">
        <v>46</v>
      </c>
      <c r="Q17" t="s">
        <v>315</v>
      </c>
      <c r="R17" t="s">
        <v>46</v>
      </c>
      <c r="S17" t="s">
        <v>46</v>
      </c>
      <c r="T17" t="s">
        <v>46</v>
      </c>
      <c r="U17" t="s">
        <v>316</v>
      </c>
      <c r="V17" t="s">
        <v>46</v>
      </c>
      <c r="W17" t="s">
        <v>46</v>
      </c>
      <c r="X17" t="s">
        <v>317</v>
      </c>
      <c r="Y17" t="s">
        <v>46</v>
      </c>
      <c r="Z17" t="s">
        <v>318</v>
      </c>
      <c r="AA17" t="s">
        <v>46</v>
      </c>
      <c r="AB17" t="s">
        <v>46</v>
      </c>
      <c r="AC17" t="s">
        <v>319</v>
      </c>
      <c r="AD17" t="s">
        <v>46</v>
      </c>
      <c r="AE17" t="s">
        <v>46</v>
      </c>
      <c r="AF17" t="s">
        <v>46</v>
      </c>
      <c r="AG17" t="s">
        <v>320</v>
      </c>
      <c r="AH17" t="s">
        <v>54</v>
      </c>
      <c r="AI17" t="s">
        <v>46</v>
      </c>
      <c r="AJ17" t="s">
        <v>46</v>
      </c>
      <c r="AK17" t="s">
        <v>46</v>
      </c>
      <c r="AL17" t="s">
        <v>321</v>
      </c>
      <c r="AM17" t="s">
        <v>322</v>
      </c>
      <c r="AN17" t="s">
        <v>323</v>
      </c>
      <c r="AO17" s="4">
        <f>+COUNTIF(Table1[[#This Row],[   1.El docente inicia la grabación a tiempo]:[18.   Despide la sesión]],"Cumple")/18</f>
        <v>0.94444444444444442</v>
      </c>
      <c r="AP17" t="str">
        <f>VLOOKUP(Table1[[#This Row],[Programa ]],Tabla2[],2)</f>
        <v>Posgrado</v>
      </c>
    </row>
    <row r="18" spans="1:42" x14ac:dyDescent="0.25">
      <c r="A18">
        <v>17</v>
      </c>
      <c r="B18" s="1">
        <v>45355.481562499997</v>
      </c>
      <c r="C18" s="1">
        <v>45355.850219907399</v>
      </c>
      <c r="D18" t="s">
        <v>248</v>
      </c>
      <c r="E18" t="s">
        <v>249</v>
      </c>
      <c r="F18" s="1"/>
      <c r="G18" s="2">
        <v>45351</v>
      </c>
      <c r="H18" t="s">
        <v>324</v>
      </c>
      <c r="I18" t="s">
        <v>325</v>
      </c>
      <c r="J18" t="s">
        <v>252</v>
      </c>
      <c r="K18" t="s">
        <v>4</v>
      </c>
      <c r="L18" t="s">
        <v>19</v>
      </c>
      <c r="M18" t="s">
        <v>326</v>
      </c>
      <c r="N18" t="s">
        <v>46</v>
      </c>
      <c r="O18" t="s">
        <v>46</v>
      </c>
      <c r="P18" t="s">
        <v>46</v>
      </c>
      <c r="Q18" t="s">
        <v>327</v>
      </c>
      <c r="R18" t="s">
        <v>46</v>
      </c>
      <c r="S18" t="s">
        <v>46</v>
      </c>
      <c r="T18" t="s">
        <v>46</v>
      </c>
      <c r="U18" t="s">
        <v>328</v>
      </c>
      <c r="V18" t="s">
        <v>46</v>
      </c>
      <c r="W18" t="s">
        <v>46</v>
      </c>
      <c r="X18" t="s">
        <v>329</v>
      </c>
      <c r="Y18" t="s">
        <v>46</v>
      </c>
      <c r="Z18" t="s">
        <v>330</v>
      </c>
      <c r="AA18" t="s">
        <v>46</v>
      </c>
      <c r="AB18" t="s">
        <v>46</v>
      </c>
      <c r="AC18" t="s">
        <v>331</v>
      </c>
      <c r="AD18" t="s">
        <v>46</v>
      </c>
      <c r="AE18" t="s">
        <v>46</v>
      </c>
      <c r="AF18" t="s">
        <v>46</v>
      </c>
      <c r="AG18" t="s">
        <v>332</v>
      </c>
      <c r="AH18" t="s">
        <v>54</v>
      </c>
      <c r="AI18" t="s">
        <v>46</v>
      </c>
      <c r="AJ18" t="s">
        <v>46</v>
      </c>
      <c r="AK18" t="s">
        <v>46</v>
      </c>
      <c r="AL18" t="s">
        <v>333</v>
      </c>
      <c r="AM18" t="s">
        <v>334</v>
      </c>
      <c r="AN18" t="s">
        <v>335</v>
      </c>
      <c r="AO18" s="4">
        <f>+COUNTIF(Table1[[#This Row],[   1.El docente inicia la grabación a tiempo]:[18.   Despide la sesión]],"Cumple")/18</f>
        <v>0.94444444444444442</v>
      </c>
      <c r="AP18" t="str">
        <f>VLOOKUP(Table1[[#This Row],[Programa ]],Tabla2[],2)</f>
        <v>Pregrado</v>
      </c>
    </row>
    <row r="19" spans="1:42" x14ac:dyDescent="0.25">
      <c r="A19">
        <v>18</v>
      </c>
      <c r="B19" s="1">
        <v>45355.851620370398</v>
      </c>
      <c r="C19" s="1">
        <v>45355.8801157407</v>
      </c>
      <c r="D19" t="s">
        <v>248</v>
      </c>
      <c r="E19" t="s">
        <v>249</v>
      </c>
      <c r="F19" s="1"/>
      <c r="G19" s="2">
        <v>45351</v>
      </c>
      <c r="H19" t="s">
        <v>336</v>
      </c>
      <c r="I19" t="s">
        <v>337</v>
      </c>
      <c r="J19" t="s">
        <v>252</v>
      </c>
      <c r="K19" t="s">
        <v>4</v>
      </c>
      <c r="L19" t="s">
        <v>19</v>
      </c>
      <c r="M19" t="s">
        <v>338</v>
      </c>
      <c r="N19" t="s">
        <v>46</v>
      </c>
      <c r="O19" t="s">
        <v>46</v>
      </c>
      <c r="P19" t="s">
        <v>46</v>
      </c>
      <c r="Q19" t="s">
        <v>339</v>
      </c>
      <c r="R19" t="s">
        <v>46</v>
      </c>
      <c r="S19" t="s">
        <v>46</v>
      </c>
      <c r="T19" t="s">
        <v>46</v>
      </c>
      <c r="U19" t="s">
        <v>340</v>
      </c>
      <c r="V19" t="s">
        <v>46</v>
      </c>
      <c r="W19" t="s">
        <v>46</v>
      </c>
      <c r="X19" t="s">
        <v>341</v>
      </c>
      <c r="Y19" t="s">
        <v>46</v>
      </c>
      <c r="Z19" t="s">
        <v>342</v>
      </c>
      <c r="AA19" t="s">
        <v>46</v>
      </c>
      <c r="AB19" t="s">
        <v>46</v>
      </c>
      <c r="AC19" t="s">
        <v>343</v>
      </c>
      <c r="AD19" t="s">
        <v>46</v>
      </c>
      <c r="AE19" t="s">
        <v>46</v>
      </c>
      <c r="AF19" t="s">
        <v>46</v>
      </c>
      <c r="AG19" t="s">
        <v>344</v>
      </c>
      <c r="AH19" t="s">
        <v>46</v>
      </c>
      <c r="AI19" t="s">
        <v>46</v>
      </c>
      <c r="AJ19" t="s">
        <v>46</v>
      </c>
      <c r="AK19" t="s">
        <v>46</v>
      </c>
      <c r="AL19" t="s">
        <v>345</v>
      </c>
      <c r="AM19" t="s">
        <v>346</v>
      </c>
      <c r="AN19" t="s">
        <v>347</v>
      </c>
      <c r="AO19" s="4">
        <f>+COUNTIF(Table1[[#This Row],[   1.El docente inicia la grabación a tiempo]:[18.   Despide la sesión]],"Cumple")/18</f>
        <v>1</v>
      </c>
      <c r="AP19" t="str">
        <f>VLOOKUP(Table1[[#This Row],[Programa ]],Tabla2[],2)</f>
        <v>Pregrado</v>
      </c>
    </row>
    <row r="20" spans="1:42" x14ac:dyDescent="0.25">
      <c r="A20">
        <v>19</v>
      </c>
      <c r="B20" s="1">
        <v>45360.598692129599</v>
      </c>
      <c r="C20" s="1">
        <v>45360.613993055602</v>
      </c>
      <c r="D20" t="s">
        <v>127</v>
      </c>
      <c r="E20" t="s">
        <v>128</v>
      </c>
      <c r="F20" s="1"/>
      <c r="G20" s="2">
        <v>45360</v>
      </c>
      <c r="H20" t="s">
        <v>348</v>
      </c>
      <c r="I20" t="s">
        <v>349</v>
      </c>
      <c r="J20" t="s">
        <v>350</v>
      </c>
      <c r="K20" t="s">
        <v>4</v>
      </c>
      <c r="L20" t="s">
        <v>6</v>
      </c>
      <c r="M20" t="s">
        <v>351</v>
      </c>
      <c r="N20" t="s">
        <v>46</v>
      </c>
      <c r="O20" t="s">
        <v>47</v>
      </c>
      <c r="P20" t="s">
        <v>47</v>
      </c>
      <c r="Q20" t="s">
        <v>352</v>
      </c>
      <c r="R20" t="s">
        <v>46</v>
      </c>
      <c r="S20" t="s">
        <v>46</v>
      </c>
      <c r="T20" t="s">
        <v>46</v>
      </c>
      <c r="U20" t="s">
        <v>353</v>
      </c>
      <c r="V20" t="s">
        <v>46</v>
      </c>
      <c r="W20" t="s">
        <v>46</v>
      </c>
      <c r="X20" t="s">
        <v>354</v>
      </c>
      <c r="Y20" t="s">
        <v>46</v>
      </c>
      <c r="Z20" t="s">
        <v>355</v>
      </c>
      <c r="AA20" t="s">
        <v>46</v>
      </c>
      <c r="AB20" t="s">
        <v>54</v>
      </c>
      <c r="AC20" t="s">
        <v>356</v>
      </c>
      <c r="AD20" t="s">
        <v>46</v>
      </c>
      <c r="AE20" t="s">
        <v>46</v>
      </c>
      <c r="AF20" t="s">
        <v>46</v>
      </c>
      <c r="AG20" t="s">
        <v>357</v>
      </c>
      <c r="AH20" t="s">
        <v>46</v>
      </c>
      <c r="AI20" t="s">
        <v>54</v>
      </c>
      <c r="AJ20" t="s">
        <v>54</v>
      </c>
      <c r="AK20" t="s">
        <v>46</v>
      </c>
      <c r="AL20" t="s">
        <v>358</v>
      </c>
      <c r="AM20" t="s">
        <v>359</v>
      </c>
      <c r="AN20" t="s">
        <v>360</v>
      </c>
      <c r="AO20" s="4">
        <f>+COUNTIF(Table1[[#This Row],[   1.El docente inicia la grabación a tiempo]:[18.   Despide la sesión]],"Cumple")/18</f>
        <v>0.72222222222222221</v>
      </c>
      <c r="AP20" t="str">
        <f>VLOOKUP(Table1[[#This Row],[Programa ]],Tabla2[],2)</f>
        <v>Posgrado</v>
      </c>
    </row>
    <row r="21" spans="1:42" x14ac:dyDescent="0.25">
      <c r="A21">
        <v>20</v>
      </c>
      <c r="B21" s="1">
        <v>45360.673263888901</v>
      </c>
      <c r="C21" s="1">
        <v>45360.713946759301</v>
      </c>
      <c r="D21" t="s">
        <v>142</v>
      </c>
      <c r="E21" t="s">
        <v>143</v>
      </c>
      <c r="F21" s="1"/>
      <c r="G21" s="2">
        <v>45359</v>
      </c>
      <c r="H21" t="s">
        <v>361</v>
      </c>
      <c r="I21" t="s">
        <v>362</v>
      </c>
      <c r="J21" t="s">
        <v>159</v>
      </c>
      <c r="K21" t="s">
        <v>4</v>
      </c>
      <c r="L21" t="s">
        <v>20</v>
      </c>
      <c r="M21" t="s">
        <v>363</v>
      </c>
      <c r="N21" t="s">
        <v>46</v>
      </c>
      <c r="O21" t="s">
        <v>46</v>
      </c>
      <c r="P21" t="s">
        <v>47</v>
      </c>
      <c r="Q21" t="s">
        <v>364</v>
      </c>
      <c r="R21" t="s">
        <v>54</v>
      </c>
      <c r="S21" t="s">
        <v>54</v>
      </c>
      <c r="T21" t="s">
        <v>54</v>
      </c>
      <c r="U21" t="s">
        <v>365</v>
      </c>
      <c r="V21" t="s">
        <v>46</v>
      </c>
      <c r="W21" t="s">
        <v>54</v>
      </c>
      <c r="X21" t="s">
        <v>366</v>
      </c>
      <c r="Y21" t="s">
        <v>46</v>
      </c>
      <c r="Z21" t="s">
        <v>367</v>
      </c>
      <c r="AA21" t="s">
        <v>46</v>
      </c>
      <c r="AB21" t="s">
        <v>54</v>
      </c>
      <c r="AC21" t="s">
        <v>368</v>
      </c>
      <c r="AD21" t="s">
        <v>54</v>
      </c>
      <c r="AE21" t="s">
        <v>46</v>
      </c>
      <c r="AF21" t="s">
        <v>46</v>
      </c>
      <c r="AG21" t="s">
        <v>369</v>
      </c>
      <c r="AH21" t="s">
        <v>46</v>
      </c>
      <c r="AI21" t="s">
        <v>46</v>
      </c>
      <c r="AJ21" t="s">
        <v>46</v>
      </c>
      <c r="AK21" t="s">
        <v>46</v>
      </c>
      <c r="AL21" t="s">
        <v>154</v>
      </c>
      <c r="AM21" t="s">
        <v>370</v>
      </c>
      <c r="AN21" t="s">
        <v>371</v>
      </c>
      <c r="AO21" s="4">
        <f>+COUNTIF(Table1[[#This Row],[   1.El docente inicia la grabación a tiempo]:[18.   Despide la sesión]],"Cumple")/18</f>
        <v>0.61111111111111116</v>
      </c>
      <c r="AP21" t="str">
        <f>VLOOKUP(Table1[[#This Row],[Programa ]],Tabla2[],2)</f>
        <v>Pregrado</v>
      </c>
    </row>
    <row r="22" spans="1:42" x14ac:dyDescent="0.25">
      <c r="A22">
        <v>21</v>
      </c>
      <c r="B22" s="1">
        <v>45360.714016203703</v>
      </c>
      <c r="C22" s="1">
        <v>45360.750821759299</v>
      </c>
      <c r="D22" t="s">
        <v>142</v>
      </c>
      <c r="E22" t="s">
        <v>143</v>
      </c>
      <c r="F22" s="1"/>
      <c r="G22" s="2">
        <v>45359</v>
      </c>
      <c r="H22" t="s">
        <v>372</v>
      </c>
      <c r="I22" t="s">
        <v>373</v>
      </c>
      <c r="J22" t="s">
        <v>159</v>
      </c>
      <c r="K22" t="s">
        <v>4</v>
      </c>
      <c r="L22" t="s">
        <v>20</v>
      </c>
      <c r="M22" t="s">
        <v>374</v>
      </c>
      <c r="N22" t="s">
        <v>46</v>
      </c>
      <c r="O22" t="s">
        <v>46</v>
      </c>
      <c r="P22" t="s">
        <v>46</v>
      </c>
      <c r="Q22" t="s">
        <v>375</v>
      </c>
      <c r="R22" t="s">
        <v>46</v>
      </c>
      <c r="S22" t="s">
        <v>46</v>
      </c>
      <c r="T22" t="s">
        <v>46</v>
      </c>
      <c r="U22" t="s">
        <v>375</v>
      </c>
      <c r="V22" t="s">
        <v>46</v>
      </c>
      <c r="W22" t="s">
        <v>46</v>
      </c>
      <c r="X22" t="s">
        <v>375</v>
      </c>
      <c r="Y22" t="s">
        <v>46</v>
      </c>
      <c r="Z22" t="s">
        <v>375</v>
      </c>
      <c r="AA22" t="s">
        <v>46</v>
      </c>
      <c r="AB22" t="s">
        <v>46</v>
      </c>
      <c r="AC22" t="s">
        <v>376</v>
      </c>
      <c r="AD22" t="s">
        <v>46</v>
      </c>
      <c r="AE22" t="s">
        <v>46</v>
      </c>
      <c r="AF22" t="s">
        <v>46</v>
      </c>
      <c r="AG22" t="s">
        <v>375</v>
      </c>
      <c r="AH22" t="s">
        <v>46</v>
      </c>
      <c r="AI22" t="s">
        <v>46</v>
      </c>
      <c r="AJ22" t="s">
        <v>46</v>
      </c>
      <c r="AK22" t="s">
        <v>46</v>
      </c>
      <c r="AL22" t="s">
        <v>375</v>
      </c>
      <c r="AM22" t="s">
        <v>176</v>
      </c>
      <c r="AN22" t="s">
        <v>377</v>
      </c>
      <c r="AO22" s="4">
        <f>+COUNTIF(Table1[[#This Row],[   1.El docente inicia la grabación a tiempo]:[18.   Despide la sesión]],"Cumple")/18</f>
        <v>1</v>
      </c>
      <c r="AP22" t="str">
        <f>VLOOKUP(Table1[[#This Row],[Programa ]],Tabla2[],2)</f>
        <v>Pregrado</v>
      </c>
    </row>
    <row r="23" spans="1:42" x14ac:dyDescent="0.25">
      <c r="A23">
        <v>22</v>
      </c>
      <c r="B23" s="1">
        <v>45361.660092592603</v>
      </c>
      <c r="C23" s="1">
        <v>45361.791030092601</v>
      </c>
      <c r="D23" t="s">
        <v>248</v>
      </c>
      <c r="E23" t="s">
        <v>249</v>
      </c>
      <c r="F23" s="1"/>
      <c r="G23" s="2">
        <v>45358</v>
      </c>
      <c r="H23" t="s">
        <v>378</v>
      </c>
      <c r="I23" t="s">
        <v>379</v>
      </c>
      <c r="J23" t="s">
        <v>252</v>
      </c>
      <c r="K23" t="s">
        <v>4</v>
      </c>
      <c r="L23" t="s">
        <v>14</v>
      </c>
      <c r="M23" t="s">
        <v>380</v>
      </c>
      <c r="N23" t="s">
        <v>46</v>
      </c>
      <c r="O23" t="s">
        <v>46</v>
      </c>
      <c r="P23" t="s">
        <v>46</v>
      </c>
      <c r="Q23" t="s">
        <v>381</v>
      </c>
      <c r="R23" t="s">
        <v>54</v>
      </c>
      <c r="S23" t="s">
        <v>54</v>
      </c>
      <c r="T23" t="s">
        <v>54</v>
      </c>
      <c r="U23" t="s">
        <v>382</v>
      </c>
      <c r="V23" t="s">
        <v>46</v>
      </c>
      <c r="W23" t="s">
        <v>46</v>
      </c>
      <c r="X23" t="s">
        <v>383</v>
      </c>
      <c r="Y23" t="s">
        <v>46</v>
      </c>
      <c r="Z23" t="s">
        <v>384</v>
      </c>
      <c r="AA23" t="s">
        <v>46</v>
      </c>
      <c r="AB23" t="s">
        <v>46</v>
      </c>
      <c r="AC23" t="s">
        <v>385</v>
      </c>
      <c r="AD23" t="s">
        <v>46</v>
      </c>
      <c r="AE23" t="s">
        <v>46</v>
      </c>
      <c r="AF23" t="s">
        <v>46</v>
      </c>
      <c r="AG23" t="s">
        <v>386</v>
      </c>
      <c r="AH23" t="s">
        <v>54</v>
      </c>
      <c r="AI23" t="s">
        <v>46</v>
      </c>
      <c r="AJ23" t="s">
        <v>54</v>
      </c>
      <c r="AK23" t="s">
        <v>46</v>
      </c>
      <c r="AL23" t="s">
        <v>387</v>
      </c>
      <c r="AM23" t="s">
        <v>388</v>
      </c>
      <c r="AN23" t="s">
        <v>166</v>
      </c>
      <c r="AO23" s="4">
        <f>+COUNTIF(Table1[[#This Row],[   1.El docente inicia la grabación a tiempo]:[18.   Despide la sesión]],"Cumple")/18</f>
        <v>0.72222222222222221</v>
      </c>
      <c r="AP23" t="str">
        <f>VLOOKUP(Table1[[#This Row],[Programa ]],Tabla2[],2)</f>
        <v>Posgrado</v>
      </c>
    </row>
    <row r="24" spans="1:42" x14ac:dyDescent="0.25">
      <c r="A24">
        <v>23</v>
      </c>
      <c r="B24" s="1">
        <v>45361.791087963</v>
      </c>
      <c r="C24" s="1">
        <v>45361.806597222203</v>
      </c>
      <c r="D24" t="s">
        <v>248</v>
      </c>
      <c r="E24" t="s">
        <v>249</v>
      </c>
      <c r="F24" s="1"/>
      <c r="G24" s="2">
        <v>45357</v>
      </c>
      <c r="H24" t="s">
        <v>361</v>
      </c>
      <c r="I24" t="s">
        <v>389</v>
      </c>
      <c r="J24" t="s">
        <v>252</v>
      </c>
      <c r="K24" t="s">
        <v>4</v>
      </c>
      <c r="L24" t="s">
        <v>19</v>
      </c>
      <c r="M24" t="s">
        <v>390</v>
      </c>
      <c r="N24" t="s">
        <v>47</v>
      </c>
      <c r="O24" t="s">
        <v>46</v>
      </c>
      <c r="P24" t="s">
        <v>46</v>
      </c>
      <c r="Q24" t="s">
        <v>391</v>
      </c>
      <c r="R24" t="s">
        <v>54</v>
      </c>
      <c r="S24" t="s">
        <v>54</v>
      </c>
      <c r="T24" t="s">
        <v>54</v>
      </c>
      <c r="U24" t="s">
        <v>392</v>
      </c>
      <c r="V24" t="s">
        <v>46</v>
      </c>
      <c r="W24" t="s">
        <v>46</v>
      </c>
      <c r="X24" t="s">
        <v>393</v>
      </c>
      <c r="Y24" t="s">
        <v>46</v>
      </c>
      <c r="Z24" t="s">
        <v>394</v>
      </c>
      <c r="AA24" t="s">
        <v>46</v>
      </c>
      <c r="AB24" t="s">
        <v>46</v>
      </c>
      <c r="AC24" t="s">
        <v>395</v>
      </c>
      <c r="AD24" t="s">
        <v>46</v>
      </c>
      <c r="AE24" t="s">
        <v>46</v>
      </c>
      <c r="AF24" t="s">
        <v>46</v>
      </c>
      <c r="AG24" t="s">
        <v>396</v>
      </c>
      <c r="AH24" t="s">
        <v>54</v>
      </c>
      <c r="AI24" t="s">
        <v>46</v>
      </c>
      <c r="AJ24" t="s">
        <v>46</v>
      </c>
      <c r="AK24" t="s">
        <v>46</v>
      </c>
      <c r="AL24" t="s">
        <v>397</v>
      </c>
      <c r="AM24" t="s">
        <v>398</v>
      </c>
      <c r="AN24" t="s">
        <v>399</v>
      </c>
      <c r="AO24" s="4">
        <f>+COUNTIF(Table1[[#This Row],[   1.El docente inicia la grabación a tiempo]:[18.   Despide la sesión]],"Cumple")/18</f>
        <v>0.72222222222222221</v>
      </c>
      <c r="AP24" t="str">
        <f>VLOOKUP(Table1[[#This Row],[Programa ]],Tabla2[],2)</f>
        <v>Pregrado</v>
      </c>
    </row>
    <row r="25" spans="1:42" x14ac:dyDescent="0.25">
      <c r="A25">
        <v>24</v>
      </c>
      <c r="B25" s="1">
        <v>45361.819131944401</v>
      </c>
      <c r="C25" s="1">
        <v>45361.842476851903</v>
      </c>
      <c r="D25" t="s">
        <v>400</v>
      </c>
      <c r="E25" t="s">
        <v>401</v>
      </c>
      <c r="F25" s="1"/>
      <c r="G25" s="2">
        <v>45355</v>
      </c>
      <c r="H25" t="s">
        <v>402</v>
      </c>
      <c r="I25" t="s">
        <v>403</v>
      </c>
      <c r="J25" t="s">
        <v>404</v>
      </c>
      <c r="K25" t="s">
        <v>4</v>
      </c>
      <c r="L25" t="s">
        <v>10</v>
      </c>
      <c r="M25" t="s">
        <v>405</v>
      </c>
      <c r="N25" t="s">
        <v>46</v>
      </c>
      <c r="O25" t="s">
        <v>46</v>
      </c>
      <c r="P25" t="s">
        <v>46</v>
      </c>
      <c r="Q25" t="s">
        <v>406</v>
      </c>
      <c r="R25" t="s">
        <v>46</v>
      </c>
      <c r="S25" t="s">
        <v>46</v>
      </c>
      <c r="T25" t="s">
        <v>46</v>
      </c>
      <c r="U25" t="s">
        <v>407</v>
      </c>
      <c r="V25" t="s">
        <v>46</v>
      </c>
      <c r="W25" t="s">
        <v>46</v>
      </c>
      <c r="X25" t="s">
        <v>408</v>
      </c>
      <c r="Y25" t="s">
        <v>46</v>
      </c>
      <c r="Z25" t="s">
        <v>409</v>
      </c>
      <c r="AA25" t="s">
        <v>46</v>
      </c>
      <c r="AB25" t="s">
        <v>46</v>
      </c>
      <c r="AC25" t="s">
        <v>410</v>
      </c>
      <c r="AD25" t="s">
        <v>46</v>
      </c>
      <c r="AE25" t="s">
        <v>46</v>
      </c>
      <c r="AF25" t="s">
        <v>46</v>
      </c>
      <c r="AG25" t="s">
        <v>411</v>
      </c>
      <c r="AH25" t="s">
        <v>46</v>
      </c>
      <c r="AI25" t="s">
        <v>54</v>
      </c>
      <c r="AJ25" t="s">
        <v>46</v>
      </c>
      <c r="AK25" t="s">
        <v>46</v>
      </c>
      <c r="AL25" t="s">
        <v>412</v>
      </c>
      <c r="AM25" t="s">
        <v>413</v>
      </c>
      <c r="AN25" t="s">
        <v>414</v>
      </c>
      <c r="AO25" s="4">
        <f>+COUNTIF(Table1[[#This Row],[   1.El docente inicia la grabación a tiempo]:[18.   Despide la sesión]],"Cumple")/18</f>
        <v>0.94444444444444442</v>
      </c>
      <c r="AP25" t="str">
        <f>VLOOKUP(Table1[[#This Row],[Programa ]],Tabla2[],2)</f>
        <v>Posgrado</v>
      </c>
    </row>
    <row r="26" spans="1:42" x14ac:dyDescent="0.25">
      <c r="A26">
        <v>25</v>
      </c>
      <c r="B26" s="1">
        <v>45361.838819444398</v>
      </c>
      <c r="C26" s="1">
        <v>45361.848946759303</v>
      </c>
      <c r="D26" t="s">
        <v>142</v>
      </c>
      <c r="E26" t="s">
        <v>143</v>
      </c>
      <c r="F26" s="1"/>
      <c r="G26" s="2">
        <v>45359</v>
      </c>
      <c r="H26" t="s">
        <v>415</v>
      </c>
      <c r="I26" t="s">
        <v>416</v>
      </c>
      <c r="J26" t="s">
        <v>159</v>
      </c>
      <c r="K26" t="s">
        <v>4</v>
      </c>
      <c r="L26" t="s">
        <v>20</v>
      </c>
      <c r="M26" t="s">
        <v>374</v>
      </c>
      <c r="N26" t="s">
        <v>46</v>
      </c>
      <c r="O26" t="s">
        <v>46</v>
      </c>
      <c r="P26" t="s">
        <v>47</v>
      </c>
      <c r="Q26" t="s">
        <v>417</v>
      </c>
      <c r="R26" t="s">
        <v>46</v>
      </c>
      <c r="S26" t="s">
        <v>46</v>
      </c>
      <c r="T26" t="s">
        <v>46</v>
      </c>
      <c r="U26" t="s">
        <v>418</v>
      </c>
      <c r="V26" t="s">
        <v>46</v>
      </c>
      <c r="W26" t="s">
        <v>46</v>
      </c>
      <c r="X26" t="s">
        <v>375</v>
      </c>
      <c r="Y26" t="s">
        <v>46</v>
      </c>
      <c r="Z26" t="s">
        <v>419</v>
      </c>
      <c r="AA26" t="s">
        <v>46</v>
      </c>
      <c r="AB26" t="s">
        <v>46</v>
      </c>
      <c r="AC26" t="s">
        <v>375</v>
      </c>
      <c r="AD26" t="s">
        <v>46</v>
      </c>
      <c r="AE26" t="s">
        <v>46</v>
      </c>
      <c r="AF26" t="s">
        <v>46</v>
      </c>
      <c r="AG26" t="s">
        <v>375</v>
      </c>
      <c r="AH26" t="s">
        <v>46</v>
      </c>
      <c r="AI26" t="s">
        <v>46</v>
      </c>
      <c r="AJ26" t="s">
        <v>46</v>
      </c>
      <c r="AK26" t="s">
        <v>46</v>
      </c>
      <c r="AL26" t="s">
        <v>420</v>
      </c>
      <c r="AM26" t="s">
        <v>421</v>
      </c>
      <c r="AN26" t="s">
        <v>421</v>
      </c>
      <c r="AO26" s="4">
        <f>+COUNTIF(Table1[[#This Row],[   1.El docente inicia la grabación a tiempo]:[18.   Despide la sesión]],"Cumple")/18</f>
        <v>0.94444444444444442</v>
      </c>
      <c r="AP26" t="str">
        <f>VLOOKUP(Table1[[#This Row],[Programa ]],Tabla2[],2)</f>
        <v>Pregrado</v>
      </c>
    </row>
    <row r="27" spans="1:42" x14ac:dyDescent="0.25">
      <c r="A27">
        <v>26</v>
      </c>
      <c r="B27" s="1">
        <v>45361.848981481497</v>
      </c>
      <c r="C27" s="1">
        <v>45361.857025463003</v>
      </c>
      <c r="D27" t="s">
        <v>142</v>
      </c>
      <c r="E27" t="s">
        <v>143</v>
      </c>
      <c r="F27" s="1"/>
      <c r="G27" s="2">
        <v>45359</v>
      </c>
      <c r="H27" t="s">
        <v>422</v>
      </c>
      <c r="I27" t="s">
        <v>423</v>
      </c>
      <c r="J27" t="s">
        <v>159</v>
      </c>
      <c r="K27" t="s">
        <v>4</v>
      </c>
      <c r="L27" t="s">
        <v>20</v>
      </c>
      <c r="M27" t="s">
        <v>374</v>
      </c>
      <c r="N27" t="s">
        <v>46</v>
      </c>
      <c r="O27" t="s">
        <v>46</v>
      </c>
      <c r="P27" t="s">
        <v>46</v>
      </c>
      <c r="Q27" t="s">
        <v>375</v>
      </c>
      <c r="R27" t="s">
        <v>46</v>
      </c>
      <c r="S27" t="s">
        <v>46</v>
      </c>
      <c r="T27" t="s">
        <v>46</v>
      </c>
      <c r="U27" t="s">
        <v>375</v>
      </c>
      <c r="V27" t="s">
        <v>46</v>
      </c>
      <c r="W27" t="s">
        <v>46</v>
      </c>
      <c r="X27" t="s">
        <v>375</v>
      </c>
      <c r="Y27" t="s">
        <v>46</v>
      </c>
      <c r="Z27" t="s">
        <v>424</v>
      </c>
      <c r="AA27" t="s">
        <v>46</v>
      </c>
      <c r="AB27" t="s">
        <v>46</v>
      </c>
      <c r="AC27" t="s">
        <v>425</v>
      </c>
      <c r="AD27" t="s">
        <v>46</v>
      </c>
      <c r="AE27" t="s">
        <v>46</v>
      </c>
      <c r="AF27" t="s">
        <v>46</v>
      </c>
      <c r="AG27" t="s">
        <v>426</v>
      </c>
      <c r="AH27" t="s">
        <v>46</v>
      </c>
      <c r="AI27" t="s">
        <v>46</v>
      </c>
      <c r="AJ27" t="s">
        <v>46</v>
      </c>
      <c r="AK27" t="s">
        <v>46</v>
      </c>
      <c r="AL27" t="s">
        <v>375</v>
      </c>
      <c r="AM27" t="s">
        <v>176</v>
      </c>
      <c r="AN27" t="s">
        <v>427</v>
      </c>
      <c r="AO27" s="4">
        <f>+COUNTIF(Table1[[#This Row],[   1.El docente inicia la grabación a tiempo]:[18.   Despide la sesión]],"Cumple")/18</f>
        <v>1</v>
      </c>
      <c r="AP27" t="str">
        <f>VLOOKUP(Table1[[#This Row],[Programa ]],Tabla2[],2)</f>
        <v>Pregrado</v>
      </c>
    </row>
    <row r="28" spans="1:42" x14ac:dyDescent="0.25">
      <c r="A28">
        <v>27</v>
      </c>
      <c r="B28" s="1">
        <v>45361.842523148101</v>
      </c>
      <c r="C28" s="1">
        <v>45361.860462962999</v>
      </c>
      <c r="D28" t="s">
        <v>400</v>
      </c>
      <c r="E28" t="s">
        <v>401</v>
      </c>
      <c r="F28" s="1"/>
      <c r="G28" s="2">
        <v>45359</v>
      </c>
      <c r="H28" t="s">
        <v>428</v>
      </c>
      <c r="I28" t="s">
        <v>429</v>
      </c>
      <c r="J28" t="s">
        <v>430</v>
      </c>
      <c r="K28" t="s">
        <v>4</v>
      </c>
      <c r="L28" t="s">
        <v>17</v>
      </c>
      <c r="M28" t="s">
        <v>431</v>
      </c>
      <c r="N28" t="s">
        <v>46</v>
      </c>
      <c r="O28" t="s">
        <v>46</v>
      </c>
      <c r="P28" t="s">
        <v>47</v>
      </c>
      <c r="Q28" t="s">
        <v>432</v>
      </c>
      <c r="R28" t="s">
        <v>54</v>
      </c>
      <c r="S28" t="s">
        <v>54</v>
      </c>
      <c r="T28" t="s">
        <v>54</v>
      </c>
      <c r="U28" t="s">
        <v>433</v>
      </c>
      <c r="V28" t="s">
        <v>46</v>
      </c>
      <c r="W28" t="s">
        <v>54</v>
      </c>
      <c r="X28" t="s">
        <v>434</v>
      </c>
      <c r="Y28" t="s">
        <v>46</v>
      </c>
      <c r="Z28" t="s">
        <v>435</v>
      </c>
      <c r="AA28" t="s">
        <v>46</v>
      </c>
      <c r="AB28" t="s">
        <v>46</v>
      </c>
      <c r="AC28" t="s">
        <v>436</v>
      </c>
      <c r="AD28" t="s">
        <v>46</v>
      </c>
      <c r="AE28" t="s">
        <v>54</v>
      </c>
      <c r="AF28" t="s">
        <v>46</v>
      </c>
      <c r="AG28" t="s">
        <v>437</v>
      </c>
      <c r="AH28" t="s">
        <v>54</v>
      </c>
      <c r="AI28" t="s">
        <v>46</v>
      </c>
      <c r="AJ28" t="s">
        <v>46</v>
      </c>
      <c r="AK28" t="s">
        <v>46</v>
      </c>
      <c r="AL28" t="s">
        <v>438</v>
      </c>
      <c r="AM28" t="s">
        <v>439</v>
      </c>
      <c r="AN28" t="s">
        <v>440</v>
      </c>
      <c r="AO28" s="4">
        <f>+COUNTIF(Table1[[#This Row],[   1.El docente inicia la grabación a tiempo]:[18.   Despide la sesión]],"Cumple")/18</f>
        <v>0.61111111111111116</v>
      </c>
      <c r="AP28" t="str">
        <f>VLOOKUP(Table1[[#This Row],[Programa ]],Tabla2[],2)</f>
        <v>Pregrado</v>
      </c>
    </row>
    <row r="29" spans="1:42" x14ac:dyDescent="0.25">
      <c r="A29">
        <v>28</v>
      </c>
      <c r="B29" s="1">
        <v>45361.806678240697</v>
      </c>
      <c r="C29" s="1">
        <v>45361.893518518496</v>
      </c>
      <c r="D29" t="s">
        <v>248</v>
      </c>
      <c r="E29" t="s">
        <v>249</v>
      </c>
      <c r="F29" s="1"/>
      <c r="G29" s="2">
        <v>45358</v>
      </c>
      <c r="H29" t="s">
        <v>441</v>
      </c>
      <c r="I29" t="s">
        <v>442</v>
      </c>
      <c r="J29" t="s">
        <v>252</v>
      </c>
      <c r="K29" t="s">
        <v>4</v>
      </c>
      <c r="L29" t="s">
        <v>19</v>
      </c>
      <c r="M29" t="s">
        <v>443</v>
      </c>
      <c r="N29" t="s">
        <v>46</v>
      </c>
      <c r="O29" t="s">
        <v>46</v>
      </c>
      <c r="P29" t="s">
        <v>46</v>
      </c>
      <c r="Q29" t="s">
        <v>444</v>
      </c>
      <c r="R29" t="s">
        <v>46</v>
      </c>
      <c r="S29" t="s">
        <v>46</v>
      </c>
      <c r="T29" t="s">
        <v>46</v>
      </c>
      <c r="U29" t="s">
        <v>445</v>
      </c>
      <c r="V29" t="s">
        <v>46</v>
      </c>
      <c r="W29" t="s">
        <v>46</v>
      </c>
      <c r="X29" t="s">
        <v>446</v>
      </c>
      <c r="Y29" t="s">
        <v>46</v>
      </c>
      <c r="Z29" t="s">
        <v>447</v>
      </c>
      <c r="AA29" t="s">
        <v>46</v>
      </c>
      <c r="AB29" t="s">
        <v>46</v>
      </c>
      <c r="AC29" t="s">
        <v>448</v>
      </c>
      <c r="AD29" t="s">
        <v>46</v>
      </c>
      <c r="AE29" t="s">
        <v>46</v>
      </c>
      <c r="AF29" t="s">
        <v>46</v>
      </c>
      <c r="AG29" t="s">
        <v>449</v>
      </c>
      <c r="AH29" t="s">
        <v>46</v>
      </c>
      <c r="AI29" t="s">
        <v>46</v>
      </c>
      <c r="AJ29" t="s">
        <v>46</v>
      </c>
      <c r="AK29" t="s">
        <v>46</v>
      </c>
      <c r="AL29" t="s">
        <v>450</v>
      </c>
      <c r="AM29" t="s">
        <v>451</v>
      </c>
      <c r="AN29" t="s">
        <v>452</v>
      </c>
      <c r="AO29" s="4">
        <f>+COUNTIF(Table1[[#This Row],[   1.El docente inicia la grabación a tiempo]:[18.   Despide la sesión]],"Cumple")/18</f>
        <v>1</v>
      </c>
      <c r="AP29" t="str">
        <f>VLOOKUP(Table1[[#This Row],[Programa ]],Tabla2[],2)</f>
        <v>Pregrado</v>
      </c>
    </row>
    <row r="30" spans="1:42" x14ac:dyDescent="0.25">
      <c r="A30">
        <v>29</v>
      </c>
      <c r="B30" s="1">
        <v>45361.893564814804</v>
      </c>
      <c r="C30" s="1">
        <v>45361.909803240698</v>
      </c>
      <c r="D30" t="s">
        <v>248</v>
      </c>
      <c r="E30" t="s">
        <v>249</v>
      </c>
      <c r="F30" s="1"/>
      <c r="G30" s="2">
        <v>45359</v>
      </c>
      <c r="H30" t="s">
        <v>453</v>
      </c>
      <c r="I30" t="s">
        <v>454</v>
      </c>
      <c r="J30" t="s">
        <v>252</v>
      </c>
      <c r="K30" t="s">
        <v>4</v>
      </c>
      <c r="L30" t="s">
        <v>19</v>
      </c>
      <c r="M30" t="s">
        <v>455</v>
      </c>
      <c r="N30" t="s">
        <v>46</v>
      </c>
      <c r="O30" t="s">
        <v>46</v>
      </c>
      <c r="P30" t="s">
        <v>46</v>
      </c>
      <c r="Q30" t="s">
        <v>456</v>
      </c>
      <c r="R30" t="s">
        <v>46</v>
      </c>
      <c r="S30" t="s">
        <v>46</v>
      </c>
      <c r="T30" t="s">
        <v>46</v>
      </c>
      <c r="U30" t="s">
        <v>457</v>
      </c>
      <c r="V30" t="s">
        <v>46</v>
      </c>
      <c r="W30" t="s">
        <v>46</v>
      </c>
      <c r="X30" t="s">
        <v>458</v>
      </c>
      <c r="Y30" t="s">
        <v>46</v>
      </c>
      <c r="Z30" t="s">
        <v>459</v>
      </c>
      <c r="AA30" t="s">
        <v>46</v>
      </c>
      <c r="AB30" t="s">
        <v>46</v>
      </c>
      <c r="AC30" t="s">
        <v>460</v>
      </c>
      <c r="AD30" t="s">
        <v>46</v>
      </c>
      <c r="AE30" t="s">
        <v>46</v>
      </c>
      <c r="AF30" t="s">
        <v>46</v>
      </c>
      <c r="AG30" t="s">
        <v>461</v>
      </c>
      <c r="AH30" t="s">
        <v>46</v>
      </c>
      <c r="AI30" t="s">
        <v>46</v>
      </c>
      <c r="AJ30" t="s">
        <v>46</v>
      </c>
      <c r="AK30" t="s">
        <v>46</v>
      </c>
      <c r="AL30" t="s">
        <v>462</v>
      </c>
      <c r="AM30" t="s">
        <v>463</v>
      </c>
      <c r="AN30" s="3" t="s">
        <v>464</v>
      </c>
      <c r="AO30" s="4">
        <f>+COUNTIF(Table1[[#This Row],[   1.El docente inicia la grabación a tiempo]:[18.   Despide la sesión]],"Cumple")/18</f>
        <v>1</v>
      </c>
      <c r="AP30" t="str">
        <f>VLOOKUP(Table1[[#This Row],[Programa ]],Tabla2[],2)</f>
        <v>Pregrado</v>
      </c>
    </row>
    <row r="31" spans="1:42" x14ac:dyDescent="0.25">
      <c r="A31">
        <v>30</v>
      </c>
      <c r="B31" s="1">
        <v>45362.441365740699</v>
      </c>
      <c r="C31" s="1">
        <v>45362.474166666703</v>
      </c>
      <c r="D31" t="s">
        <v>274</v>
      </c>
      <c r="E31" t="s">
        <v>275</v>
      </c>
      <c r="F31" s="1"/>
      <c r="G31" s="2">
        <v>45362</v>
      </c>
      <c r="H31" t="s">
        <v>465</v>
      </c>
      <c r="I31" t="s">
        <v>466</v>
      </c>
      <c r="J31" t="s">
        <v>278</v>
      </c>
      <c r="K31" t="s">
        <v>4</v>
      </c>
      <c r="L31" t="s">
        <v>18</v>
      </c>
      <c r="M31" t="s">
        <v>467</v>
      </c>
      <c r="N31" t="s">
        <v>46</v>
      </c>
      <c r="O31" t="s">
        <v>46</v>
      </c>
      <c r="P31" t="s">
        <v>46</v>
      </c>
      <c r="Q31" t="s">
        <v>468</v>
      </c>
      <c r="R31" t="s">
        <v>46</v>
      </c>
      <c r="S31" t="s">
        <v>46</v>
      </c>
      <c r="T31" t="s">
        <v>46</v>
      </c>
      <c r="U31" t="s">
        <v>469</v>
      </c>
      <c r="V31" t="s">
        <v>46</v>
      </c>
      <c r="W31" t="s">
        <v>46</v>
      </c>
      <c r="X31" t="s">
        <v>470</v>
      </c>
      <c r="Y31" t="s">
        <v>46</v>
      </c>
      <c r="Z31" t="s">
        <v>471</v>
      </c>
      <c r="AA31" t="s">
        <v>46</v>
      </c>
      <c r="AB31" t="s">
        <v>46</v>
      </c>
      <c r="AC31" t="s">
        <v>472</v>
      </c>
      <c r="AD31" t="s">
        <v>46</v>
      </c>
      <c r="AE31" t="s">
        <v>46</v>
      </c>
      <c r="AF31" t="s">
        <v>46</v>
      </c>
      <c r="AG31" t="s">
        <v>473</v>
      </c>
      <c r="AH31" t="s">
        <v>46</v>
      </c>
      <c r="AI31" t="s">
        <v>54</v>
      </c>
      <c r="AJ31" t="s">
        <v>46</v>
      </c>
      <c r="AK31" t="s">
        <v>46</v>
      </c>
      <c r="AL31" t="s">
        <v>474</v>
      </c>
      <c r="AM31" t="s">
        <v>475</v>
      </c>
      <c r="AN31" t="s">
        <v>476</v>
      </c>
      <c r="AO31" s="4">
        <f>+COUNTIF(Table1[[#This Row],[   1.El docente inicia la grabación a tiempo]:[18.   Despide la sesión]],"Cumple")/18</f>
        <v>0.94444444444444442</v>
      </c>
      <c r="AP31" t="str">
        <f>VLOOKUP(Table1[[#This Row],[Programa ]],Tabla2[],2)</f>
        <v>Pregrado</v>
      </c>
    </row>
    <row r="32" spans="1:42" x14ac:dyDescent="0.25">
      <c r="A32">
        <v>31</v>
      </c>
      <c r="B32" s="1">
        <v>45362.474733796298</v>
      </c>
      <c r="C32" s="1">
        <v>45362.501365740703</v>
      </c>
      <c r="D32" t="s">
        <v>274</v>
      </c>
      <c r="E32" t="s">
        <v>275</v>
      </c>
      <c r="F32" s="1"/>
      <c r="G32" s="2">
        <v>45362</v>
      </c>
      <c r="H32" t="s">
        <v>477</v>
      </c>
      <c r="I32" t="s">
        <v>478</v>
      </c>
      <c r="J32" t="s">
        <v>278</v>
      </c>
      <c r="K32" t="s">
        <v>4</v>
      </c>
      <c r="L32" t="s">
        <v>18</v>
      </c>
      <c r="M32" t="s">
        <v>479</v>
      </c>
      <c r="N32" t="s">
        <v>46</v>
      </c>
      <c r="O32" t="s">
        <v>46</v>
      </c>
      <c r="P32" t="s">
        <v>46</v>
      </c>
      <c r="Q32" t="s">
        <v>480</v>
      </c>
      <c r="R32" t="s">
        <v>54</v>
      </c>
      <c r="S32" t="s">
        <v>54</v>
      </c>
      <c r="T32" t="s">
        <v>54</v>
      </c>
      <c r="U32" t="s">
        <v>481</v>
      </c>
      <c r="V32" t="s">
        <v>46</v>
      </c>
      <c r="W32" t="s">
        <v>54</v>
      </c>
      <c r="X32" t="s">
        <v>482</v>
      </c>
      <c r="Y32" t="s">
        <v>46</v>
      </c>
      <c r="Z32" t="s">
        <v>483</v>
      </c>
      <c r="AA32" t="s">
        <v>46</v>
      </c>
      <c r="AB32" t="s">
        <v>54</v>
      </c>
      <c r="AC32" t="s">
        <v>484</v>
      </c>
      <c r="AD32" t="s">
        <v>46</v>
      </c>
      <c r="AE32" t="s">
        <v>46</v>
      </c>
      <c r="AF32" t="s">
        <v>46</v>
      </c>
      <c r="AG32" t="s">
        <v>485</v>
      </c>
      <c r="AH32" t="s">
        <v>54</v>
      </c>
      <c r="AI32" t="s">
        <v>54</v>
      </c>
      <c r="AJ32" t="s">
        <v>46</v>
      </c>
      <c r="AK32" t="s">
        <v>46</v>
      </c>
      <c r="AL32" t="s">
        <v>486</v>
      </c>
      <c r="AM32" t="s">
        <v>487</v>
      </c>
      <c r="AN32" t="s">
        <v>488</v>
      </c>
      <c r="AO32" s="4">
        <f>+COUNTIF(Table1[[#This Row],[   1.El docente inicia la grabación a tiempo]:[18.   Despide la sesión]],"Cumple")/18</f>
        <v>0.61111111111111116</v>
      </c>
      <c r="AP32" t="str">
        <f>VLOOKUP(Table1[[#This Row],[Programa ]],Tabla2[],2)</f>
        <v>Pregrado</v>
      </c>
    </row>
    <row r="33" spans="1:42" x14ac:dyDescent="0.25">
      <c r="A33">
        <v>32</v>
      </c>
      <c r="B33" s="1">
        <v>45362.502824074101</v>
      </c>
      <c r="C33" s="1">
        <v>45362.518831018497</v>
      </c>
      <c r="D33" t="s">
        <v>274</v>
      </c>
      <c r="E33" t="s">
        <v>275</v>
      </c>
      <c r="F33" s="1"/>
      <c r="G33" s="2">
        <v>45362</v>
      </c>
      <c r="H33" t="s">
        <v>489</v>
      </c>
      <c r="I33" t="s">
        <v>490</v>
      </c>
      <c r="J33" t="s">
        <v>278</v>
      </c>
      <c r="K33" t="s">
        <v>4</v>
      </c>
      <c r="L33" t="s">
        <v>18</v>
      </c>
      <c r="M33" t="s">
        <v>491</v>
      </c>
      <c r="N33" t="s">
        <v>46</v>
      </c>
      <c r="O33" t="s">
        <v>46</v>
      </c>
      <c r="P33" t="s">
        <v>46</v>
      </c>
      <c r="Q33" t="s">
        <v>492</v>
      </c>
      <c r="R33" t="s">
        <v>46</v>
      </c>
      <c r="S33" t="s">
        <v>46</v>
      </c>
      <c r="T33" t="s">
        <v>46</v>
      </c>
      <c r="U33" t="s">
        <v>493</v>
      </c>
      <c r="V33" t="s">
        <v>46</v>
      </c>
      <c r="W33" t="s">
        <v>46</v>
      </c>
      <c r="X33" t="s">
        <v>494</v>
      </c>
      <c r="Y33" t="s">
        <v>46</v>
      </c>
      <c r="Z33" t="s">
        <v>495</v>
      </c>
      <c r="AA33" t="s">
        <v>46</v>
      </c>
      <c r="AB33" t="s">
        <v>46</v>
      </c>
      <c r="AC33" t="s">
        <v>496</v>
      </c>
      <c r="AD33" t="s">
        <v>54</v>
      </c>
      <c r="AE33" t="s">
        <v>46</v>
      </c>
      <c r="AF33" t="s">
        <v>46</v>
      </c>
      <c r="AG33" t="s">
        <v>497</v>
      </c>
      <c r="AH33" t="s">
        <v>46</v>
      </c>
      <c r="AI33" t="s">
        <v>46</v>
      </c>
      <c r="AJ33" t="s">
        <v>46</v>
      </c>
      <c r="AK33" t="s">
        <v>46</v>
      </c>
      <c r="AL33" t="s">
        <v>498</v>
      </c>
      <c r="AM33" t="s">
        <v>499</v>
      </c>
      <c r="AN33" t="s">
        <v>500</v>
      </c>
      <c r="AO33" s="4">
        <f>+COUNTIF(Table1[[#This Row],[   1.El docente inicia la grabación a tiempo]:[18.   Despide la sesión]],"Cumple")/18</f>
        <v>0.94444444444444442</v>
      </c>
      <c r="AP33" t="str">
        <f>VLOOKUP(Table1[[#This Row],[Programa ]],Tabla2[],2)</f>
        <v>Pregrado</v>
      </c>
    </row>
    <row r="34" spans="1:42" x14ac:dyDescent="0.25">
      <c r="A34">
        <v>33</v>
      </c>
      <c r="B34" s="1">
        <v>45362.519317129598</v>
      </c>
      <c r="C34" s="1">
        <v>45362.5471875</v>
      </c>
      <c r="D34" t="s">
        <v>274</v>
      </c>
      <c r="E34" t="s">
        <v>275</v>
      </c>
      <c r="F34" s="1"/>
      <c r="G34" s="2">
        <v>45362</v>
      </c>
      <c r="H34" t="s">
        <v>501</v>
      </c>
      <c r="I34" t="s">
        <v>502</v>
      </c>
      <c r="J34" t="s">
        <v>278</v>
      </c>
      <c r="K34" t="s">
        <v>4</v>
      </c>
      <c r="L34" t="s">
        <v>18</v>
      </c>
      <c r="M34" t="s">
        <v>503</v>
      </c>
      <c r="N34" t="s">
        <v>46</v>
      </c>
      <c r="O34" t="s">
        <v>46</v>
      </c>
      <c r="P34" t="s">
        <v>46</v>
      </c>
      <c r="Q34" t="s">
        <v>504</v>
      </c>
      <c r="R34" t="s">
        <v>46</v>
      </c>
      <c r="S34" t="s">
        <v>46</v>
      </c>
      <c r="T34" t="s">
        <v>46</v>
      </c>
      <c r="U34" t="s">
        <v>505</v>
      </c>
      <c r="V34" t="s">
        <v>46</v>
      </c>
      <c r="W34" t="s">
        <v>54</v>
      </c>
      <c r="X34" t="s">
        <v>506</v>
      </c>
      <c r="Y34" t="s">
        <v>46</v>
      </c>
      <c r="Z34" t="s">
        <v>507</v>
      </c>
      <c r="AA34" t="s">
        <v>46</v>
      </c>
      <c r="AB34" t="s">
        <v>54</v>
      </c>
      <c r="AC34" t="s">
        <v>508</v>
      </c>
      <c r="AD34" t="s">
        <v>46</v>
      </c>
      <c r="AE34" t="s">
        <v>46</v>
      </c>
      <c r="AF34" t="s">
        <v>46</v>
      </c>
      <c r="AG34" t="s">
        <v>509</v>
      </c>
      <c r="AH34" t="s">
        <v>54</v>
      </c>
      <c r="AI34" t="s">
        <v>54</v>
      </c>
      <c r="AJ34" t="s">
        <v>46</v>
      </c>
      <c r="AK34" t="s">
        <v>46</v>
      </c>
      <c r="AL34" t="s">
        <v>510</v>
      </c>
      <c r="AM34" t="s">
        <v>511</v>
      </c>
      <c r="AN34" t="s">
        <v>512</v>
      </c>
      <c r="AO34" s="4">
        <f>+COUNTIF(Table1[[#This Row],[   1.El docente inicia la grabación a tiempo]:[18.   Despide la sesión]],"Cumple")/18</f>
        <v>0.77777777777777779</v>
      </c>
      <c r="AP34" t="str">
        <f>VLOOKUP(Table1[[#This Row],[Programa ]],Tabla2[],2)</f>
        <v>Pregrado</v>
      </c>
    </row>
    <row r="35" spans="1:42" x14ac:dyDescent="0.25">
      <c r="A35">
        <v>34</v>
      </c>
      <c r="B35" s="1">
        <v>45361.863715277803</v>
      </c>
      <c r="C35" s="1">
        <v>45362.731886574104</v>
      </c>
      <c r="D35" t="s">
        <v>400</v>
      </c>
      <c r="E35" t="s">
        <v>401</v>
      </c>
      <c r="F35" s="1"/>
      <c r="G35" s="2">
        <v>45362</v>
      </c>
      <c r="H35" t="s">
        <v>453</v>
      </c>
      <c r="I35" t="s">
        <v>513</v>
      </c>
      <c r="J35" t="s">
        <v>430</v>
      </c>
      <c r="K35" t="s">
        <v>4</v>
      </c>
      <c r="L35" t="s">
        <v>17</v>
      </c>
      <c r="M35" t="s">
        <v>514</v>
      </c>
      <c r="N35" t="s">
        <v>46</v>
      </c>
      <c r="O35" t="s">
        <v>46</v>
      </c>
      <c r="P35" t="s">
        <v>47</v>
      </c>
      <c r="Q35" t="s">
        <v>515</v>
      </c>
      <c r="R35" t="s">
        <v>54</v>
      </c>
      <c r="S35" t="s">
        <v>54</v>
      </c>
      <c r="T35" t="s">
        <v>54</v>
      </c>
      <c r="U35" t="s">
        <v>516</v>
      </c>
      <c r="V35" t="s">
        <v>46</v>
      </c>
      <c r="W35" t="s">
        <v>54</v>
      </c>
      <c r="X35" t="s">
        <v>517</v>
      </c>
      <c r="Y35" t="s">
        <v>54</v>
      </c>
      <c r="Z35" t="s">
        <v>518</v>
      </c>
      <c r="AA35" t="s">
        <v>46</v>
      </c>
      <c r="AB35" t="s">
        <v>46</v>
      </c>
      <c r="AC35" t="s">
        <v>519</v>
      </c>
      <c r="AD35" t="s">
        <v>46</v>
      </c>
      <c r="AE35" t="s">
        <v>54</v>
      </c>
      <c r="AF35" t="s">
        <v>46</v>
      </c>
      <c r="AG35" t="s">
        <v>520</v>
      </c>
      <c r="AH35" t="s">
        <v>54</v>
      </c>
      <c r="AI35" t="s">
        <v>46</v>
      </c>
      <c r="AJ35" t="s">
        <v>54</v>
      </c>
      <c r="AK35" t="s">
        <v>46</v>
      </c>
      <c r="AL35" t="s">
        <v>521</v>
      </c>
      <c r="AM35" t="s">
        <v>522</v>
      </c>
      <c r="AN35" t="s">
        <v>523</v>
      </c>
      <c r="AO35" s="4">
        <f>+COUNTIF(Table1[[#This Row],[   1.El docente inicia la grabación a tiempo]:[18.   Despide la sesión]],"Cumple")/18</f>
        <v>0.5</v>
      </c>
      <c r="AP35" t="str">
        <f>VLOOKUP(Table1[[#This Row],[Programa ]],Tabla2[],2)</f>
        <v>Pregrado</v>
      </c>
    </row>
    <row r="36" spans="1:42" x14ac:dyDescent="0.25">
      <c r="A36">
        <v>35</v>
      </c>
      <c r="B36" s="1">
        <v>45366.548969907402</v>
      </c>
      <c r="C36" s="1">
        <v>45366.558391203696</v>
      </c>
      <c r="D36" t="s">
        <v>142</v>
      </c>
      <c r="E36" t="s">
        <v>143</v>
      </c>
      <c r="F36" s="1"/>
      <c r="G36" s="2">
        <v>45366</v>
      </c>
      <c r="H36" t="s">
        <v>276</v>
      </c>
      <c r="I36" t="s">
        <v>524</v>
      </c>
      <c r="J36" t="s">
        <v>159</v>
      </c>
      <c r="K36" t="s">
        <v>4</v>
      </c>
      <c r="L36" t="s">
        <v>20</v>
      </c>
      <c r="M36" t="s">
        <v>525</v>
      </c>
      <c r="N36" t="s">
        <v>46</v>
      </c>
      <c r="O36" t="s">
        <v>46</v>
      </c>
      <c r="P36" t="s">
        <v>47</v>
      </c>
      <c r="Q36" t="s">
        <v>526</v>
      </c>
      <c r="R36" t="s">
        <v>54</v>
      </c>
      <c r="S36" t="s">
        <v>54</v>
      </c>
      <c r="T36" t="s">
        <v>54</v>
      </c>
      <c r="U36" t="s">
        <v>527</v>
      </c>
      <c r="V36" t="s">
        <v>46</v>
      </c>
      <c r="W36" t="s">
        <v>54</v>
      </c>
      <c r="X36" t="s">
        <v>528</v>
      </c>
      <c r="Y36" t="s">
        <v>46</v>
      </c>
      <c r="Z36" t="s">
        <v>529</v>
      </c>
      <c r="AA36" t="s">
        <v>46</v>
      </c>
      <c r="AB36" t="s">
        <v>54</v>
      </c>
      <c r="AC36" t="s">
        <v>530</v>
      </c>
      <c r="AD36" t="s">
        <v>46</v>
      </c>
      <c r="AE36" t="s">
        <v>46</v>
      </c>
      <c r="AF36" t="s">
        <v>46</v>
      </c>
      <c r="AG36" t="s">
        <v>531</v>
      </c>
      <c r="AH36" t="s">
        <v>54</v>
      </c>
      <c r="AI36" t="s">
        <v>46</v>
      </c>
      <c r="AJ36" t="s">
        <v>46</v>
      </c>
      <c r="AK36" t="s">
        <v>46</v>
      </c>
      <c r="AL36" t="s">
        <v>532</v>
      </c>
      <c r="AM36" t="s">
        <v>533</v>
      </c>
      <c r="AN36" t="s">
        <v>534</v>
      </c>
      <c r="AO36" s="4">
        <f>+COUNTIF(Table1[[#This Row],[   1.El docente inicia la grabación a tiempo]:[18.   Despide la sesión]],"Cumple")/18</f>
        <v>0.61111111111111116</v>
      </c>
      <c r="AP36" t="str">
        <f>VLOOKUP(Table1[[#This Row],[Programa ]],Tabla2[],2)</f>
        <v>Pregrado</v>
      </c>
    </row>
    <row r="37" spans="1:42" x14ac:dyDescent="0.25">
      <c r="A37">
        <v>36</v>
      </c>
      <c r="B37" s="1">
        <v>45366.571273148104</v>
      </c>
      <c r="C37" s="1">
        <v>45366.582303240699</v>
      </c>
      <c r="D37" t="s">
        <v>142</v>
      </c>
      <c r="E37" t="s">
        <v>143</v>
      </c>
      <c r="F37" s="1"/>
      <c r="G37" s="2">
        <v>45366</v>
      </c>
      <c r="H37" t="s">
        <v>535</v>
      </c>
      <c r="I37" t="s">
        <v>536</v>
      </c>
      <c r="J37" t="s">
        <v>159</v>
      </c>
      <c r="K37" t="s">
        <v>4</v>
      </c>
      <c r="L37" t="s">
        <v>20</v>
      </c>
      <c r="M37" t="s">
        <v>537</v>
      </c>
      <c r="N37" t="s">
        <v>46</v>
      </c>
      <c r="O37" t="s">
        <v>46</v>
      </c>
      <c r="P37" t="s">
        <v>46</v>
      </c>
      <c r="Q37" t="s">
        <v>375</v>
      </c>
      <c r="R37" t="s">
        <v>54</v>
      </c>
      <c r="S37" t="s">
        <v>54</v>
      </c>
      <c r="T37" t="s">
        <v>54</v>
      </c>
      <c r="U37" t="s">
        <v>538</v>
      </c>
      <c r="V37" t="s">
        <v>46</v>
      </c>
      <c r="W37" t="s">
        <v>46</v>
      </c>
      <c r="X37" t="s">
        <v>375</v>
      </c>
      <c r="Y37" t="s">
        <v>46</v>
      </c>
      <c r="Z37" t="s">
        <v>539</v>
      </c>
      <c r="AA37" t="s">
        <v>46</v>
      </c>
      <c r="AB37" t="s">
        <v>46</v>
      </c>
      <c r="AC37" t="s">
        <v>540</v>
      </c>
      <c r="AD37" t="s">
        <v>46</v>
      </c>
      <c r="AE37" t="s">
        <v>46</v>
      </c>
      <c r="AF37" t="s">
        <v>46</v>
      </c>
      <c r="AG37" t="s">
        <v>541</v>
      </c>
      <c r="AH37" t="s">
        <v>54</v>
      </c>
      <c r="AI37" t="s">
        <v>46</v>
      </c>
      <c r="AJ37" t="s">
        <v>46</v>
      </c>
      <c r="AK37" t="s">
        <v>46</v>
      </c>
      <c r="AL37" t="s">
        <v>375</v>
      </c>
      <c r="AM37" t="s">
        <v>542</v>
      </c>
      <c r="AN37" t="s">
        <v>543</v>
      </c>
      <c r="AO37" s="4">
        <f>+COUNTIF(Table1[[#This Row],[   1.El docente inicia la grabación a tiempo]:[18.   Despide la sesión]],"Cumple")/18</f>
        <v>0.77777777777777779</v>
      </c>
      <c r="AP37" t="str">
        <f>VLOOKUP(Table1[[#This Row],[Programa ]],Tabla2[],2)</f>
        <v>Pregrado</v>
      </c>
    </row>
    <row r="38" spans="1:42" x14ac:dyDescent="0.25">
      <c r="A38">
        <v>37</v>
      </c>
      <c r="B38" s="1">
        <v>45366.680625000001</v>
      </c>
      <c r="C38" s="1">
        <v>45366.697546296302</v>
      </c>
      <c r="D38" t="s">
        <v>127</v>
      </c>
      <c r="E38" t="s">
        <v>128</v>
      </c>
      <c r="F38" s="1"/>
      <c r="G38" s="2">
        <v>45366</v>
      </c>
      <c r="H38" t="s">
        <v>544</v>
      </c>
      <c r="I38" t="s">
        <v>545</v>
      </c>
      <c r="J38" t="s">
        <v>131</v>
      </c>
      <c r="K38" t="s">
        <v>4</v>
      </c>
      <c r="L38" t="s">
        <v>16</v>
      </c>
      <c r="M38" t="s">
        <v>546</v>
      </c>
      <c r="N38" t="s">
        <v>46</v>
      </c>
      <c r="O38" t="s">
        <v>46</v>
      </c>
      <c r="P38" t="s">
        <v>46</v>
      </c>
      <c r="Q38" t="s">
        <v>547</v>
      </c>
      <c r="R38" t="s">
        <v>46</v>
      </c>
      <c r="S38" t="s">
        <v>46</v>
      </c>
      <c r="T38" t="s">
        <v>46</v>
      </c>
      <c r="U38" t="s">
        <v>548</v>
      </c>
      <c r="V38" t="s">
        <v>46</v>
      </c>
      <c r="W38" t="s">
        <v>46</v>
      </c>
      <c r="X38" t="s">
        <v>549</v>
      </c>
      <c r="Y38" t="s">
        <v>46</v>
      </c>
      <c r="Z38" t="s">
        <v>550</v>
      </c>
      <c r="AA38" t="s">
        <v>46</v>
      </c>
      <c r="AB38" t="s">
        <v>46</v>
      </c>
      <c r="AC38" t="s">
        <v>551</v>
      </c>
      <c r="AD38" t="s">
        <v>46</v>
      </c>
      <c r="AE38" t="s">
        <v>46</v>
      </c>
      <c r="AF38" t="s">
        <v>46</v>
      </c>
      <c r="AG38" t="s">
        <v>552</v>
      </c>
      <c r="AH38" t="s">
        <v>46</v>
      </c>
      <c r="AI38" t="s">
        <v>46</v>
      </c>
      <c r="AJ38" t="s">
        <v>46</v>
      </c>
      <c r="AK38" t="s">
        <v>46</v>
      </c>
      <c r="AL38" t="s">
        <v>553</v>
      </c>
      <c r="AM38" t="s">
        <v>554</v>
      </c>
      <c r="AN38" t="s">
        <v>555</v>
      </c>
      <c r="AO38" s="4">
        <f>+COUNTIF(Table1[[#This Row],[   1.El docente inicia la grabación a tiempo]:[18.   Despide la sesión]],"Cumple")/18</f>
        <v>1</v>
      </c>
      <c r="AP38" t="str">
        <f>VLOOKUP(Table1[[#This Row],[Programa ]],Tabla2[],2)</f>
        <v>Pregrado</v>
      </c>
    </row>
    <row r="39" spans="1:42" x14ac:dyDescent="0.25">
      <c r="A39">
        <v>38</v>
      </c>
      <c r="B39" s="1">
        <v>45366.697974536997</v>
      </c>
      <c r="C39" s="1">
        <v>45366.7118402778</v>
      </c>
      <c r="D39" t="s">
        <v>127</v>
      </c>
      <c r="E39" t="s">
        <v>128</v>
      </c>
      <c r="F39" s="1"/>
      <c r="G39" s="2">
        <v>45366</v>
      </c>
      <c r="H39" t="s">
        <v>556</v>
      </c>
      <c r="I39" t="s">
        <v>557</v>
      </c>
      <c r="J39" t="s">
        <v>131</v>
      </c>
      <c r="K39" t="s">
        <v>4</v>
      </c>
      <c r="L39" t="s">
        <v>16</v>
      </c>
      <c r="M39" t="s">
        <v>558</v>
      </c>
      <c r="N39" t="s">
        <v>46</v>
      </c>
      <c r="O39" t="s">
        <v>46</v>
      </c>
      <c r="P39" t="s">
        <v>46</v>
      </c>
      <c r="Q39" t="s">
        <v>559</v>
      </c>
      <c r="R39" t="s">
        <v>46</v>
      </c>
      <c r="S39" t="s">
        <v>46</v>
      </c>
      <c r="T39" t="s">
        <v>46</v>
      </c>
      <c r="U39" t="s">
        <v>560</v>
      </c>
      <c r="V39" t="s">
        <v>46</v>
      </c>
      <c r="W39" t="s">
        <v>46</v>
      </c>
      <c r="X39" t="s">
        <v>561</v>
      </c>
      <c r="Y39" t="s">
        <v>46</v>
      </c>
      <c r="Z39" t="s">
        <v>562</v>
      </c>
      <c r="AA39" t="s">
        <v>46</v>
      </c>
      <c r="AB39" t="s">
        <v>46</v>
      </c>
      <c r="AC39" t="s">
        <v>563</v>
      </c>
      <c r="AD39" t="s">
        <v>46</v>
      </c>
      <c r="AE39" t="s">
        <v>54</v>
      </c>
      <c r="AF39" t="s">
        <v>54</v>
      </c>
      <c r="AG39" t="s">
        <v>564</v>
      </c>
      <c r="AH39" t="s">
        <v>46</v>
      </c>
      <c r="AI39" t="s">
        <v>46</v>
      </c>
      <c r="AJ39" t="s">
        <v>46</v>
      </c>
      <c r="AK39" t="s">
        <v>46</v>
      </c>
      <c r="AL39" t="s">
        <v>565</v>
      </c>
      <c r="AM39" t="s">
        <v>566</v>
      </c>
      <c r="AN39" t="s">
        <v>567</v>
      </c>
      <c r="AO39" s="4">
        <f>+COUNTIF(Table1[[#This Row],[   1.El docente inicia la grabación a tiempo]:[18.   Despide la sesión]],"Cumple")/18</f>
        <v>0.88888888888888884</v>
      </c>
      <c r="AP39" t="str">
        <f>VLOOKUP(Table1[[#This Row],[Programa ]],Tabla2[],2)</f>
        <v>Pregrado</v>
      </c>
    </row>
    <row r="40" spans="1:42" x14ac:dyDescent="0.25">
      <c r="A40">
        <v>39</v>
      </c>
      <c r="B40" s="1">
        <v>45366.582326388903</v>
      </c>
      <c r="C40" s="1">
        <v>45366.712083333303</v>
      </c>
      <c r="D40" t="s">
        <v>142</v>
      </c>
      <c r="E40" t="s">
        <v>143</v>
      </c>
      <c r="F40" s="1"/>
      <c r="G40" s="2">
        <v>45366</v>
      </c>
      <c r="H40" t="s">
        <v>556</v>
      </c>
      <c r="I40" t="s">
        <v>568</v>
      </c>
      <c r="J40" t="s">
        <v>159</v>
      </c>
      <c r="K40" t="s">
        <v>4</v>
      </c>
      <c r="L40" t="s">
        <v>20</v>
      </c>
      <c r="M40" t="s">
        <v>569</v>
      </c>
      <c r="N40" t="s">
        <v>46</v>
      </c>
      <c r="O40" t="s">
        <v>46</v>
      </c>
      <c r="P40" t="s">
        <v>47</v>
      </c>
      <c r="Q40" t="s">
        <v>530</v>
      </c>
      <c r="R40" t="s">
        <v>54</v>
      </c>
      <c r="S40" t="s">
        <v>54</v>
      </c>
      <c r="T40" t="s">
        <v>54</v>
      </c>
      <c r="U40" t="s">
        <v>570</v>
      </c>
      <c r="V40" t="s">
        <v>54</v>
      </c>
      <c r="W40" t="s">
        <v>54</v>
      </c>
      <c r="X40" t="s">
        <v>527</v>
      </c>
      <c r="Y40" t="s">
        <v>54</v>
      </c>
      <c r="Z40" t="s">
        <v>571</v>
      </c>
      <c r="AA40" t="s">
        <v>46</v>
      </c>
      <c r="AB40" t="s">
        <v>54</v>
      </c>
      <c r="AC40" t="s">
        <v>572</v>
      </c>
      <c r="AD40" t="s">
        <v>46</v>
      </c>
      <c r="AE40" t="s">
        <v>54</v>
      </c>
      <c r="AF40" t="s">
        <v>54</v>
      </c>
      <c r="AG40" t="s">
        <v>573</v>
      </c>
      <c r="AH40" t="s">
        <v>54</v>
      </c>
      <c r="AI40" t="s">
        <v>54</v>
      </c>
      <c r="AJ40" t="s">
        <v>54</v>
      </c>
      <c r="AK40" t="s">
        <v>46</v>
      </c>
      <c r="AL40" t="s">
        <v>574</v>
      </c>
      <c r="AM40" t="s">
        <v>575</v>
      </c>
      <c r="AN40" t="s">
        <v>575</v>
      </c>
      <c r="AO40" s="4">
        <f>+COUNTIF(Table1[[#This Row],[   1.El docente inicia la grabación a tiempo]:[18.   Despide la sesión]],"Cumple")/18</f>
        <v>0.27777777777777779</v>
      </c>
      <c r="AP40" t="str">
        <f>VLOOKUP(Table1[[#This Row],[Programa ]],Tabla2[],2)</f>
        <v>Pregrado</v>
      </c>
    </row>
    <row r="41" spans="1:42" x14ac:dyDescent="0.25">
      <c r="A41">
        <v>40</v>
      </c>
      <c r="B41" s="1">
        <v>45366.718240740702</v>
      </c>
      <c r="C41" s="1">
        <v>45366.728611111103</v>
      </c>
      <c r="D41" t="s">
        <v>142</v>
      </c>
      <c r="E41" t="s">
        <v>143</v>
      </c>
      <c r="F41" s="1"/>
      <c r="G41" s="2">
        <v>45366</v>
      </c>
      <c r="H41" t="s">
        <v>576</v>
      </c>
      <c r="I41" t="s">
        <v>577</v>
      </c>
      <c r="J41" t="s">
        <v>159</v>
      </c>
      <c r="K41" t="s">
        <v>4</v>
      </c>
      <c r="L41" t="s">
        <v>20</v>
      </c>
      <c r="M41" t="s">
        <v>525</v>
      </c>
      <c r="N41" t="s">
        <v>46</v>
      </c>
      <c r="O41" t="s">
        <v>46</v>
      </c>
      <c r="P41" t="s">
        <v>46</v>
      </c>
      <c r="Q41" t="s">
        <v>375</v>
      </c>
      <c r="R41" t="s">
        <v>46</v>
      </c>
      <c r="S41" t="s">
        <v>46</v>
      </c>
      <c r="T41" t="s">
        <v>46</v>
      </c>
      <c r="U41" t="s">
        <v>375</v>
      </c>
      <c r="V41" t="s">
        <v>46</v>
      </c>
      <c r="W41" t="s">
        <v>46</v>
      </c>
      <c r="X41" t="s">
        <v>375</v>
      </c>
      <c r="Y41" t="s">
        <v>46</v>
      </c>
      <c r="Z41" t="s">
        <v>375</v>
      </c>
      <c r="AA41" t="s">
        <v>46</v>
      </c>
      <c r="AB41" t="s">
        <v>46</v>
      </c>
      <c r="AC41" t="s">
        <v>375</v>
      </c>
      <c r="AD41" t="s">
        <v>46</v>
      </c>
      <c r="AE41" t="s">
        <v>46</v>
      </c>
      <c r="AF41" t="s">
        <v>46</v>
      </c>
      <c r="AG41" t="s">
        <v>375</v>
      </c>
      <c r="AH41" t="s">
        <v>46</v>
      </c>
      <c r="AI41" t="s">
        <v>46</v>
      </c>
      <c r="AJ41" t="s">
        <v>46</v>
      </c>
      <c r="AK41" t="s">
        <v>46</v>
      </c>
      <c r="AL41" t="s">
        <v>578</v>
      </c>
      <c r="AM41" t="s">
        <v>578</v>
      </c>
      <c r="AN41" t="s">
        <v>579</v>
      </c>
      <c r="AO41" s="4">
        <f>+COUNTIF(Table1[[#This Row],[   1.El docente inicia la grabación a tiempo]:[18.   Despide la sesión]],"Cumple")/18</f>
        <v>1</v>
      </c>
      <c r="AP41" t="str">
        <f>VLOOKUP(Table1[[#This Row],[Programa ]],Tabla2[],2)</f>
        <v>Pregrado</v>
      </c>
    </row>
    <row r="42" spans="1:42" x14ac:dyDescent="0.25">
      <c r="A42">
        <v>41</v>
      </c>
      <c r="B42" s="1">
        <v>45368.808912036999</v>
      </c>
      <c r="C42" s="1">
        <v>45368.826851851903</v>
      </c>
      <c r="D42" t="s">
        <v>248</v>
      </c>
      <c r="E42" t="s">
        <v>249</v>
      </c>
      <c r="F42" s="1"/>
      <c r="G42" s="2">
        <v>45364</v>
      </c>
      <c r="H42" t="s">
        <v>580</v>
      </c>
      <c r="I42" t="s">
        <v>581</v>
      </c>
      <c r="J42" t="s">
        <v>252</v>
      </c>
      <c r="K42" t="s">
        <v>4</v>
      </c>
      <c r="L42" t="s">
        <v>19</v>
      </c>
      <c r="M42" t="s">
        <v>582</v>
      </c>
      <c r="N42" t="s">
        <v>47</v>
      </c>
      <c r="O42" t="s">
        <v>46</v>
      </c>
      <c r="P42" t="s">
        <v>46</v>
      </c>
      <c r="Q42" t="s">
        <v>583</v>
      </c>
      <c r="R42" t="s">
        <v>54</v>
      </c>
      <c r="S42" t="s">
        <v>54</v>
      </c>
      <c r="T42" t="s">
        <v>54</v>
      </c>
      <c r="U42" t="s">
        <v>584</v>
      </c>
      <c r="V42" t="s">
        <v>46</v>
      </c>
      <c r="W42" t="s">
        <v>46</v>
      </c>
      <c r="X42" t="s">
        <v>585</v>
      </c>
      <c r="Y42" t="s">
        <v>46</v>
      </c>
      <c r="Z42" t="s">
        <v>586</v>
      </c>
      <c r="AA42" t="s">
        <v>46</v>
      </c>
      <c r="AB42" t="s">
        <v>46</v>
      </c>
      <c r="AC42" t="s">
        <v>587</v>
      </c>
      <c r="AD42" t="s">
        <v>46</v>
      </c>
      <c r="AE42" t="s">
        <v>46</v>
      </c>
      <c r="AF42" t="s">
        <v>46</v>
      </c>
      <c r="AG42" t="s">
        <v>588</v>
      </c>
      <c r="AH42" t="s">
        <v>54</v>
      </c>
      <c r="AI42" t="s">
        <v>46</v>
      </c>
      <c r="AJ42" t="s">
        <v>46</v>
      </c>
      <c r="AK42" t="s">
        <v>46</v>
      </c>
      <c r="AL42" t="s">
        <v>589</v>
      </c>
      <c r="AM42" t="s">
        <v>590</v>
      </c>
      <c r="AN42" t="s">
        <v>591</v>
      </c>
      <c r="AO42" s="4">
        <f>+COUNTIF(Table1[[#This Row],[   1.El docente inicia la grabación a tiempo]:[18.   Despide la sesión]],"Cumple")/18</f>
        <v>0.72222222222222221</v>
      </c>
      <c r="AP42" t="str">
        <f>VLOOKUP(Table1[[#This Row],[Programa ]],Tabla2[],2)</f>
        <v>Pregrado</v>
      </c>
    </row>
    <row r="43" spans="1:42" x14ac:dyDescent="0.25">
      <c r="A43">
        <v>42</v>
      </c>
      <c r="B43" s="1">
        <v>45368.8269097222</v>
      </c>
      <c r="C43" s="1">
        <v>45368.841909722199</v>
      </c>
      <c r="D43" t="s">
        <v>248</v>
      </c>
      <c r="E43" t="s">
        <v>249</v>
      </c>
      <c r="F43" s="1"/>
      <c r="G43" s="2">
        <v>45363</v>
      </c>
      <c r="H43" t="s">
        <v>592</v>
      </c>
      <c r="I43" t="s">
        <v>593</v>
      </c>
      <c r="J43" t="s">
        <v>252</v>
      </c>
      <c r="K43" t="s">
        <v>4</v>
      </c>
      <c r="L43" t="s">
        <v>19</v>
      </c>
      <c r="M43" t="s">
        <v>537</v>
      </c>
      <c r="N43" t="s">
        <v>46</v>
      </c>
      <c r="O43" t="s">
        <v>46</v>
      </c>
      <c r="P43" t="s">
        <v>46</v>
      </c>
      <c r="Q43" t="s">
        <v>594</v>
      </c>
      <c r="R43" t="s">
        <v>46</v>
      </c>
      <c r="S43" t="s">
        <v>46</v>
      </c>
      <c r="T43" t="s">
        <v>46</v>
      </c>
      <c r="U43" t="s">
        <v>595</v>
      </c>
      <c r="V43" t="s">
        <v>46</v>
      </c>
      <c r="W43" t="s">
        <v>46</v>
      </c>
      <c r="X43" t="s">
        <v>596</v>
      </c>
      <c r="Y43" t="s">
        <v>46</v>
      </c>
      <c r="Z43" t="s">
        <v>597</v>
      </c>
      <c r="AA43" t="s">
        <v>46</v>
      </c>
      <c r="AB43" t="s">
        <v>46</v>
      </c>
      <c r="AC43" t="s">
        <v>598</v>
      </c>
      <c r="AD43" t="s">
        <v>46</v>
      </c>
      <c r="AE43" t="s">
        <v>46</v>
      </c>
      <c r="AF43" t="s">
        <v>46</v>
      </c>
      <c r="AG43" t="s">
        <v>599</v>
      </c>
      <c r="AH43" t="s">
        <v>46</v>
      </c>
      <c r="AI43" t="s">
        <v>46</v>
      </c>
      <c r="AJ43" t="s">
        <v>46</v>
      </c>
      <c r="AK43" t="s">
        <v>46</v>
      </c>
      <c r="AL43" t="s">
        <v>600</v>
      </c>
      <c r="AM43" t="s">
        <v>601</v>
      </c>
      <c r="AN43" t="s">
        <v>602</v>
      </c>
      <c r="AO43" s="4">
        <f>+COUNTIF(Table1[[#This Row],[   1.El docente inicia la grabación a tiempo]:[18.   Despide la sesión]],"Cumple")/18</f>
        <v>1</v>
      </c>
      <c r="AP43" t="str">
        <f>VLOOKUP(Table1[[#This Row],[Programa ]],Tabla2[],2)</f>
        <v>Pregrado</v>
      </c>
    </row>
    <row r="44" spans="1:42" x14ac:dyDescent="0.25">
      <c r="A44">
        <v>43</v>
      </c>
      <c r="B44" s="1">
        <v>45368.841979166697</v>
      </c>
      <c r="C44" s="1">
        <v>45368.856921296298</v>
      </c>
      <c r="D44" t="s">
        <v>248</v>
      </c>
      <c r="E44" t="s">
        <v>249</v>
      </c>
      <c r="F44" s="1"/>
      <c r="G44" s="2">
        <v>45362</v>
      </c>
      <c r="H44" t="s">
        <v>144</v>
      </c>
      <c r="I44" t="s">
        <v>603</v>
      </c>
      <c r="J44" t="s">
        <v>604</v>
      </c>
      <c r="K44" t="s">
        <v>4</v>
      </c>
      <c r="L44" t="s">
        <v>19</v>
      </c>
      <c r="M44" t="s">
        <v>605</v>
      </c>
      <c r="N44" t="s">
        <v>46</v>
      </c>
      <c r="O44" t="s">
        <v>46</v>
      </c>
      <c r="P44" t="s">
        <v>46</v>
      </c>
      <c r="Q44" t="s">
        <v>606</v>
      </c>
      <c r="R44" t="s">
        <v>46</v>
      </c>
      <c r="S44" t="s">
        <v>46</v>
      </c>
      <c r="T44" t="s">
        <v>46</v>
      </c>
      <c r="U44" t="s">
        <v>607</v>
      </c>
      <c r="V44" t="s">
        <v>46</v>
      </c>
      <c r="W44" t="s">
        <v>46</v>
      </c>
      <c r="X44" t="s">
        <v>608</v>
      </c>
      <c r="Y44" t="s">
        <v>46</v>
      </c>
      <c r="Z44" t="s">
        <v>609</v>
      </c>
      <c r="AA44" t="s">
        <v>46</v>
      </c>
      <c r="AB44" t="s">
        <v>46</v>
      </c>
      <c r="AC44" t="s">
        <v>610</v>
      </c>
      <c r="AD44" t="s">
        <v>46</v>
      </c>
      <c r="AE44" t="s">
        <v>46</v>
      </c>
      <c r="AF44" t="s">
        <v>46</v>
      </c>
      <c r="AG44" t="s">
        <v>611</v>
      </c>
      <c r="AH44" t="s">
        <v>54</v>
      </c>
      <c r="AI44" t="s">
        <v>46</v>
      </c>
      <c r="AJ44" t="s">
        <v>46</v>
      </c>
      <c r="AK44" t="s">
        <v>46</v>
      </c>
      <c r="AL44" t="s">
        <v>612</v>
      </c>
      <c r="AM44" t="s">
        <v>613</v>
      </c>
      <c r="AN44" s="3" t="s">
        <v>464</v>
      </c>
      <c r="AO44" s="4">
        <f>+COUNTIF(Table1[[#This Row],[   1.El docente inicia la grabación a tiempo]:[18.   Despide la sesión]],"Cumple")/18</f>
        <v>0.94444444444444442</v>
      </c>
      <c r="AP44" t="str">
        <f>VLOOKUP(Table1[[#This Row],[Programa ]],Tabla2[],2)</f>
        <v>Pregrado</v>
      </c>
    </row>
    <row r="45" spans="1:42" x14ac:dyDescent="0.25">
      <c r="A45">
        <v>44</v>
      </c>
      <c r="B45" s="1">
        <v>45368.856979166703</v>
      </c>
      <c r="C45" s="1">
        <v>45368.908703703702</v>
      </c>
      <c r="D45" t="s">
        <v>248</v>
      </c>
      <c r="E45" t="s">
        <v>249</v>
      </c>
      <c r="F45" s="1"/>
      <c r="G45" s="2">
        <v>45364</v>
      </c>
      <c r="H45" t="s">
        <v>614</v>
      </c>
      <c r="I45" t="s">
        <v>362</v>
      </c>
      <c r="J45" t="s">
        <v>252</v>
      </c>
      <c r="K45" t="s">
        <v>4</v>
      </c>
      <c r="L45" t="s">
        <v>19</v>
      </c>
      <c r="M45" t="s">
        <v>569</v>
      </c>
      <c r="N45" t="s">
        <v>46</v>
      </c>
      <c r="O45" t="s">
        <v>46</v>
      </c>
      <c r="P45" t="s">
        <v>46</v>
      </c>
      <c r="Q45" t="s">
        <v>615</v>
      </c>
      <c r="R45" t="s">
        <v>46</v>
      </c>
      <c r="S45" t="s">
        <v>46</v>
      </c>
      <c r="T45" t="s">
        <v>46</v>
      </c>
      <c r="U45" t="s">
        <v>616</v>
      </c>
      <c r="V45" t="s">
        <v>46</v>
      </c>
      <c r="W45" t="s">
        <v>54</v>
      </c>
      <c r="X45" t="s">
        <v>617</v>
      </c>
      <c r="Y45" t="s">
        <v>46</v>
      </c>
      <c r="Z45" t="s">
        <v>618</v>
      </c>
      <c r="AA45" t="s">
        <v>46</v>
      </c>
      <c r="AB45" t="s">
        <v>46</v>
      </c>
      <c r="AC45" t="s">
        <v>619</v>
      </c>
      <c r="AD45" t="s">
        <v>46</v>
      </c>
      <c r="AE45" t="s">
        <v>46</v>
      </c>
      <c r="AF45" t="s">
        <v>46</v>
      </c>
      <c r="AG45" t="s">
        <v>620</v>
      </c>
      <c r="AH45" t="s">
        <v>54</v>
      </c>
      <c r="AI45" t="s">
        <v>54</v>
      </c>
      <c r="AJ45" t="s">
        <v>46</v>
      </c>
      <c r="AK45" t="s">
        <v>46</v>
      </c>
      <c r="AL45" t="s">
        <v>621</v>
      </c>
      <c r="AM45" t="s">
        <v>622</v>
      </c>
      <c r="AN45" t="s">
        <v>623</v>
      </c>
      <c r="AO45" s="4">
        <f>+COUNTIF(Table1[[#This Row],[   1.El docente inicia la grabación a tiempo]:[18.   Despide la sesión]],"Cumple")/18</f>
        <v>0.83333333333333337</v>
      </c>
      <c r="AP45" t="str">
        <f>VLOOKUP(Table1[[#This Row],[Programa ]],Tabla2[],2)</f>
        <v>Pregrado</v>
      </c>
    </row>
    <row r="46" spans="1:42" x14ac:dyDescent="0.25">
      <c r="A46">
        <v>45</v>
      </c>
      <c r="B46" s="1">
        <v>45369.410474536999</v>
      </c>
      <c r="C46" s="1">
        <v>45369.456597222197</v>
      </c>
      <c r="D46" t="s">
        <v>624</v>
      </c>
      <c r="E46" t="s">
        <v>625</v>
      </c>
      <c r="F46" s="1"/>
      <c r="G46" s="2">
        <v>45369</v>
      </c>
      <c r="H46" t="s">
        <v>626</v>
      </c>
      <c r="I46" t="s">
        <v>466</v>
      </c>
      <c r="J46" t="s">
        <v>627</v>
      </c>
      <c r="K46" t="s">
        <v>4</v>
      </c>
      <c r="L46" t="s">
        <v>18</v>
      </c>
      <c r="M46" t="s">
        <v>628</v>
      </c>
      <c r="N46" t="s">
        <v>46</v>
      </c>
      <c r="O46" t="s">
        <v>46</v>
      </c>
      <c r="P46" t="s">
        <v>46</v>
      </c>
      <c r="Q46" t="s">
        <v>629</v>
      </c>
      <c r="R46" t="s">
        <v>46</v>
      </c>
      <c r="S46" t="s">
        <v>46</v>
      </c>
      <c r="T46" t="s">
        <v>46</v>
      </c>
      <c r="U46" t="s">
        <v>630</v>
      </c>
      <c r="V46" t="s">
        <v>46</v>
      </c>
      <c r="W46" t="s">
        <v>46</v>
      </c>
      <c r="X46" t="s">
        <v>631</v>
      </c>
      <c r="Y46" t="s">
        <v>46</v>
      </c>
      <c r="Z46" t="s">
        <v>632</v>
      </c>
      <c r="AA46" t="s">
        <v>46</v>
      </c>
      <c r="AB46" t="s">
        <v>54</v>
      </c>
      <c r="AC46" t="s">
        <v>633</v>
      </c>
      <c r="AD46" t="s">
        <v>46</v>
      </c>
      <c r="AE46" t="s">
        <v>46</v>
      </c>
      <c r="AF46" t="s">
        <v>46</v>
      </c>
      <c r="AG46" t="s">
        <v>634</v>
      </c>
      <c r="AH46" t="s">
        <v>46</v>
      </c>
      <c r="AI46" t="s">
        <v>46</v>
      </c>
      <c r="AJ46" t="s">
        <v>46</v>
      </c>
      <c r="AK46" t="s">
        <v>46</v>
      </c>
      <c r="AL46" t="s">
        <v>635</v>
      </c>
      <c r="AM46" t="s">
        <v>636</v>
      </c>
      <c r="AN46" t="s">
        <v>637</v>
      </c>
      <c r="AO46" s="4">
        <f>+COUNTIF(Table1[[#This Row],[   1.El docente inicia la grabación a tiempo]:[18.   Despide la sesión]],"Cumple")/18</f>
        <v>0.94444444444444442</v>
      </c>
      <c r="AP46" t="str">
        <f>VLOOKUP(Table1[[#This Row],[Programa ]],Tabla2[],2)</f>
        <v>Pregrado</v>
      </c>
    </row>
    <row r="47" spans="1:42" x14ac:dyDescent="0.25">
      <c r="A47">
        <v>46</v>
      </c>
      <c r="B47" s="1">
        <v>45369.457777777803</v>
      </c>
      <c r="C47" s="1">
        <v>45369.470023148097</v>
      </c>
      <c r="D47" t="s">
        <v>274</v>
      </c>
      <c r="E47" t="s">
        <v>275</v>
      </c>
      <c r="F47" s="1"/>
      <c r="G47" s="2">
        <v>45369</v>
      </c>
      <c r="H47" t="s">
        <v>626</v>
      </c>
      <c r="I47" t="s">
        <v>466</v>
      </c>
      <c r="J47" t="s">
        <v>627</v>
      </c>
      <c r="K47" t="s">
        <v>4</v>
      </c>
      <c r="L47" t="s">
        <v>18</v>
      </c>
      <c r="M47" t="s">
        <v>628</v>
      </c>
      <c r="N47" t="s">
        <v>46</v>
      </c>
      <c r="O47" t="s">
        <v>46</v>
      </c>
      <c r="P47" t="s">
        <v>46</v>
      </c>
      <c r="Q47" t="s">
        <v>629</v>
      </c>
      <c r="R47" t="s">
        <v>46</v>
      </c>
      <c r="S47" t="s">
        <v>46</v>
      </c>
      <c r="T47" t="s">
        <v>46</v>
      </c>
      <c r="U47" t="s">
        <v>630</v>
      </c>
      <c r="V47" t="s">
        <v>46</v>
      </c>
      <c r="W47" t="s">
        <v>46</v>
      </c>
      <c r="X47" t="s">
        <v>631</v>
      </c>
      <c r="Y47" t="s">
        <v>46</v>
      </c>
      <c r="Z47" t="s">
        <v>632</v>
      </c>
      <c r="AA47" t="s">
        <v>46</v>
      </c>
      <c r="AB47" t="s">
        <v>54</v>
      </c>
      <c r="AC47" t="s">
        <v>633</v>
      </c>
      <c r="AD47" t="s">
        <v>46</v>
      </c>
      <c r="AE47" t="s">
        <v>46</v>
      </c>
      <c r="AF47" t="s">
        <v>46</v>
      </c>
      <c r="AG47" t="s">
        <v>634</v>
      </c>
      <c r="AH47" t="s">
        <v>46</v>
      </c>
      <c r="AI47" t="s">
        <v>46</v>
      </c>
      <c r="AJ47" t="s">
        <v>46</v>
      </c>
      <c r="AK47" t="s">
        <v>46</v>
      </c>
      <c r="AL47" t="s">
        <v>635</v>
      </c>
      <c r="AM47" t="s">
        <v>636</v>
      </c>
      <c r="AN47" t="s">
        <v>637</v>
      </c>
      <c r="AO47" s="4">
        <f>+COUNTIF(Table1[[#This Row],[   1.El docente inicia la grabación a tiempo]:[18.   Despide la sesión]],"Cumple")/18</f>
        <v>0.94444444444444442</v>
      </c>
      <c r="AP47" t="str">
        <f>VLOOKUP(Table1[[#This Row],[Programa ]],Tabla2[],2)</f>
        <v>Pregrado</v>
      </c>
    </row>
    <row r="48" spans="1:42" x14ac:dyDescent="0.25">
      <c r="A48">
        <v>47</v>
      </c>
      <c r="B48" s="1">
        <v>45369.471863425897</v>
      </c>
      <c r="C48" s="1">
        <v>45369.4925925926</v>
      </c>
      <c r="D48" t="s">
        <v>274</v>
      </c>
      <c r="E48" t="s">
        <v>275</v>
      </c>
      <c r="F48" s="1"/>
      <c r="G48" s="2">
        <v>45369</v>
      </c>
      <c r="H48" t="s">
        <v>638</v>
      </c>
      <c r="I48" t="s">
        <v>313</v>
      </c>
      <c r="J48" t="s">
        <v>278</v>
      </c>
      <c r="K48" t="s">
        <v>4</v>
      </c>
      <c r="L48" t="s">
        <v>18</v>
      </c>
      <c r="M48" t="s">
        <v>639</v>
      </c>
      <c r="N48" t="s">
        <v>46</v>
      </c>
      <c r="O48" t="s">
        <v>46</v>
      </c>
      <c r="P48" t="s">
        <v>46</v>
      </c>
      <c r="Q48" t="s">
        <v>640</v>
      </c>
      <c r="R48" t="s">
        <v>46</v>
      </c>
      <c r="S48" t="s">
        <v>46</v>
      </c>
      <c r="T48" t="s">
        <v>46</v>
      </c>
      <c r="U48" t="s">
        <v>640</v>
      </c>
      <c r="V48" t="s">
        <v>46</v>
      </c>
      <c r="W48" t="s">
        <v>46</v>
      </c>
      <c r="X48" t="s">
        <v>640</v>
      </c>
      <c r="Y48" t="s">
        <v>46</v>
      </c>
      <c r="Z48" t="s">
        <v>640</v>
      </c>
      <c r="AA48" t="s">
        <v>46</v>
      </c>
      <c r="AB48" t="s">
        <v>46</v>
      </c>
      <c r="AC48" t="s">
        <v>640</v>
      </c>
      <c r="AD48" t="s">
        <v>46</v>
      </c>
      <c r="AE48" t="s">
        <v>46</v>
      </c>
      <c r="AF48" t="s">
        <v>46</v>
      </c>
      <c r="AG48" t="s">
        <v>640</v>
      </c>
      <c r="AH48" t="s">
        <v>46</v>
      </c>
      <c r="AI48" t="s">
        <v>46</v>
      </c>
      <c r="AJ48" t="s">
        <v>46</v>
      </c>
      <c r="AK48" t="s">
        <v>46</v>
      </c>
      <c r="AL48" t="s">
        <v>640</v>
      </c>
      <c r="AM48" t="s">
        <v>641</v>
      </c>
      <c r="AN48" t="s">
        <v>642</v>
      </c>
      <c r="AO48" s="4">
        <f>+COUNTIF(Table1[[#This Row],[   1.El docente inicia la grabación a tiempo]:[18.   Despide la sesión]],"Cumple")/18</f>
        <v>1</v>
      </c>
      <c r="AP48" t="str">
        <f>VLOOKUP(Table1[[#This Row],[Programa ]],Tabla2[],2)</f>
        <v>Pregrado</v>
      </c>
    </row>
    <row r="49" spans="1:42" x14ac:dyDescent="0.25">
      <c r="A49">
        <v>48</v>
      </c>
      <c r="B49" s="1">
        <v>45369.493055555598</v>
      </c>
      <c r="C49" s="1">
        <v>45369.522511574098</v>
      </c>
      <c r="D49" t="s">
        <v>274</v>
      </c>
      <c r="E49" t="s">
        <v>275</v>
      </c>
      <c r="F49" s="1"/>
      <c r="G49" s="2">
        <v>45369</v>
      </c>
      <c r="H49" t="s">
        <v>643</v>
      </c>
      <c r="I49" t="s">
        <v>644</v>
      </c>
      <c r="J49" t="s">
        <v>278</v>
      </c>
      <c r="K49" t="s">
        <v>4</v>
      </c>
      <c r="L49" t="s">
        <v>18</v>
      </c>
      <c r="M49" t="s">
        <v>645</v>
      </c>
      <c r="N49" t="s">
        <v>46</v>
      </c>
      <c r="O49" t="s">
        <v>46</v>
      </c>
      <c r="P49" t="s">
        <v>46</v>
      </c>
      <c r="Q49" t="s">
        <v>640</v>
      </c>
      <c r="R49" t="s">
        <v>46</v>
      </c>
      <c r="S49" t="s">
        <v>46</v>
      </c>
      <c r="T49" t="s">
        <v>46</v>
      </c>
      <c r="U49" t="s">
        <v>640</v>
      </c>
      <c r="V49" t="s">
        <v>46</v>
      </c>
      <c r="W49" t="s">
        <v>46</v>
      </c>
      <c r="X49" t="s">
        <v>640</v>
      </c>
      <c r="Y49" t="s">
        <v>46</v>
      </c>
      <c r="Z49" t="s">
        <v>640</v>
      </c>
      <c r="AA49" t="s">
        <v>46</v>
      </c>
      <c r="AB49" t="s">
        <v>46</v>
      </c>
      <c r="AC49" t="s">
        <v>640</v>
      </c>
      <c r="AD49" t="s">
        <v>46</v>
      </c>
      <c r="AE49" t="s">
        <v>46</v>
      </c>
      <c r="AF49" t="s">
        <v>46</v>
      </c>
      <c r="AG49" t="s">
        <v>646</v>
      </c>
      <c r="AH49" t="s">
        <v>54</v>
      </c>
      <c r="AI49" t="s">
        <v>46</v>
      </c>
      <c r="AJ49" t="s">
        <v>46</v>
      </c>
      <c r="AK49" t="s">
        <v>46</v>
      </c>
      <c r="AL49" t="s">
        <v>647</v>
      </c>
      <c r="AM49" t="s">
        <v>648</v>
      </c>
      <c r="AN49" t="s">
        <v>649</v>
      </c>
      <c r="AO49" s="4">
        <f>+COUNTIF(Table1[[#This Row],[   1.El docente inicia la grabación a tiempo]:[18.   Despide la sesión]],"Cumple")/18</f>
        <v>0.94444444444444442</v>
      </c>
      <c r="AP49" t="str">
        <f>VLOOKUP(Table1[[#This Row],[Programa ]],Tabla2[],2)</f>
        <v>Pregrado</v>
      </c>
    </row>
    <row r="50" spans="1:42" x14ac:dyDescent="0.25">
      <c r="A50">
        <v>49</v>
      </c>
      <c r="B50" s="1">
        <v>45369.522905092599</v>
      </c>
      <c r="C50" s="1">
        <v>45369.548773148097</v>
      </c>
      <c r="D50" t="s">
        <v>274</v>
      </c>
      <c r="E50" t="s">
        <v>275</v>
      </c>
      <c r="F50" s="1"/>
      <c r="G50" s="2">
        <v>45369</v>
      </c>
      <c r="H50" t="s">
        <v>650</v>
      </c>
      <c r="I50" t="s">
        <v>651</v>
      </c>
      <c r="J50" t="s">
        <v>278</v>
      </c>
      <c r="K50" t="s">
        <v>4</v>
      </c>
      <c r="L50" t="s">
        <v>8</v>
      </c>
      <c r="M50" t="s">
        <v>652</v>
      </c>
      <c r="N50" t="s">
        <v>47</v>
      </c>
      <c r="O50" t="s">
        <v>46</v>
      </c>
      <c r="P50" t="s">
        <v>46</v>
      </c>
      <c r="Q50" t="s">
        <v>653</v>
      </c>
      <c r="R50" t="s">
        <v>46</v>
      </c>
      <c r="S50" t="s">
        <v>46</v>
      </c>
      <c r="T50" t="s">
        <v>46</v>
      </c>
      <c r="U50" t="s">
        <v>640</v>
      </c>
      <c r="V50" t="s">
        <v>46</v>
      </c>
      <c r="W50" t="s">
        <v>46</v>
      </c>
      <c r="X50" t="s">
        <v>640</v>
      </c>
      <c r="Y50" t="s">
        <v>46</v>
      </c>
      <c r="Z50" t="s">
        <v>640</v>
      </c>
      <c r="AA50" t="s">
        <v>46</v>
      </c>
      <c r="AB50" t="s">
        <v>54</v>
      </c>
      <c r="AC50" t="s">
        <v>654</v>
      </c>
      <c r="AD50" t="s">
        <v>46</v>
      </c>
      <c r="AE50" t="s">
        <v>46</v>
      </c>
      <c r="AF50" t="s">
        <v>46</v>
      </c>
      <c r="AG50" t="s">
        <v>655</v>
      </c>
      <c r="AH50" t="s">
        <v>54</v>
      </c>
      <c r="AI50" t="s">
        <v>54</v>
      </c>
      <c r="AJ50" t="s">
        <v>54</v>
      </c>
      <c r="AK50" t="s">
        <v>46</v>
      </c>
      <c r="AL50" t="s">
        <v>656</v>
      </c>
      <c r="AM50" t="s">
        <v>657</v>
      </c>
      <c r="AN50" t="s">
        <v>658</v>
      </c>
      <c r="AO50" s="4">
        <f>+COUNTIF(Table1[[#This Row],[   1.El docente inicia la grabación a tiempo]:[18.   Despide la sesión]],"Cumple")/18</f>
        <v>0.72222222222222221</v>
      </c>
      <c r="AP50" t="str">
        <f>VLOOKUP(Table1[[#This Row],[Programa ]],Tabla2[],2)</f>
        <v>Posgrado</v>
      </c>
    </row>
    <row r="51" spans="1:42" x14ac:dyDescent="0.25">
      <c r="A51">
        <v>50</v>
      </c>
      <c r="B51" s="1">
        <v>45372.713750000003</v>
      </c>
      <c r="C51" s="1">
        <v>45372.724351851903</v>
      </c>
      <c r="D51" t="s">
        <v>659</v>
      </c>
      <c r="E51" t="s">
        <v>660</v>
      </c>
      <c r="F51" s="1"/>
      <c r="G51" s="2">
        <v>45369</v>
      </c>
      <c r="H51" t="s">
        <v>661</v>
      </c>
      <c r="I51" t="s">
        <v>662</v>
      </c>
      <c r="J51" t="s">
        <v>663</v>
      </c>
      <c r="K51" t="s">
        <v>34</v>
      </c>
      <c r="L51" t="s">
        <v>35</v>
      </c>
      <c r="M51" t="s">
        <v>664</v>
      </c>
      <c r="N51" t="s">
        <v>46</v>
      </c>
      <c r="O51" t="s">
        <v>46</v>
      </c>
      <c r="P51" t="s">
        <v>46</v>
      </c>
      <c r="Q51" t="s">
        <v>665</v>
      </c>
      <c r="R51" t="s">
        <v>46</v>
      </c>
      <c r="S51" t="s">
        <v>54</v>
      </c>
      <c r="T51" t="s">
        <v>54</v>
      </c>
      <c r="U51" t="s">
        <v>666</v>
      </c>
      <c r="V51" t="s">
        <v>46</v>
      </c>
      <c r="W51" t="s">
        <v>54</v>
      </c>
      <c r="X51" t="s">
        <v>667</v>
      </c>
      <c r="Y51" t="s">
        <v>46</v>
      </c>
      <c r="Z51" t="s">
        <v>668</v>
      </c>
      <c r="AA51" t="s">
        <v>46</v>
      </c>
      <c r="AB51" t="s">
        <v>46</v>
      </c>
      <c r="AC51" t="s">
        <v>669</v>
      </c>
      <c r="AD51" t="s">
        <v>46</v>
      </c>
      <c r="AE51" t="s">
        <v>54</v>
      </c>
      <c r="AF51" t="s">
        <v>46</v>
      </c>
      <c r="AG51" t="s">
        <v>670</v>
      </c>
      <c r="AH51" t="s">
        <v>54</v>
      </c>
      <c r="AI51" t="s">
        <v>46</v>
      </c>
      <c r="AJ51" t="s">
        <v>46</v>
      </c>
      <c r="AK51" t="s">
        <v>46</v>
      </c>
      <c r="AL51" t="s">
        <v>671</v>
      </c>
      <c r="AM51" t="s">
        <v>672</v>
      </c>
      <c r="AN51" t="s">
        <v>673</v>
      </c>
      <c r="AO51" s="4">
        <f>+COUNTIF(Table1[[#This Row],[   1.El docente inicia la grabación a tiempo]:[18.   Despide la sesión]],"Cumple")/18</f>
        <v>0.72222222222222221</v>
      </c>
      <c r="AP51" t="str">
        <f>VLOOKUP(Table1[[#This Row],[Programa ]],Tabla2[],2)</f>
        <v>Posgrado</v>
      </c>
    </row>
    <row r="52" spans="1:42" x14ac:dyDescent="0.25">
      <c r="A52">
        <v>51</v>
      </c>
      <c r="B52" s="1">
        <v>45376.846620370401</v>
      </c>
      <c r="C52" s="1">
        <v>45376.846666666701</v>
      </c>
      <c r="D52" t="s">
        <v>674</v>
      </c>
      <c r="E52" t="s">
        <v>675</v>
      </c>
      <c r="F52" s="1"/>
      <c r="G52" s="2">
        <v>45370</v>
      </c>
      <c r="H52" t="s">
        <v>676</v>
      </c>
      <c r="I52" t="s">
        <v>677</v>
      </c>
      <c r="J52" t="s">
        <v>678</v>
      </c>
      <c r="K52" t="s">
        <v>21</v>
      </c>
      <c r="L52" t="s">
        <v>27</v>
      </c>
      <c r="M52" t="s">
        <v>679</v>
      </c>
      <c r="N52" t="s">
        <v>46</v>
      </c>
      <c r="O52" t="s">
        <v>46</v>
      </c>
      <c r="P52" t="s">
        <v>46</v>
      </c>
      <c r="Q52" t="s">
        <v>680</v>
      </c>
      <c r="R52" t="s">
        <v>46</v>
      </c>
      <c r="S52" t="s">
        <v>46</v>
      </c>
      <c r="T52" t="s">
        <v>54</v>
      </c>
      <c r="U52" t="s">
        <v>681</v>
      </c>
      <c r="V52" t="s">
        <v>46</v>
      </c>
      <c r="W52" t="s">
        <v>54</v>
      </c>
      <c r="X52" t="s">
        <v>682</v>
      </c>
      <c r="Y52" t="s">
        <v>54</v>
      </c>
      <c r="Z52" t="s">
        <v>683</v>
      </c>
      <c r="AA52" t="s">
        <v>46</v>
      </c>
      <c r="AB52" t="s">
        <v>54</v>
      </c>
      <c r="AC52" t="s">
        <v>684</v>
      </c>
      <c r="AD52" t="s">
        <v>46</v>
      </c>
      <c r="AE52" t="s">
        <v>46</v>
      </c>
      <c r="AF52" t="s">
        <v>46</v>
      </c>
      <c r="AG52" t="s">
        <v>685</v>
      </c>
      <c r="AH52" t="s">
        <v>54</v>
      </c>
      <c r="AI52" t="s">
        <v>54</v>
      </c>
      <c r="AJ52" t="s">
        <v>54</v>
      </c>
      <c r="AK52" t="s">
        <v>46</v>
      </c>
      <c r="AL52" t="s">
        <v>686</v>
      </c>
      <c r="AM52" t="s">
        <v>687</v>
      </c>
      <c r="AN52" t="s">
        <v>688</v>
      </c>
      <c r="AO52" s="4">
        <f>+COUNTIF(Table1[[#This Row],[   1.El docente inicia la grabación a tiempo]:[18.   Despide la sesión]],"Cumple")/18</f>
        <v>0.61111111111111116</v>
      </c>
      <c r="AP52" t="str">
        <f>VLOOKUP(Table1[[#This Row],[Programa ]],Tabla2[],2)</f>
        <v>Pregrado</v>
      </c>
    </row>
    <row r="53" spans="1:42" x14ac:dyDescent="0.25">
      <c r="A53">
        <v>52</v>
      </c>
      <c r="B53" s="1">
        <v>45377.315787036998</v>
      </c>
      <c r="C53" s="1">
        <v>45377.330092592601</v>
      </c>
      <c r="D53" t="s">
        <v>127</v>
      </c>
      <c r="E53" t="s">
        <v>128</v>
      </c>
      <c r="F53" s="1"/>
      <c r="G53" s="2">
        <v>45377</v>
      </c>
      <c r="H53" t="s">
        <v>179</v>
      </c>
      <c r="I53" t="s">
        <v>689</v>
      </c>
      <c r="J53" t="s">
        <v>131</v>
      </c>
      <c r="K53" t="s">
        <v>4</v>
      </c>
      <c r="L53" t="s">
        <v>16</v>
      </c>
      <c r="M53" t="s">
        <v>690</v>
      </c>
      <c r="N53" t="s">
        <v>47</v>
      </c>
      <c r="O53" t="s">
        <v>46</v>
      </c>
      <c r="P53" t="s">
        <v>47</v>
      </c>
      <c r="Q53" t="s">
        <v>691</v>
      </c>
      <c r="R53" t="s">
        <v>54</v>
      </c>
      <c r="S53" t="s">
        <v>54</v>
      </c>
      <c r="T53" t="s">
        <v>54</v>
      </c>
      <c r="U53" t="s">
        <v>692</v>
      </c>
      <c r="V53" t="s">
        <v>46</v>
      </c>
      <c r="W53" t="s">
        <v>54</v>
      </c>
      <c r="X53" t="s">
        <v>693</v>
      </c>
      <c r="Y53" t="s">
        <v>46</v>
      </c>
      <c r="Z53" t="s">
        <v>694</v>
      </c>
      <c r="AA53" t="s">
        <v>46</v>
      </c>
      <c r="AB53" t="s">
        <v>54</v>
      </c>
      <c r="AC53" t="s">
        <v>695</v>
      </c>
      <c r="AD53" t="s">
        <v>46</v>
      </c>
      <c r="AE53" t="s">
        <v>46</v>
      </c>
      <c r="AF53" t="s">
        <v>46</v>
      </c>
      <c r="AG53" t="s">
        <v>696</v>
      </c>
      <c r="AH53" t="s">
        <v>46</v>
      </c>
      <c r="AI53" t="s">
        <v>54</v>
      </c>
      <c r="AJ53" t="s">
        <v>46</v>
      </c>
      <c r="AK53" t="s">
        <v>46</v>
      </c>
      <c r="AL53" t="s">
        <v>697</v>
      </c>
      <c r="AM53" t="s">
        <v>698</v>
      </c>
      <c r="AN53" t="s">
        <v>699</v>
      </c>
      <c r="AO53" s="4">
        <f>+COUNTIF(Table1[[#This Row],[   1.El docente inicia la grabación a tiempo]:[18.   Despide la sesión]],"Cumple")/18</f>
        <v>0.55555555555555558</v>
      </c>
      <c r="AP53" t="str">
        <f>VLOOKUP(Table1[[#This Row],[Programa ]],Tabla2[],2)</f>
        <v>Pregrado</v>
      </c>
    </row>
    <row r="54" spans="1:42" x14ac:dyDescent="0.25">
      <c r="A54">
        <v>53</v>
      </c>
      <c r="B54" s="1">
        <v>45377.418923611098</v>
      </c>
      <c r="C54" s="1">
        <v>45377.475127314799</v>
      </c>
      <c r="D54" t="s">
        <v>274</v>
      </c>
      <c r="E54" t="s">
        <v>275</v>
      </c>
      <c r="F54" s="1"/>
      <c r="G54" s="2">
        <v>45377</v>
      </c>
      <c r="H54" t="s">
        <v>700</v>
      </c>
      <c r="I54" t="s">
        <v>701</v>
      </c>
      <c r="J54" t="s">
        <v>702</v>
      </c>
      <c r="K54" t="s">
        <v>4</v>
      </c>
      <c r="L54" t="s">
        <v>18</v>
      </c>
      <c r="M54" t="s">
        <v>703</v>
      </c>
      <c r="N54" t="s">
        <v>46</v>
      </c>
      <c r="O54" t="s">
        <v>46</v>
      </c>
      <c r="P54" t="s">
        <v>46</v>
      </c>
      <c r="Q54" t="s">
        <v>704</v>
      </c>
      <c r="R54" t="s">
        <v>54</v>
      </c>
      <c r="S54" t="s">
        <v>54</v>
      </c>
      <c r="T54" t="s">
        <v>54</v>
      </c>
      <c r="U54" t="s">
        <v>705</v>
      </c>
      <c r="V54" t="s">
        <v>54</v>
      </c>
      <c r="W54" t="s">
        <v>54</v>
      </c>
      <c r="X54" t="s">
        <v>706</v>
      </c>
      <c r="Y54" t="s">
        <v>46</v>
      </c>
      <c r="Z54" t="s">
        <v>707</v>
      </c>
      <c r="AA54" t="s">
        <v>46</v>
      </c>
      <c r="AB54" t="s">
        <v>54</v>
      </c>
      <c r="AC54" t="s">
        <v>708</v>
      </c>
      <c r="AD54" t="s">
        <v>46</v>
      </c>
      <c r="AE54" t="s">
        <v>54</v>
      </c>
      <c r="AF54" t="s">
        <v>54</v>
      </c>
      <c r="AG54" t="s">
        <v>709</v>
      </c>
      <c r="AH54" t="s">
        <v>54</v>
      </c>
      <c r="AI54" t="s">
        <v>46</v>
      </c>
      <c r="AJ54" t="s">
        <v>54</v>
      </c>
      <c r="AK54" t="s">
        <v>46</v>
      </c>
      <c r="AL54" t="s">
        <v>710</v>
      </c>
      <c r="AM54" t="s">
        <v>711</v>
      </c>
      <c r="AN54" t="s">
        <v>712</v>
      </c>
      <c r="AO54" s="4">
        <f>+COUNTIF(Table1[[#This Row],[   1.El docente inicia la grabación a tiempo]:[18.   Despide la sesión]],"Cumple")/18</f>
        <v>0.44444444444444442</v>
      </c>
      <c r="AP54" t="str">
        <f>VLOOKUP(Table1[[#This Row],[Programa ]],Tabla2[],2)</f>
        <v>Pregrado</v>
      </c>
    </row>
    <row r="55" spans="1:42" x14ac:dyDescent="0.25">
      <c r="A55">
        <v>54</v>
      </c>
      <c r="B55" s="1">
        <v>45377.4754861111</v>
      </c>
      <c r="C55" s="1">
        <v>45377.559733796297</v>
      </c>
      <c r="D55" t="s">
        <v>274</v>
      </c>
      <c r="E55" t="s">
        <v>275</v>
      </c>
      <c r="F55" s="1"/>
      <c r="G55" s="2">
        <v>45377</v>
      </c>
      <c r="H55" t="s">
        <v>713</v>
      </c>
      <c r="I55" t="s">
        <v>714</v>
      </c>
      <c r="J55" t="s">
        <v>702</v>
      </c>
      <c r="K55" t="s">
        <v>4</v>
      </c>
      <c r="L55" t="s">
        <v>18</v>
      </c>
      <c r="M55" t="s">
        <v>715</v>
      </c>
      <c r="N55" t="s">
        <v>46</v>
      </c>
      <c r="O55" t="s">
        <v>46</v>
      </c>
      <c r="P55" t="s">
        <v>46</v>
      </c>
      <c r="Q55" t="s">
        <v>716</v>
      </c>
      <c r="R55" t="s">
        <v>46</v>
      </c>
      <c r="S55" t="s">
        <v>46</v>
      </c>
      <c r="T55" t="s">
        <v>46</v>
      </c>
      <c r="U55" t="s">
        <v>717</v>
      </c>
      <c r="V55" t="s">
        <v>46</v>
      </c>
      <c r="W55" t="s">
        <v>46</v>
      </c>
      <c r="X55" t="s">
        <v>718</v>
      </c>
      <c r="Y55" t="s">
        <v>46</v>
      </c>
      <c r="Z55" t="s">
        <v>719</v>
      </c>
      <c r="AA55" t="s">
        <v>46</v>
      </c>
      <c r="AB55" t="s">
        <v>46</v>
      </c>
      <c r="AC55" t="s">
        <v>720</v>
      </c>
      <c r="AD55" t="s">
        <v>46</v>
      </c>
      <c r="AE55" t="s">
        <v>46</v>
      </c>
      <c r="AF55" t="s">
        <v>46</v>
      </c>
      <c r="AG55" t="s">
        <v>721</v>
      </c>
      <c r="AH55" t="s">
        <v>46</v>
      </c>
      <c r="AI55" t="s">
        <v>54</v>
      </c>
      <c r="AJ55" t="s">
        <v>54</v>
      </c>
      <c r="AK55" t="s">
        <v>46</v>
      </c>
      <c r="AL55" t="s">
        <v>722</v>
      </c>
      <c r="AM55" t="s">
        <v>723</v>
      </c>
      <c r="AN55" t="s">
        <v>724</v>
      </c>
      <c r="AO55" s="4">
        <f>+COUNTIF(Table1[[#This Row],[   1.El docente inicia la grabación a tiempo]:[18.   Despide la sesión]],"Cumple")/18</f>
        <v>0.88888888888888884</v>
      </c>
      <c r="AP55" t="str">
        <f>VLOOKUP(Table1[[#This Row],[Programa ]],Tabla2[],2)</f>
        <v>Pregrado</v>
      </c>
    </row>
    <row r="56" spans="1:42" x14ac:dyDescent="0.25">
      <c r="A56">
        <v>55</v>
      </c>
      <c r="B56" s="1">
        <v>45377.5600231481</v>
      </c>
      <c r="C56" s="1">
        <v>45377.5867013889</v>
      </c>
      <c r="D56" t="s">
        <v>274</v>
      </c>
      <c r="E56" t="s">
        <v>275</v>
      </c>
      <c r="F56" s="1"/>
      <c r="G56" s="2">
        <v>45377</v>
      </c>
      <c r="H56" t="s">
        <v>725</v>
      </c>
      <c r="I56" t="s">
        <v>726</v>
      </c>
      <c r="J56" t="s">
        <v>278</v>
      </c>
      <c r="K56" t="s">
        <v>4</v>
      </c>
      <c r="L56" t="s">
        <v>18</v>
      </c>
      <c r="M56" t="s">
        <v>727</v>
      </c>
      <c r="N56" t="s">
        <v>46</v>
      </c>
      <c r="O56" t="s">
        <v>46</v>
      </c>
      <c r="P56" t="s">
        <v>46</v>
      </c>
      <c r="Q56" t="s">
        <v>728</v>
      </c>
      <c r="R56" t="s">
        <v>54</v>
      </c>
      <c r="S56" t="s">
        <v>54</v>
      </c>
      <c r="T56" t="s">
        <v>54</v>
      </c>
      <c r="U56" t="s">
        <v>729</v>
      </c>
      <c r="V56" t="s">
        <v>46</v>
      </c>
      <c r="W56" t="s">
        <v>54</v>
      </c>
      <c r="X56" t="s">
        <v>730</v>
      </c>
      <c r="Y56" t="s">
        <v>46</v>
      </c>
      <c r="Z56" t="s">
        <v>731</v>
      </c>
      <c r="AA56" t="s">
        <v>46</v>
      </c>
      <c r="AB56" t="s">
        <v>54</v>
      </c>
      <c r="AC56" t="s">
        <v>732</v>
      </c>
      <c r="AD56" t="s">
        <v>46</v>
      </c>
      <c r="AE56" t="s">
        <v>46</v>
      </c>
      <c r="AF56" t="s">
        <v>46</v>
      </c>
      <c r="AG56" t="s">
        <v>733</v>
      </c>
      <c r="AH56" t="s">
        <v>54</v>
      </c>
      <c r="AI56" t="s">
        <v>46</v>
      </c>
      <c r="AJ56" t="s">
        <v>46</v>
      </c>
      <c r="AK56" t="s">
        <v>46</v>
      </c>
      <c r="AL56" t="s">
        <v>734</v>
      </c>
      <c r="AM56" t="s">
        <v>735</v>
      </c>
      <c r="AN56" t="s">
        <v>736</v>
      </c>
      <c r="AO56" s="4">
        <f>+COUNTIF(Table1[[#This Row],[   1.El docente inicia la grabación a tiempo]:[18.   Despide la sesión]],"Cumple")/18</f>
        <v>0.66666666666666663</v>
      </c>
      <c r="AP56" t="str">
        <f>VLOOKUP(Table1[[#This Row],[Programa ]],Tabla2[],2)</f>
        <v>Pregrado</v>
      </c>
    </row>
    <row r="57" spans="1:42" x14ac:dyDescent="0.25">
      <c r="A57">
        <v>56</v>
      </c>
      <c r="B57" s="1">
        <v>45377.586944444403</v>
      </c>
      <c r="C57" s="1">
        <v>45377.621539351901</v>
      </c>
      <c r="D57" t="s">
        <v>274</v>
      </c>
      <c r="E57" t="s">
        <v>275</v>
      </c>
      <c r="F57" s="1"/>
      <c r="G57" s="2">
        <v>45377</v>
      </c>
      <c r="H57" t="s">
        <v>737</v>
      </c>
      <c r="I57" t="s">
        <v>738</v>
      </c>
      <c r="J57" t="s">
        <v>739</v>
      </c>
      <c r="K57" t="s">
        <v>4</v>
      </c>
      <c r="L57" t="s">
        <v>18</v>
      </c>
      <c r="M57" t="s">
        <v>740</v>
      </c>
      <c r="N57" t="s">
        <v>46</v>
      </c>
      <c r="O57" t="s">
        <v>46</v>
      </c>
      <c r="P57" t="s">
        <v>46</v>
      </c>
      <c r="Q57" t="s">
        <v>741</v>
      </c>
      <c r="R57" t="s">
        <v>46</v>
      </c>
      <c r="S57" t="s">
        <v>46</v>
      </c>
      <c r="T57" t="s">
        <v>46</v>
      </c>
      <c r="U57" t="s">
        <v>742</v>
      </c>
      <c r="V57" t="s">
        <v>46</v>
      </c>
      <c r="W57" t="s">
        <v>54</v>
      </c>
      <c r="X57" t="s">
        <v>743</v>
      </c>
      <c r="Y57" t="s">
        <v>46</v>
      </c>
      <c r="Z57" t="s">
        <v>744</v>
      </c>
      <c r="AA57" t="s">
        <v>46</v>
      </c>
      <c r="AB57" t="s">
        <v>54</v>
      </c>
      <c r="AC57" t="s">
        <v>745</v>
      </c>
      <c r="AD57" t="s">
        <v>46</v>
      </c>
      <c r="AE57" t="s">
        <v>46</v>
      </c>
      <c r="AF57" t="s">
        <v>46</v>
      </c>
      <c r="AG57" t="s">
        <v>746</v>
      </c>
      <c r="AH57" t="s">
        <v>54</v>
      </c>
      <c r="AI57" t="s">
        <v>54</v>
      </c>
      <c r="AJ57" t="s">
        <v>46</v>
      </c>
      <c r="AK57" t="s">
        <v>46</v>
      </c>
      <c r="AL57" t="s">
        <v>747</v>
      </c>
      <c r="AM57" t="s">
        <v>748</v>
      </c>
      <c r="AN57" t="s">
        <v>749</v>
      </c>
      <c r="AO57" s="4">
        <f>+COUNTIF(Table1[[#This Row],[   1.El docente inicia la grabación a tiempo]:[18.   Despide la sesión]],"Cumple")/18</f>
        <v>0.77777777777777779</v>
      </c>
      <c r="AP57" t="str">
        <f>VLOOKUP(Table1[[#This Row],[Programa ]],Tabla2[],2)</f>
        <v>Pregrado</v>
      </c>
    </row>
    <row r="58" spans="1:42" x14ac:dyDescent="0.25">
      <c r="A58">
        <v>57</v>
      </c>
      <c r="B58" s="1">
        <v>45377.886203703703</v>
      </c>
      <c r="C58" s="1">
        <v>45377.886250000003</v>
      </c>
      <c r="D58" t="s">
        <v>674</v>
      </c>
      <c r="E58" t="s">
        <v>675</v>
      </c>
      <c r="F58" s="1"/>
      <c r="G58" s="2">
        <v>45373</v>
      </c>
      <c r="H58" t="s">
        <v>750</v>
      </c>
      <c r="I58" t="s">
        <v>751</v>
      </c>
      <c r="J58" t="s">
        <v>675</v>
      </c>
      <c r="K58" t="s">
        <v>21</v>
      </c>
      <c r="L58" t="s">
        <v>27</v>
      </c>
      <c r="M58" t="s">
        <v>752</v>
      </c>
      <c r="N58" t="s">
        <v>46</v>
      </c>
      <c r="O58" t="s">
        <v>46</v>
      </c>
      <c r="P58" t="s">
        <v>46</v>
      </c>
      <c r="Q58" t="s">
        <v>753</v>
      </c>
      <c r="R58" t="s">
        <v>54</v>
      </c>
      <c r="S58" t="s">
        <v>54</v>
      </c>
      <c r="T58" t="s">
        <v>54</v>
      </c>
      <c r="U58" t="s">
        <v>754</v>
      </c>
      <c r="V58" t="s">
        <v>54</v>
      </c>
      <c r="W58" t="s">
        <v>54</v>
      </c>
      <c r="X58" t="s">
        <v>755</v>
      </c>
      <c r="Y58" t="s">
        <v>46</v>
      </c>
      <c r="Z58" t="s">
        <v>756</v>
      </c>
      <c r="AA58" t="s">
        <v>46</v>
      </c>
      <c r="AB58" t="s">
        <v>54</v>
      </c>
      <c r="AC58" t="s">
        <v>757</v>
      </c>
      <c r="AD58" t="s">
        <v>46</v>
      </c>
      <c r="AE58" t="s">
        <v>54</v>
      </c>
      <c r="AF58" t="s">
        <v>46</v>
      </c>
      <c r="AG58" t="s">
        <v>758</v>
      </c>
      <c r="AH58" t="s">
        <v>54</v>
      </c>
      <c r="AI58" t="s">
        <v>54</v>
      </c>
      <c r="AJ58" t="s">
        <v>46</v>
      </c>
      <c r="AK58" t="s">
        <v>46</v>
      </c>
      <c r="AL58" t="s">
        <v>759</v>
      </c>
      <c r="AM58" t="s">
        <v>760</v>
      </c>
      <c r="AN58" t="s">
        <v>761</v>
      </c>
      <c r="AO58" s="4">
        <f>+COUNTIF(Table1[[#This Row],[   1.El docente inicia la grabación a tiempo]:[18.   Despide la sesión]],"Cumple")/18</f>
        <v>0.5</v>
      </c>
      <c r="AP58" t="str">
        <f>VLOOKUP(Table1[[#This Row],[Programa ]],Tabla2[],2)</f>
        <v>Pregrado</v>
      </c>
    </row>
    <row r="59" spans="1:42" x14ac:dyDescent="0.25">
      <c r="A59">
        <v>58</v>
      </c>
      <c r="B59" s="1">
        <v>45378.306157407402</v>
      </c>
      <c r="C59" s="1">
        <v>45378.318009259303</v>
      </c>
      <c r="D59" t="s">
        <v>659</v>
      </c>
      <c r="E59" t="s">
        <v>660</v>
      </c>
      <c r="F59" s="1"/>
      <c r="G59" s="2">
        <v>45373</v>
      </c>
      <c r="H59" t="s">
        <v>762</v>
      </c>
      <c r="I59" t="s">
        <v>763</v>
      </c>
      <c r="J59" t="s">
        <v>660</v>
      </c>
      <c r="K59" t="s">
        <v>34</v>
      </c>
      <c r="L59" t="s">
        <v>36</v>
      </c>
      <c r="M59" t="s">
        <v>764</v>
      </c>
      <c r="N59" t="s">
        <v>46</v>
      </c>
      <c r="O59" t="s">
        <v>46</v>
      </c>
      <c r="P59" t="s">
        <v>46</v>
      </c>
      <c r="Q59" t="s">
        <v>765</v>
      </c>
      <c r="R59" t="s">
        <v>46</v>
      </c>
      <c r="S59" t="s">
        <v>46</v>
      </c>
      <c r="T59" t="s">
        <v>46</v>
      </c>
      <c r="U59" t="s">
        <v>766</v>
      </c>
      <c r="V59" t="s">
        <v>46</v>
      </c>
      <c r="W59" t="s">
        <v>46</v>
      </c>
      <c r="X59" t="s">
        <v>767</v>
      </c>
      <c r="Y59" t="s">
        <v>46</v>
      </c>
      <c r="Z59" t="s">
        <v>768</v>
      </c>
      <c r="AA59" t="s">
        <v>46</v>
      </c>
      <c r="AB59" t="s">
        <v>46</v>
      </c>
      <c r="AC59" t="s">
        <v>769</v>
      </c>
      <c r="AD59" t="s">
        <v>54</v>
      </c>
      <c r="AE59" t="s">
        <v>46</v>
      </c>
      <c r="AF59" t="s">
        <v>46</v>
      </c>
      <c r="AG59" t="s">
        <v>770</v>
      </c>
      <c r="AH59" t="s">
        <v>54</v>
      </c>
      <c r="AI59" t="s">
        <v>46</v>
      </c>
      <c r="AJ59" t="s">
        <v>46</v>
      </c>
      <c r="AK59" t="s">
        <v>46</v>
      </c>
      <c r="AL59" t="s">
        <v>771</v>
      </c>
      <c r="AM59" t="s">
        <v>772</v>
      </c>
      <c r="AN59" t="s">
        <v>773</v>
      </c>
      <c r="AO59" s="4">
        <f>+COUNTIF(Table1[[#This Row],[   1.El docente inicia la grabación a tiempo]:[18.   Despide la sesión]],"Cumple")/18</f>
        <v>0.88888888888888884</v>
      </c>
      <c r="AP59" t="str">
        <f>VLOOKUP(Table1[[#This Row],[Programa ]],Tabla2[],2)</f>
        <v>Pregrado</v>
      </c>
    </row>
    <row r="60" spans="1:42" x14ac:dyDescent="0.25">
      <c r="A60">
        <v>59</v>
      </c>
      <c r="B60" s="1">
        <v>45378.319351851896</v>
      </c>
      <c r="C60" s="1">
        <v>45378.330659722204</v>
      </c>
      <c r="D60" t="s">
        <v>659</v>
      </c>
      <c r="E60" t="s">
        <v>660</v>
      </c>
      <c r="F60" s="1"/>
      <c r="G60" s="2">
        <v>45369</v>
      </c>
      <c r="H60" t="s">
        <v>774</v>
      </c>
      <c r="I60" t="s">
        <v>775</v>
      </c>
      <c r="J60" t="s">
        <v>660</v>
      </c>
      <c r="K60" t="s">
        <v>34</v>
      </c>
      <c r="L60" t="s">
        <v>36</v>
      </c>
      <c r="M60" t="s">
        <v>776</v>
      </c>
      <c r="N60" t="s">
        <v>46</v>
      </c>
      <c r="O60" t="s">
        <v>46</v>
      </c>
      <c r="P60" t="s">
        <v>46</v>
      </c>
      <c r="Q60" t="s">
        <v>777</v>
      </c>
      <c r="R60" t="s">
        <v>46</v>
      </c>
      <c r="S60" t="s">
        <v>46</v>
      </c>
      <c r="T60" t="s">
        <v>46</v>
      </c>
      <c r="U60" t="s">
        <v>778</v>
      </c>
      <c r="V60" t="s">
        <v>46</v>
      </c>
      <c r="W60" t="s">
        <v>54</v>
      </c>
      <c r="X60" t="s">
        <v>779</v>
      </c>
      <c r="Y60" t="s">
        <v>46</v>
      </c>
      <c r="Z60" t="s">
        <v>780</v>
      </c>
      <c r="AA60" t="s">
        <v>46</v>
      </c>
      <c r="AB60" t="s">
        <v>46</v>
      </c>
      <c r="AC60" t="s">
        <v>781</v>
      </c>
      <c r="AD60" t="s">
        <v>46</v>
      </c>
      <c r="AE60" t="s">
        <v>54</v>
      </c>
      <c r="AF60" t="s">
        <v>46</v>
      </c>
      <c r="AG60" t="s">
        <v>782</v>
      </c>
      <c r="AH60" t="s">
        <v>54</v>
      </c>
      <c r="AI60" t="s">
        <v>54</v>
      </c>
      <c r="AJ60" t="s">
        <v>54</v>
      </c>
      <c r="AK60" t="s">
        <v>46</v>
      </c>
      <c r="AL60" t="s">
        <v>783</v>
      </c>
      <c r="AM60" t="s">
        <v>784</v>
      </c>
      <c r="AN60" t="s">
        <v>785</v>
      </c>
      <c r="AO60" s="4">
        <f>+COUNTIF(Table1[[#This Row],[   1.El docente inicia la grabación a tiempo]:[18.   Despide la sesión]],"Cumple")/18</f>
        <v>0.72222222222222221</v>
      </c>
      <c r="AP60" t="str">
        <f>VLOOKUP(Table1[[#This Row],[Programa ]],Tabla2[],2)</f>
        <v>Pregrado</v>
      </c>
    </row>
    <row r="61" spans="1:42" x14ac:dyDescent="0.25">
      <c r="A61">
        <v>60</v>
      </c>
      <c r="B61" s="1">
        <v>45378.332175925898</v>
      </c>
      <c r="C61" s="1">
        <v>45378.341828703698</v>
      </c>
      <c r="D61" t="s">
        <v>659</v>
      </c>
      <c r="E61" t="s">
        <v>660</v>
      </c>
      <c r="F61" s="1"/>
      <c r="G61" s="2">
        <v>45371</v>
      </c>
      <c r="H61" t="s">
        <v>786</v>
      </c>
      <c r="I61" t="s">
        <v>787</v>
      </c>
      <c r="J61" t="s">
        <v>660</v>
      </c>
      <c r="K61" t="s">
        <v>34</v>
      </c>
      <c r="L61" t="s">
        <v>36</v>
      </c>
      <c r="M61" t="s">
        <v>489</v>
      </c>
      <c r="N61" t="s">
        <v>46</v>
      </c>
      <c r="O61" t="s">
        <v>46</v>
      </c>
      <c r="P61" t="s">
        <v>46</v>
      </c>
      <c r="Q61" t="s">
        <v>788</v>
      </c>
      <c r="R61" t="s">
        <v>46</v>
      </c>
      <c r="S61" t="s">
        <v>46</v>
      </c>
      <c r="T61" t="s">
        <v>46</v>
      </c>
      <c r="U61" t="s">
        <v>789</v>
      </c>
      <c r="V61" t="s">
        <v>46</v>
      </c>
      <c r="W61" t="s">
        <v>46</v>
      </c>
      <c r="X61" t="s">
        <v>790</v>
      </c>
      <c r="Y61" t="s">
        <v>46</v>
      </c>
      <c r="Z61" t="s">
        <v>791</v>
      </c>
      <c r="AA61" t="s">
        <v>46</v>
      </c>
      <c r="AB61" t="s">
        <v>46</v>
      </c>
      <c r="AC61" t="s">
        <v>792</v>
      </c>
      <c r="AD61" t="s">
        <v>46</v>
      </c>
      <c r="AE61" t="s">
        <v>46</v>
      </c>
      <c r="AF61" t="s">
        <v>46</v>
      </c>
      <c r="AG61" t="s">
        <v>793</v>
      </c>
      <c r="AH61" t="s">
        <v>46</v>
      </c>
      <c r="AI61" t="s">
        <v>46</v>
      </c>
      <c r="AJ61" t="s">
        <v>46</v>
      </c>
      <c r="AK61" t="s">
        <v>46</v>
      </c>
      <c r="AL61" t="s">
        <v>794</v>
      </c>
      <c r="AM61" t="s">
        <v>795</v>
      </c>
      <c r="AN61" t="s">
        <v>796</v>
      </c>
      <c r="AO61" s="4">
        <f>+COUNTIF(Table1[[#This Row],[   1.El docente inicia la grabación a tiempo]:[18.   Despide la sesión]],"Cumple")/18</f>
        <v>1</v>
      </c>
      <c r="AP61" t="str">
        <f>VLOOKUP(Table1[[#This Row],[Programa ]],Tabla2[],2)</f>
        <v>Pregrado</v>
      </c>
    </row>
    <row r="62" spans="1:42" x14ac:dyDescent="0.25">
      <c r="A62">
        <v>61</v>
      </c>
      <c r="B62" s="1">
        <v>45378.342118055603</v>
      </c>
      <c r="C62" s="1">
        <v>45378.3594675926</v>
      </c>
      <c r="D62" t="s">
        <v>659</v>
      </c>
      <c r="E62" t="s">
        <v>660</v>
      </c>
      <c r="F62" s="1"/>
      <c r="G62" s="2">
        <v>45372</v>
      </c>
      <c r="H62" t="s">
        <v>797</v>
      </c>
      <c r="I62" t="s">
        <v>798</v>
      </c>
      <c r="J62" t="s">
        <v>660</v>
      </c>
      <c r="K62" t="s">
        <v>34</v>
      </c>
      <c r="L62" t="s">
        <v>36</v>
      </c>
      <c r="M62" t="s">
        <v>799</v>
      </c>
      <c r="N62" t="s">
        <v>46</v>
      </c>
      <c r="O62" t="s">
        <v>46</v>
      </c>
      <c r="P62" t="s">
        <v>46</v>
      </c>
      <c r="Q62" t="s">
        <v>800</v>
      </c>
      <c r="R62" t="s">
        <v>54</v>
      </c>
      <c r="S62" t="s">
        <v>54</v>
      </c>
      <c r="T62" t="s">
        <v>54</v>
      </c>
      <c r="U62" t="s">
        <v>801</v>
      </c>
      <c r="V62" t="s">
        <v>46</v>
      </c>
      <c r="W62" t="s">
        <v>54</v>
      </c>
      <c r="X62" t="s">
        <v>802</v>
      </c>
      <c r="Y62" t="s">
        <v>46</v>
      </c>
      <c r="Z62" t="s">
        <v>803</v>
      </c>
      <c r="AA62" t="s">
        <v>46</v>
      </c>
      <c r="AB62" t="s">
        <v>46</v>
      </c>
      <c r="AC62" t="s">
        <v>804</v>
      </c>
      <c r="AD62" t="s">
        <v>46</v>
      </c>
      <c r="AE62" t="s">
        <v>46</v>
      </c>
      <c r="AF62" t="s">
        <v>46</v>
      </c>
      <c r="AG62" t="s">
        <v>805</v>
      </c>
      <c r="AH62" t="s">
        <v>54</v>
      </c>
      <c r="AI62" t="s">
        <v>46</v>
      </c>
      <c r="AJ62" t="s">
        <v>46</v>
      </c>
      <c r="AK62" t="s">
        <v>46</v>
      </c>
      <c r="AL62" t="s">
        <v>806</v>
      </c>
      <c r="AM62" t="s">
        <v>807</v>
      </c>
      <c r="AN62" t="s">
        <v>808</v>
      </c>
      <c r="AO62" s="4">
        <f>+COUNTIF(Table1[[#This Row],[   1.El docente inicia la grabación a tiempo]:[18.   Despide la sesión]],"Cumple")/18</f>
        <v>0.72222222222222221</v>
      </c>
      <c r="AP62" t="str">
        <f>VLOOKUP(Table1[[#This Row],[Programa ]],Tabla2[],2)</f>
        <v>Pregrado</v>
      </c>
    </row>
    <row r="63" spans="1:42" x14ac:dyDescent="0.25">
      <c r="A63">
        <v>62</v>
      </c>
      <c r="B63" s="1">
        <v>45378.505312499998</v>
      </c>
      <c r="C63" s="1">
        <v>45378.689050925903</v>
      </c>
      <c r="D63" t="s">
        <v>248</v>
      </c>
      <c r="E63" t="s">
        <v>249</v>
      </c>
      <c r="F63" s="1"/>
      <c r="G63" s="2">
        <v>45370</v>
      </c>
      <c r="H63" t="s">
        <v>809</v>
      </c>
      <c r="I63" t="s">
        <v>810</v>
      </c>
      <c r="J63" t="s">
        <v>252</v>
      </c>
      <c r="K63" t="s">
        <v>4</v>
      </c>
      <c r="L63" t="s">
        <v>19</v>
      </c>
      <c r="M63" t="s">
        <v>811</v>
      </c>
      <c r="N63" t="s">
        <v>46</v>
      </c>
      <c r="O63" t="s">
        <v>46</v>
      </c>
      <c r="P63" t="s">
        <v>46</v>
      </c>
      <c r="Q63" t="s">
        <v>812</v>
      </c>
      <c r="R63" t="s">
        <v>46</v>
      </c>
      <c r="S63" t="s">
        <v>46</v>
      </c>
      <c r="T63" t="s">
        <v>46</v>
      </c>
      <c r="U63" t="s">
        <v>813</v>
      </c>
      <c r="V63" t="s">
        <v>46</v>
      </c>
      <c r="W63" t="s">
        <v>46</v>
      </c>
      <c r="X63" t="s">
        <v>814</v>
      </c>
      <c r="Y63" t="s">
        <v>46</v>
      </c>
      <c r="Z63" t="s">
        <v>815</v>
      </c>
      <c r="AA63" t="s">
        <v>46</v>
      </c>
      <c r="AB63" t="s">
        <v>46</v>
      </c>
      <c r="AC63" t="s">
        <v>816</v>
      </c>
      <c r="AD63" t="s">
        <v>46</v>
      </c>
      <c r="AE63" t="s">
        <v>46</v>
      </c>
      <c r="AF63" t="s">
        <v>46</v>
      </c>
      <c r="AG63" t="s">
        <v>817</v>
      </c>
      <c r="AH63" t="s">
        <v>54</v>
      </c>
      <c r="AI63" t="s">
        <v>54</v>
      </c>
      <c r="AJ63" t="s">
        <v>46</v>
      </c>
      <c r="AK63" t="s">
        <v>46</v>
      </c>
      <c r="AL63" t="s">
        <v>818</v>
      </c>
      <c r="AM63" t="s">
        <v>819</v>
      </c>
      <c r="AN63" t="s">
        <v>820</v>
      </c>
      <c r="AO63" s="4">
        <f>+COUNTIF(Table1[[#This Row],[   1.El docente inicia la grabación a tiempo]:[18.   Despide la sesión]],"Cumple")/18</f>
        <v>0.88888888888888884</v>
      </c>
      <c r="AP63" t="str">
        <f>VLOOKUP(Table1[[#This Row],[Programa ]],Tabla2[],2)</f>
        <v>Pregrado</v>
      </c>
    </row>
    <row r="64" spans="1:42" x14ac:dyDescent="0.25">
      <c r="A64">
        <v>63</v>
      </c>
      <c r="B64" s="1">
        <v>45378.692094907397</v>
      </c>
      <c r="C64" s="1">
        <v>45378.708796296298</v>
      </c>
      <c r="D64" t="s">
        <v>821</v>
      </c>
      <c r="E64" t="s">
        <v>822</v>
      </c>
      <c r="F64" s="1"/>
      <c r="G64" s="2">
        <v>45378</v>
      </c>
      <c r="H64" t="s">
        <v>823</v>
      </c>
      <c r="I64" t="s">
        <v>824</v>
      </c>
      <c r="J64" t="s">
        <v>825</v>
      </c>
      <c r="K64" t="s">
        <v>21</v>
      </c>
      <c r="L64" t="s">
        <v>25</v>
      </c>
      <c r="M64" t="s">
        <v>826</v>
      </c>
      <c r="N64" t="s">
        <v>46</v>
      </c>
      <c r="O64" t="s">
        <v>46</v>
      </c>
      <c r="P64" t="s">
        <v>46</v>
      </c>
      <c r="Q64" t="s">
        <v>827</v>
      </c>
      <c r="R64" t="s">
        <v>46</v>
      </c>
      <c r="S64" t="s">
        <v>46</v>
      </c>
      <c r="T64" t="s">
        <v>46</v>
      </c>
      <c r="U64" t="s">
        <v>828</v>
      </c>
      <c r="V64" t="s">
        <v>46</v>
      </c>
      <c r="W64" t="s">
        <v>46</v>
      </c>
      <c r="X64" t="s">
        <v>829</v>
      </c>
      <c r="Y64" t="s">
        <v>46</v>
      </c>
      <c r="Z64" t="s">
        <v>830</v>
      </c>
      <c r="AA64" t="s">
        <v>46</v>
      </c>
      <c r="AB64" t="s">
        <v>46</v>
      </c>
      <c r="AC64" t="s">
        <v>831</v>
      </c>
      <c r="AD64" t="s">
        <v>46</v>
      </c>
      <c r="AE64" t="s">
        <v>46</v>
      </c>
      <c r="AF64" t="s">
        <v>46</v>
      </c>
      <c r="AG64" t="s">
        <v>832</v>
      </c>
      <c r="AH64" t="s">
        <v>46</v>
      </c>
      <c r="AI64" t="s">
        <v>46</v>
      </c>
      <c r="AJ64" t="s">
        <v>46</v>
      </c>
      <c r="AK64" t="s">
        <v>46</v>
      </c>
      <c r="AL64" t="s">
        <v>833</v>
      </c>
      <c r="AM64" t="s">
        <v>834</v>
      </c>
      <c r="AN64" t="s">
        <v>835</v>
      </c>
      <c r="AO64" s="4">
        <f>+COUNTIF(Table1[[#This Row],[   1.El docente inicia la grabación a tiempo]:[18.   Despide la sesión]],"Cumple")/18</f>
        <v>1</v>
      </c>
      <c r="AP64" t="str">
        <f>VLOOKUP(Table1[[#This Row],[Programa ]],Tabla2[],2)</f>
        <v>Pregrado</v>
      </c>
    </row>
    <row r="65" spans="1:42" x14ac:dyDescent="0.25">
      <c r="A65">
        <v>64</v>
      </c>
      <c r="B65" s="1">
        <v>45378.709224537</v>
      </c>
      <c r="C65" s="1">
        <v>45378.722314814797</v>
      </c>
      <c r="D65" t="s">
        <v>821</v>
      </c>
      <c r="E65" t="s">
        <v>822</v>
      </c>
      <c r="F65" s="1"/>
      <c r="G65" s="2">
        <v>45378</v>
      </c>
      <c r="H65" t="s">
        <v>836</v>
      </c>
      <c r="I65" t="s">
        <v>837</v>
      </c>
      <c r="J65" t="s">
        <v>825</v>
      </c>
      <c r="K65" t="s">
        <v>21</v>
      </c>
      <c r="L65" t="s">
        <v>25</v>
      </c>
      <c r="M65" t="s">
        <v>838</v>
      </c>
      <c r="N65" t="s">
        <v>46</v>
      </c>
      <c r="O65" t="s">
        <v>46</v>
      </c>
      <c r="P65" t="s">
        <v>46</v>
      </c>
      <c r="Q65" t="s">
        <v>839</v>
      </c>
      <c r="R65" t="s">
        <v>46</v>
      </c>
      <c r="S65" t="s">
        <v>46</v>
      </c>
      <c r="T65" t="s">
        <v>46</v>
      </c>
      <c r="U65" t="s">
        <v>840</v>
      </c>
      <c r="V65" t="s">
        <v>46</v>
      </c>
      <c r="W65" t="s">
        <v>46</v>
      </c>
      <c r="X65" t="s">
        <v>841</v>
      </c>
      <c r="Y65" t="s">
        <v>46</v>
      </c>
      <c r="Z65" t="s">
        <v>842</v>
      </c>
      <c r="AA65" t="s">
        <v>46</v>
      </c>
      <c r="AB65" t="s">
        <v>46</v>
      </c>
      <c r="AC65" t="s">
        <v>843</v>
      </c>
      <c r="AD65" t="s">
        <v>46</v>
      </c>
      <c r="AE65" t="s">
        <v>46</v>
      </c>
      <c r="AF65" t="s">
        <v>46</v>
      </c>
      <c r="AG65" t="s">
        <v>844</v>
      </c>
      <c r="AH65" t="s">
        <v>46</v>
      </c>
      <c r="AI65" t="s">
        <v>46</v>
      </c>
      <c r="AJ65" t="s">
        <v>46</v>
      </c>
      <c r="AK65" t="s">
        <v>46</v>
      </c>
      <c r="AL65" t="s">
        <v>845</v>
      </c>
      <c r="AM65" t="s">
        <v>846</v>
      </c>
      <c r="AN65" t="s">
        <v>847</v>
      </c>
      <c r="AO65" s="4">
        <f>+COUNTIF(Table1[[#This Row],[   1.El docente inicia la grabación a tiempo]:[18.   Despide la sesión]],"Cumple")/18</f>
        <v>1</v>
      </c>
      <c r="AP65" t="str">
        <f>VLOOKUP(Table1[[#This Row],[Programa ]],Tabla2[],2)</f>
        <v>Pregrado</v>
      </c>
    </row>
    <row r="66" spans="1:42" x14ac:dyDescent="0.25">
      <c r="A66">
        <v>65</v>
      </c>
      <c r="B66" s="1">
        <v>45381.377303240697</v>
      </c>
      <c r="C66" s="1">
        <v>45381.398425925901</v>
      </c>
      <c r="D66" t="s">
        <v>848</v>
      </c>
      <c r="E66" t="s">
        <v>849</v>
      </c>
      <c r="F66" s="1"/>
      <c r="G66" s="2">
        <v>45378</v>
      </c>
      <c r="H66" t="s">
        <v>850</v>
      </c>
      <c r="I66" t="s">
        <v>851</v>
      </c>
      <c r="J66" t="s">
        <v>852</v>
      </c>
      <c r="K66" t="s">
        <v>21</v>
      </c>
      <c r="L66" t="s">
        <v>24</v>
      </c>
      <c r="M66" t="s">
        <v>853</v>
      </c>
      <c r="N66" t="s">
        <v>46</v>
      </c>
      <c r="O66" t="s">
        <v>46</v>
      </c>
      <c r="P66" t="s">
        <v>46</v>
      </c>
      <c r="Q66" t="s">
        <v>854</v>
      </c>
      <c r="R66" t="s">
        <v>54</v>
      </c>
      <c r="S66" t="s">
        <v>54</v>
      </c>
      <c r="T66" t="s">
        <v>54</v>
      </c>
      <c r="U66" t="s">
        <v>855</v>
      </c>
      <c r="V66" t="s">
        <v>46</v>
      </c>
      <c r="W66" t="s">
        <v>46</v>
      </c>
      <c r="X66" t="s">
        <v>856</v>
      </c>
      <c r="Y66" t="s">
        <v>46</v>
      </c>
      <c r="Z66" t="s">
        <v>857</v>
      </c>
      <c r="AA66" t="s">
        <v>46</v>
      </c>
      <c r="AB66" t="s">
        <v>46</v>
      </c>
      <c r="AC66" t="s">
        <v>858</v>
      </c>
      <c r="AD66" t="s">
        <v>46</v>
      </c>
      <c r="AE66" t="s">
        <v>46</v>
      </c>
      <c r="AF66" t="s">
        <v>46</v>
      </c>
      <c r="AG66" t="s">
        <v>859</v>
      </c>
      <c r="AH66" t="s">
        <v>54</v>
      </c>
      <c r="AI66" t="s">
        <v>46</v>
      </c>
      <c r="AJ66" t="s">
        <v>46</v>
      </c>
      <c r="AK66" t="s">
        <v>46</v>
      </c>
      <c r="AL66" t="s">
        <v>860</v>
      </c>
      <c r="AM66" t="s">
        <v>861</v>
      </c>
      <c r="AN66" t="s">
        <v>862</v>
      </c>
      <c r="AO66" s="4">
        <f>+COUNTIF(Table1[[#This Row],[   1.El docente inicia la grabación a tiempo]:[18.   Despide la sesión]],"Cumple")/18</f>
        <v>0.77777777777777779</v>
      </c>
      <c r="AP66" t="str">
        <f>VLOOKUP(Table1[[#This Row],[Programa ]],Tabla2[],2)</f>
        <v>Posgrado</v>
      </c>
    </row>
    <row r="67" spans="1:42" x14ac:dyDescent="0.25">
      <c r="A67">
        <v>66</v>
      </c>
      <c r="B67" s="1">
        <v>45381.3987962963</v>
      </c>
      <c r="C67" s="1">
        <v>45381.440578703703</v>
      </c>
      <c r="D67" t="s">
        <v>848</v>
      </c>
      <c r="E67" t="s">
        <v>849</v>
      </c>
      <c r="F67" s="1"/>
      <c r="G67" s="2">
        <v>45378</v>
      </c>
      <c r="H67" t="s">
        <v>863</v>
      </c>
      <c r="I67" t="s">
        <v>864</v>
      </c>
      <c r="J67" t="s">
        <v>852</v>
      </c>
      <c r="K67" t="s">
        <v>21</v>
      </c>
      <c r="L67" t="s">
        <v>24</v>
      </c>
      <c r="M67" t="s">
        <v>865</v>
      </c>
      <c r="N67" t="s">
        <v>46</v>
      </c>
      <c r="O67" t="s">
        <v>46</v>
      </c>
      <c r="P67" t="s">
        <v>46</v>
      </c>
      <c r="Q67" t="s">
        <v>866</v>
      </c>
      <c r="R67" t="s">
        <v>46</v>
      </c>
      <c r="S67" t="s">
        <v>46</v>
      </c>
      <c r="T67" t="s">
        <v>46</v>
      </c>
      <c r="U67" t="s">
        <v>867</v>
      </c>
      <c r="V67" t="s">
        <v>46</v>
      </c>
      <c r="W67" t="s">
        <v>54</v>
      </c>
      <c r="X67" t="s">
        <v>868</v>
      </c>
      <c r="Y67" t="s">
        <v>46</v>
      </c>
      <c r="Z67" t="s">
        <v>869</v>
      </c>
      <c r="AA67" t="s">
        <v>46</v>
      </c>
      <c r="AB67" t="s">
        <v>46</v>
      </c>
      <c r="AC67" t="s">
        <v>870</v>
      </c>
      <c r="AD67" t="s">
        <v>46</v>
      </c>
      <c r="AE67" t="s">
        <v>46</v>
      </c>
      <c r="AF67" t="s">
        <v>46</v>
      </c>
      <c r="AG67" t="s">
        <v>871</v>
      </c>
      <c r="AH67" t="s">
        <v>54</v>
      </c>
      <c r="AI67" t="s">
        <v>54</v>
      </c>
      <c r="AJ67" t="s">
        <v>46</v>
      </c>
      <c r="AK67" t="s">
        <v>46</v>
      </c>
      <c r="AL67" t="s">
        <v>872</v>
      </c>
      <c r="AM67" t="s">
        <v>873</v>
      </c>
      <c r="AN67" t="s">
        <v>874</v>
      </c>
      <c r="AO67" s="4">
        <f>+COUNTIF(Table1[[#This Row],[   1.El docente inicia la grabación a tiempo]:[18.   Despide la sesión]],"Cumple")/18</f>
        <v>0.83333333333333337</v>
      </c>
      <c r="AP67" t="str">
        <f>VLOOKUP(Table1[[#This Row],[Programa ]],Tabla2[],2)</f>
        <v>Posgrado</v>
      </c>
    </row>
    <row r="68" spans="1:42" x14ac:dyDescent="0.25">
      <c r="A68">
        <v>67</v>
      </c>
      <c r="B68" s="1">
        <v>45382.459236111099</v>
      </c>
      <c r="C68" s="1">
        <v>45382.480682870402</v>
      </c>
      <c r="D68" t="s">
        <v>848</v>
      </c>
      <c r="E68" t="s">
        <v>849</v>
      </c>
      <c r="F68" s="1"/>
      <c r="G68" s="2">
        <v>45378</v>
      </c>
      <c r="H68" t="s">
        <v>875</v>
      </c>
      <c r="I68" t="s">
        <v>876</v>
      </c>
      <c r="J68" t="s">
        <v>852</v>
      </c>
      <c r="K68" t="s">
        <v>21</v>
      </c>
      <c r="L68" t="s">
        <v>22</v>
      </c>
      <c r="M68" t="s">
        <v>877</v>
      </c>
      <c r="N68" t="s">
        <v>46</v>
      </c>
      <c r="O68" t="s">
        <v>46</v>
      </c>
      <c r="P68" t="s">
        <v>46</v>
      </c>
      <c r="Q68" t="s">
        <v>878</v>
      </c>
      <c r="R68" t="s">
        <v>54</v>
      </c>
      <c r="S68" t="s">
        <v>54</v>
      </c>
      <c r="T68" t="s">
        <v>54</v>
      </c>
      <c r="U68" t="s">
        <v>879</v>
      </c>
      <c r="V68" t="s">
        <v>46</v>
      </c>
      <c r="W68" t="s">
        <v>54</v>
      </c>
      <c r="X68" t="s">
        <v>880</v>
      </c>
      <c r="Y68" t="s">
        <v>54</v>
      </c>
      <c r="Z68" t="s">
        <v>881</v>
      </c>
      <c r="AA68" t="s">
        <v>54</v>
      </c>
      <c r="AB68" t="s">
        <v>46</v>
      </c>
      <c r="AC68" t="s">
        <v>882</v>
      </c>
      <c r="AD68" t="s">
        <v>46</v>
      </c>
      <c r="AE68" t="s">
        <v>46</v>
      </c>
      <c r="AF68" t="s">
        <v>46</v>
      </c>
      <c r="AG68" t="s">
        <v>883</v>
      </c>
      <c r="AH68" t="s">
        <v>54</v>
      </c>
      <c r="AI68" t="s">
        <v>54</v>
      </c>
      <c r="AJ68" t="s">
        <v>46</v>
      </c>
      <c r="AK68" t="s">
        <v>46</v>
      </c>
      <c r="AL68" t="s">
        <v>884</v>
      </c>
      <c r="AM68" t="s">
        <v>885</v>
      </c>
      <c r="AN68" t="s">
        <v>886</v>
      </c>
      <c r="AO68" s="4">
        <f>+COUNTIF(Table1[[#This Row],[   1.El docente inicia la grabación a tiempo]:[18.   Despide la sesión]],"Cumple")/18</f>
        <v>0.55555555555555558</v>
      </c>
      <c r="AP68" t="str">
        <f>VLOOKUP(Table1[[#This Row],[Programa ]],Tabla2[],2)</f>
        <v>Posgrado</v>
      </c>
    </row>
    <row r="69" spans="1:42" x14ac:dyDescent="0.25">
      <c r="A69">
        <v>68</v>
      </c>
      <c r="B69" s="1">
        <v>45383.324537036999</v>
      </c>
      <c r="C69" s="1">
        <v>45383.517951388902</v>
      </c>
      <c r="D69" t="s">
        <v>887</v>
      </c>
      <c r="E69" t="s">
        <v>888</v>
      </c>
      <c r="F69" s="1"/>
      <c r="G69" s="2">
        <v>45370</v>
      </c>
      <c r="H69" t="s">
        <v>889</v>
      </c>
      <c r="I69" t="s">
        <v>890</v>
      </c>
      <c r="J69" t="s">
        <v>888</v>
      </c>
      <c r="K69" t="s">
        <v>28</v>
      </c>
      <c r="L69" t="s">
        <v>29</v>
      </c>
      <c r="M69" t="s">
        <v>891</v>
      </c>
      <c r="N69" t="s">
        <v>46</v>
      </c>
      <c r="O69" t="s">
        <v>46</v>
      </c>
      <c r="P69" t="s">
        <v>46</v>
      </c>
      <c r="Q69" t="s">
        <v>892</v>
      </c>
      <c r="R69" t="s">
        <v>54</v>
      </c>
      <c r="S69" t="s">
        <v>54</v>
      </c>
      <c r="T69" t="s">
        <v>46</v>
      </c>
      <c r="U69" t="s">
        <v>893</v>
      </c>
      <c r="V69" t="s">
        <v>46</v>
      </c>
      <c r="W69" t="s">
        <v>46</v>
      </c>
      <c r="X69" t="s">
        <v>894</v>
      </c>
      <c r="Y69" t="s">
        <v>46</v>
      </c>
      <c r="Z69" t="s">
        <v>895</v>
      </c>
      <c r="AA69" t="s">
        <v>46</v>
      </c>
      <c r="AB69" t="s">
        <v>46</v>
      </c>
      <c r="AC69" t="s">
        <v>896</v>
      </c>
      <c r="AD69" t="s">
        <v>54</v>
      </c>
      <c r="AE69" t="s">
        <v>46</v>
      </c>
      <c r="AF69" t="s">
        <v>46</v>
      </c>
      <c r="AG69" t="s">
        <v>897</v>
      </c>
      <c r="AH69" t="s">
        <v>54</v>
      </c>
      <c r="AI69" t="s">
        <v>46</v>
      </c>
      <c r="AJ69" t="s">
        <v>54</v>
      </c>
      <c r="AK69" t="s">
        <v>46</v>
      </c>
      <c r="AL69" t="s">
        <v>898</v>
      </c>
      <c r="AM69" t="s">
        <v>899</v>
      </c>
      <c r="AN69" t="s">
        <v>900</v>
      </c>
      <c r="AO69" s="4">
        <f>+COUNTIF(Table1[[#This Row],[   1.El docente inicia la grabación a tiempo]:[18.   Despide la sesión]],"Cumple")/18</f>
        <v>0.72222222222222221</v>
      </c>
      <c r="AP69" t="str">
        <f>VLOOKUP(Table1[[#This Row],[Programa ]],Tabla2[],2)</f>
        <v>Posgrado</v>
      </c>
    </row>
    <row r="70" spans="1:42" x14ac:dyDescent="0.25">
      <c r="A70">
        <v>69</v>
      </c>
      <c r="B70" s="1">
        <v>45383.951701388898</v>
      </c>
      <c r="C70" s="1">
        <v>45383.984305555598</v>
      </c>
      <c r="D70" t="s">
        <v>674</v>
      </c>
      <c r="E70" t="s">
        <v>675</v>
      </c>
      <c r="F70" s="1"/>
      <c r="G70" s="2">
        <v>45383</v>
      </c>
      <c r="H70" t="s">
        <v>901</v>
      </c>
      <c r="I70" t="s">
        <v>902</v>
      </c>
      <c r="J70" t="s">
        <v>903</v>
      </c>
      <c r="K70" t="s">
        <v>21</v>
      </c>
      <c r="L70" t="s">
        <v>27</v>
      </c>
      <c r="M70" t="s">
        <v>904</v>
      </c>
      <c r="N70" t="s">
        <v>46</v>
      </c>
      <c r="O70" t="s">
        <v>46</v>
      </c>
      <c r="P70" t="s">
        <v>46</v>
      </c>
      <c r="Q70" t="s">
        <v>905</v>
      </c>
      <c r="R70" t="s">
        <v>54</v>
      </c>
      <c r="S70" t="s">
        <v>54</v>
      </c>
      <c r="T70" t="s">
        <v>54</v>
      </c>
      <c r="U70" t="s">
        <v>906</v>
      </c>
      <c r="V70" t="s">
        <v>54</v>
      </c>
      <c r="W70" t="s">
        <v>54</v>
      </c>
      <c r="X70" t="s">
        <v>907</v>
      </c>
      <c r="Y70" t="s">
        <v>54</v>
      </c>
      <c r="Z70" t="s">
        <v>908</v>
      </c>
      <c r="AA70" t="s">
        <v>46</v>
      </c>
      <c r="AB70" t="s">
        <v>46</v>
      </c>
      <c r="AC70" t="s">
        <v>909</v>
      </c>
      <c r="AD70" t="s">
        <v>46</v>
      </c>
      <c r="AE70" t="s">
        <v>46</v>
      </c>
      <c r="AF70" t="s">
        <v>54</v>
      </c>
      <c r="AG70" t="s">
        <v>910</v>
      </c>
      <c r="AH70" t="s">
        <v>54</v>
      </c>
      <c r="AI70" t="s">
        <v>54</v>
      </c>
      <c r="AJ70" t="s">
        <v>54</v>
      </c>
      <c r="AK70" t="s">
        <v>46</v>
      </c>
      <c r="AL70" t="s">
        <v>911</v>
      </c>
      <c r="AM70" t="s">
        <v>912</v>
      </c>
      <c r="AN70" t="s">
        <v>913</v>
      </c>
      <c r="AO70" s="4">
        <f>+COUNTIF(Table1[[#This Row],[   1.El docente inicia la grabación a tiempo]:[18.   Despide la sesión]],"Cumple")/18</f>
        <v>0.44444444444444442</v>
      </c>
      <c r="AP70" t="str">
        <f>VLOOKUP(Table1[[#This Row],[Programa ]],Tabla2[],2)</f>
        <v>Pregrado</v>
      </c>
    </row>
    <row r="71" spans="1:42" x14ac:dyDescent="0.25">
      <c r="A71">
        <v>70</v>
      </c>
      <c r="B71" s="1">
        <v>45385.628321759301</v>
      </c>
      <c r="C71" s="1">
        <v>45385.628391203703</v>
      </c>
      <c r="D71" t="s">
        <v>914</v>
      </c>
      <c r="E71" t="s">
        <v>915</v>
      </c>
      <c r="F71" s="1"/>
      <c r="G71" s="2">
        <v>45384</v>
      </c>
      <c r="H71" t="s">
        <v>916</v>
      </c>
      <c r="I71" t="s">
        <v>917</v>
      </c>
      <c r="J71" t="s">
        <v>918</v>
      </c>
      <c r="K71" t="s">
        <v>21</v>
      </c>
      <c r="L71" t="s">
        <v>26</v>
      </c>
      <c r="M71" t="s">
        <v>919</v>
      </c>
      <c r="N71" t="s">
        <v>46</v>
      </c>
      <c r="O71" t="s">
        <v>46</v>
      </c>
      <c r="P71" t="s">
        <v>46</v>
      </c>
      <c r="Q71" t="s">
        <v>377</v>
      </c>
      <c r="R71" t="s">
        <v>46</v>
      </c>
      <c r="S71" t="s">
        <v>54</v>
      </c>
      <c r="T71" t="s">
        <v>54</v>
      </c>
      <c r="U71" t="s">
        <v>920</v>
      </c>
      <c r="V71" t="s">
        <v>46</v>
      </c>
      <c r="W71" t="s">
        <v>46</v>
      </c>
      <c r="X71" t="s">
        <v>377</v>
      </c>
      <c r="Y71" t="s">
        <v>46</v>
      </c>
      <c r="Z71" t="s">
        <v>921</v>
      </c>
      <c r="AA71" t="s">
        <v>46</v>
      </c>
      <c r="AB71" t="s">
        <v>54</v>
      </c>
      <c r="AC71" t="s">
        <v>922</v>
      </c>
      <c r="AD71" t="s">
        <v>46</v>
      </c>
      <c r="AE71" t="s">
        <v>46</v>
      </c>
      <c r="AF71" t="s">
        <v>46</v>
      </c>
      <c r="AG71" t="s">
        <v>923</v>
      </c>
      <c r="AH71" t="s">
        <v>54</v>
      </c>
      <c r="AI71" t="s">
        <v>46</v>
      </c>
      <c r="AJ71" t="s">
        <v>46</v>
      </c>
      <c r="AK71" t="s">
        <v>46</v>
      </c>
      <c r="AL71" t="s">
        <v>924</v>
      </c>
      <c r="AM71" t="s">
        <v>925</v>
      </c>
      <c r="AN71" t="s">
        <v>926</v>
      </c>
      <c r="AO71" s="4">
        <f>+COUNTIF(Table1[[#This Row],[   1.El docente inicia la grabación a tiempo]:[18.   Despide la sesión]],"Cumple")/18</f>
        <v>0.77777777777777779</v>
      </c>
      <c r="AP71" t="str">
        <f>VLOOKUP(Table1[[#This Row],[Programa ]],Tabla2[],2)</f>
        <v>Pregrado</v>
      </c>
    </row>
    <row r="72" spans="1:42" x14ac:dyDescent="0.25">
      <c r="A72">
        <v>71</v>
      </c>
      <c r="B72" s="1">
        <v>45385.628923611097</v>
      </c>
      <c r="C72" s="1">
        <v>45385.681967592602</v>
      </c>
      <c r="D72" t="s">
        <v>914</v>
      </c>
      <c r="E72" t="s">
        <v>915</v>
      </c>
      <c r="F72" s="1"/>
      <c r="G72" s="2">
        <v>45364</v>
      </c>
      <c r="H72" t="s">
        <v>927</v>
      </c>
      <c r="I72" t="s">
        <v>928</v>
      </c>
      <c r="J72" t="s">
        <v>918</v>
      </c>
      <c r="K72" t="s">
        <v>21</v>
      </c>
      <c r="L72" t="s">
        <v>27</v>
      </c>
      <c r="M72" t="s">
        <v>929</v>
      </c>
      <c r="N72" t="s">
        <v>46</v>
      </c>
      <c r="O72" t="s">
        <v>46</v>
      </c>
      <c r="P72" t="s">
        <v>46</v>
      </c>
      <c r="Q72" t="s">
        <v>930</v>
      </c>
      <c r="R72" t="s">
        <v>46</v>
      </c>
      <c r="S72" t="s">
        <v>46</v>
      </c>
      <c r="T72" t="s">
        <v>46</v>
      </c>
      <c r="U72" t="s">
        <v>931</v>
      </c>
      <c r="V72" t="s">
        <v>46</v>
      </c>
      <c r="W72" t="s">
        <v>54</v>
      </c>
      <c r="X72" t="s">
        <v>932</v>
      </c>
      <c r="Y72" t="s">
        <v>46</v>
      </c>
      <c r="Z72" t="s">
        <v>933</v>
      </c>
      <c r="AA72" t="s">
        <v>46</v>
      </c>
      <c r="AB72" t="s">
        <v>46</v>
      </c>
      <c r="AC72" t="s">
        <v>934</v>
      </c>
      <c r="AD72" t="s">
        <v>46</v>
      </c>
      <c r="AE72" t="s">
        <v>46</v>
      </c>
      <c r="AF72" t="s">
        <v>46</v>
      </c>
      <c r="AG72" t="s">
        <v>935</v>
      </c>
      <c r="AH72" t="s">
        <v>54</v>
      </c>
      <c r="AI72" t="s">
        <v>54</v>
      </c>
      <c r="AJ72" t="s">
        <v>54</v>
      </c>
      <c r="AK72" t="s">
        <v>54</v>
      </c>
      <c r="AL72" t="s">
        <v>936</v>
      </c>
      <c r="AM72" t="s">
        <v>937</v>
      </c>
      <c r="AN72" t="s">
        <v>938</v>
      </c>
      <c r="AO72" s="4">
        <f>+COUNTIF(Table1[[#This Row],[   1.El docente inicia la grabación a tiempo]:[18.   Despide la sesión]],"Cumple")/18</f>
        <v>0.72222222222222221</v>
      </c>
      <c r="AP72" t="str">
        <f>VLOOKUP(Table1[[#This Row],[Programa ]],Tabla2[],2)</f>
        <v>Pregrado</v>
      </c>
    </row>
    <row r="73" spans="1:42" x14ac:dyDescent="0.25">
      <c r="A73">
        <v>72</v>
      </c>
      <c r="B73" s="1">
        <v>45385.6858796296</v>
      </c>
      <c r="C73" s="1">
        <v>45385.693680555603</v>
      </c>
      <c r="D73" t="s">
        <v>914</v>
      </c>
      <c r="E73" t="s">
        <v>915</v>
      </c>
      <c r="F73" s="1"/>
      <c r="G73" s="2">
        <v>45395</v>
      </c>
      <c r="H73" t="s">
        <v>614</v>
      </c>
      <c r="I73" t="s">
        <v>939</v>
      </c>
      <c r="J73" t="s">
        <v>918</v>
      </c>
      <c r="K73" t="s">
        <v>4</v>
      </c>
      <c r="L73" t="s">
        <v>19</v>
      </c>
      <c r="M73" t="s">
        <v>940</v>
      </c>
      <c r="N73" t="s">
        <v>46</v>
      </c>
      <c r="O73" t="s">
        <v>46</v>
      </c>
      <c r="P73" t="s">
        <v>46</v>
      </c>
      <c r="Q73" t="s">
        <v>941</v>
      </c>
      <c r="R73" t="s">
        <v>46</v>
      </c>
      <c r="S73" t="s">
        <v>46</v>
      </c>
      <c r="T73" t="s">
        <v>46</v>
      </c>
      <c r="U73" t="s">
        <v>942</v>
      </c>
      <c r="V73" t="s">
        <v>46</v>
      </c>
      <c r="W73" t="s">
        <v>54</v>
      </c>
      <c r="X73" t="s">
        <v>943</v>
      </c>
      <c r="Y73" t="s">
        <v>46</v>
      </c>
      <c r="Z73" t="s">
        <v>944</v>
      </c>
      <c r="AA73" t="s">
        <v>46</v>
      </c>
      <c r="AB73" t="s">
        <v>46</v>
      </c>
      <c r="AC73" t="s">
        <v>945</v>
      </c>
      <c r="AD73" t="s">
        <v>46</v>
      </c>
      <c r="AE73" t="s">
        <v>46</v>
      </c>
      <c r="AF73" t="s">
        <v>46</v>
      </c>
      <c r="AG73" t="s">
        <v>946</v>
      </c>
      <c r="AH73" t="s">
        <v>46</v>
      </c>
      <c r="AI73" t="s">
        <v>54</v>
      </c>
      <c r="AJ73" t="s">
        <v>46</v>
      </c>
      <c r="AK73" t="s">
        <v>46</v>
      </c>
      <c r="AL73" t="s">
        <v>947</v>
      </c>
      <c r="AM73" t="s">
        <v>948</v>
      </c>
      <c r="AN73" t="s">
        <v>949</v>
      </c>
      <c r="AO73" s="4">
        <f>+COUNTIF(Table1[[#This Row],[   1.El docente inicia la grabación a tiempo]:[18.   Despide la sesión]],"Cumple")/18</f>
        <v>0.88888888888888884</v>
      </c>
      <c r="AP73" t="str">
        <f>VLOOKUP(Table1[[#This Row],[Programa ]],Tabla2[],2)</f>
        <v>Pregrado</v>
      </c>
    </row>
    <row r="74" spans="1:42" x14ac:dyDescent="0.25">
      <c r="A74">
        <v>73</v>
      </c>
      <c r="B74" s="1">
        <v>45385.6938310185</v>
      </c>
      <c r="C74" s="1">
        <v>45385.706574074102</v>
      </c>
      <c r="D74" t="s">
        <v>914</v>
      </c>
      <c r="E74" t="s">
        <v>915</v>
      </c>
      <c r="F74" s="1"/>
      <c r="G74" s="2">
        <v>45371</v>
      </c>
      <c r="H74" t="s">
        <v>950</v>
      </c>
      <c r="I74" t="s">
        <v>951</v>
      </c>
      <c r="J74" t="s">
        <v>918</v>
      </c>
      <c r="K74" t="s">
        <v>4</v>
      </c>
      <c r="L74" t="s">
        <v>18</v>
      </c>
      <c r="M74" t="s">
        <v>952</v>
      </c>
      <c r="N74" t="s">
        <v>46</v>
      </c>
      <c r="O74" t="s">
        <v>46</v>
      </c>
      <c r="P74" t="s">
        <v>46</v>
      </c>
      <c r="Q74" t="s">
        <v>953</v>
      </c>
      <c r="R74" t="s">
        <v>46</v>
      </c>
      <c r="S74" t="s">
        <v>46</v>
      </c>
      <c r="T74" t="s">
        <v>46</v>
      </c>
      <c r="U74" t="s">
        <v>954</v>
      </c>
      <c r="V74" t="s">
        <v>46</v>
      </c>
      <c r="W74" t="s">
        <v>46</v>
      </c>
      <c r="X74" t="s">
        <v>955</v>
      </c>
      <c r="Y74" t="s">
        <v>46</v>
      </c>
      <c r="Z74" t="s">
        <v>956</v>
      </c>
      <c r="AA74" t="s">
        <v>46</v>
      </c>
      <c r="AB74" t="s">
        <v>46</v>
      </c>
      <c r="AC74" t="s">
        <v>957</v>
      </c>
      <c r="AD74" t="s">
        <v>46</v>
      </c>
      <c r="AE74" t="s">
        <v>46</v>
      </c>
      <c r="AF74" t="s">
        <v>46</v>
      </c>
      <c r="AG74" t="s">
        <v>958</v>
      </c>
      <c r="AH74" t="s">
        <v>46</v>
      </c>
      <c r="AI74" t="s">
        <v>46</v>
      </c>
      <c r="AJ74" t="s">
        <v>46</v>
      </c>
      <c r="AK74" t="s">
        <v>46</v>
      </c>
      <c r="AL74" t="s">
        <v>959</v>
      </c>
      <c r="AM74" t="s">
        <v>960</v>
      </c>
      <c r="AN74" t="s">
        <v>961</v>
      </c>
      <c r="AO74" s="4">
        <f>+COUNTIF(Table1[[#This Row],[   1.El docente inicia la grabación a tiempo]:[18.   Despide la sesión]],"Cumple")/18</f>
        <v>1</v>
      </c>
      <c r="AP74" t="str">
        <f>VLOOKUP(Table1[[#This Row],[Programa ]],Tabla2[],2)</f>
        <v>Pregrado</v>
      </c>
    </row>
    <row r="75" spans="1:42" x14ac:dyDescent="0.25">
      <c r="A75">
        <v>74</v>
      </c>
      <c r="B75" s="1">
        <v>45387.227094907401</v>
      </c>
      <c r="C75" s="1">
        <v>45387.232638888898</v>
      </c>
      <c r="D75" t="s">
        <v>127</v>
      </c>
      <c r="E75" t="s">
        <v>128</v>
      </c>
      <c r="F75" s="1"/>
      <c r="G75" s="2">
        <v>45387</v>
      </c>
      <c r="H75" t="s">
        <v>962</v>
      </c>
      <c r="I75" t="s">
        <v>963</v>
      </c>
      <c r="J75" t="s">
        <v>131</v>
      </c>
      <c r="K75" t="s">
        <v>4</v>
      </c>
      <c r="L75" t="s">
        <v>16</v>
      </c>
      <c r="M75" t="s">
        <v>964</v>
      </c>
      <c r="N75" t="s">
        <v>46</v>
      </c>
      <c r="O75" t="s">
        <v>46</v>
      </c>
      <c r="P75" t="s">
        <v>46</v>
      </c>
      <c r="Q75" t="s">
        <v>965</v>
      </c>
      <c r="R75" t="s">
        <v>46</v>
      </c>
      <c r="S75" t="s">
        <v>46</v>
      </c>
      <c r="T75" t="s">
        <v>46</v>
      </c>
      <c r="U75" t="s">
        <v>966</v>
      </c>
      <c r="V75" t="s">
        <v>46</v>
      </c>
      <c r="W75" t="s">
        <v>46</v>
      </c>
      <c r="X75" t="s">
        <v>967</v>
      </c>
      <c r="Y75" t="s">
        <v>46</v>
      </c>
      <c r="Z75" t="s">
        <v>968</v>
      </c>
      <c r="AA75" t="s">
        <v>46</v>
      </c>
      <c r="AB75" t="s">
        <v>46</v>
      </c>
      <c r="AC75" t="s">
        <v>969</v>
      </c>
      <c r="AD75" t="s">
        <v>46</v>
      </c>
      <c r="AE75" t="s">
        <v>46</v>
      </c>
      <c r="AF75" t="s">
        <v>46</v>
      </c>
      <c r="AG75" t="s">
        <v>970</v>
      </c>
      <c r="AH75" t="s">
        <v>46</v>
      </c>
      <c r="AI75" t="s">
        <v>46</v>
      </c>
      <c r="AJ75" t="s">
        <v>46</v>
      </c>
      <c r="AK75" t="s">
        <v>46</v>
      </c>
      <c r="AL75" t="s">
        <v>971</v>
      </c>
      <c r="AM75" t="s">
        <v>972</v>
      </c>
      <c r="AN75" t="s">
        <v>973</v>
      </c>
      <c r="AO75" s="4">
        <f>+COUNTIF(Table1[[#This Row],[   1.El docente inicia la grabación a tiempo]:[18.   Despide la sesión]],"Cumple")/18</f>
        <v>1</v>
      </c>
      <c r="AP75" t="str">
        <f>VLOOKUP(Table1[[#This Row],[Programa ]],Tabla2[],2)</f>
        <v>Pregrado</v>
      </c>
    </row>
    <row r="76" spans="1:42" x14ac:dyDescent="0.25">
      <c r="A76">
        <v>75</v>
      </c>
      <c r="B76" s="1">
        <v>45387.233148148101</v>
      </c>
      <c r="C76" s="1">
        <v>45387.2487384259</v>
      </c>
      <c r="D76" t="s">
        <v>127</v>
      </c>
      <c r="E76" t="s">
        <v>128</v>
      </c>
      <c r="F76" s="1"/>
      <c r="G76" s="2">
        <v>45387</v>
      </c>
      <c r="H76" t="s">
        <v>974</v>
      </c>
      <c r="I76" t="s">
        <v>130</v>
      </c>
      <c r="J76" t="s">
        <v>131</v>
      </c>
      <c r="K76" t="s">
        <v>4</v>
      </c>
      <c r="L76" t="s">
        <v>6</v>
      </c>
      <c r="M76" t="s">
        <v>975</v>
      </c>
      <c r="N76" t="s">
        <v>46</v>
      </c>
      <c r="O76" t="s">
        <v>46</v>
      </c>
      <c r="P76" t="s">
        <v>46</v>
      </c>
      <c r="Q76" t="s">
        <v>976</v>
      </c>
      <c r="R76" t="s">
        <v>46</v>
      </c>
      <c r="S76" t="s">
        <v>46</v>
      </c>
      <c r="T76" t="s">
        <v>46</v>
      </c>
      <c r="U76" t="s">
        <v>977</v>
      </c>
      <c r="V76" t="s">
        <v>46</v>
      </c>
      <c r="W76" t="s">
        <v>46</v>
      </c>
      <c r="X76" t="s">
        <v>978</v>
      </c>
      <c r="Y76" t="s">
        <v>46</v>
      </c>
      <c r="Z76" t="s">
        <v>979</v>
      </c>
      <c r="AA76" t="s">
        <v>46</v>
      </c>
      <c r="AB76" t="s">
        <v>46</v>
      </c>
      <c r="AC76" t="s">
        <v>980</v>
      </c>
      <c r="AD76" t="s">
        <v>46</v>
      </c>
      <c r="AE76" t="s">
        <v>46</v>
      </c>
      <c r="AF76" t="s">
        <v>46</v>
      </c>
      <c r="AG76" t="s">
        <v>552</v>
      </c>
      <c r="AH76" t="s">
        <v>46</v>
      </c>
      <c r="AI76" t="s">
        <v>46</v>
      </c>
      <c r="AJ76" t="s">
        <v>46</v>
      </c>
      <c r="AK76" t="s">
        <v>46</v>
      </c>
      <c r="AL76" t="s">
        <v>981</v>
      </c>
      <c r="AM76" t="s">
        <v>246</v>
      </c>
      <c r="AN76" t="s">
        <v>982</v>
      </c>
      <c r="AO76" s="4">
        <f>+COUNTIF(Table1[[#This Row],[   1.El docente inicia la grabación a tiempo]:[18.   Despide la sesión]],"Cumple")/18</f>
        <v>1</v>
      </c>
      <c r="AP76" t="str">
        <f>VLOOKUP(Table1[[#This Row],[Programa ]],Tabla2[],2)</f>
        <v>Posgrado</v>
      </c>
    </row>
    <row r="77" spans="1:42" x14ac:dyDescent="0.25">
      <c r="A77">
        <v>76</v>
      </c>
      <c r="B77" s="1">
        <v>45387.296597222201</v>
      </c>
      <c r="C77" s="1">
        <v>45387.306990740697</v>
      </c>
      <c r="D77" t="s">
        <v>914</v>
      </c>
      <c r="E77" t="s">
        <v>915</v>
      </c>
      <c r="F77" s="1"/>
      <c r="G77" s="2">
        <v>45371</v>
      </c>
      <c r="H77" t="s">
        <v>983</v>
      </c>
      <c r="I77" t="s">
        <v>984</v>
      </c>
      <c r="J77" t="s">
        <v>918</v>
      </c>
      <c r="K77" t="s">
        <v>4</v>
      </c>
      <c r="L77" t="s">
        <v>10</v>
      </c>
      <c r="M77" t="s">
        <v>985</v>
      </c>
      <c r="N77" t="s">
        <v>46</v>
      </c>
      <c r="O77" t="s">
        <v>46</v>
      </c>
      <c r="P77" t="s">
        <v>46</v>
      </c>
      <c r="Q77" t="s">
        <v>377</v>
      </c>
      <c r="R77" t="s">
        <v>46</v>
      </c>
      <c r="S77" t="s">
        <v>46</v>
      </c>
      <c r="T77" t="s">
        <v>46</v>
      </c>
      <c r="U77" t="s">
        <v>986</v>
      </c>
      <c r="V77" t="s">
        <v>46</v>
      </c>
      <c r="W77" t="s">
        <v>46</v>
      </c>
      <c r="X77" t="s">
        <v>987</v>
      </c>
      <c r="Y77" t="s">
        <v>46</v>
      </c>
      <c r="Z77" t="s">
        <v>988</v>
      </c>
      <c r="AA77" t="s">
        <v>46</v>
      </c>
      <c r="AB77" t="s">
        <v>46</v>
      </c>
      <c r="AC77" t="s">
        <v>989</v>
      </c>
      <c r="AD77" t="s">
        <v>46</v>
      </c>
      <c r="AE77" t="s">
        <v>46</v>
      </c>
      <c r="AF77" t="s">
        <v>46</v>
      </c>
      <c r="AG77" t="s">
        <v>990</v>
      </c>
      <c r="AH77" t="s">
        <v>46</v>
      </c>
      <c r="AI77" t="s">
        <v>46</v>
      </c>
      <c r="AJ77" t="s">
        <v>46</v>
      </c>
      <c r="AK77" t="s">
        <v>46</v>
      </c>
      <c r="AL77" t="s">
        <v>991</v>
      </c>
      <c r="AM77" t="s">
        <v>992</v>
      </c>
      <c r="AN77" t="s">
        <v>993</v>
      </c>
      <c r="AO77" s="4">
        <f>+COUNTIF(Table1[[#This Row],[   1.El docente inicia la grabación a tiempo]:[18.   Despide la sesión]],"Cumple")/18</f>
        <v>1</v>
      </c>
      <c r="AP77" t="str">
        <f>VLOOKUP(Table1[[#This Row],[Programa ]],Tabla2[],2)</f>
        <v>Posgrado</v>
      </c>
    </row>
    <row r="78" spans="1:42" x14ac:dyDescent="0.25">
      <c r="A78">
        <v>77</v>
      </c>
      <c r="B78" s="1">
        <v>45387.307025463</v>
      </c>
      <c r="C78" s="1">
        <v>45387.317222222198</v>
      </c>
      <c r="D78" t="s">
        <v>914</v>
      </c>
      <c r="E78" t="s">
        <v>915</v>
      </c>
      <c r="F78" s="1"/>
      <c r="G78" s="2">
        <v>45364</v>
      </c>
      <c r="H78" t="s">
        <v>994</v>
      </c>
      <c r="I78" t="s">
        <v>995</v>
      </c>
      <c r="J78" t="s">
        <v>918</v>
      </c>
      <c r="K78" t="s">
        <v>4</v>
      </c>
      <c r="L78" t="s">
        <v>10</v>
      </c>
      <c r="M78" t="s">
        <v>996</v>
      </c>
      <c r="N78" t="s">
        <v>46</v>
      </c>
      <c r="O78" t="s">
        <v>46</v>
      </c>
      <c r="P78" t="s">
        <v>46</v>
      </c>
      <c r="Q78" t="s">
        <v>997</v>
      </c>
      <c r="R78" t="s">
        <v>46</v>
      </c>
      <c r="S78" t="s">
        <v>46</v>
      </c>
      <c r="T78" t="s">
        <v>46</v>
      </c>
      <c r="U78" t="s">
        <v>998</v>
      </c>
      <c r="V78" t="s">
        <v>46</v>
      </c>
      <c r="W78" t="s">
        <v>46</v>
      </c>
      <c r="X78" t="s">
        <v>999</v>
      </c>
      <c r="Y78" t="s">
        <v>46</v>
      </c>
      <c r="Z78" t="s">
        <v>1000</v>
      </c>
      <c r="AA78" t="s">
        <v>46</v>
      </c>
      <c r="AB78" t="s">
        <v>46</v>
      </c>
      <c r="AC78" t="s">
        <v>1001</v>
      </c>
      <c r="AD78" t="s">
        <v>46</v>
      </c>
      <c r="AE78" t="s">
        <v>46</v>
      </c>
      <c r="AF78" t="s">
        <v>46</v>
      </c>
      <c r="AG78" t="s">
        <v>1002</v>
      </c>
      <c r="AH78" t="s">
        <v>54</v>
      </c>
      <c r="AI78" t="s">
        <v>54</v>
      </c>
      <c r="AJ78" t="s">
        <v>46</v>
      </c>
      <c r="AK78" t="s">
        <v>46</v>
      </c>
      <c r="AL78" t="s">
        <v>1003</v>
      </c>
      <c r="AM78" t="s">
        <v>1004</v>
      </c>
      <c r="AN78" t="s">
        <v>1005</v>
      </c>
      <c r="AO78" s="4">
        <f>+COUNTIF(Table1[[#This Row],[   1.El docente inicia la grabación a tiempo]:[18.   Despide la sesión]],"Cumple")/18</f>
        <v>0.88888888888888884</v>
      </c>
      <c r="AP78" t="str">
        <f>VLOOKUP(Table1[[#This Row],[Programa ]],Tabla2[],2)</f>
        <v>Posgrado</v>
      </c>
    </row>
    <row r="79" spans="1:42" x14ac:dyDescent="0.25">
      <c r="A79">
        <v>78</v>
      </c>
      <c r="B79" s="1">
        <v>45387.319490740701</v>
      </c>
      <c r="C79" s="1">
        <v>45387.330752314803</v>
      </c>
      <c r="D79" t="s">
        <v>127</v>
      </c>
      <c r="E79" t="s">
        <v>128</v>
      </c>
      <c r="F79" s="1"/>
      <c r="G79" s="2">
        <v>45387</v>
      </c>
      <c r="H79" t="s">
        <v>1006</v>
      </c>
      <c r="I79" t="s">
        <v>1007</v>
      </c>
      <c r="J79" t="s">
        <v>131</v>
      </c>
      <c r="K79" t="s">
        <v>4</v>
      </c>
      <c r="L79" t="s">
        <v>12</v>
      </c>
      <c r="M79" t="s">
        <v>1008</v>
      </c>
      <c r="N79" t="s">
        <v>46</v>
      </c>
      <c r="O79" t="s">
        <v>46</v>
      </c>
      <c r="P79" t="s">
        <v>46</v>
      </c>
      <c r="Q79" t="s">
        <v>1009</v>
      </c>
      <c r="R79" t="s">
        <v>46</v>
      </c>
      <c r="S79" t="s">
        <v>54</v>
      </c>
      <c r="T79" t="s">
        <v>46</v>
      </c>
      <c r="U79" t="s">
        <v>1010</v>
      </c>
      <c r="V79" t="s">
        <v>46</v>
      </c>
      <c r="W79" t="s">
        <v>46</v>
      </c>
      <c r="X79" t="s">
        <v>1011</v>
      </c>
      <c r="Y79" t="s">
        <v>46</v>
      </c>
      <c r="Z79" t="s">
        <v>1012</v>
      </c>
      <c r="AA79" t="s">
        <v>46</v>
      </c>
      <c r="AB79" t="s">
        <v>54</v>
      </c>
      <c r="AC79" t="s">
        <v>1013</v>
      </c>
      <c r="AD79" t="s">
        <v>46</v>
      </c>
      <c r="AE79" t="s">
        <v>46</v>
      </c>
      <c r="AF79" t="s">
        <v>46</v>
      </c>
      <c r="AG79" t="s">
        <v>1014</v>
      </c>
      <c r="AH79" t="s">
        <v>46</v>
      </c>
      <c r="AI79" t="s">
        <v>46</v>
      </c>
      <c r="AJ79" t="s">
        <v>46</v>
      </c>
      <c r="AK79" t="s">
        <v>46</v>
      </c>
      <c r="AL79" t="s">
        <v>1015</v>
      </c>
      <c r="AM79" t="s">
        <v>1016</v>
      </c>
      <c r="AN79" t="s">
        <v>1017</v>
      </c>
      <c r="AO79" s="4">
        <f>+COUNTIF(Table1[[#This Row],[   1.El docente inicia la grabación a tiempo]:[18.   Despide la sesión]],"Cumple")/18</f>
        <v>0.88888888888888884</v>
      </c>
      <c r="AP79" t="str">
        <f>VLOOKUP(Table1[[#This Row],[Programa ]],Tabla2[],2)</f>
        <v>Posgrado</v>
      </c>
    </row>
    <row r="80" spans="1:42" x14ac:dyDescent="0.25">
      <c r="A80">
        <v>79</v>
      </c>
      <c r="B80" s="1">
        <v>45387.317280092597</v>
      </c>
      <c r="C80" s="1">
        <v>45387.340173611097</v>
      </c>
      <c r="D80" t="s">
        <v>914</v>
      </c>
      <c r="E80" t="s">
        <v>915</v>
      </c>
      <c r="F80" s="1"/>
      <c r="G80" s="2">
        <v>45373</v>
      </c>
      <c r="H80" t="s">
        <v>1018</v>
      </c>
      <c r="I80" t="s">
        <v>545</v>
      </c>
      <c r="J80" t="s">
        <v>915</v>
      </c>
      <c r="K80" t="s">
        <v>4</v>
      </c>
      <c r="L80" t="s">
        <v>17</v>
      </c>
      <c r="M80" t="s">
        <v>1019</v>
      </c>
      <c r="N80" t="s">
        <v>46</v>
      </c>
      <c r="O80" t="s">
        <v>46</v>
      </c>
      <c r="P80" t="s">
        <v>46</v>
      </c>
      <c r="Q80" t="s">
        <v>1020</v>
      </c>
      <c r="R80" t="s">
        <v>54</v>
      </c>
      <c r="S80" t="s">
        <v>54</v>
      </c>
      <c r="T80" t="s">
        <v>54</v>
      </c>
      <c r="U80" t="s">
        <v>1021</v>
      </c>
      <c r="V80" t="s">
        <v>46</v>
      </c>
      <c r="W80" t="s">
        <v>54</v>
      </c>
      <c r="X80" t="s">
        <v>1022</v>
      </c>
      <c r="Y80" t="s">
        <v>46</v>
      </c>
      <c r="Z80" t="s">
        <v>1023</v>
      </c>
      <c r="AA80" t="s">
        <v>46</v>
      </c>
      <c r="AB80" t="s">
        <v>46</v>
      </c>
      <c r="AC80" t="s">
        <v>1024</v>
      </c>
      <c r="AD80" t="s">
        <v>46</v>
      </c>
      <c r="AE80" t="s">
        <v>46</v>
      </c>
      <c r="AF80" t="s">
        <v>46</v>
      </c>
      <c r="AG80" t="s">
        <v>1025</v>
      </c>
      <c r="AH80" t="s">
        <v>54</v>
      </c>
      <c r="AI80" t="s">
        <v>54</v>
      </c>
      <c r="AJ80" t="s">
        <v>54</v>
      </c>
      <c r="AK80" t="s">
        <v>46</v>
      </c>
      <c r="AL80" t="s">
        <v>1026</v>
      </c>
      <c r="AM80" t="s">
        <v>1027</v>
      </c>
      <c r="AN80" t="s">
        <v>1028</v>
      </c>
      <c r="AO80" s="4">
        <f>+COUNTIF(Table1[[#This Row],[   1.El docente inicia la grabación a tiempo]:[18.   Despide la sesión]],"Cumple")/18</f>
        <v>0.61111111111111116</v>
      </c>
      <c r="AP80" t="str">
        <f>VLOOKUP(Table1[[#This Row],[Programa ]],Tabla2[],2)</f>
        <v>Pregrado</v>
      </c>
    </row>
    <row r="81" spans="1:42" x14ac:dyDescent="0.25">
      <c r="A81">
        <v>80</v>
      </c>
      <c r="B81" s="1">
        <v>45387.340335648099</v>
      </c>
      <c r="C81" s="1">
        <v>45387.348738425899</v>
      </c>
      <c r="D81" t="s">
        <v>914</v>
      </c>
      <c r="E81" t="s">
        <v>915</v>
      </c>
      <c r="F81" s="1"/>
      <c r="G81" s="2">
        <v>45385</v>
      </c>
      <c r="H81" t="s">
        <v>1029</v>
      </c>
      <c r="I81" t="s">
        <v>1030</v>
      </c>
      <c r="J81" t="s">
        <v>918</v>
      </c>
      <c r="K81" t="s">
        <v>21</v>
      </c>
      <c r="L81" t="s">
        <v>24</v>
      </c>
      <c r="M81" t="s">
        <v>1031</v>
      </c>
      <c r="N81" t="s">
        <v>46</v>
      </c>
      <c r="O81" t="s">
        <v>46</v>
      </c>
      <c r="P81" t="s">
        <v>46</v>
      </c>
      <c r="Q81" t="s">
        <v>1032</v>
      </c>
      <c r="R81" t="s">
        <v>46</v>
      </c>
      <c r="S81" t="s">
        <v>46</v>
      </c>
      <c r="T81" t="s">
        <v>46</v>
      </c>
      <c r="U81" t="s">
        <v>1033</v>
      </c>
      <c r="V81" t="s">
        <v>46</v>
      </c>
      <c r="W81" t="s">
        <v>46</v>
      </c>
      <c r="X81" t="s">
        <v>1034</v>
      </c>
      <c r="Y81" t="s">
        <v>46</v>
      </c>
      <c r="Z81" t="s">
        <v>1035</v>
      </c>
      <c r="AA81" t="s">
        <v>46</v>
      </c>
      <c r="AB81" t="s">
        <v>46</v>
      </c>
      <c r="AC81" t="s">
        <v>1036</v>
      </c>
      <c r="AD81" t="s">
        <v>46</v>
      </c>
      <c r="AE81" t="s">
        <v>46</v>
      </c>
      <c r="AF81" t="s">
        <v>46</v>
      </c>
      <c r="AG81" t="s">
        <v>1037</v>
      </c>
      <c r="AH81" t="s">
        <v>54</v>
      </c>
      <c r="AI81" t="s">
        <v>46</v>
      </c>
      <c r="AJ81" t="s">
        <v>46</v>
      </c>
      <c r="AK81" t="s">
        <v>46</v>
      </c>
      <c r="AL81" t="s">
        <v>1038</v>
      </c>
      <c r="AM81" t="s">
        <v>1039</v>
      </c>
      <c r="AN81" t="s">
        <v>1040</v>
      </c>
      <c r="AO81" s="4">
        <f>+COUNTIF(Table1[[#This Row],[   1.El docente inicia la grabación a tiempo]:[18.   Despide la sesión]],"Cumple")/18</f>
        <v>0.94444444444444442</v>
      </c>
      <c r="AP81" t="str">
        <f>VLOOKUP(Table1[[#This Row],[Programa ]],Tabla2[],2)</f>
        <v>Posgrado</v>
      </c>
    </row>
    <row r="82" spans="1:42" x14ac:dyDescent="0.25">
      <c r="A82">
        <v>81</v>
      </c>
      <c r="B82" s="1">
        <v>45387.332928240699</v>
      </c>
      <c r="C82" s="1">
        <v>45387.354675925897</v>
      </c>
      <c r="D82" t="s">
        <v>127</v>
      </c>
      <c r="E82" t="s">
        <v>128</v>
      </c>
      <c r="F82" s="1"/>
      <c r="G82" s="2">
        <v>45387</v>
      </c>
      <c r="H82" t="s">
        <v>1041</v>
      </c>
      <c r="I82" t="s">
        <v>1042</v>
      </c>
      <c r="J82" t="s">
        <v>131</v>
      </c>
      <c r="K82" t="s">
        <v>4</v>
      </c>
      <c r="L82" t="s">
        <v>6</v>
      </c>
      <c r="M82" t="s">
        <v>1043</v>
      </c>
      <c r="N82" t="s">
        <v>46</v>
      </c>
      <c r="O82" t="s">
        <v>46</v>
      </c>
      <c r="P82" t="s">
        <v>46</v>
      </c>
      <c r="Q82" t="s">
        <v>1044</v>
      </c>
      <c r="R82" t="s">
        <v>46</v>
      </c>
      <c r="S82" t="s">
        <v>54</v>
      </c>
      <c r="T82" t="s">
        <v>46</v>
      </c>
      <c r="U82" t="s">
        <v>1045</v>
      </c>
      <c r="V82" t="s">
        <v>46</v>
      </c>
      <c r="W82" t="s">
        <v>46</v>
      </c>
      <c r="X82" t="s">
        <v>1046</v>
      </c>
      <c r="Y82" t="s">
        <v>46</v>
      </c>
      <c r="Z82" t="s">
        <v>1047</v>
      </c>
      <c r="AA82" t="s">
        <v>46</v>
      </c>
      <c r="AB82" t="s">
        <v>54</v>
      </c>
      <c r="AC82" t="s">
        <v>1048</v>
      </c>
      <c r="AD82" t="s">
        <v>46</v>
      </c>
      <c r="AE82" t="s">
        <v>46</v>
      </c>
      <c r="AF82" t="s">
        <v>46</v>
      </c>
      <c r="AG82" t="s">
        <v>1049</v>
      </c>
      <c r="AH82" t="s">
        <v>46</v>
      </c>
      <c r="AI82" t="s">
        <v>46</v>
      </c>
      <c r="AJ82" t="s">
        <v>46</v>
      </c>
      <c r="AK82" t="s">
        <v>46</v>
      </c>
      <c r="AL82" t="s">
        <v>1050</v>
      </c>
      <c r="AM82" t="s">
        <v>225</v>
      </c>
      <c r="AN82" t="s">
        <v>1017</v>
      </c>
      <c r="AO82" s="4">
        <f>+COUNTIF(Table1[[#This Row],[   1.El docente inicia la grabación a tiempo]:[18.   Despide la sesión]],"Cumple")/18</f>
        <v>0.88888888888888884</v>
      </c>
      <c r="AP82" t="str">
        <f>VLOOKUP(Table1[[#This Row],[Programa ]],Tabla2[],2)</f>
        <v>Posgrado</v>
      </c>
    </row>
    <row r="83" spans="1:42" x14ac:dyDescent="0.25">
      <c r="A83">
        <v>82</v>
      </c>
      <c r="B83" s="1">
        <v>45387.355034722197</v>
      </c>
      <c r="C83" s="1">
        <v>45387.371805555602</v>
      </c>
      <c r="D83" t="s">
        <v>127</v>
      </c>
      <c r="E83" t="s">
        <v>128</v>
      </c>
      <c r="F83" s="1"/>
      <c r="G83" s="2">
        <v>45387</v>
      </c>
      <c r="H83" t="s">
        <v>1051</v>
      </c>
      <c r="I83" t="s">
        <v>1052</v>
      </c>
      <c r="J83" t="s">
        <v>131</v>
      </c>
      <c r="K83" t="s">
        <v>4</v>
      </c>
      <c r="L83" t="s">
        <v>16</v>
      </c>
      <c r="M83" t="s">
        <v>1053</v>
      </c>
      <c r="N83" t="s">
        <v>46</v>
      </c>
      <c r="O83" t="s">
        <v>46</v>
      </c>
      <c r="P83" t="s">
        <v>46</v>
      </c>
      <c r="Q83" t="s">
        <v>1054</v>
      </c>
      <c r="R83" t="s">
        <v>46</v>
      </c>
      <c r="S83" t="s">
        <v>46</v>
      </c>
      <c r="T83" t="s">
        <v>46</v>
      </c>
      <c r="U83" t="s">
        <v>1055</v>
      </c>
      <c r="V83" t="s">
        <v>46</v>
      </c>
      <c r="W83" t="s">
        <v>46</v>
      </c>
      <c r="X83" t="s">
        <v>195</v>
      </c>
      <c r="Y83" t="s">
        <v>46</v>
      </c>
      <c r="Z83" t="s">
        <v>1056</v>
      </c>
      <c r="AA83" t="s">
        <v>46</v>
      </c>
      <c r="AB83" t="s">
        <v>46</v>
      </c>
      <c r="AC83" t="s">
        <v>1057</v>
      </c>
      <c r="AD83" t="s">
        <v>46</v>
      </c>
      <c r="AE83" t="s">
        <v>46</v>
      </c>
      <c r="AF83" t="s">
        <v>46</v>
      </c>
      <c r="AG83" t="s">
        <v>1058</v>
      </c>
      <c r="AH83" t="s">
        <v>46</v>
      </c>
      <c r="AI83" t="s">
        <v>46</v>
      </c>
      <c r="AJ83" t="s">
        <v>46</v>
      </c>
      <c r="AK83" t="s">
        <v>46</v>
      </c>
      <c r="AL83" t="s">
        <v>1059</v>
      </c>
      <c r="AM83" t="s">
        <v>225</v>
      </c>
      <c r="AN83" t="s">
        <v>1060</v>
      </c>
      <c r="AO83" s="4">
        <f>+COUNTIF(Table1[[#This Row],[   1.El docente inicia la grabación a tiempo]:[18.   Despide la sesión]],"Cumple")/18</f>
        <v>1</v>
      </c>
      <c r="AP83" t="str">
        <f>VLOOKUP(Table1[[#This Row],[Programa ]],Tabla2[],2)</f>
        <v>Pregrado</v>
      </c>
    </row>
    <row r="84" spans="1:42" x14ac:dyDescent="0.25">
      <c r="A84">
        <v>83</v>
      </c>
      <c r="B84" s="1">
        <v>45388.185532407399</v>
      </c>
      <c r="C84" s="1">
        <v>45388.220902777801</v>
      </c>
      <c r="D84" t="s">
        <v>674</v>
      </c>
      <c r="E84" t="s">
        <v>675</v>
      </c>
      <c r="F84" s="1"/>
      <c r="G84" s="2">
        <v>45388</v>
      </c>
      <c r="H84" t="s">
        <v>1061</v>
      </c>
      <c r="I84" t="s">
        <v>918</v>
      </c>
      <c r="J84" t="s">
        <v>675</v>
      </c>
      <c r="K84" t="s">
        <v>21</v>
      </c>
      <c r="L84" t="s">
        <v>27</v>
      </c>
      <c r="M84" t="s">
        <v>1062</v>
      </c>
      <c r="N84" t="s">
        <v>46</v>
      </c>
      <c r="O84" t="s">
        <v>46</v>
      </c>
      <c r="P84" t="s">
        <v>46</v>
      </c>
      <c r="Q84" t="s">
        <v>1063</v>
      </c>
      <c r="R84" t="s">
        <v>46</v>
      </c>
      <c r="S84" t="s">
        <v>46</v>
      </c>
      <c r="T84" t="s">
        <v>46</v>
      </c>
      <c r="U84" t="s">
        <v>1064</v>
      </c>
      <c r="V84" t="s">
        <v>46</v>
      </c>
      <c r="W84" t="s">
        <v>46</v>
      </c>
      <c r="X84" t="s">
        <v>1065</v>
      </c>
      <c r="Y84" t="s">
        <v>46</v>
      </c>
      <c r="Z84" t="s">
        <v>1066</v>
      </c>
      <c r="AA84" t="s">
        <v>46</v>
      </c>
      <c r="AB84" t="s">
        <v>46</v>
      </c>
      <c r="AC84" t="s">
        <v>1067</v>
      </c>
      <c r="AD84" t="s">
        <v>46</v>
      </c>
      <c r="AE84" t="s">
        <v>46</v>
      </c>
      <c r="AF84" t="s">
        <v>46</v>
      </c>
      <c r="AG84" t="s">
        <v>1068</v>
      </c>
      <c r="AH84" t="s">
        <v>46</v>
      </c>
      <c r="AI84" t="s">
        <v>54</v>
      </c>
      <c r="AJ84" t="s">
        <v>54</v>
      </c>
      <c r="AK84" t="s">
        <v>54</v>
      </c>
      <c r="AL84" t="s">
        <v>1069</v>
      </c>
      <c r="AM84" t="s">
        <v>1070</v>
      </c>
      <c r="AN84" t="s">
        <v>1071</v>
      </c>
      <c r="AO84" s="4">
        <f>+COUNTIF(Table1[[#This Row],[   1.El docente inicia la grabación a tiempo]:[18.   Despide la sesión]],"Cumple")/18</f>
        <v>0.83333333333333337</v>
      </c>
      <c r="AP84" t="str">
        <f>VLOOKUP(Table1[[#This Row],[Programa ]],Tabla2[],2)</f>
        <v>Pregrado</v>
      </c>
    </row>
    <row r="85" spans="1:42" x14ac:dyDescent="0.25">
      <c r="A85">
        <v>84</v>
      </c>
      <c r="B85" s="1">
        <v>45388.4823958333</v>
      </c>
      <c r="C85" s="1">
        <v>45388.493819444397</v>
      </c>
      <c r="D85" t="s">
        <v>127</v>
      </c>
      <c r="E85" t="s">
        <v>128</v>
      </c>
      <c r="F85" s="1"/>
      <c r="G85" s="2">
        <v>45388</v>
      </c>
      <c r="H85" t="s">
        <v>1072</v>
      </c>
      <c r="I85" t="s">
        <v>1073</v>
      </c>
      <c r="J85" t="s">
        <v>131</v>
      </c>
      <c r="K85" t="s">
        <v>4</v>
      </c>
      <c r="L85" t="s">
        <v>16</v>
      </c>
      <c r="M85" t="s">
        <v>1074</v>
      </c>
      <c r="N85" t="s">
        <v>46</v>
      </c>
      <c r="O85" t="s">
        <v>46</v>
      </c>
      <c r="P85" t="s">
        <v>46</v>
      </c>
      <c r="Q85" t="s">
        <v>1075</v>
      </c>
      <c r="R85" t="s">
        <v>54</v>
      </c>
      <c r="S85" t="s">
        <v>54</v>
      </c>
      <c r="T85" t="s">
        <v>54</v>
      </c>
      <c r="U85" t="s">
        <v>1076</v>
      </c>
      <c r="V85" t="s">
        <v>46</v>
      </c>
      <c r="W85" t="s">
        <v>46</v>
      </c>
      <c r="X85" t="s">
        <v>1077</v>
      </c>
      <c r="Y85" t="s">
        <v>46</v>
      </c>
      <c r="Z85" t="s">
        <v>1078</v>
      </c>
      <c r="AA85" t="s">
        <v>46</v>
      </c>
      <c r="AB85" t="s">
        <v>46</v>
      </c>
      <c r="AC85" t="s">
        <v>1079</v>
      </c>
      <c r="AD85" t="s">
        <v>46</v>
      </c>
      <c r="AE85" t="s">
        <v>46</v>
      </c>
      <c r="AF85" t="s">
        <v>46</v>
      </c>
      <c r="AG85" t="s">
        <v>1080</v>
      </c>
      <c r="AH85" t="s">
        <v>54</v>
      </c>
      <c r="AI85" t="s">
        <v>46</v>
      </c>
      <c r="AJ85" t="s">
        <v>54</v>
      </c>
      <c r="AK85" t="s">
        <v>46</v>
      </c>
      <c r="AL85" t="s">
        <v>1081</v>
      </c>
      <c r="AM85" t="s">
        <v>1082</v>
      </c>
      <c r="AN85" t="s">
        <v>1083</v>
      </c>
      <c r="AO85" s="4">
        <f>+COUNTIF(Table1[[#This Row],[   1.El docente inicia la grabación a tiempo]:[18.   Despide la sesión]],"Cumple")/18</f>
        <v>0.72222222222222221</v>
      </c>
      <c r="AP85" t="str">
        <f>VLOOKUP(Table1[[#This Row],[Programa ]],Tabla2[],2)</f>
        <v>Pregrado</v>
      </c>
    </row>
    <row r="86" spans="1:42" x14ac:dyDescent="0.25">
      <c r="A86">
        <v>85</v>
      </c>
      <c r="B86" s="1">
        <v>45388.495497685202</v>
      </c>
      <c r="C86" s="1">
        <v>45388.511250000003</v>
      </c>
      <c r="D86" t="s">
        <v>127</v>
      </c>
      <c r="E86" t="s">
        <v>128</v>
      </c>
      <c r="F86" s="1"/>
      <c r="G86" s="2">
        <v>45388</v>
      </c>
      <c r="H86" t="s">
        <v>1084</v>
      </c>
      <c r="I86" t="s">
        <v>1085</v>
      </c>
      <c r="J86" t="s">
        <v>131</v>
      </c>
      <c r="K86" t="s">
        <v>4</v>
      </c>
      <c r="L86" t="s">
        <v>16</v>
      </c>
      <c r="M86" t="s">
        <v>1086</v>
      </c>
      <c r="N86" t="s">
        <v>46</v>
      </c>
      <c r="O86" t="s">
        <v>46</v>
      </c>
      <c r="P86" t="s">
        <v>46</v>
      </c>
      <c r="Q86" t="s">
        <v>1087</v>
      </c>
      <c r="R86" t="s">
        <v>46</v>
      </c>
      <c r="S86" t="s">
        <v>46</v>
      </c>
      <c r="T86" t="s">
        <v>46</v>
      </c>
      <c r="U86" t="s">
        <v>1088</v>
      </c>
      <c r="V86" t="s">
        <v>46</v>
      </c>
      <c r="W86" t="s">
        <v>46</v>
      </c>
      <c r="X86" t="s">
        <v>1089</v>
      </c>
      <c r="Y86" t="s">
        <v>46</v>
      </c>
      <c r="Z86" t="s">
        <v>1090</v>
      </c>
      <c r="AA86" t="s">
        <v>46</v>
      </c>
      <c r="AB86" t="s">
        <v>46</v>
      </c>
      <c r="AC86" t="s">
        <v>695</v>
      </c>
      <c r="AD86" t="s">
        <v>46</v>
      </c>
      <c r="AE86" t="s">
        <v>46</v>
      </c>
      <c r="AF86" t="s">
        <v>46</v>
      </c>
      <c r="AG86" t="s">
        <v>1091</v>
      </c>
      <c r="AH86" t="s">
        <v>46</v>
      </c>
      <c r="AI86" t="s">
        <v>46</v>
      </c>
      <c r="AJ86" t="s">
        <v>46</v>
      </c>
      <c r="AK86" t="s">
        <v>46</v>
      </c>
      <c r="AL86" t="s">
        <v>1092</v>
      </c>
      <c r="AM86" t="s">
        <v>1093</v>
      </c>
      <c r="AN86" t="s">
        <v>1094</v>
      </c>
      <c r="AO86" s="4">
        <f>+COUNTIF(Table1[[#This Row],[   1.El docente inicia la grabación a tiempo]:[18.   Despide la sesión]],"Cumple")/18</f>
        <v>1</v>
      </c>
      <c r="AP86" t="str">
        <f>VLOOKUP(Table1[[#This Row],[Programa ]],Tabla2[],2)</f>
        <v>Pregrado</v>
      </c>
    </row>
    <row r="87" spans="1:42" x14ac:dyDescent="0.25">
      <c r="A87">
        <v>86</v>
      </c>
      <c r="B87" s="1">
        <v>45390.277372685203</v>
      </c>
      <c r="C87" s="1">
        <v>45390.292430555601</v>
      </c>
      <c r="D87" t="s">
        <v>1095</v>
      </c>
      <c r="E87" t="s">
        <v>1096</v>
      </c>
      <c r="F87" s="1"/>
      <c r="G87" s="2">
        <v>45357</v>
      </c>
      <c r="H87" t="s">
        <v>1097</v>
      </c>
      <c r="I87" t="s">
        <v>1098</v>
      </c>
      <c r="J87" t="s">
        <v>1099</v>
      </c>
      <c r="K87" t="s">
        <v>28</v>
      </c>
      <c r="L87" t="s">
        <v>30</v>
      </c>
      <c r="M87" t="s">
        <v>1100</v>
      </c>
      <c r="N87" t="s">
        <v>46</v>
      </c>
      <c r="O87" t="s">
        <v>46</v>
      </c>
      <c r="P87" t="s">
        <v>47</v>
      </c>
      <c r="Q87" t="s">
        <v>1101</v>
      </c>
      <c r="R87" t="s">
        <v>54</v>
      </c>
      <c r="S87" t="s">
        <v>54</v>
      </c>
      <c r="T87" t="s">
        <v>54</v>
      </c>
      <c r="U87" t="s">
        <v>1102</v>
      </c>
      <c r="V87" t="s">
        <v>46</v>
      </c>
      <c r="W87" t="s">
        <v>54</v>
      </c>
      <c r="X87" t="s">
        <v>1103</v>
      </c>
      <c r="Y87" t="s">
        <v>46</v>
      </c>
      <c r="Z87" t="s">
        <v>1104</v>
      </c>
      <c r="AA87" t="s">
        <v>46</v>
      </c>
      <c r="AB87" t="s">
        <v>46</v>
      </c>
      <c r="AC87" t="s">
        <v>1105</v>
      </c>
      <c r="AD87" t="s">
        <v>46</v>
      </c>
      <c r="AE87" t="s">
        <v>46</v>
      </c>
      <c r="AF87" t="s">
        <v>46</v>
      </c>
      <c r="AG87" t="s">
        <v>1106</v>
      </c>
      <c r="AH87" t="s">
        <v>54</v>
      </c>
      <c r="AI87" t="s">
        <v>46</v>
      </c>
      <c r="AJ87" t="s">
        <v>46</v>
      </c>
      <c r="AK87" t="s">
        <v>46</v>
      </c>
      <c r="AL87" t="s">
        <v>1107</v>
      </c>
      <c r="AM87" t="s">
        <v>1108</v>
      </c>
      <c r="AN87" t="s">
        <v>1109</v>
      </c>
      <c r="AO87" s="4">
        <f>+COUNTIF(Table1[[#This Row],[   1.El docente inicia la grabación a tiempo]:[18.   Despide la sesión]],"Cumple")/18</f>
        <v>0.66666666666666663</v>
      </c>
      <c r="AP87" t="str">
        <f>VLOOKUP(Table1[[#This Row],[Programa ]],Tabla2[],2)</f>
        <v>Posgrado</v>
      </c>
    </row>
    <row r="88" spans="1:42" x14ac:dyDescent="0.25">
      <c r="A88">
        <v>87</v>
      </c>
      <c r="B88" s="1">
        <v>45390.272685185198</v>
      </c>
      <c r="C88" s="1">
        <v>45390.293530092596</v>
      </c>
      <c r="D88" t="s">
        <v>848</v>
      </c>
      <c r="E88" t="s">
        <v>849</v>
      </c>
      <c r="F88" s="1"/>
      <c r="G88" s="2">
        <v>45387</v>
      </c>
      <c r="H88" t="s">
        <v>1110</v>
      </c>
      <c r="I88" t="s">
        <v>864</v>
      </c>
      <c r="J88" t="s">
        <v>852</v>
      </c>
      <c r="K88" t="s">
        <v>21</v>
      </c>
      <c r="L88" t="s">
        <v>22</v>
      </c>
      <c r="M88" t="s">
        <v>1111</v>
      </c>
      <c r="N88" t="s">
        <v>46</v>
      </c>
      <c r="O88" t="s">
        <v>46</v>
      </c>
      <c r="P88" t="s">
        <v>46</v>
      </c>
      <c r="Q88" t="s">
        <v>1112</v>
      </c>
      <c r="R88" t="s">
        <v>46</v>
      </c>
      <c r="S88" t="s">
        <v>54</v>
      </c>
      <c r="T88" t="s">
        <v>46</v>
      </c>
      <c r="U88" t="s">
        <v>1113</v>
      </c>
      <c r="V88" t="s">
        <v>46</v>
      </c>
      <c r="W88" t="s">
        <v>46</v>
      </c>
      <c r="X88" t="s">
        <v>1114</v>
      </c>
      <c r="Y88" t="s">
        <v>46</v>
      </c>
      <c r="Z88" t="s">
        <v>1115</v>
      </c>
      <c r="AA88" t="s">
        <v>46</v>
      </c>
      <c r="AB88" t="s">
        <v>46</v>
      </c>
      <c r="AC88" t="s">
        <v>1116</v>
      </c>
      <c r="AD88" t="s">
        <v>46</v>
      </c>
      <c r="AE88" t="s">
        <v>46</v>
      </c>
      <c r="AF88" t="s">
        <v>46</v>
      </c>
      <c r="AG88" t="s">
        <v>1117</v>
      </c>
      <c r="AH88" t="s">
        <v>54</v>
      </c>
      <c r="AI88" t="s">
        <v>46</v>
      </c>
      <c r="AJ88" t="s">
        <v>46</v>
      </c>
      <c r="AK88" t="s">
        <v>46</v>
      </c>
      <c r="AL88" t="s">
        <v>1118</v>
      </c>
      <c r="AM88" t="s">
        <v>1119</v>
      </c>
      <c r="AN88" t="s">
        <v>1120</v>
      </c>
      <c r="AO88" s="4">
        <f>+COUNTIF(Table1[[#This Row],[   1.El docente inicia la grabación a tiempo]:[18.   Despide la sesión]],"Cumple")/18</f>
        <v>0.88888888888888884</v>
      </c>
      <c r="AP88" t="str">
        <f>VLOOKUP(Table1[[#This Row],[Programa ]],Tabla2[],2)</f>
        <v>Posgrado</v>
      </c>
    </row>
    <row r="89" spans="1:42" x14ac:dyDescent="0.25">
      <c r="A89">
        <v>88</v>
      </c>
      <c r="B89" s="1">
        <v>45390.315057870401</v>
      </c>
      <c r="C89" s="1">
        <v>45390.328958333303</v>
      </c>
      <c r="D89" t="s">
        <v>848</v>
      </c>
      <c r="E89" t="s">
        <v>849</v>
      </c>
      <c r="F89" s="1"/>
      <c r="G89" s="2">
        <v>45387</v>
      </c>
      <c r="H89" t="s">
        <v>1121</v>
      </c>
      <c r="I89" t="s">
        <v>1122</v>
      </c>
      <c r="J89" t="s">
        <v>852</v>
      </c>
      <c r="K89" t="s">
        <v>21</v>
      </c>
      <c r="L89" t="s">
        <v>24</v>
      </c>
      <c r="M89" t="s">
        <v>1123</v>
      </c>
      <c r="N89" t="s">
        <v>46</v>
      </c>
      <c r="O89" t="s">
        <v>46</v>
      </c>
      <c r="P89" t="s">
        <v>46</v>
      </c>
      <c r="Q89" t="s">
        <v>1124</v>
      </c>
      <c r="R89" t="s">
        <v>46</v>
      </c>
      <c r="S89" t="s">
        <v>46</v>
      </c>
      <c r="T89" t="s">
        <v>46</v>
      </c>
      <c r="U89" t="s">
        <v>1125</v>
      </c>
      <c r="V89" t="s">
        <v>46</v>
      </c>
      <c r="W89" t="s">
        <v>54</v>
      </c>
      <c r="X89" t="s">
        <v>1126</v>
      </c>
      <c r="Y89" t="s">
        <v>46</v>
      </c>
      <c r="Z89" t="s">
        <v>1127</v>
      </c>
      <c r="AA89" t="s">
        <v>46</v>
      </c>
      <c r="AB89" t="s">
        <v>46</v>
      </c>
      <c r="AC89" t="s">
        <v>1128</v>
      </c>
      <c r="AD89" t="s">
        <v>54</v>
      </c>
      <c r="AE89" t="s">
        <v>46</v>
      </c>
      <c r="AF89" t="s">
        <v>46</v>
      </c>
      <c r="AG89" t="s">
        <v>1129</v>
      </c>
      <c r="AH89" t="s">
        <v>54</v>
      </c>
      <c r="AI89" t="s">
        <v>46</v>
      </c>
      <c r="AJ89" t="s">
        <v>46</v>
      </c>
      <c r="AK89" t="s">
        <v>46</v>
      </c>
      <c r="AL89" t="s">
        <v>1130</v>
      </c>
      <c r="AM89" t="s">
        <v>1131</v>
      </c>
      <c r="AN89" t="s">
        <v>1132</v>
      </c>
      <c r="AO89" s="4">
        <f>+COUNTIF(Table1[[#This Row],[   1.El docente inicia la grabación a tiempo]:[18.   Despide la sesión]],"Cumple")/18</f>
        <v>0.83333333333333337</v>
      </c>
      <c r="AP89" t="str">
        <f>VLOOKUP(Table1[[#This Row],[Programa ]],Tabla2[],2)</f>
        <v>Posgrado</v>
      </c>
    </row>
    <row r="90" spans="1:42" x14ac:dyDescent="0.25">
      <c r="A90">
        <v>89</v>
      </c>
      <c r="B90" s="1">
        <v>45390.330856481502</v>
      </c>
      <c r="C90" s="1">
        <v>45390.352974537003</v>
      </c>
      <c r="D90" t="s">
        <v>887</v>
      </c>
      <c r="E90" t="s">
        <v>888</v>
      </c>
      <c r="F90" s="1"/>
      <c r="G90" s="2">
        <v>45384</v>
      </c>
      <c r="H90" t="s">
        <v>1133</v>
      </c>
      <c r="I90" t="s">
        <v>1134</v>
      </c>
      <c r="J90" t="s">
        <v>1135</v>
      </c>
      <c r="K90" t="s">
        <v>28</v>
      </c>
      <c r="L90" t="s">
        <v>31</v>
      </c>
      <c r="M90" t="s">
        <v>1136</v>
      </c>
      <c r="N90" t="s">
        <v>46</v>
      </c>
      <c r="O90" t="s">
        <v>46</v>
      </c>
      <c r="P90" t="s">
        <v>46</v>
      </c>
      <c r="Q90" t="s">
        <v>1137</v>
      </c>
      <c r="R90" t="s">
        <v>54</v>
      </c>
      <c r="S90" t="s">
        <v>54</v>
      </c>
      <c r="T90" t="s">
        <v>46</v>
      </c>
      <c r="U90" t="s">
        <v>1138</v>
      </c>
      <c r="V90" t="s">
        <v>46</v>
      </c>
      <c r="W90" t="s">
        <v>46</v>
      </c>
      <c r="X90" t="s">
        <v>1139</v>
      </c>
      <c r="Y90" t="s">
        <v>46</v>
      </c>
      <c r="Z90" t="s">
        <v>1140</v>
      </c>
      <c r="AA90" t="s">
        <v>46</v>
      </c>
      <c r="AB90" t="s">
        <v>46</v>
      </c>
      <c r="AC90" t="s">
        <v>1141</v>
      </c>
      <c r="AD90" t="s">
        <v>46</v>
      </c>
      <c r="AE90" t="s">
        <v>46</v>
      </c>
      <c r="AF90" t="s">
        <v>46</v>
      </c>
      <c r="AG90" t="s">
        <v>1142</v>
      </c>
      <c r="AH90" t="s">
        <v>54</v>
      </c>
      <c r="AI90" t="s">
        <v>54</v>
      </c>
      <c r="AJ90" t="s">
        <v>46</v>
      </c>
      <c r="AK90" t="s">
        <v>46</v>
      </c>
      <c r="AL90" t="s">
        <v>1143</v>
      </c>
      <c r="AM90" t="s">
        <v>1144</v>
      </c>
      <c r="AN90" t="s">
        <v>1145</v>
      </c>
      <c r="AO90" s="4">
        <f>+COUNTIF(Table1[[#This Row],[   1.El docente inicia la grabación a tiempo]:[18.   Despide la sesión]],"Cumple")/18</f>
        <v>0.77777777777777779</v>
      </c>
      <c r="AP90" t="str">
        <f>VLOOKUP(Table1[[#This Row],[Programa ]],Tabla2[],2)</f>
        <v>Posgrado</v>
      </c>
    </row>
    <row r="91" spans="1:42" x14ac:dyDescent="0.25">
      <c r="A91">
        <v>90</v>
      </c>
      <c r="B91" s="1">
        <v>45390.489594907398</v>
      </c>
      <c r="C91" s="1">
        <v>45390.524444444403</v>
      </c>
      <c r="D91" t="s">
        <v>274</v>
      </c>
      <c r="E91" t="s">
        <v>275</v>
      </c>
      <c r="F91" s="1"/>
      <c r="G91" s="2">
        <v>45390</v>
      </c>
      <c r="H91" t="s">
        <v>1146</v>
      </c>
      <c r="I91" t="s">
        <v>1147</v>
      </c>
      <c r="J91" t="s">
        <v>278</v>
      </c>
      <c r="K91" t="s">
        <v>4</v>
      </c>
      <c r="L91" t="s">
        <v>16</v>
      </c>
      <c r="M91" t="s">
        <v>1148</v>
      </c>
      <c r="N91" t="s">
        <v>46</v>
      </c>
      <c r="O91" t="s">
        <v>46</v>
      </c>
      <c r="P91" t="s">
        <v>47</v>
      </c>
      <c r="Q91" t="s">
        <v>1149</v>
      </c>
      <c r="R91" t="s">
        <v>54</v>
      </c>
      <c r="S91" t="s">
        <v>54</v>
      </c>
      <c r="T91" t="s">
        <v>54</v>
      </c>
      <c r="U91" t="s">
        <v>1150</v>
      </c>
      <c r="V91" t="s">
        <v>54</v>
      </c>
      <c r="W91" t="s">
        <v>54</v>
      </c>
      <c r="X91" t="s">
        <v>1151</v>
      </c>
      <c r="Y91" t="s">
        <v>54</v>
      </c>
      <c r="Z91" t="s">
        <v>1152</v>
      </c>
      <c r="AA91" t="s">
        <v>46</v>
      </c>
      <c r="AB91" t="s">
        <v>54</v>
      </c>
      <c r="AC91" t="s">
        <v>1153</v>
      </c>
      <c r="AD91" t="s">
        <v>54</v>
      </c>
      <c r="AE91" t="s">
        <v>54</v>
      </c>
      <c r="AF91" t="s">
        <v>54</v>
      </c>
      <c r="AG91" t="s">
        <v>1154</v>
      </c>
      <c r="AH91" t="s">
        <v>54</v>
      </c>
      <c r="AI91" t="s">
        <v>46</v>
      </c>
      <c r="AJ91" t="s">
        <v>46</v>
      </c>
      <c r="AK91" t="s">
        <v>46</v>
      </c>
      <c r="AL91" t="s">
        <v>1155</v>
      </c>
      <c r="AM91" t="s">
        <v>1156</v>
      </c>
      <c r="AN91" t="s">
        <v>1157</v>
      </c>
      <c r="AO91" s="4">
        <f>+COUNTIF(Table1[[#This Row],[   1.El docente inicia la grabación a tiempo]:[18.   Despide la sesión]],"Cumple")/18</f>
        <v>0.33333333333333331</v>
      </c>
      <c r="AP91" t="str">
        <f>VLOOKUP(Table1[[#This Row],[Programa ]],Tabla2[],2)</f>
        <v>Pregrado</v>
      </c>
    </row>
    <row r="92" spans="1:42" x14ac:dyDescent="0.25">
      <c r="A92">
        <v>91</v>
      </c>
      <c r="B92" s="1">
        <v>45390.571284722202</v>
      </c>
      <c r="C92" s="1">
        <v>45390.576886574097</v>
      </c>
      <c r="D92" t="s">
        <v>274</v>
      </c>
      <c r="E92" t="s">
        <v>275</v>
      </c>
      <c r="F92" s="1"/>
      <c r="G92" s="2">
        <v>45390</v>
      </c>
      <c r="H92" t="s">
        <v>1051</v>
      </c>
      <c r="I92" t="s">
        <v>1158</v>
      </c>
      <c r="J92" t="s">
        <v>702</v>
      </c>
      <c r="K92" t="s">
        <v>4</v>
      </c>
      <c r="L92" t="s">
        <v>18</v>
      </c>
      <c r="M92" t="s">
        <v>1159</v>
      </c>
      <c r="N92" t="s">
        <v>46</v>
      </c>
      <c r="O92" t="s">
        <v>46</v>
      </c>
      <c r="P92" t="s">
        <v>47</v>
      </c>
      <c r="Q92" t="s">
        <v>1160</v>
      </c>
      <c r="R92" t="s">
        <v>46</v>
      </c>
      <c r="S92" t="s">
        <v>46</v>
      </c>
      <c r="T92" t="s">
        <v>46</v>
      </c>
      <c r="U92" t="s">
        <v>1161</v>
      </c>
      <c r="V92" t="s">
        <v>46</v>
      </c>
      <c r="W92" t="s">
        <v>54</v>
      </c>
      <c r="X92" t="s">
        <v>1162</v>
      </c>
      <c r="Y92" t="s">
        <v>46</v>
      </c>
      <c r="Z92" t="s">
        <v>1163</v>
      </c>
      <c r="AA92" t="s">
        <v>46</v>
      </c>
      <c r="AB92" t="s">
        <v>54</v>
      </c>
      <c r="AC92" t="s">
        <v>1164</v>
      </c>
      <c r="AD92" t="s">
        <v>46</v>
      </c>
      <c r="AE92" t="s">
        <v>54</v>
      </c>
      <c r="AF92" t="s">
        <v>54</v>
      </c>
      <c r="AG92" t="s">
        <v>1165</v>
      </c>
      <c r="AH92" t="s">
        <v>46</v>
      </c>
      <c r="AI92" t="s">
        <v>46</v>
      </c>
      <c r="AJ92" t="s">
        <v>46</v>
      </c>
      <c r="AK92" t="s">
        <v>46</v>
      </c>
      <c r="AL92" t="s">
        <v>1166</v>
      </c>
      <c r="AM92" t="s">
        <v>1167</v>
      </c>
      <c r="AN92" t="s">
        <v>1168</v>
      </c>
      <c r="AO92" s="4">
        <f>+COUNTIF(Table1[[#This Row],[   1.El docente inicia la grabación a tiempo]:[18.   Despide la sesión]],"Cumple")/18</f>
        <v>0.72222222222222221</v>
      </c>
      <c r="AP92" t="str">
        <f>VLOOKUP(Table1[[#This Row],[Programa ]],Tabla2[],2)</f>
        <v>Pregrado</v>
      </c>
    </row>
    <row r="93" spans="1:42" x14ac:dyDescent="0.25">
      <c r="A93">
        <v>92</v>
      </c>
      <c r="B93" s="1">
        <v>45390.577685185199</v>
      </c>
      <c r="C93" s="1">
        <v>45390.594131944403</v>
      </c>
      <c r="D93" t="s">
        <v>274</v>
      </c>
      <c r="E93" t="s">
        <v>275</v>
      </c>
      <c r="F93" s="1"/>
      <c r="G93" s="2">
        <v>45390</v>
      </c>
      <c r="H93" t="s">
        <v>1169</v>
      </c>
      <c r="I93" t="s">
        <v>1170</v>
      </c>
      <c r="J93" t="s">
        <v>278</v>
      </c>
      <c r="K93" t="s">
        <v>4</v>
      </c>
      <c r="L93" t="s">
        <v>18</v>
      </c>
      <c r="M93" t="s">
        <v>1171</v>
      </c>
      <c r="N93" t="s">
        <v>46</v>
      </c>
      <c r="O93" t="s">
        <v>46</v>
      </c>
      <c r="P93" t="s">
        <v>46</v>
      </c>
      <c r="Q93" t="s">
        <v>1172</v>
      </c>
      <c r="R93" t="s">
        <v>46</v>
      </c>
      <c r="S93" t="s">
        <v>46</v>
      </c>
      <c r="T93" t="s">
        <v>46</v>
      </c>
      <c r="U93" t="s">
        <v>1173</v>
      </c>
      <c r="V93" t="s">
        <v>46</v>
      </c>
      <c r="W93" t="s">
        <v>46</v>
      </c>
      <c r="X93" t="s">
        <v>1172</v>
      </c>
      <c r="Y93" t="s">
        <v>46</v>
      </c>
      <c r="Z93" t="s">
        <v>1174</v>
      </c>
      <c r="AA93" t="s">
        <v>46</v>
      </c>
      <c r="AB93" t="s">
        <v>46</v>
      </c>
      <c r="AC93" t="s">
        <v>1175</v>
      </c>
      <c r="AD93" t="s">
        <v>46</v>
      </c>
      <c r="AE93" t="s">
        <v>46</v>
      </c>
      <c r="AF93" t="s">
        <v>46</v>
      </c>
      <c r="AG93" t="s">
        <v>1176</v>
      </c>
      <c r="AH93" t="s">
        <v>54</v>
      </c>
      <c r="AI93" t="s">
        <v>46</v>
      </c>
      <c r="AJ93" t="s">
        <v>46</v>
      </c>
      <c r="AK93" t="s">
        <v>46</v>
      </c>
      <c r="AL93" t="s">
        <v>1177</v>
      </c>
      <c r="AM93" t="s">
        <v>1178</v>
      </c>
      <c r="AN93" t="s">
        <v>1179</v>
      </c>
      <c r="AO93" s="4">
        <f>+COUNTIF(Table1[[#This Row],[   1.El docente inicia la grabación a tiempo]:[18.   Despide la sesión]],"Cumple")/18</f>
        <v>0.94444444444444442</v>
      </c>
      <c r="AP93" t="str">
        <f>VLOOKUP(Table1[[#This Row],[Programa ]],Tabla2[],2)</f>
        <v>Pregrado</v>
      </c>
    </row>
    <row r="94" spans="1:42" x14ac:dyDescent="0.25">
      <c r="A94">
        <v>93</v>
      </c>
      <c r="B94" s="1">
        <v>45390.595381944397</v>
      </c>
      <c r="C94" s="1">
        <v>45390.610821759299</v>
      </c>
      <c r="D94" t="s">
        <v>274</v>
      </c>
      <c r="E94" t="s">
        <v>275</v>
      </c>
      <c r="F94" s="1"/>
      <c r="G94" s="2">
        <v>45390</v>
      </c>
      <c r="H94" t="s">
        <v>1180</v>
      </c>
      <c r="I94" t="s">
        <v>1181</v>
      </c>
      <c r="J94" t="s">
        <v>278</v>
      </c>
      <c r="K94" t="s">
        <v>4</v>
      </c>
      <c r="L94" t="s">
        <v>18</v>
      </c>
      <c r="M94" t="s">
        <v>1182</v>
      </c>
      <c r="N94" t="s">
        <v>46</v>
      </c>
      <c r="O94" t="s">
        <v>46</v>
      </c>
      <c r="P94" t="s">
        <v>46</v>
      </c>
      <c r="Q94" t="s">
        <v>1183</v>
      </c>
      <c r="R94" t="s">
        <v>46</v>
      </c>
      <c r="S94" t="s">
        <v>46</v>
      </c>
      <c r="T94" t="s">
        <v>46</v>
      </c>
      <c r="U94" t="s">
        <v>1184</v>
      </c>
      <c r="V94" t="s">
        <v>46</v>
      </c>
      <c r="W94" t="s">
        <v>46</v>
      </c>
      <c r="X94" t="s">
        <v>1185</v>
      </c>
      <c r="Y94" t="s">
        <v>46</v>
      </c>
      <c r="Z94" t="s">
        <v>1186</v>
      </c>
      <c r="AA94" t="s">
        <v>46</v>
      </c>
      <c r="AB94" t="s">
        <v>46</v>
      </c>
      <c r="AC94" t="s">
        <v>1187</v>
      </c>
      <c r="AD94" t="s">
        <v>46</v>
      </c>
      <c r="AE94" t="s">
        <v>46</v>
      </c>
      <c r="AF94" t="s">
        <v>46</v>
      </c>
      <c r="AG94" t="s">
        <v>1188</v>
      </c>
      <c r="AH94" t="s">
        <v>46</v>
      </c>
      <c r="AI94" t="s">
        <v>46</v>
      </c>
      <c r="AJ94" t="s">
        <v>46</v>
      </c>
      <c r="AK94" t="s">
        <v>46</v>
      </c>
      <c r="AL94" t="s">
        <v>1189</v>
      </c>
      <c r="AM94" t="s">
        <v>1190</v>
      </c>
      <c r="AN94" t="s">
        <v>1191</v>
      </c>
      <c r="AO94" s="4">
        <f>+COUNTIF(Table1[[#This Row],[   1.El docente inicia la grabación a tiempo]:[18.   Despide la sesión]],"Cumple")/18</f>
        <v>1</v>
      </c>
      <c r="AP94" t="str">
        <f>VLOOKUP(Table1[[#This Row],[Programa ]],Tabla2[],2)</f>
        <v>Pregrado</v>
      </c>
    </row>
    <row r="95" spans="1:42" x14ac:dyDescent="0.25">
      <c r="A95">
        <v>94</v>
      </c>
      <c r="B95" s="1">
        <v>45390.903055555602</v>
      </c>
      <c r="C95" s="1">
        <v>45390.930312500001</v>
      </c>
      <c r="D95" t="s">
        <v>1095</v>
      </c>
      <c r="E95" t="s">
        <v>1096</v>
      </c>
      <c r="F95" s="1"/>
      <c r="G95" s="2">
        <v>45358</v>
      </c>
      <c r="H95" t="s">
        <v>1192</v>
      </c>
      <c r="I95" t="s">
        <v>1193</v>
      </c>
      <c r="J95" t="s">
        <v>1194</v>
      </c>
      <c r="K95" t="s">
        <v>28</v>
      </c>
      <c r="L95" t="s">
        <v>30</v>
      </c>
      <c r="M95" t="s">
        <v>1195</v>
      </c>
      <c r="N95" t="s">
        <v>46</v>
      </c>
      <c r="O95" t="s">
        <v>46</v>
      </c>
      <c r="P95" t="s">
        <v>46</v>
      </c>
      <c r="Q95" t="s">
        <v>1196</v>
      </c>
      <c r="R95" t="s">
        <v>46</v>
      </c>
      <c r="S95" t="s">
        <v>46</v>
      </c>
      <c r="T95" t="s">
        <v>46</v>
      </c>
      <c r="U95" t="s">
        <v>1197</v>
      </c>
      <c r="V95" t="s">
        <v>46</v>
      </c>
      <c r="W95" t="s">
        <v>46</v>
      </c>
      <c r="X95" t="s">
        <v>1198</v>
      </c>
      <c r="Y95" t="s">
        <v>46</v>
      </c>
      <c r="Z95" t="s">
        <v>1199</v>
      </c>
      <c r="AA95" t="s">
        <v>46</v>
      </c>
      <c r="AB95" t="s">
        <v>46</v>
      </c>
      <c r="AC95" t="s">
        <v>1200</v>
      </c>
      <c r="AD95" t="s">
        <v>46</v>
      </c>
      <c r="AE95" t="s">
        <v>46</v>
      </c>
      <c r="AF95" t="s">
        <v>54</v>
      </c>
      <c r="AG95" t="s">
        <v>1201</v>
      </c>
      <c r="AH95" t="s">
        <v>46</v>
      </c>
      <c r="AI95" t="s">
        <v>46</v>
      </c>
      <c r="AJ95" t="s">
        <v>46</v>
      </c>
      <c r="AK95" t="s">
        <v>46</v>
      </c>
      <c r="AL95" t="s">
        <v>1202</v>
      </c>
      <c r="AM95" t="s">
        <v>1203</v>
      </c>
      <c r="AN95" t="s">
        <v>1204</v>
      </c>
      <c r="AO95" s="4">
        <f>+COUNTIF(Table1[[#This Row],[   1.El docente inicia la grabación a tiempo]:[18.   Despide la sesión]],"Cumple")/18</f>
        <v>0.94444444444444442</v>
      </c>
      <c r="AP95" t="str">
        <f>VLOOKUP(Table1[[#This Row],[Programa ]],Tabla2[],2)</f>
        <v>Posgrado</v>
      </c>
    </row>
    <row r="96" spans="1:42" x14ac:dyDescent="0.25">
      <c r="A96">
        <v>95</v>
      </c>
      <c r="B96" s="1">
        <v>45390.930636574099</v>
      </c>
      <c r="C96" s="1">
        <v>45390.957581018498</v>
      </c>
      <c r="D96" t="s">
        <v>1095</v>
      </c>
      <c r="E96" t="s">
        <v>1096</v>
      </c>
      <c r="F96" s="1"/>
      <c r="G96" s="2">
        <v>45350</v>
      </c>
      <c r="H96" t="s">
        <v>1205</v>
      </c>
      <c r="I96" t="s">
        <v>1206</v>
      </c>
      <c r="J96" t="s">
        <v>1194</v>
      </c>
      <c r="K96" t="s">
        <v>28</v>
      </c>
      <c r="L96" t="s">
        <v>32</v>
      </c>
      <c r="M96" t="s">
        <v>1207</v>
      </c>
      <c r="N96" t="s">
        <v>47</v>
      </c>
      <c r="O96" t="s">
        <v>46</v>
      </c>
      <c r="P96" t="s">
        <v>47</v>
      </c>
      <c r="Q96" t="s">
        <v>1208</v>
      </c>
      <c r="R96" t="s">
        <v>46</v>
      </c>
      <c r="S96" t="s">
        <v>54</v>
      </c>
      <c r="T96" t="s">
        <v>54</v>
      </c>
      <c r="U96" t="s">
        <v>1209</v>
      </c>
      <c r="V96" t="s">
        <v>46</v>
      </c>
      <c r="W96" t="s">
        <v>54</v>
      </c>
      <c r="X96" t="s">
        <v>1210</v>
      </c>
      <c r="Y96" t="s">
        <v>46</v>
      </c>
      <c r="Z96" t="s">
        <v>1211</v>
      </c>
      <c r="AA96" t="s">
        <v>46</v>
      </c>
      <c r="AB96" t="s">
        <v>46</v>
      </c>
      <c r="AC96" t="s">
        <v>1212</v>
      </c>
      <c r="AD96" t="s">
        <v>46</v>
      </c>
      <c r="AE96" t="s">
        <v>46</v>
      </c>
      <c r="AF96" t="s">
        <v>46</v>
      </c>
      <c r="AG96" t="s">
        <v>1213</v>
      </c>
      <c r="AH96" t="s">
        <v>54</v>
      </c>
      <c r="AI96" t="s">
        <v>46</v>
      </c>
      <c r="AJ96" t="s">
        <v>46</v>
      </c>
      <c r="AK96" t="s">
        <v>46</v>
      </c>
      <c r="AL96" t="s">
        <v>1214</v>
      </c>
      <c r="AM96" t="s">
        <v>1215</v>
      </c>
      <c r="AN96" t="s">
        <v>1216</v>
      </c>
      <c r="AO96" s="4">
        <f>+COUNTIF(Table1[[#This Row],[   1.El docente inicia la grabación a tiempo]:[18.   Despide la sesión]],"Cumple")/18</f>
        <v>0.66666666666666663</v>
      </c>
      <c r="AP96" t="str">
        <f>VLOOKUP(Table1[[#This Row],[Programa ]],Tabla2[],2)</f>
        <v>Posgrado</v>
      </c>
    </row>
    <row r="97" spans="1:42" x14ac:dyDescent="0.25">
      <c r="A97">
        <v>96</v>
      </c>
      <c r="B97" s="1">
        <v>45390.957708333299</v>
      </c>
      <c r="C97" s="1">
        <v>45390.969039351803</v>
      </c>
      <c r="D97" t="s">
        <v>1095</v>
      </c>
      <c r="E97" t="s">
        <v>1096</v>
      </c>
      <c r="F97" s="1"/>
      <c r="G97" s="2">
        <v>45351</v>
      </c>
      <c r="H97" t="s">
        <v>1217</v>
      </c>
      <c r="I97" t="s">
        <v>1218</v>
      </c>
      <c r="J97" t="s">
        <v>1194</v>
      </c>
      <c r="K97" t="s">
        <v>28</v>
      </c>
      <c r="L97" t="s">
        <v>32</v>
      </c>
      <c r="M97" t="s">
        <v>1219</v>
      </c>
      <c r="N97" t="s">
        <v>46</v>
      </c>
      <c r="O97" t="s">
        <v>46</v>
      </c>
      <c r="P97" t="s">
        <v>46</v>
      </c>
      <c r="Q97" t="s">
        <v>1220</v>
      </c>
      <c r="R97" t="s">
        <v>54</v>
      </c>
      <c r="S97" t="s">
        <v>54</v>
      </c>
      <c r="T97" t="s">
        <v>54</v>
      </c>
      <c r="U97" t="s">
        <v>1221</v>
      </c>
      <c r="V97" t="s">
        <v>46</v>
      </c>
      <c r="W97" t="s">
        <v>46</v>
      </c>
      <c r="X97" t="s">
        <v>1222</v>
      </c>
      <c r="Y97" t="s">
        <v>46</v>
      </c>
      <c r="Z97" t="s">
        <v>1223</v>
      </c>
      <c r="AA97" t="s">
        <v>46</v>
      </c>
      <c r="AB97" t="s">
        <v>46</v>
      </c>
      <c r="AC97" t="s">
        <v>1224</v>
      </c>
      <c r="AD97" t="s">
        <v>46</v>
      </c>
      <c r="AE97" t="s">
        <v>46</v>
      </c>
      <c r="AF97" t="s">
        <v>46</v>
      </c>
      <c r="AG97" t="s">
        <v>1225</v>
      </c>
      <c r="AH97" t="s">
        <v>46</v>
      </c>
      <c r="AI97" t="s">
        <v>46</v>
      </c>
      <c r="AJ97" t="s">
        <v>46</v>
      </c>
      <c r="AK97" t="s">
        <v>46</v>
      </c>
      <c r="AL97" t="s">
        <v>1226</v>
      </c>
      <c r="AM97" t="s">
        <v>1227</v>
      </c>
      <c r="AN97" t="s">
        <v>1228</v>
      </c>
      <c r="AO97" s="4">
        <f>+COUNTIF(Table1[[#This Row],[   1.El docente inicia la grabación a tiempo]:[18.   Despide la sesión]],"Cumple")/18</f>
        <v>0.83333333333333337</v>
      </c>
      <c r="AP97" t="str">
        <f>VLOOKUP(Table1[[#This Row],[Programa ]],Tabla2[],2)</f>
        <v>Posgrado</v>
      </c>
    </row>
    <row r="98" spans="1:42" x14ac:dyDescent="0.25">
      <c r="A98">
        <v>97</v>
      </c>
      <c r="B98" s="1">
        <v>45390.969085648103</v>
      </c>
      <c r="C98" s="1">
        <v>45390.981909722199</v>
      </c>
      <c r="D98" t="s">
        <v>1095</v>
      </c>
      <c r="E98" t="s">
        <v>1096</v>
      </c>
      <c r="F98" s="1"/>
      <c r="G98" s="2">
        <v>45356</v>
      </c>
      <c r="H98" t="s">
        <v>1229</v>
      </c>
      <c r="I98" t="s">
        <v>1230</v>
      </c>
      <c r="J98" t="s">
        <v>1194</v>
      </c>
      <c r="K98" t="s">
        <v>28</v>
      </c>
      <c r="L98" t="s">
        <v>33</v>
      </c>
      <c r="M98" t="s">
        <v>1231</v>
      </c>
      <c r="N98" t="s">
        <v>46</v>
      </c>
      <c r="O98" t="s">
        <v>46</v>
      </c>
      <c r="P98" t="s">
        <v>46</v>
      </c>
      <c r="Q98" t="s">
        <v>1232</v>
      </c>
      <c r="R98" t="s">
        <v>46</v>
      </c>
      <c r="S98" t="s">
        <v>46</v>
      </c>
      <c r="T98" t="s">
        <v>46</v>
      </c>
      <c r="U98" t="s">
        <v>1233</v>
      </c>
      <c r="V98" t="s">
        <v>46</v>
      </c>
      <c r="W98" t="s">
        <v>46</v>
      </c>
      <c r="X98" t="s">
        <v>1234</v>
      </c>
      <c r="Y98" t="s">
        <v>46</v>
      </c>
      <c r="Z98" t="s">
        <v>1235</v>
      </c>
      <c r="AA98" t="s">
        <v>46</v>
      </c>
      <c r="AB98" t="s">
        <v>46</v>
      </c>
      <c r="AC98" t="s">
        <v>1236</v>
      </c>
      <c r="AD98" t="s">
        <v>46</v>
      </c>
      <c r="AE98" t="s">
        <v>46</v>
      </c>
      <c r="AF98" t="s">
        <v>46</v>
      </c>
      <c r="AG98" t="s">
        <v>1237</v>
      </c>
      <c r="AH98" t="s">
        <v>46</v>
      </c>
      <c r="AI98" t="s">
        <v>46</v>
      </c>
      <c r="AJ98" t="s">
        <v>46</v>
      </c>
      <c r="AK98" t="s">
        <v>46</v>
      </c>
      <c r="AL98" t="s">
        <v>1238</v>
      </c>
      <c r="AM98" t="s">
        <v>1239</v>
      </c>
      <c r="AN98" t="s">
        <v>1240</v>
      </c>
      <c r="AO98" s="4">
        <f>+COUNTIF(Table1[[#This Row],[   1.El docente inicia la grabación a tiempo]:[18.   Despide la sesión]],"Cumple")/18</f>
        <v>1</v>
      </c>
      <c r="AP98" t="str">
        <f>VLOOKUP(Table1[[#This Row],[Programa ]],Tabla2[],2)</f>
        <v>Posgrado</v>
      </c>
    </row>
    <row r="99" spans="1:42" x14ac:dyDescent="0.25">
      <c r="A99">
        <v>98</v>
      </c>
      <c r="B99" s="1">
        <v>45390.981979166703</v>
      </c>
      <c r="C99" s="1">
        <v>45391.001944444397</v>
      </c>
      <c r="D99" t="s">
        <v>1095</v>
      </c>
      <c r="E99" t="s">
        <v>1096</v>
      </c>
      <c r="F99" s="1"/>
      <c r="G99" s="2">
        <v>45385</v>
      </c>
      <c r="H99" t="s">
        <v>1241</v>
      </c>
      <c r="I99" t="s">
        <v>1242</v>
      </c>
      <c r="J99" t="s">
        <v>1194</v>
      </c>
      <c r="K99" t="s">
        <v>28</v>
      </c>
      <c r="L99" t="s">
        <v>33</v>
      </c>
      <c r="M99" t="s">
        <v>1243</v>
      </c>
      <c r="N99" t="s">
        <v>46</v>
      </c>
      <c r="O99" t="s">
        <v>46</v>
      </c>
      <c r="P99" t="s">
        <v>46</v>
      </c>
      <c r="Q99" t="s">
        <v>1244</v>
      </c>
      <c r="R99" t="s">
        <v>46</v>
      </c>
      <c r="S99" t="s">
        <v>46</v>
      </c>
      <c r="T99" t="s">
        <v>46</v>
      </c>
      <c r="U99" t="s">
        <v>1245</v>
      </c>
      <c r="V99" t="s">
        <v>46</v>
      </c>
      <c r="W99" t="s">
        <v>46</v>
      </c>
      <c r="X99" t="s">
        <v>1246</v>
      </c>
      <c r="Y99" t="s">
        <v>46</v>
      </c>
      <c r="Z99" t="s">
        <v>1247</v>
      </c>
      <c r="AA99" t="s">
        <v>46</v>
      </c>
      <c r="AB99" t="s">
        <v>46</v>
      </c>
      <c r="AC99" t="s">
        <v>1248</v>
      </c>
      <c r="AD99" t="s">
        <v>46</v>
      </c>
      <c r="AE99" t="s">
        <v>46</v>
      </c>
      <c r="AF99" t="s">
        <v>46</v>
      </c>
      <c r="AG99" t="s">
        <v>1249</v>
      </c>
      <c r="AH99" t="s">
        <v>46</v>
      </c>
      <c r="AI99" t="s">
        <v>46</v>
      </c>
      <c r="AJ99" t="s">
        <v>46</v>
      </c>
      <c r="AK99" t="s">
        <v>46</v>
      </c>
      <c r="AL99" t="s">
        <v>1250</v>
      </c>
      <c r="AM99" t="s">
        <v>1251</v>
      </c>
      <c r="AN99" t="s">
        <v>1252</v>
      </c>
      <c r="AO99" s="4">
        <f>+COUNTIF(Table1[[#This Row],[   1.El docente inicia la grabación a tiempo]:[18.   Despide la sesión]],"Cumple")/18</f>
        <v>1</v>
      </c>
      <c r="AP99" t="str">
        <f>VLOOKUP(Table1[[#This Row],[Programa ]],Tabla2[],2)</f>
        <v>Posgrado</v>
      </c>
    </row>
    <row r="100" spans="1:42" x14ac:dyDescent="0.25">
      <c r="A100">
        <v>99</v>
      </c>
      <c r="B100" s="1">
        <v>45391.003263888902</v>
      </c>
      <c r="C100" s="1">
        <v>45391.020104166702</v>
      </c>
      <c r="D100" t="s">
        <v>1095</v>
      </c>
      <c r="E100" t="s">
        <v>1096</v>
      </c>
      <c r="F100" s="1"/>
      <c r="G100" s="2">
        <v>45358</v>
      </c>
      <c r="H100" t="s">
        <v>1253</v>
      </c>
      <c r="I100" t="s">
        <v>1254</v>
      </c>
      <c r="J100" t="s">
        <v>1194</v>
      </c>
      <c r="K100" t="s">
        <v>28</v>
      </c>
      <c r="L100" t="s">
        <v>33</v>
      </c>
      <c r="M100" t="s">
        <v>1255</v>
      </c>
      <c r="N100" t="s">
        <v>46</v>
      </c>
      <c r="O100" t="s">
        <v>46</v>
      </c>
      <c r="P100" t="s">
        <v>46</v>
      </c>
      <c r="Q100" t="s">
        <v>1256</v>
      </c>
      <c r="R100" t="s">
        <v>46</v>
      </c>
      <c r="S100" t="s">
        <v>46</v>
      </c>
      <c r="T100" t="s">
        <v>46</v>
      </c>
      <c r="U100" t="s">
        <v>1257</v>
      </c>
      <c r="V100" t="s">
        <v>46</v>
      </c>
      <c r="W100" t="s">
        <v>46</v>
      </c>
      <c r="X100" t="s">
        <v>1258</v>
      </c>
      <c r="Y100" t="s">
        <v>46</v>
      </c>
      <c r="Z100" t="s">
        <v>1259</v>
      </c>
      <c r="AA100" t="s">
        <v>46</v>
      </c>
      <c r="AB100" t="s">
        <v>46</v>
      </c>
      <c r="AC100" t="s">
        <v>1260</v>
      </c>
      <c r="AD100" t="s">
        <v>46</v>
      </c>
      <c r="AE100" t="s">
        <v>46</v>
      </c>
      <c r="AF100" t="s">
        <v>46</v>
      </c>
      <c r="AG100" t="s">
        <v>1261</v>
      </c>
      <c r="AH100" t="s">
        <v>46</v>
      </c>
      <c r="AI100" t="s">
        <v>46</v>
      </c>
      <c r="AJ100" t="s">
        <v>46</v>
      </c>
      <c r="AK100" t="s">
        <v>46</v>
      </c>
      <c r="AL100" t="s">
        <v>1262</v>
      </c>
      <c r="AM100" t="s">
        <v>1263</v>
      </c>
      <c r="AN100" t="s">
        <v>1264</v>
      </c>
      <c r="AO100" s="4">
        <f>+COUNTIF(Table1[[#This Row],[   1.El docente inicia la grabación a tiempo]:[18.   Despide la sesión]],"Cumple")/18</f>
        <v>1</v>
      </c>
      <c r="AP100" t="str">
        <f>VLOOKUP(Table1[[#This Row],[Programa ]],Tabla2[],2)</f>
        <v>Posgrado</v>
      </c>
    </row>
    <row r="101" spans="1:42" x14ac:dyDescent="0.25">
      <c r="A101">
        <v>100</v>
      </c>
      <c r="B101" s="1">
        <v>45391.020138888904</v>
      </c>
      <c r="C101" s="1">
        <v>45391.039178240702</v>
      </c>
      <c r="D101" t="s">
        <v>1095</v>
      </c>
      <c r="E101" t="s">
        <v>1096</v>
      </c>
      <c r="F101" s="1"/>
      <c r="G101" s="2">
        <v>45324</v>
      </c>
      <c r="H101" t="s">
        <v>1265</v>
      </c>
      <c r="I101" t="s">
        <v>1266</v>
      </c>
      <c r="J101" t="s">
        <v>1194</v>
      </c>
      <c r="K101" t="s">
        <v>28</v>
      </c>
      <c r="L101" t="s">
        <v>33</v>
      </c>
      <c r="M101" t="s">
        <v>1267</v>
      </c>
      <c r="N101" t="s">
        <v>46</v>
      </c>
      <c r="O101" t="s">
        <v>46</v>
      </c>
      <c r="P101" t="s">
        <v>46</v>
      </c>
      <c r="Q101" t="s">
        <v>1268</v>
      </c>
      <c r="R101" t="s">
        <v>46</v>
      </c>
      <c r="S101" t="s">
        <v>46</v>
      </c>
      <c r="T101" t="s">
        <v>46</v>
      </c>
      <c r="U101" t="s">
        <v>1269</v>
      </c>
      <c r="V101" t="s">
        <v>46</v>
      </c>
      <c r="W101" t="s">
        <v>46</v>
      </c>
      <c r="X101" t="s">
        <v>1270</v>
      </c>
      <c r="Y101" t="s">
        <v>46</v>
      </c>
      <c r="Z101" t="s">
        <v>1271</v>
      </c>
      <c r="AA101" t="s">
        <v>46</v>
      </c>
      <c r="AB101" t="s">
        <v>46</v>
      </c>
      <c r="AC101" t="s">
        <v>1272</v>
      </c>
      <c r="AD101" t="s">
        <v>46</v>
      </c>
      <c r="AE101" t="s">
        <v>46</v>
      </c>
      <c r="AF101" t="s">
        <v>46</v>
      </c>
      <c r="AG101" t="s">
        <v>1273</v>
      </c>
      <c r="AH101" t="s">
        <v>46</v>
      </c>
      <c r="AI101" t="s">
        <v>46</v>
      </c>
      <c r="AJ101" t="s">
        <v>46</v>
      </c>
      <c r="AK101" t="s">
        <v>46</v>
      </c>
      <c r="AL101" t="s">
        <v>1274</v>
      </c>
      <c r="AM101" t="s">
        <v>1275</v>
      </c>
      <c r="AN101" t="s">
        <v>1276</v>
      </c>
      <c r="AO101" s="4">
        <f>+COUNTIF(Table1[[#This Row],[   1.El docente inicia la grabación a tiempo]:[18.   Despide la sesión]],"Cumple")/18</f>
        <v>1</v>
      </c>
      <c r="AP101" t="str">
        <f>VLOOKUP(Table1[[#This Row],[Programa ]],Tabla2[],2)</f>
        <v>Posgrado</v>
      </c>
    </row>
    <row r="102" spans="1:42" x14ac:dyDescent="0.25">
      <c r="A102">
        <v>101</v>
      </c>
      <c r="B102" s="1">
        <v>45391.039236111101</v>
      </c>
      <c r="C102" s="1">
        <v>45391.058379629598</v>
      </c>
      <c r="D102" t="s">
        <v>1095</v>
      </c>
      <c r="E102" t="s">
        <v>1096</v>
      </c>
      <c r="F102" s="1"/>
      <c r="G102" s="2">
        <v>45352</v>
      </c>
      <c r="H102" t="s">
        <v>1277</v>
      </c>
      <c r="I102" t="s">
        <v>1218</v>
      </c>
      <c r="J102" t="s">
        <v>1194</v>
      </c>
      <c r="K102" t="s">
        <v>28</v>
      </c>
      <c r="L102" t="s">
        <v>33</v>
      </c>
      <c r="M102" t="s">
        <v>1278</v>
      </c>
      <c r="N102" t="s">
        <v>46</v>
      </c>
      <c r="O102" t="s">
        <v>47</v>
      </c>
      <c r="P102" t="s">
        <v>46</v>
      </c>
      <c r="Q102" t="s">
        <v>1279</v>
      </c>
      <c r="R102" t="s">
        <v>46</v>
      </c>
      <c r="S102" t="s">
        <v>46</v>
      </c>
      <c r="T102" t="s">
        <v>46</v>
      </c>
      <c r="U102" t="s">
        <v>1280</v>
      </c>
      <c r="V102" t="s">
        <v>46</v>
      </c>
      <c r="W102" t="s">
        <v>46</v>
      </c>
      <c r="X102" t="s">
        <v>1281</v>
      </c>
      <c r="Y102" t="s">
        <v>46</v>
      </c>
      <c r="Z102" t="s">
        <v>1282</v>
      </c>
      <c r="AA102" t="s">
        <v>46</v>
      </c>
      <c r="AB102" t="s">
        <v>46</v>
      </c>
      <c r="AC102" t="s">
        <v>1283</v>
      </c>
      <c r="AD102" t="s">
        <v>46</v>
      </c>
      <c r="AE102" t="s">
        <v>46</v>
      </c>
      <c r="AF102" t="s">
        <v>46</v>
      </c>
      <c r="AG102" t="s">
        <v>1284</v>
      </c>
      <c r="AH102" t="s">
        <v>46</v>
      </c>
      <c r="AI102" t="s">
        <v>46</v>
      </c>
      <c r="AJ102" t="s">
        <v>46</v>
      </c>
      <c r="AK102" t="s">
        <v>46</v>
      </c>
      <c r="AL102" t="s">
        <v>1285</v>
      </c>
      <c r="AM102" t="s">
        <v>1286</v>
      </c>
      <c r="AN102" t="s">
        <v>1287</v>
      </c>
      <c r="AO102" s="4">
        <f>+COUNTIF(Table1[[#This Row],[   1.El docente inicia la grabación a tiempo]:[18.   Despide la sesión]],"Cumple")/18</f>
        <v>0.94444444444444442</v>
      </c>
      <c r="AP102" t="str">
        <f>VLOOKUP(Table1[[#This Row],[Programa ]],Tabla2[],2)</f>
        <v>Posgrado</v>
      </c>
    </row>
    <row r="103" spans="1:42" x14ac:dyDescent="0.25">
      <c r="A103">
        <v>102</v>
      </c>
      <c r="B103" s="1">
        <v>45392.460138888899</v>
      </c>
      <c r="C103" s="1">
        <v>45392.4605324074</v>
      </c>
      <c r="D103" t="s">
        <v>127</v>
      </c>
      <c r="E103" t="s">
        <v>128</v>
      </c>
      <c r="F103" s="1"/>
      <c r="G103" s="2">
        <v>45388</v>
      </c>
      <c r="H103" t="s">
        <v>1288</v>
      </c>
      <c r="I103" t="s">
        <v>1289</v>
      </c>
      <c r="J103" t="s">
        <v>131</v>
      </c>
      <c r="K103" t="s">
        <v>4</v>
      </c>
      <c r="L103" t="s">
        <v>16</v>
      </c>
      <c r="M103" t="s">
        <v>1290</v>
      </c>
      <c r="N103" t="s">
        <v>47</v>
      </c>
      <c r="O103" t="s">
        <v>46</v>
      </c>
      <c r="P103" t="s">
        <v>46</v>
      </c>
      <c r="Q103" t="s">
        <v>1291</v>
      </c>
      <c r="R103" t="s">
        <v>46</v>
      </c>
      <c r="S103" t="s">
        <v>46</v>
      </c>
      <c r="T103" t="s">
        <v>46</v>
      </c>
      <c r="U103" t="s">
        <v>1292</v>
      </c>
      <c r="V103" t="s">
        <v>46</v>
      </c>
      <c r="W103" t="s">
        <v>46</v>
      </c>
      <c r="X103" t="s">
        <v>1293</v>
      </c>
      <c r="Y103" t="s">
        <v>46</v>
      </c>
      <c r="Z103" t="s">
        <v>1294</v>
      </c>
      <c r="AA103" t="s">
        <v>46</v>
      </c>
      <c r="AB103" t="s">
        <v>46</v>
      </c>
      <c r="AC103" t="s">
        <v>1295</v>
      </c>
      <c r="AD103" t="s">
        <v>46</v>
      </c>
      <c r="AE103" t="s">
        <v>46</v>
      </c>
      <c r="AF103" t="s">
        <v>46</v>
      </c>
      <c r="AG103" t="s">
        <v>1296</v>
      </c>
      <c r="AH103" t="s">
        <v>46</v>
      </c>
      <c r="AI103" t="s">
        <v>54</v>
      </c>
      <c r="AJ103" t="s">
        <v>54</v>
      </c>
      <c r="AK103" t="s">
        <v>54</v>
      </c>
      <c r="AL103" t="s">
        <v>1297</v>
      </c>
      <c r="AM103" t="s">
        <v>1017</v>
      </c>
      <c r="AN103" t="s">
        <v>1298</v>
      </c>
      <c r="AO103" s="4">
        <f>+COUNTIF(Table1[[#This Row],[   1.El docente inicia la grabación a tiempo]:[18.   Despide la sesión]],"Cumple")/18</f>
        <v>0.77777777777777779</v>
      </c>
      <c r="AP103" t="str">
        <f>VLOOKUP(Table1[[#This Row],[Programa ]],Tabla2[],2)</f>
        <v>Pregrado</v>
      </c>
    </row>
    <row r="104" spans="1:42" x14ac:dyDescent="0.25">
      <c r="A104">
        <v>103</v>
      </c>
      <c r="B104" s="1">
        <v>45393.4360185185</v>
      </c>
      <c r="C104" s="1">
        <v>45393.4558680556</v>
      </c>
      <c r="D104" t="s">
        <v>659</v>
      </c>
      <c r="E104" t="s">
        <v>660</v>
      </c>
      <c r="F104" s="1"/>
      <c r="G104" s="2">
        <v>45390</v>
      </c>
      <c r="H104" t="s">
        <v>661</v>
      </c>
      <c r="I104" t="s">
        <v>662</v>
      </c>
      <c r="J104" t="s">
        <v>660</v>
      </c>
      <c r="K104" t="s">
        <v>34</v>
      </c>
      <c r="L104" t="s">
        <v>35</v>
      </c>
      <c r="M104" t="s">
        <v>1299</v>
      </c>
      <c r="N104" t="s">
        <v>46</v>
      </c>
      <c r="O104" t="s">
        <v>46</v>
      </c>
      <c r="P104" t="s">
        <v>46</v>
      </c>
      <c r="Q104" t="s">
        <v>1300</v>
      </c>
      <c r="R104" t="s">
        <v>46</v>
      </c>
      <c r="S104" t="s">
        <v>46</v>
      </c>
      <c r="T104" t="s">
        <v>46</v>
      </c>
      <c r="U104" t="s">
        <v>1301</v>
      </c>
      <c r="V104" t="s">
        <v>46</v>
      </c>
      <c r="W104" t="s">
        <v>54</v>
      </c>
      <c r="X104" t="s">
        <v>1302</v>
      </c>
      <c r="Y104" t="s">
        <v>46</v>
      </c>
      <c r="Z104" t="s">
        <v>1303</v>
      </c>
      <c r="AA104" t="s">
        <v>46</v>
      </c>
      <c r="AB104" t="s">
        <v>46</v>
      </c>
      <c r="AC104" t="s">
        <v>1304</v>
      </c>
      <c r="AD104" t="s">
        <v>54</v>
      </c>
      <c r="AE104" t="s">
        <v>46</v>
      </c>
      <c r="AF104" t="s">
        <v>46</v>
      </c>
      <c r="AG104" t="s">
        <v>1305</v>
      </c>
      <c r="AH104" t="s">
        <v>54</v>
      </c>
      <c r="AI104" t="s">
        <v>46</v>
      </c>
      <c r="AJ104" t="s">
        <v>46</v>
      </c>
      <c r="AK104" t="s">
        <v>46</v>
      </c>
      <c r="AL104" t="s">
        <v>1306</v>
      </c>
      <c r="AM104" t="s">
        <v>1307</v>
      </c>
      <c r="AN104" t="s">
        <v>1308</v>
      </c>
      <c r="AO104" s="4">
        <f>+COUNTIF(Table1[[#This Row],[   1.El docente inicia la grabación a tiempo]:[18.   Despide la sesión]],"Cumple")/18</f>
        <v>0.83333333333333337</v>
      </c>
      <c r="AP104" t="str">
        <f>VLOOKUP(Table1[[#This Row],[Programa ]],Tabla2[],2)</f>
        <v>Posgrado</v>
      </c>
    </row>
    <row r="105" spans="1:42" x14ac:dyDescent="0.25">
      <c r="A105">
        <v>104</v>
      </c>
      <c r="B105" s="1">
        <v>45393.458043981504</v>
      </c>
      <c r="C105" s="1">
        <v>45393.464895833298</v>
      </c>
      <c r="D105" t="s">
        <v>659</v>
      </c>
      <c r="E105" t="s">
        <v>660</v>
      </c>
      <c r="F105" s="1"/>
      <c r="G105" s="2">
        <v>45392</v>
      </c>
      <c r="H105" t="s">
        <v>1309</v>
      </c>
      <c r="I105" t="s">
        <v>1310</v>
      </c>
      <c r="J105" t="s">
        <v>660</v>
      </c>
      <c r="K105" t="s">
        <v>34</v>
      </c>
      <c r="L105" t="s">
        <v>36</v>
      </c>
      <c r="M105" t="s">
        <v>1311</v>
      </c>
      <c r="N105" t="s">
        <v>46</v>
      </c>
      <c r="O105" t="s">
        <v>46</v>
      </c>
      <c r="P105" t="s">
        <v>46</v>
      </c>
      <c r="Q105" t="s">
        <v>1312</v>
      </c>
      <c r="R105" t="s">
        <v>46</v>
      </c>
      <c r="S105" t="s">
        <v>46</v>
      </c>
      <c r="T105" t="s">
        <v>46</v>
      </c>
      <c r="U105" t="s">
        <v>1313</v>
      </c>
      <c r="V105" t="s">
        <v>46</v>
      </c>
      <c r="W105" t="s">
        <v>46</v>
      </c>
      <c r="X105" t="s">
        <v>1314</v>
      </c>
      <c r="Y105" t="s">
        <v>46</v>
      </c>
      <c r="Z105" t="s">
        <v>1315</v>
      </c>
      <c r="AA105" t="s">
        <v>46</v>
      </c>
      <c r="AB105" t="s">
        <v>46</v>
      </c>
      <c r="AC105" t="s">
        <v>1316</v>
      </c>
      <c r="AD105" t="s">
        <v>54</v>
      </c>
      <c r="AE105" t="s">
        <v>46</v>
      </c>
      <c r="AF105" t="s">
        <v>46</v>
      </c>
      <c r="AG105" t="s">
        <v>1317</v>
      </c>
      <c r="AH105" t="s">
        <v>46</v>
      </c>
      <c r="AI105" t="s">
        <v>46</v>
      </c>
      <c r="AJ105" t="s">
        <v>46</v>
      </c>
      <c r="AK105" t="s">
        <v>46</v>
      </c>
      <c r="AL105" t="s">
        <v>1318</v>
      </c>
      <c r="AM105" t="s">
        <v>1319</v>
      </c>
      <c r="AN105" t="s">
        <v>1320</v>
      </c>
      <c r="AO105" s="4">
        <f>+COUNTIF(Table1[[#This Row],[   1.El docente inicia la grabación a tiempo]:[18.   Despide la sesión]],"Cumple")/18</f>
        <v>0.94444444444444442</v>
      </c>
      <c r="AP105" t="str">
        <f>VLOOKUP(Table1[[#This Row],[Programa ]],Tabla2[],2)</f>
        <v>Pregrado</v>
      </c>
    </row>
    <row r="106" spans="1:42" x14ac:dyDescent="0.25">
      <c r="A106">
        <v>105</v>
      </c>
      <c r="B106" s="1">
        <v>45394.012766203698</v>
      </c>
      <c r="C106" s="1">
        <v>45394.012870370403</v>
      </c>
      <c r="D106" t="s">
        <v>674</v>
      </c>
      <c r="E106" t="s">
        <v>675</v>
      </c>
      <c r="F106" s="1"/>
      <c r="G106" s="2">
        <v>45393</v>
      </c>
      <c r="H106" t="s">
        <v>1321</v>
      </c>
      <c r="I106" t="s">
        <v>1322</v>
      </c>
      <c r="J106" t="s">
        <v>678</v>
      </c>
      <c r="K106" t="s">
        <v>21</v>
      </c>
      <c r="L106" t="s">
        <v>23</v>
      </c>
      <c r="M106" t="s">
        <v>1323</v>
      </c>
      <c r="N106" t="s">
        <v>46</v>
      </c>
      <c r="O106" t="s">
        <v>46</v>
      </c>
      <c r="P106" t="s">
        <v>46</v>
      </c>
      <c r="Q106" t="s">
        <v>1324</v>
      </c>
      <c r="R106" t="s">
        <v>54</v>
      </c>
      <c r="S106" t="s">
        <v>54</v>
      </c>
      <c r="T106" t="s">
        <v>54</v>
      </c>
      <c r="U106" t="s">
        <v>1325</v>
      </c>
      <c r="V106" t="s">
        <v>46</v>
      </c>
      <c r="W106" t="s">
        <v>54</v>
      </c>
      <c r="X106" t="s">
        <v>1326</v>
      </c>
      <c r="Y106" t="s">
        <v>46</v>
      </c>
      <c r="Z106" t="s">
        <v>1327</v>
      </c>
      <c r="AA106" t="s">
        <v>46</v>
      </c>
      <c r="AB106" t="s">
        <v>46</v>
      </c>
      <c r="AC106" t="s">
        <v>1328</v>
      </c>
      <c r="AD106" t="s">
        <v>46</v>
      </c>
      <c r="AE106" t="s">
        <v>54</v>
      </c>
      <c r="AF106" t="s">
        <v>46</v>
      </c>
      <c r="AG106" t="s">
        <v>1329</v>
      </c>
      <c r="AH106" t="s">
        <v>54</v>
      </c>
      <c r="AI106" t="s">
        <v>54</v>
      </c>
      <c r="AJ106" t="s">
        <v>46</v>
      </c>
      <c r="AK106" t="s">
        <v>46</v>
      </c>
      <c r="AL106" t="s">
        <v>1330</v>
      </c>
      <c r="AM106" t="s">
        <v>1331</v>
      </c>
      <c r="AN106" t="s">
        <v>1332</v>
      </c>
      <c r="AO106" s="4">
        <f>+COUNTIF(Table1[[#This Row],[   1.El docente inicia la grabación a tiempo]:[18.   Despide la sesión]],"Cumple")/18</f>
        <v>0.61111111111111116</v>
      </c>
      <c r="AP106" t="str">
        <f>VLOOKUP(Table1[[#This Row],[Programa ]],Tabla2[],2)</f>
        <v>Posgrado</v>
      </c>
    </row>
    <row r="107" spans="1:42" x14ac:dyDescent="0.25">
      <c r="A107">
        <v>106</v>
      </c>
      <c r="B107" s="1">
        <v>45394.3137615741</v>
      </c>
      <c r="C107" s="1">
        <v>45394.325682870403</v>
      </c>
      <c r="D107" t="s">
        <v>659</v>
      </c>
      <c r="E107" t="s">
        <v>660</v>
      </c>
      <c r="F107" s="1"/>
      <c r="G107" s="2">
        <v>45393</v>
      </c>
      <c r="H107" t="s">
        <v>1333</v>
      </c>
      <c r="I107" t="s">
        <v>1334</v>
      </c>
      <c r="J107" t="s">
        <v>660</v>
      </c>
      <c r="K107" t="s">
        <v>34</v>
      </c>
      <c r="L107" t="s">
        <v>35</v>
      </c>
      <c r="M107" t="s">
        <v>1335</v>
      </c>
      <c r="N107" t="s">
        <v>46</v>
      </c>
      <c r="O107" t="s">
        <v>46</v>
      </c>
      <c r="P107" t="s">
        <v>46</v>
      </c>
      <c r="Q107" t="s">
        <v>1336</v>
      </c>
      <c r="R107" t="s">
        <v>54</v>
      </c>
      <c r="S107" t="s">
        <v>54</v>
      </c>
      <c r="T107" t="s">
        <v>54</v>
      </c>
      <c r="U107" t="s">
        <v>1337</v>
      </c>
      <c r="V107" t="s">
        <v>46</v>
      </c>
      <c r="W107" t="s">
        <v>54</v>
      </c>
      <c r="X107" t="s">
        <v>779</v>
      </c>
      <c r="Y107" t="s">
        <v>46</v>
      </c>
      <c r="Z107" t="s">
        <v>1338</v>
      </c>
      <c r="AA107" t="s">
        <v>46</v>
      </c>
      <c r="AB107" t="s">
        <v>46</v>
      </c>
      <c r="AC107" t="s">
        <v>1339</v>
      </c>
      <c r="AD107" t="s">
        <v>46</v>
      </c>
      <c r="AE107" t="s">
        <v>46</v>
      </c>
      <c r="AF107" t="s">
        <v>46</v>
      </c>
      <c r="AG107" t="s">
        <v>1340</v>
      </c>
      <c r="AH107" t="s">
        <v>54</v>
      </c>
      <c r="AI107" t="s">
        <v>46</v>
      </c>
      <c r="AJ107" t="s">
        <v>46</v>
      </c>
      <c r="AK107" t="s">
        <v>46</v>
      </c>
      <c r="AL107" t="s">
        <v>1341</v>
      </c>
      <c r="AM107" t="s">
        <v>1342</v>
      </c>
      <c r="AN107" t="s">
        <v>1343</v>
      </c>
      <c r="AO107" s="4">
        <f>+COUNTIF(Table1[[#This Row],[   1.El docente inicia la grabación a tiempo]:[18.   Despide la sesión]],"Cumple")/18</f>
        <v>0.72222222222222221</v>
      </c>
      <c r="AP107" t="str">
        <f>VLOOKUP(Table1[[#This Row],[Programa ]],Tabla2[],2)</f>
        <v>Posgrado</v>
      </c>
    </row>
    <row r="108" spans="1:42" x14ac:dyDescent="0.25">
      <c r="A108">
        <v>107</v>
      </c>
      <c r="B108" s="1">
        <v>45394.331203703703</v>
      </c>
      <c r="C108" s="1">
        <v>45394.337025462999</v>
      </c>
      <c r="D108" t="s">
        <v>659</v>
      </c>
      <c r="E108" t="s">
        <v>660</v>
      </c>
      <c r="F108" s="1"/>
      <c r="G108" s="2">
        <v>45390</v>
      </c>
      <c r="H108" t="s">
        <v>1344</v>
      </c>
      <c r="I108" t="s">
        <v>1345</v>
      </c>
      <c r="J108" t="s">
        <v>663</v>
      </c>
      <c r="K108" t="s">
        <v>34</v>
      </c>
      <c r="L108" t="s">
        <v>36</v>
      </c>
      <c r="M108" t="s">
        <v>1346</v>
      </c>
      <c r="N108" t="s">
        <v>46</v>
      </c>
      <c r="O108" t="s">
        <v>46</v>
      </c>
      <c r="P108" t="s">
        <v>46</v>
      </c>
      <c r="Q108" t="s">
        <v>1347</v>
      </c>
      <c r="R108" t="s">
        <v>54</v>
      </c>
      <c r="S108" t="s">
        <v>54</v>
      </c>
      <c r="T108" t="s">
        <v>54</v>
      </c>
      <c r="U108" t="s">
        <v>1348</v>
      </c>
      <c r="V108" t="s">
        <v>46</v>
      </c>
      <c r="W108" t="s">
        <v>46</v>
      </c>
      <c r="X108" t="s">
        <v>458</v>
      </c>
      <c r="Y108" t="s">
        <v>46</v>
      </c>
      <c r="Z108" t="s">
        <v>1349</v>
      </c>
      <c r="AA108" t="s">
        <v>46</v>
      </c>
      <c r="AB108" t="s">
        <v>46</v>
      </c>
      <c r="AC108" t="s">
        <v>1350</v>
      </c>
      <c r="AD108" t="s">
        <v>46</v>
      </c>
      <c r="AE108" t="s">
        <v>46</v>
      </c>
      <c r="AF108" t="s">
        <v>46</v>
      </c>
      <c r="AG108" t="s">
        <v>1351</v>
      </c>
      <c r="AH108" t="s">
        <v>54</v>
      </c>
      <c r="AI108" t="s">
        <v>46</v>
      </c>
      <c r="AJ108" t="s">
        <v>46</v>
      </c>
      <c r="AK108" t="s">
        <v>46</v>
      </c>
      <c r="AL108" t="s">
        <v>1352</v>
      </c>
      <c r="AM108" t="s">
        <v>1353</v>
      </c>
      <c r="AN108" t="s">
        <v>1354</v>
      </c>
      <c r="AO108" s="4">
        <f>+COUNTIF(Table1[[#This Row],[   1.El docente inicia la grabación a tiempo]:[18.   Despide la sesión]],"Cumple")/18</f>
        <v>0.77777777777777779</v>
      </c>
      <c r="AP108" t="str">
        <f>VLOOKUP(Table1[[#This Row],[Programa ]],Tabla2[],2)</f>
        <v>Pregrado</v>
      </c>
    </row>
    <row r="109" spans="1:42" x14ac:dyDescent="0.25">
      <c r="A109">
        <v>108</v>
      </c>
      <c r="B109" s="1">
        <v>45394.313518518502</v>
      </c>
      <c r="C109" s="1">
        <v>45394.343333333301</v>
      </c>
      <c r="D109" t="s">
        <v>659</v>
      </c>
      <c r="E109" t="s">
        <v>660</v>
      </c>
      <c r="F109" s="1"/>
      <c r="G109" s="2">
        <v>45393</v>
      </c>
      <c r="H109" t="s">
        <v>1355</v>
      </c>
      <c r="I109" t="s">
        <v>1356</v>
      </c>
      <c r="J109" t="s">
        <v>660</v>
      </c>
      <c r="K109" t="s">
        <v>34</v>
      </c>
      <c r="L109" t="s">
        <v>36</v>
      </c>
      <c r="M109" t="s">
        <v>1357</v>
      </c>
      <c r="N109" t="s">
        <v>46</v>
      </c>
      <c r="O109" t="s">
        <v>46</v>
      </c>
      <c r="P109" t="s">
        <v>46</v>
      </c>
      <c r="Q109" t="s">
        <v>1358</v>
      </c>
      <c r="R109" t="s">
        <v>54</v>
      </c>
      <c r="S109" t="s">
        <v>54</v>
      </c>
      <c r="T109" t="s">
        <v>54</v>
      </c>
      <c r="U109" t="s">
        <v>1359</v>
      </c>
      <c r="V109" t="s">
        <v>46</v>
      </c>
      <c r="W109" t="s">
        <v>54</v>
      </c>
      <c r="X109" t="s">
        <v>779</v>
      </c>
      <c r="Y109" t="s">
        <v>46</v>
      </c>
      <c r="Z109" t="s">
        <v>1360</v>
      </c>
      <c r="AA109" t="s">
        <v>46</v>
      </c>
      <c r="AB109" t="s">
        <v>46</v>
      </c>
      <c r="AC109" t="s">
        <v>1361</v>
      </c>
      <c r="AD109" t="s">
        <v>54</v>
      </c>
      <c r="AE109" t="s">
        <v>46</v>
      </c>
      <c r="AF109" t="s">
        <v>46</v>
      </c>
      <c r="AG109" t="s">
        <v>1362</v>
      </c>
      <c r="AH109" t="s">
        <v>54</v>
      </c>
      <c r="AI109" t="s">
        <v>46</v>
      </c>
      <c r="AJ109" t="s">
        <v>46</v>
      </c>
      <c r="AK109" t="s">
        <v>46</v>
      </c>
      <c r="AL109" t="s">
        <v>1363</v>
      </c>
      <c r="AM109" t="s">
        <v>1364</v>
      </c>
      <c r="AN109" t="s">
        <v>1365</v>
      </c>
      <c r="AO109" s="4">
        <f>+COUNTIF(Table1[[#This Row],[   1.El docente inicia la grabación a tiempo]:[18.   Despide la sesión]],"Cumple")/18</f>
        <v>0.66666666666666663</v>
      </c>
      <c r="AP109" t="str">
        <f>VLOOKUP(Table1[[#This Row],[Programa ]],Tabla2[],2)</f>
        <v>Pregrado</v>
      </c>
    </row>
    <row r="110" spans="1:42" x14ac:dyDescent="0.25">
      <c r="A110">
        <v>109</v>
      </c>
      <c r="B110" s="1">
        <v>45394.384942129604</v>
      </c>
      <c r="C110" s="1">
        <v>45394.409918981502</v>
      </c>
      <c r="D110" t="s">
        <v>821</v>
      </c>
      <c r="E110" t="s">
        <v>822</v>
      </c>
      <c r="F110" s="1"/>
      <c r="G110" s="2">
        <v>45394</v>
      </c>
      <c r="H110" t="s">
        <v>1366</v>
      </c>
      <c r="I110" t="s">
        <v>1367</v>
      </c>
      <c r="J110" t="s">
        <v>1368</v>
      </c>
      <c r="K110" t="s">
        <v>21</v>
      </c>
      <c r="L110" t="s">
        <v>23</v>
      </c>
      <c r="M110" t="s">
        <v>1369</v>
      </c>
      <c r="N110" t="s">
        <v>46</v>
      </c>
      <c r="O110" t="s">
        <v>46</v>
      </c>
      <c r="P110" t="s">
        <v>46</v>
      </c>
      <c r="Q110" t="s">
        <v>1370</v>
      </c>
      <c r="R110" t="s">
        <v>46</v>
      </c>
      <c r="S110" t="s">
        <v>46</v>
      </c>
      <c r="T110" t="s">
        <v>54</v>
      </c>
      <c r="U110" t="s">
        <v>1371</v>
      </c>
      <c r="V110" t="s">
        <v>46</v>
      </c>
      <c r="W110" t="s">
        <v>54</v>
      </c>
      <c r="X110" t="s">
        <v>1372</v>
      </c>
      <c r="Y110" t="s">
        <v>46</v>
      </c>
      <c r="Z110" t="s">
        <v>1373</v>
      </c>
      <c r="AA110" t="s">
        <v>46</v>
      </c>
      <c r="AB110" t="s">
        <v>46</v>
      </c>
      <c r="AC110" t="s">
        <v>1374</v>
      </c>
      <c r="AD110" t="s">
        <v>46</v>
      </c>
      <c r="AE110" t="s">
        <v>46</v>
      </c>
      <c r="AF110" t="s">
        <v>46</v>
      </c>
      <c r="AG110" t="s">
        <v>1375</v>
      </c>
      <c r="AH110" t="s">
        <v>54</v>
      </c>
      <c r="AI110" t="s">
        <v>46</v>
      </c>
      <c r="AJ110" t="s">
        <v>46</v>
      </c>
      <c r="AK110" t="s">
        <v>46</v>
      </c>
      <c r="AL110" t="s">
        <v>1376</v>
      </c>
      <c r="AM110" t="s">
        <v>1377</v>
      </c>
      <c r="AN110" t="s">
        <v>1378</v>
      </c>
      <c r="AO110" s="4">
        <f>+COUNTIF(Table1[[#This Row],[   1.El docente inicia la grabación a tiempo]:[18.   Despide la sesión]],"Cumple")/18</f>
        <v>0.83333333333333337</v>
      </c>
      <c r="AP110" t="str">
        <f>VLOOKUP(Table1[[#This Row],[Programa ]],Tabla2[],2)</f>
        <v>Posgrado</v>
      </c>
    </row>
    <row r="111" spans="1:42" x14ac:dyDescent="0.25">
      <c r="A111">
        <v>110</v>
      </c>
      <c r="B111" s="1">
        <v>45397.4352546296</v>
      </c>
      <c r="C111" s="1">
        <v>45397.4980671296</v>
      </c>
      <c r="D111" t="s">
        <v>274</v>
      </c>
      <c r="E111" t="s">
        <v>275</v>
      </c>
      <c r="F111" s="1"/>
      <c r="G111" s="2">
        <v>45397</v>
      </c>
      <c r="H111" t="s">
        <v>1380</v>
      </c>
      <c r="I111" t="s">
        <v>644</v>
      </c>
      <c r="J111" t="s">
        <v>1381</v>
      </c>
      <c r="K111" t="s">
        <v>4</v>
      </c>
      <c r="L111" t="s">
        <v>18</v>
      </c>
      <c r="M111" t="s">
        <v>1382</v>
      </c>
      <c r="N111" t="s">
        <v>46</v>
      </c>
      <c r="O111" t="s">
        <v>46</v>
      </c>
      <c r="P111" t="s">
        <v>46</v>
      </c>
      <c r="Q111" t="s">
        <v>1383</v>
      </c>
      <c r="R111" t="s">
        <v>46</v>
      </c>
      <c r="S111" t="s">
        <v>46</v>
      </c>
      <c r="T111" t="s">
        <v>46</v>
      </c>
      <c r="U111" t="s">
        <v>1384</v>
      </c>
      <c r="V111" t="s">
        <v>46</v>
      </c>
      <c r="W111" t="s">
        <v>54</v>
      </c>
      <c r="X111" t="s">
        <v>1385</v>
      </c>
      <c r="Y111" t="s">
        <v>46</v>
      </c>
      <c r="Z111" t="s">
        <v>1386</v>
      </c>
      <c r="AA111" t="s">
        <v>46</v>
      </c>
      <c r="AB111" t="s">
        <v>46</v>
      </c>
      <c r="AC111" t="s">
        <v>1387</v>
      </c>
      <c r="AD111" t="s">
        <v>46</v>
      </c>
      <c r="AE111" t="s">
        <v>46</v>
      </c>
      <c r="AF111" t="s">
        <v>46</v>
      </c>
      <c r="AG111" t="s">
        <v>1388</v>
      </c>
      <c r="AH111" t="s">
        <v>46</v>
      </c>
      <c r="AI111" t="s">
        <v>46</v>
      </c>
      <c r="AJ111" t="s">
        <v>46</v>
      </c>
      <c r="AK111" t="s">
        <v>46</v>
      </c>
      <c r="AL111" t="s">
        <v>1389</v>
      </c>
      <c r="AM111" t="s">
        <v>1390</v>
      </c>
      <c r="AN111" t="s">
        <v>1391</v>
      </c>
      <c r="AO111" s="4">
        <f>+COUNTIF(Table1[[#This Row],[   1.El docente inicia la grabación a tiempo]:[18.   Despide la sesión]],"Cumple")/18</f>
        <v>0.94444444444444442</v>
      </c>
      <c r="AP111" t="str">
        <f>VLOOKUP(Table1[[#This Row],[Programa ]],Tabla2[],2)</f>
        <v>Pregrado</v>
      </c>
    </row>
    <row r="112" spans="1:42" x14ac:dyDescent="0.25">
      <c r="A112">
        <v>111</v>
      </c>
      <c r="B112" s="1">
        <v>45397.499317129601</v>
      </c>
      <c r="C112" s="1">
        <v>45397.557986111096</v>
      </c>
      <c r="D112" t="s">
        <v>274</v>
      </c>
      <c r="E112" t="s">
        <v>275</v>
      </c>
      <c r="F112" s="1"/>
      <c r="G112" s="2">
        <v>45397</v>
      </c>
      <c r="H112" t="s">
        <v>1392</v>
      </c>
      <c r="I112" t="s">
        <v>1393</v>
      </c>
      <c r="J112" t="s">
        <v>627</v>
      </c>
      <c r="K112" t="s">
        <v>4</v>
      </c>
      <c r="L112" t="s">
        <v>18</v>
      </c>
      <c r="M112" t="s">
        <v>1394</v>
      </c>
      <c r="N112" t="s">
        <v>46</v>
      </c>
      <c r="O112" t="s">
        <v>46</v>
      </c>
      <c r="P112" t="s">
        <v>46</v>
      </c>
      <c r="Q112" t="s">
        <v>1395</v>
      </c>
      <c r="R112" t="s">
        <v>54</v>
      </c>
      <c r="S112" t="s">
        <v>54</v>
      </c>
      <c r="T112" t="s">
        <v>54</v>
      </c>
      <c r="U112" t="s">
        <v>1396</v>
      </c>
      <c r="V112" t="s">
        <v>46</v>
      </c>
      <c r="W112" t="s">
        <v>54</v>
      </c>
      <c r="X112" t="s">
        <v>1397</v>
      </c>
      <c r="Y112" t="s">
        <v>46</v>
      </c>
      <c r="Z112" t="s">
        <v>1398</v>
      </c>
      <c r="AA112" t="s">
        <v>46</v>
      </c>
      <c r="AB112" t="s">
        <v>54</v>
      </c>
      <c r="AC112" t="s">
        <v>1399</v>
      </c>
      <c r="AD112" t="s">
        <v>46</v>
      </c>
      <c r="AE112" t="s">
        <v>46</v>
      </c>
      <c r="AF112" t="s">
        <v>46</v>
      </c>
      <c r="AG112" t="s">
        <v>1400</v>
      </c>
      <c r="AH112" t="s">
        <v>54</v>
      </c>
      <c r="AI112" t="s">
        <v>46</v>
      </c>
      <c r="AJ112" t="s">
        <v>46</v>
      </c>
      <c r="AK112" t="s">
        <v>46</v>
      </c>
      <c r="AL112" t="s">
        <v>1401</v>
      </c>
      <c r="AM112" t="s">
        <v>1402</v>
      </c>
      <c r="AN112" t="s">
        <v>1403</v>
      </c>
      <c r="AO112" s="4">
        <f>+COUNTIF(Table1[[#This Row],[   1.El docente inicia la grabación a tiempo]:[18.   Despide la sesión]],"Cumple")/18</f>
        <v>0.66666666666666663</v>
      </c>
      <c r="AP112" t="str">
        <f>VLOOKUP(Table1[[#This Row],[Programa ]],Tabla2[],2)</f>
        <v>Pregrado</v>
      </c>
    </row>
    <row r="113" spans="1:42" x14ac:dyDescent="0.25">
      <c r="A113">
        <v>112</v>
      </c>
      <c r="B113" s="1">
        <v>45397.558287036998</v>
      </c>
      <c r="C113" s="1">
        <v>45397.581712963001</v>
      </c>
      <c r="D113" t="s">
        <v>274</v>
      </c>
      <c r="E113" t="s">
        <v>275</v>
      </c>
      <c r="F113" s="1"/>
      <c r="G113" s="2">
        <v>45397</v>
      </c>
      <c r="H113" t="s">
        <v>1404</v>
      </c>
      <c r="I113" t="s">
        <v>1405</v>
      </c>
      <c r="J113" t="s">
        <v>1406</v>
      </c>
      <c r="K113" t="s">
        <v>4</v>
      </c>
      <c r="L113" t="s">
        <v>18</v>
      </c>
      <c r="M113" t="s">
        <v>1407</v>
      </c>
      <c r="N113" t="s">
        <v>46</v>
      </c>
      <c r="O113" t="s">
        <v>46</v>
      </c>
      <c r="P113" t="s">
        <v>46</v>
      </c>
      <c r="Q113" t="s">
        <v>1408</v>
      </c>
      <c r="R113" t="s">
        <v>46</v>
      </c>
      <c r="S113" t="s">
        <v>46</v>
      </c>
      <c r="T113" t="s">
        <v>46</v>
      </c>
      <c r="U113" t="s">
        <v>1408</v>
      </c>
      <c r="V113" t="s">
        <v>46</v>
      </c>
      <c r="W113" t="s">
        <v>46</v>
      </c>
      <c r="X113" t="s">
        <v>1408</v>
      </c>
      <c r="Y113" t="s">
        <v>46</v>
      </c>
      <c r="Z113" t="s">
        <v>1408</v>
      </c>
      <c r="AA113" t="s">
        <v>46</v>
      </c>
      <c r="AB113" t="s">
        <v>46</v>
      </c>
      <c r="AC113" t="s">
        <v>1408</v>
      </c>
      <c r="AD113" t="s">
        <v>46</v>
      </c>
      <c r="AE113" t="s">
        <v>46</v>
      </c>
      <c r="AF113" t="s">
        <v>46</v>
      </c>
      <c r="AG113" t="s">
        <v>1408</v>
      </c>
      <c r="AH113" t="s">
        <v>46</v>
      </c>
      <c r="AI113" t="s">
        <v>46</v>
      </c>
      <c r="AJ113" t="s">
        <v>46</v>
      </c>
      <c r="AK113" t="s">
        <v>46</v>
      </c>
      <c r="AL113" t="s">
        <v>1408</v>
      </c>
      <c r="AM113" t="s">
        <v>1409</v>
      </c>
      <c r="AN113" t="s">
        <v>1410</v>
      </c>
      <c r="AO113" s="4">
        <f>+COUNTIF(Table1[[#This Row],[   1.El docente inicia la grabación a tiempo]:[18.   Despide la sesión]],"Cumple")/18</f>
        <v>1</v>
      </c>
      <c r="AP113" t="str">
        <f>VLOOKUP(Table1[[#This Row],[Programa ]],Tabla2[],2)</f>
        <v>Pregrado</v>
      </c>
    </row>
    <row r="114" spans="1:42" x14ac:dyDescent="0.25">
      <c r="A114">
        <v>113</v>
      </c>
      <c r="B114" s="1">
        <v>45400.404814814799</v>
      </c>
      <c r="C114" s="1">
        <v>45400.414710648103</v>
      </c>
      <c r="D114" t="s">
        <v>659</v>
      </c>
      <c r="E114" t="s">
        <v>660</v>
      </c>
      <c r="F114" s="1"/>
      <c r="G114" s="2">
        <v>45397</v>
      </c>
      <c r="H114" t="s">
        <v>661</v>
      </c>
      <c r="I114" t="s">
        <v>1411</v>
      </c>
      <c r="J114" t="s">
        <v>663</v>
      </c>
      <c r="K114" t="s">
        <v>34</v>
      </c>
      <c r="L114" t="s">
        <v>35</v>
      </c>
      <c r="M114" t="s">
        <v>1412</v>
      </c>
      <c r="N114" t="s">
        <v>46</v>
      </c>
      <c r="O114" t="s">
        <v>46</v>
      </c>
      <c r="P114" t="s">
        <v>46</v>
      </c>
      <c r="Q114" t="s">
        <v>1413</v>
      </c>
      <c r="R114" t="s">
        <v>46</v>
      </c>
      <c r="S114" t="s">
        <v>46</v>
      </c>
      <c r="T114" t="s">
        <v>46</v>
      </c>
      <c r="U114" t="s">
        <v>1414</v>
      </c>
      <c r="V114" t="s">
        <v>46</v>
      </c>
      <c r="W114" t="s">
        <v>54</v>
      </c>
      <c r="X114" t="s">
        <v>1415</v>
      </c>
      <c r="Y114" t="s">
        <v>46</v>
      </c>
      <c r="Z114" t="s">
        <v>1416</v>
      </c>
      <c r="AA114" t="s">
        <v>46</v>
      </c>
      <c r="AB114" t="s">
        <v>46</v>
      </c>
      <c r="AC114" t="s">
        <v>1417</v>
      </c>
      <c r="AD114" t="s">
        <v>46</v>
      </c>
      <c r="AE114" t="s">
        <v>46</v>
      </c>
      <c r="AF114" t="s">
        <v>46</v>
      </c>
      <c r="AG114" t="s">
        <v>1418</v>
      </c>
      <c r="AH114" t="s">
        <v>46</v>
      </c>
      <c r="AI114" t="s">
        <v>54</v>
      </c>
      <c r="AJ114" t="s">
        <v>54</v>
      </c>
      <c r="AK114" t="s">
        <v>46</v>
      </c>
      <c r="AL114" t="s">
        <v>1419</v>
      </c>
      <c r="AM114" t="s">
        <v>1420</v>
      </c>
      <c r="AN114" t="s">
        <v>1421</v>
      </c>
      <c r="AO114" s="4">
        <f>+COUNTIF(Table1[[#This Row],[   1.El docente inicia la grabación a tiempo]:[18.   Despide la sesión]],"Cumple")/18</f>
        <v>0.83333333333333337</v>
      </c>
      <c r="AP114" t="str">
        <f>VLOOKUP(Table1[[#This Row],[Programa ]],Tabla2[],2)</f>
        <v>Posgrado</v>
      </c>
    </row>
    <row r="115" spans="1:42" x14ac:dyDescent="0.25">
      <c r="A115">
        <v>114</v>
      </c>
      <c r="B115" s="1">
        <v>45401.306157407402</v>
      </c>
      <c r="C115" s="1">
        <v>45401.3151967593</v>
      </c>
      <c r="D115" t="s">
        <v>659</v>
      </c>
      <c r="E115" t="s">
        <v>660</v>
      </c>
      <c r="F115" s="1"/>
      <c r="G115" s="2">
        <v>45400</v>
      </c>
      <c r="H115" t="s">
        <v>1333</v>
      </c>
      <c r="I115" t="s">
        <v>1334</v>
      </c>
      <c r="J115" t="s">
        <v>660</v>
      </c>
      <c r="K115" t="s">
        <v>34</v>
      </c>
      <c r="L115" t="s">
        <v>35</v>
      </c>
      <c r="M115" t="s">
        <v>1422</v>
      </c>
      <c r="N115" t="s">
        <v>46</v>
      </c>
      <c r="O115" t="s">
        <v>46</v>
      </c>
      <c r="P115" t="s">
        <v>46</v>
      </c>
      <c r="Q115" t="s">
        <v>1423</v>
      </c>
      <c r="R115" t="s">
        <v>46</v>
      </c>
      <c r="S115" t="s">
        <v>54</v>
      </c>
      <c r="T115" t="s">
        <v>46</v>
      </c>
      <c r="U115" t="s">
        <v>1424</v>
      </c>
      <c r="V115" t="s">
        <v>46</v>
      </c>
      <c r="W115" t="s">
        <v>46</v>
      </c>
      <c r="X115" t="s">
        <v>1425</v>
      </c>
      <c r="Y115" t="s">
        <v>46</v>
      </c>
      <c r="Z115" t="s">
        <v>1426</v>
      </c>
      <c r="AA115" t="s">
        <v>46</v>
      </c>
      <c r="AB115" t="s">
        <v>46</v>
      </c>
      <c r="AC115" t="s">
        <v>1350</v>
      </c>
      <c r="AD115" t="s">
        <v>46</v>
      </c>
      <c r="AE115" t="s">
        <v>46</v>
      </c>
      <c r="AF115" t="s">
        <v>46</v>
      </c>
      <c r="AG115" t="s">
        <v>1427</v>
      </c>
      <c r="AH115" t="s">
        <v>46</v>
      </c>
      <c r="AI115" t="s">
        <v>54</v>
      </c>
      <c r="AJ115" t="s">
        <v>54</v>
      </c>
      <c r="AK115" t="s">
        <v>46</v>
      </c>
      <c r="AL115" t="s">
        <v>1428</v>
      </c>
      <c r="AM115" t="s">
        <v>1429</v>
      </c>
      <c r="AN115" t="s">
        <v>1430</v>
      </c>
      <c r="AO115" s="4">
        <f>+COUNTIF(Table1[[#This Row],[   1.El docente inicia la grabación a tiempo]:[18.   Despide la sesión]],"Cumple")/18</f>
        <v>0.83333333333333337</v>
      </c>
      <c r="AP115" t="str">
        <f>VLOOKUP(Table1[[#This Row],[Programa ]],Tabla2[],2)</f>
        <v>Posgrado</v>
      </c>
    </row>
    <row r="116" spans="1:42" x14ac:dyDescent="0.25">
      <c r="A116">
        <v>115</v>
      </c>
      <c r="B116" s="1">
        <v>45401.315358796302</v>
      </c>
      <c r="C116" s="1">
        <v>45401.345763888901</v>
      </c>
      <c r="D116" t="s">
        <v>659</v>
      </c>
      <c r="E116" t="s">
        <v>660</v>
      </c>
      <c r="F116" s="1"/>
      <c r="G116" s="2">
        <v>45399</v>
      </c>
      <c r="H116" t="s">
        <v>1431</v>
      </c>
      <c r="I116" t="s">
        <v>1432</v>
      </c>
      <c r="J116" t="s">
        <v>660</v>
      </c>
      <c r="K116" t="s">
        <v>34</v>
      </c>
      <c r="L116" t="s">
        <v>36</v>
      </c>
      <c r="M116" t="s">
        <v>1433</v>
      </c>
      <c r="N116" t="s">
        <v>46</v>
      </c>
      <c r="O116" t="s">
        <v>46</v>
      </c>
      <c r="P116" t="s">
        <v>46</v>
      </c>
      <c r="Q116" t="s">
        <v>1434</v>
      </c>
      <c r="R116" t="s">
        <v>46</v>
      </c>
      <c r="S116" t="s">
        <v>46</v>
      </c>
      <c r="T116" t="s">
        <v>46</v>
      </c>
      <c r="U116" t="s">
        <v>1435</v>
      </c>
      <c r="V116" t="s">
        <v>46</v>
      </c>
      <c r="W116" t="s">
        <v>46</v>
      </c>
      <c r="X116" t="s">
        <v>1436</v>
      </c>
      <c r="Y116" t="s">
        <v>46</v>
      </c>
      <c r="Z116" t="s">
        <v>1437</v>
      </c>
      <c r="AA116" t="s">
        <v>46</v>
      </c>
      <c r="AB116" t="s">
        <v>46</v>
      </c>
      <c r="AC116" t="s">
        <v>1438</v>
      </c>
      <c r="AD116" t="s">
        <v>46</v>
      </c>
      <c r="AE116" t="s">
        <v>46</v>
      </c>
      <c r="AF116" t="s">
        <v>46</v>
      </c>
      <c r="AG116" t="s">
        <v>1439</v>
      </c>
      <c r="AH116" t="s">
        <v>46</v>
      </c>
      <c r="AI116" t="s">
        <v>46</v>
      </c>
      <c r="AJ116" t="s">
        <v>46</v>
      </c>
      <c r="AK116" t="s">
        <v>46</v>
      </c>
      <c r="AL116" t="s">
        <v>1440</v>
      </c>
      <c r="AM116" t="s">
        <v>1441</v>
      </c>
      <c r="AN116" t="s">
        <v>1442</v>
      </c>
      <c r="AO116" s="4">
        <f>+COUNTIF(Table1[[#This Row],[   1.El docente inicia la grabación a tiempo]:[18.   Despide la sesión]],"Cumple")/18</f>
        <v>1</v>
      </c>
      <c r="AP116" t="str">
        <f>VLOOKUP(Table1[[#This Row],[Programa ]],Tabla2[],2)</f>
        <v>Pregrado</v>
      </c>
    </row>
    <row r="117" spans="1:42" x14ac:dyDescent="0.25">
      <c r="A117">
        <v>116</v>
      </c>
      <c r="B117" s="1">
        <v>45401.345937500002</v>
      </c>
      <c r="C117" s="1">
        <v>45401.356851851902</v>
      </c>
      <c r="D117" t="s">
        <v>659</v>
      </c>
      <c r="E117" t="s">
        <v>660</v>
      </c>
      <c r="F117" s="1"/>
      <c r="G117" s="2">
        <v>45400</v>
      </c>
      <c r="H117" t="s">
        <v>1443</v>
      </c>
      <c r="I117" t="s">
        <v>1444</v>
      </c>
      <c r="J117" t="s">
        <v>663</v>
      </c>
      <c r="K117" t="s">
        <v>34</v>
      </c>
      <c r="L117" t="s">
        <v>36</v>
      </c>
      <c r="M117" t="s">
        <v>1445</v>
      </c>
      <c r="N117" t="s">
        <v>46</v>
      </c>
      <c r="O117" t="s">
        <v>46</v>
      </c>
      <c r="P117" t="s">
        <v>46</v>
      </c>
      <c r="Q117" t="s">
        <v>1446</v>
      </c>
      <c r="R117" t="s">
        <v>54</v>
      </c>
      <c r="S117" t="s">
        <v>54</v>
      </c>
      <c r="T117" t="s">
        <v>54</v>
      </c>
      <c r="U117" t="s">
        <v>1447</v>
      </c>
      <c r="V117" t="s">
        <v>46</v>
      </c>
      <c r="W117" t="s">
        <v>54</v>
      </c>
      <c r="X117" t="s">
        <v>1448</v>
      </c>
      <c r="Y117" t="s">
        <v>46</v>
      </c>
      <c r="Z117" t="s">
        <v>1449</v>
      </c>
      <c r="AA117" t="s">
        <v>46</v>
      </c>
      <c r="AB117" t="s">
        <v>46</v>
      </c>
      <c r="AC117" t="s">
        <v>1450</v>
      </c>
      <c r="AD117" t="s">
        <v>54</v>
      </c>
      <c r="AE117" t="s">
        <v>46</v>
      </c>
      <c r="AF117" t="s">
        <v>46</v>
      </c>
      <c r="AG117" t="s">
        <v>1451</v>
      </c>
      <c r="AH117" t="s">
        <v>54</v>
      </c>
      <c r="AI117" t="s">
        <v>46</v>
      </c>
      <c r="AJ117" t="s">
        <v>46</v>
      </c>
      <c r="AK117" t="s">
        <v>46</v>
      </c>
      <c r="AL117" t="s">
        <v>1452</v>
      </c>
      <c r="AM117" t="s">
        <v>1453</v>
      </c>
      <c r="AN117" t="s">
        <v>1454</v>
      </c>
      <c r="AO117" s="4">
        <f>+COUNTIF(Table1[[#This Row],[   1.El docente inicia la grabación a tiempo]:[18.   Despide la sesión]],"Cumple")/18</f>
        <v>0.66666666666666663</v>
      </c>
      <c r="AP117" t="str">
        <f>VLOOKUP(Table1[[#This Row],[Programa ]],Tabla2[],2)</f>
        <v>Pregrado</v>
      </c>
    </row>
    <row r="118" spans="1:42" x14ac:dyDescent="0.25">
      <c r="A118">
        <v>117</v>
      </c>
      <c r="B118" s="1">
        <v>45401.357199074097</v>
      </c>
      <c r="C118" s="1">
        <v>45401.366504629601</v>
      </c>
      <c r="D118" t="s">
        <v>659</v>
      </c>
      <c r="E118" t="s">
        <v>660</v>
      </c>
      <c r="F118" s="1"/>
      <c r="G118" s="2">
        <v>45397</v>
      </c>
      <c r="H118" t="s">
        <v>1455</v>
      </c>
      <c r="I118" t="s">
        <v>1456</v>
      </c>
      <c r="J118" t="s">
        <v>663</v>
      </c>
      <c r="K118" t="s">
        <v>34</v>
      </c>
      <c r="L118" t="s">
        <v>36</v>
      </c>
      <c r="M118" t="s">
        <v>1457</v>
      </c>
      <c r="N118" t="s">
        <v>46</v>
      </c>
      <c r="O118" t="s">
        <v>46</v>
      </c>
      <c r="P118" t="s">
        <v>46</v>
      </c>
      <c r="Q118" t="s">
        <v>793</v>
      </c>
      <c r="R118" t="s">
        <v>46</v>
      </c>
      <c r="S118" t="s">
        <v>46</v>
      </c>
      <c r="T118" t="s">
        <v>46</v>
      </c>
      <c r="U118" t="s">
        <v>1458</v>
      </c>
      <c r="V118" t="s">
        <v>46</v>
      </c>
      <c r="W118" t="s">
        <v>46</v>
      </c>
      <c r="X118" t="s">
        <v>458</v>
      </c>
      <c r="Y118" t="s">
        <v>46</v>
      </c>
      <c r="Z118" t="s">
        <v>1459</v>
      </c>
      <c r="AA118" t="s">
        <v>46</v>
      </c>
      <c r="AB118" t="s">
        <v>46</v>
      </c>
      <c r="AC118" t="s">
        <v>1460</v>
      </c>
      <c r="AD118" t="s">
        <v>46</v>
      </c>
      <c r="AE118" t="s">
        <v>46</v>
      </c>
      <c r="AF118" t="s">
        <v>46</v>
      </c>
      <c r="AG118" t="s">
        <v>1461</v>
      </c>
      <c r="AH118" t="s">
        <v>46</v>
      </c>
      <c r="AI118" t="s">
        <v>46</v>
      </c>
      <c r="AJ118" t="s">
        <v>46</v>
      </c>
      <c r="AK118" t="s">
        <v>46</v>
      </c>
      <c r="AL118" t="s">
        <v>1462</v>
      </c>
      <c r="AM118" t="s">
        <v>1463</v>
      </c>
      <c r="AN118" t="s">
        <v>1442</v>
      </c>
      <c r="AO118" s="4">
        <f>+COUNTIF(Table1[[#This Row],[   1.El docente inicia la grabación a tiempo]:[18.   Despide la sesión]],"Cumple")/18</f>
        <v>1</v>
      </c>
      <c r="AP118" t="str">
        <f>VLOOKUP(Table1[[#This Row],[Programa ]],Tabla2[],2)</f>
        <v>Pregrado</v>
      </c>
    </row>
    <row r="119" spans="1:42" x14ac:dyDescent="0.25">
      <c r="A119">
        <v>118</v>
      </c>
      <c r="B119" s="1">
        <v>45401.366539351897</v>
      </c>
      <c r="C119" s="1">
        <v>45401.375636574099</v>
      </c>
      <c r="D119" t="s">
        <v>659</v>
      </c>
      <c r="E119" t="s">
        <v>660</v>
      </c>
      <c r="F119" s="1"/>
      <c r="G119" s="2">
        <v>45398</v>
      </c>
      <c r="H119" t="s">
        <v>1464</v>
      </c>
      <c r="I119" t="s">
        <v>429</v>
      </c>
      <c r="J119" t="s">
        <v>660</v>
      </c>
      <c r="K119" t="s">
        <v>34</v>
      </c>
      <c r="L119" t="s">
        <v>36</v>
      </c>
      <c r="M119" t="s">
        <v>1465</v>
      </c>
      <c r="N119" t="s">
        <v>46</v>
      </c>
      <c r="O119" t="s">
        <v>46</v>
      </c>
      <c r="P119" t="s">
        <v>46</v>
      </c>
      <c r="Q119" t="s">
        <v>1466</v>
      </c>
      <c r="R119" t="s">
        <v>46</v>
      </c>
      <c r="S119" t="s">
        <v>46</v>
      </c>
      <c r="T119" t="s">
        <v>46</v>
      </c>
      <c r="U119" t="s">
        <v>1435</v>
      </c>
      <c r="V119" t="s">
        <v>46</v>
      </c>
      <c r="W119" t="s">
        <v>46</v>
      </c>
      <c r="X119" t="s">
        <v>458</v>
      </c>
      <c r="Y119" t="s">
        <v>46</v>
      </c>
      <c r="Z119" t="s">
        <v>1467</v>
      </c>
      <c r="AA119" t="s">
        <v>46</v>
      </c>
      <c r="AB119" t="s">
        <v>46</v>
      </c>
      <c r="AC119" t="s">
        <v>1468</v>
      </c>
      <c r="AD119" t="s">
        <v>46</v>
      </c>
      <c r="AE119" t="s">
        <v>46</v>
      </c>
      <c r="AF119" t="s">
        <v>46</v>
      </c>
      <c r="AG119" t="s">
        <v>1469</v>
      </c>
      <c r="AH119" t="s">
        <v>46</v>
      </c>
      <c r="AI119" t="s">
        <v>46</v>
      </c>
      <c r="AJ119" t="s">
        <v>46</v>
      </c>
      <c r="AK119" t="s">
        <v>46</v>
      </c>
      <c r="AL119" t="s">
        <v>1470</v>
      </c>
      <c r="AM119" t="s">
        <v>1471</v>
      </c>
      <c r="AN119" t="s">
        <v>1472</v>
      </c>
      <c r="AO119" s="4">
        <f>+COUNTIF(Table1[[#This Row],[   1.El docente inicia la grabación a tiempo]:[18.   Despide la sesión]],"Cumple")/18</f>
        <v>1</v>
      </c>
      <c r="AP119" t="str">
        <f>VLOOKUP(Table1[[#This Row],[Programa ]],Tabla2[],2)</f>
        <v>Pregrado</v>
      </c>
    </row>
    <row r="120" spans="1:42" x14ac:dyDescent="0.25">
      <c r="A120">
        <v>119</v>
      </c>
      <c r="B120" s="1">
        <v>45401.376597222203</v>
      </c>
      <c r="C120" s="1">
        <v>45401.389108796298</v>
      </c>
      <c r="D120" t="s">
        <v>659</v>
      </c>
      <c r="E120" t="s">
        <v>660</v>
      </c>
      <c r="F120" s="1"/>
      <c r="G120" s="2">
        <v>45400</v>
      </c>
      <c r="H120" t="s">
        <v>1473</v>
      </c>
      <c r="I120" t="s">
        <v>662</v>
      </c>
      <c r="J120" t="s">
        <v>663</v>
      </c>
      <c r="K120" t="s">
        <v>34</v>
      </c>
      <c r="L120" t="s">
        <v>36</v>
      </c>
      <c r="M120" t="s">
        <v>1474</v>
      </c>
      <c r="N120" t="s">
        <v>46</v>
      </c>
      <c r="O120" t="s">
        <v>46</v>
      </c>
      <c r="P120" t="s">
        <v>46</v>
      </c>
      <c r="Q120" t="s">
        <v>1475</v>
      </c>
      <c r="R120" t="s">
        <v>46</v>
      </c>
      <c r="S120" t="s">
        <v>46</v>
      </c>
      <c r="T120" t="s">
        <v>46</v>
      </c>
      <c r="U120" t="s">
        <v>1476</v>
      </c>
      <c r="V120" t="s">
        <v>46</v>
      </c>
      <c r="W120" t="s">
        <v>46</v>
      </c>
      <c r="X120" t="s">
        <v>1302</v>
      </c>
      <c r="Y120" t="s">
        <v>46</v>
      </c>
      <c r="Z120" t="s">
        <v>1477</v>
      </c>
      <c r="AA120" t="s">
        <v>46</v>
      </c>
      <c r="AB120" t="s">
        <v>46</v>
      </c>
      <c r="AC120" t="s">
        <v>804</v>
      </c>
      <c r="AD120" t="s">
        <v>46</v>
      </c>
      <c r="AE120" t="s">
        <v>46</v>
      </c>
      <c r="AF120" t="s">
        <v>46</v>
      </c>
      <c r="AG120" t="s">
        <v>1478</v>
      </c>
      <c r="AH120" t="s">
        <v>46</v>
      </c>
      <c r="AI120" t="s">
        <v>46</v>
      </c>
      <c r="AJ120" t="s">
        <v>46</v>
      </c>
      <c r="AK120" t="s">
        <v>46</v>
      </c>
      <c r="AL120" t="s">
        <v>1479</v>
      </c>
      <c r="AM120" t="s">
        <v>1480</v>
      </c>
      <c r="AN120" t="s">
        <v>1481</v>
      </c>
      <c r="AO120" s="4">
        <f>+COUNTIF(Table1[[#This Row],[   1.El docente inicia la grabación a tiempo]:[18.   Despide la sesión]],"Cumple")/18</f>
        <v>1</v>
      </c>
      <c r="AP120" t="str">
        <f>VLOOKUP(Table1[[#This Row],[Programa ]],Tabla2[],2)</f>
        <v>Pregrado</v>
      </c>
    </row>
    <row r="121" spans="1:42" x14ac:dyDescent="0.25">
      <c r="A121">
        <v>120</v>
      </c>
      <c r="B121" s="1">
        <v>45401.7044328704</v>
      </c>
      <c r="C121" s="1">
        <v>45401.766215277799</v>
      </c>
      <c r="D121" t="s">
        <v>142</v>
      </c>
      <c r="E121" t="s">
        <v>143</v>
      </c>
      <c r="F121" s="1"/>
      <c r="G121" s="2">
        <v>45401</v>
      </c>
      <c r="H121" t="s">
        <v>1482</v>
      </c>
      <c r="I121" t="s">
        <v>1483</v>
      </c>
      <c r="J121" t="s">
        <v>1484</v>
      </c>
      <c r="K121" t="s">
        <v>4</v>
      </c>
      <c r="L121" t="s">
        <v>20</v>
      </c>
      <c r="M121" t="s">
        <v>1485</v>
      </c>
      <c r="N121" t="s">
        <v>46</v>
      </c>
      <c r="O121" t="s">
        <v>46</v>
      </c>
      <c r="P121" t="s">
        <v>47</v>
      </c>
      <c r="Q121" t="s">
        <v>1486</v>
      </c>
      <c r="R121" t="s">
        <v>46</v>
      </c>
      <c r="S121" t="s">
        <v>46</v>
      </c>
      <c r="T121" t="s">
        <v>46</v>
      </c>
      <c r="U121" t="s">
        <v>1487</v>
      </c>
      <c r="V121" t="s">
        <v>46</v>
      </c>
      <c r="W121" t="s">
        <v>46</v>
      </c>
      <c r="X121" t="s">
        <v>154</v>
      </c>
      <c r="Y121" t="s">
        <v>46</v>
      </c>
      <c r="Z121" t="s">
        <v>1488</v>
      </c>
      <c r="AA121" t="s">
        <v>46</v>
      </c>
      <c r="AB121" t="s">
        <v>46</v>
      </c>
      <c r="AC121" t="s">
        <v>1489</v>
      </c>
      <c r="AD121" t="s">
        <v>46</v>
      </c>
      <c r="AE121" t="s">
        <v>46</v>
      </c>
      <c r="AF121" t="s">
        <v>46</v>
      </c>
      <c r="AG121" t="s">
        <v>1490</v>
      </c>
      <c r="AH121" t="s">
        <v>46</v>
      </c>
      <c r="AI121" t="s">
        <v>46</v>
      </c>
      <c r="AJ121" t="s">
        <v>46</v>
      </c>
      <c r="AK121" t="s">
        <v>46</v>
      </c>
      <c r="AL121" t="s">
        <v>154</v>
      </c>
      <c r="AM121" t="s">
        <v>1491</v>
      </c>
      <c r="AN121" t="s">
        <v>1491</v>
      </c>
      <c r="AO121" s="4">
        <f>+COUNTIF(Table1[[#This Row],[   1.El docente inicia la grabación a tiempo]:[18.   Despide la sesión]],"Cumple")/18</f>
        <v>0.94444444444444442</v>
      </c>
      <c r="AP121" t="str">
        <f>VLOOKUP(Table1[[#This Row],[Programa ]],Tabla2[],2)</f>
        <v>Pregrado</v>
      </c>
    </row>
    <row r="122" spans="1:42" x14ac:dyDescent="0.25">
      <c r="A122">
        <v>121</v>
      </c>
      <c r="B122" s="1">
        <v>45401.766261574099</v>
      </c>
      <c r="C122" s="1">
        <v>45401.769976851901</v>
      </c>
      <c r="D122" t="s">
        <v>142</v>
      </c>
      <c r="E122" t="s">
        <v>143</v>
      </c>
      <c r="F122" s="1"/>
      <c r="G122" s="2">
        <v>45401</v>
      </c>
      <c r="H122" t="s">
        <v>1492</v>
      </c>
      <c r="I122" t="s">
        <v>1493</v>
      </c>
      <c r="J122" t="s">
        <v>159</v>
      </c>
      <c r="K122" t="s">
        <v>4</v>
      </c>
      <c r="L122" t="s">
        <v>20</v>
      </c>
      <c r="M122" t="s">
        <v>1485</v>
      </c>
      <c r="N122" t="s">
        <v>46</v>
      </c>
      <c r="O122" t="s">
        <v>46</v>
      </c>
      <c r="P122" t="s">
        <v>46</v>
      </c>
      <c r="Q122" t="s">
        <v>375</v>
      </c>
      <c r="R122" t="s">
        <v>46</v>
      </c>
      <c r="S122" t="s">
        <v>46</v>
      </c>
      <c r="T122" t="s">
        <v>46</v>
      </c>
      <c r="U122" t="s">
        <v>418</v>
      </c>
      <c r="V122" t="s">
        <v>46</v>
      </c>
      <c r="W122" t="s">
        <v>46</v>
      </c>
      <c r="X122" t="s">
        <v>375</v>
      </c>
      <c r="Y122" t="s">
        <v>46</v>
      </c>
      <c r="Z122" t="s">
        <v>418</v>
      </c>
      <c r="AA122" t="s">
        <v>46</v>
      </c>
      <c r="AB122" t="s">
        <v>46</v>
      </c>
      <c r="AC122" t="s">
        <v>418</v>
      </c>
      <c r="AD122" t="s">
        <v>46</v>
      </c>
      <c r="AE122" t="s">
        <v>46</v>
      </c>
      <c r="AF122" t="s">
        <v>46</v>
      </c>
      <c r="AG122" t="s">
        <v>418</v>
      </c>
      <c r="AH122" t="s">
        <v>46</v>
      </c>
      <c r="AI122" t="s">
        <v>46</v>
      </c>
      <c r="AJ122" t="s">
        <v>46</v>
      </c>
      <c r="AK122" t="s">
        <v>46</v>
      </c>
      <c r="AL122" t="s">
        <v>418</v>
      </c>
      <c r="AM122" t="s">
        <v>418</v>
      </c>
      <c r="AN122" t="s">
        <v>1442</v>
      </c>
      <c r="AO122" s="4">
        <f>+COUNTIF(Table1[[#This Row],[   1.El docente inicia la grabación a tiempo]:[18.   Despide la sesión]],"Cumple")/18</f>
        <v>1</v>
      </c>
      <c r="AP122" t="str">
        <f>VLOOKUP(Table1[[#This Row],[Programa ]],Tabla2[],2)</f>
        <v>Pregrado</v>
      </c>
    </row>
    <row r="123" spans="1:42" x14ac:dyDescent="0.25">
      <c r="A123">
        <v>122</v>
      </c>
      <c r="B123" s="1">
        <v>45401.7719560185</v>
      </c>
      <c r="C123" s="1">
        <v>45401.776354166701</v>
      </c>
      <c r="D123" t="s">
        <v>142</v>
      </c>
      <c r="E123" t="s">
        <v>143</v>
      </c>
      <c r="F123" s="1"/>
      <c r="G123" s="2">
        <v>45401</v>
      </c>
      <c r="H123" t="s">
        <v>1494</v>
      </c>
      <c r="I123" t="s">
        <v>1495</v>
      </c>
      <c r="J123" t="s">
        <v>1484</v>
      </c>
      <c r="K123" t="s">
        <v>4</v>
      </c>
      <c r="L123" t="s">
        <v>20</v>
      </c>
      <c r="M123" t="s">
        <v>1496</v>
      </c>
      <c r="N123" t="s">
        <v>46</v>
      </c>
      <c r="O123" t="s">
        <v>46</v>
      </c>
      <c r="P123" t="s">
        <v>46</v>
      </c>
      <c r="Q123" t="s">
        <v>418</v>
      </c>
      <c r="R123" t="s">
        <v>46</v>
      </c>
      <c r="S123" t="s">
        <v>46</v>
      </c>
      <c r="T123" t="s">
        <v>46</v>
      </c>
      <c r="U123" t="s">
        <v>418</v>
      </c>
      <c r="V123" t="s">
        <v>46</v>
      </c>
      <c r="W123" t="s">
        <v>46</v>
      </c>
      <c r="X123" t="s">
        <v>418</v>
      </c>
      <c r="Y123" t="s">
        <v>46</v>
      </c>
      <c r="Z123" t="s">
        <v>418</v>
      </c>
      <c r="AA123" t="s">
        <v>46</v>
      </c>
      <c r="AB123" t="s">
        <v>46</v>
      </c>
      <c r="AC123" t="s">
        <v>418</v>
      </c>
      <c r="AD123" t="s">
        <v>54</v>
      </c>
      <c r="AE123" t="s">
        <v>46</v>
      </c>
      <c r="AF123" t="s">
        <v>46</v>
      </c>
      <c r="AG123" t="s">
        <v>1497</v>
      </c>
      <c r="AH123" t="s">
        <v>46</v>
      </c>
      <c r="AI123" t="s">
        <v>46</v>
      </c>
      <c r="AJ123" t="s">
        <v>46</v>
      </c>
      <c r="AK123" t="s">
        <v>46</v>
      </c>
      <c r="AL123" t="s">
        <v>418</v>
      </c>
      <c r="AM123" t="s">
        <v>1497</v>
      </c>
      <c r="AN123" t="s">
        <v>1497</v>
      </c>
      <c r="AO123" s="4">
        <f>+COUNTIF(Table1[[#This Row],[   1.El docente inicia la grabación a tiempo]:[18.   Despide la sesión]],"Cumple")/18</f>
        <v>0.94444444444444442</v>
      </c>
      <c r="AP123" t="str">
        <f>VLOOKUP(Table1[[#This Row],[Programa ]],Tabla2[],2)</f>
        <v>Pregrado</v>
      </c>
    </row>
    <row r="124" spans="1:42" x14ac:dyDescent="0.25">
      <c r="A124">
        <v>123</v>
      </c>
      <c r="B124" s="1">
        <v>45401.780381944402</v>
      </c>
      <c r="C124" s="1">
        <v>45401.783009259299</v>
      </c>
      <c r="D124" t="s">
        <v>142</v>
      </c>
      <c r="E124" t="s">
        <v>143</v>
      </c>
      <c r="F124" s="1"/>
      <c r="G124" s="2">
        <v>45401</v>
      </c>
      <c r="H124" t="s">
        <v>1498</v>
      </c>
      <c r="I124" t="s">
        <v>1499</v>
      </c>
      <c r="J124" t="s">
        <v>146</v>
      </c>
      <c r="K124" t="s">
        <v>4</v>
      </c>
      <c r="L124" t="s">
        <v>20</v>
      </c>
      <c r="M124" t="s">
        <v>1500</v>
      </c>
      <c r="N124" t="s">
        <v>46</v>
      </c>
      <c r="O124" t="s">
        <v>46</v>
      </c>
      <c r="P124" t="s">
        <v>46</v>
      </c>
      <c r="Q124" t="s">
        <v>418</v>
      </c>
      <c r="R124" t="s">
        <v>46</v>
      </c>
      <c r="S124" t="s">
        <v>46</v>
      </c>
      <c r="T124" t="s">
        <v>46</v>
      </c>
      <c r="U124" t="s">
        <v>418</v>
      </c>
      <c r="V124" t="s">
        <v>46</v>
      </c>
      <c r="W124" t="s">
        <v>46</v>
      </c>
      <c r="X124" t="s">
        <v>418</v>
      </c>
      <c r="Y124" t="s">
        <v>46</v>
      </c>
      <c r="Z124" t="s">
        <v>418</v>
      </c>
      <c r="AA124" t="s">
        <v>46</v>
      </c>
      <c r="AB124" t="s">
        <v>46</v>
      </c>
      <c r="AC124" t="s">
        <v>418</v>
      </c>
      <c r="AD124" t="s">
        <v>46</v>
      </c>
      <c r="AE124" t="s">
        <v>46</v>
      </c>
      <c r="AF124" t="s">
        <v>46</v>
      </c>
      <c r="AG124" t="s">
        <v>418</v>
      </c>
      <c r="AH124" t="s">
        <v>46</v>
      </c>
      <c r="AI124" t="s">
        <v>46</v>
      </c>
      <c r="AJ124" t="s">
        <v>46</v>
      </c>
      <c r="AK124" t="s">
        <v>46</v>
      </c>
      <c r="AL124" t="s">
        <v>1501</v>
      </c>
      <c r="AM124" t="s">
        <v>1502</v>
      </c>
      <c r="AN124" t="s">
        <v>1503</v>
      </c>
      <c r="AO124" s="4">
        <f>+COUNTIF(Table1[[#This Row],[   1.El docente inicia la grabación a tiempo]:[18.   Despide la sesión]],"Cumple")/18</f>
        <v>1</v>
      </c>
      <c r="AP124" t="str">
        <f>VLOOKUP(Table1[[#This Row],[Programa ]],Tabla2[],2)</f>
        <v>Pregrado</v>
      </c>
    </row>
    <row r="125" spans="1:42" x14ac:dyDescent="0.25">
      <c r="A125">
        <v>124</v>
      </c>
      <c r="B125" s="1">
        <v>45404.313055555598</v>
      </c>
      <c r="C125" s="1">
        <v>45404.3285300926</v>
      </c>
      <c r="D125" t="s">
        <v>914</v>
      </c>
      <c r="E125" t="s">
        <v>915</v>
      </c>
      <c r="F125" s="1"/>
      <c r="G125" s="2">
        <v>45399</v>
      </c>
      <c r="H125" t="s">
        <v>1504</v>
      </c>
      <c r="I125" t="s">
        <v>1505</v>
      </c>
      <c r="J125" t="s">
        <v>915</v>
      </c>
      <c r="K125" t="s">
        <v>28</v>
      </c>
      <c r="L125" t="s">
        <v>29</v>
      </c>
      <c r="M125" t="s">
        <v>1506</v>
      </c>
      <c r="N125" t="s">
        <v>46</v>
      </c>
      <c r="O125" t="s">
        <v>46</v>
      </c>
      <c r="P125" t="s">
        <v>46</v>
      </c>
      <c r="Q125" t="s">
        <v>1507</v>
      </c>
      <c r="R125" t="s">
        <v>46</v>
      </c>
      <c r="S125" t="s">
        <v>46</v>
      </c>
      <c r="T125" t="s">
        <v>46</v>
      </c>
      <c r="U125" t="s">
        <v>1508</v>
      </c>
      <c r="V125" t="s">
        <v>46</v>
      </c>
      <c r="W125" t="s">
        <v>46</v>
      </c>
      <c r="X125" t="s">
        <v>377</v>
      </c>
      <c r="Y125" t="s">
        <v>46</v>
      </c>
      <c r="Z125" t="s">
        <v>1509</v>
      </c>
      <c r="AA125" t="s">
        <v>46</v>
      </c>
      <c r="AB125" t="s">
        <v>46</v>
      </c>
      <c r="AC125" t="s">
        <v>1510</v>
      </c>
      <c r="AD125" t="s">
        <v>46</v>
      </c>
      <c r="AE125" t="s">
        <v>46</v>
      </c>
      <c r="AF125" t="s">
        <v>46</v>
      </c>
      <c r="AG125" t="s">
        <v>1511</v>
      </c>
      <c r="AH125" t="s">
        <v>46</v>
      </c>
      <c r="AI125" t="s">
        <v>54</v>
      </c>
      <c r="AJ125" t="s">
        <v>54</v>
      </c>
      <c r="AK125" t="s">
        <v>46</v>
      </c>
      <c r="AL125" t="s">
        <v>1512</v>
      </c>
      <c r="AM125" t="s">
        <v>1513</v>
      </c>
      <c r="AN125" t="s">
        <v>1514</v>
      </c>
      <c r="AO125" s="4">
        <f>+COUNTIF(Table1[[#This Row],[   1.El docente inicia la grabación a tiempo]:[18.   Despide la sesión]],"Cumple")/18</f>
        <v>0.88888888888888884</v>
      </c>
      <c r="AP125" t="str">
        <f>VLOOKUP(Table1[[#This Row],[Programa ]],Tabla2[],2)</f>
        <v>Posgrado</v>
      </c>
    </row>
    <row r="126" spans="1:42" x14ac:dyDescent="0.25">
      <c r="A126">
        <v>125</v>
      </c>
      <c r="B126" s="1">
        <v>45404.329421296301</v>
      </c>
      <c r="C126" s="1">
        <v>45404.342303240701</v>
      </c>
      <c r="D126" t="s">
        <v>914</v>
      </c>
      <c r="E126" t="s">
        <v>915</v>
      </c>
      <c r="F126" s="1"/>
      <c r="G126" s="2">
        <v>45400</v>
      </c>
      <c r="H126" t="s">
        <v>1515</v>
      </c>
      <c r="I126" t="s">
        <v>1516</v>
      </c>
      <c r="J126" t="s">
        <v>915</v>
      </c>
      <c r="K126" t="s">
        <v>28</v>
      </c>
      <c r="L126" t="s">
        <v>1517</v>
      </c>
      <c r="M126" t="s">
        <v>1518</v>
      </c>
      <c r="N126" t="s">
        <v>46</v>
      </c>
      <c r="O126" t="s">
        <v>46</v>
      </c>
      <c r="P126" t="s">
        <v>46</v>
      </c>
      <c r="Q126" t="s">
        <v>1519</v>
      </c>
      <c r="R126" t="s">
        <v>46</v>
      </c>
      <c r="S126" t="s">
        <v>46</v>
      </c>
      <c r="T126" t="s">
        <v>46</v>
      </c>
      <c r="U126" t="s">
        <v>1520</v>
      </c>
      <c r="V126" t="s">
        <v>46</v>
      </c>
      <c r="W126" t="s">
        <v>46</v>
      </c>
      <c r="X126" t="s">
        <v>1032</v>
      </c>
      <c r="Y126" t="s">
        <v>46</v>
      </c>
      <c r="Z126" t="s">
        <v>1521</v>
      </c>
      <c r="AA126" t="s">
        <v>46</v>
      </c>
      <c r="AB126" t="s">
        <v>46</v>
      </c>
      <c r="AC126" t="s">
        <v>1522</v>
      </c>
      <c r="AD126" t="s">
        <v>46</v>
      </c>
      <c r="AE126" t="s">
        <v>46</v>
      </c>
      <c r="AF126" t="s">
        <v>54</v>
      </c>
      <c r="AG126" t="s">
        <v>1523</v>
      </c>
      <c r="AH126" t="s">
        <v>46</v>
      </c>
      <c r="AI126" t="s">
        <v>46</v>
      </c>
      <c r="AJ126" t="s">
        <v>46</v>
      </c>
      <c r="AK126" t="s">
        <v>46</v>
      </c>
      <c r="AL126" t="s">
        <v>377</v>
      </c>
      <c r="AM126" t="s">
        <v>1524</v>
      </c>
      <c r="AN126" t="s">
        <v>1525</v>
      </c>
      <c r="AO126" s="4">
        <f>+COUNTIF(Table1[[#This Row],[   1.El docente inicia la grabación a tiempo]:[18.   Despide la sesión]],"Cumple")/18</f>
        <v>0.94444444444444442</v>
      </c>
      <c r="AP126" t="str">
        <f>VLOOKUP(Table1[[#This Row],[Programa ]],Tabla2[],2)</f>
        <v>Posgrado</v>
      </c>
    </row>
    <row r="127" spans="1:42" x14ac:dyDescent="0.25">
      <c r="A127">
        <v>126</v>
      </c>
      <c r="B127" s="1">
        <v>45404.673206018502</v>
      </c>
      <c r="C127" s="1">
        <v>45404.687673611101</v>
      </c>
      <c r="D127" t="s">
        <v>274</v>
      </c>
      <c r="E127" t="s">
        <v>275</v>
      </c>
      <c r="F127" s="1"/>
      <c r="G127" s="2">
        <v>45404</v>
      </c>
      <c r="H127" t="s">
        <v>1527</v>
      </c>
      <c r="I127" t="s">
        <v>1528</v>
      </c>
      <c r="J127" t="s">
        <v>702</v>
      </c>
      <c r="K127" t="s">
        <v>4</v>
      </c>
      <c r="L127" t="s">
        <v>18</v>
      </c>
      <c r="M127" t="s">
        <v>1529</v>
      </c>
      <c r="N127" t="s">
        <v>46</v>
      </c>
      <c r="O127" t="s">
        <v>46</v>
      </c>
      <c r="P127" t="s">
        <v>47</v>
      </c>
      <c r="Q127" t="s">
        <v>1530</v>
      </c>
      <c r="R127" t="s">
        <v>54</v>
      </c>
      <c r="S127" t="s">
        <v>54</v>
      </c>
      <c r="T127" t="s">
        <v>54</v>
      </c>
      <c r="U127" t="s">
        <v>1531</v>
      </c>
      <c r="V127" t="s">
        <v>54</v>
      </c>
      <c r="W127" t="s">
        <v>54</v>
      </c>
      <c r="X127" t="s">
        <v>1532</v>
      </c>
      <c r="Y127" t="s">
        <v>54</v>
      </c>
      <c r="Z127" t="s">
        <v>1533</v>
      </c>
      <c r="AA127" t="s">
        <v>54</v>
      </c>
      <c r="AB127" t="s">
        <v>54</v>
      </c>
      <c r="AC127" t="s">
        <v>1534</v>
      </c>
      <c r="AD127" t="s">
        <v>54</v>
      </c>
      <c r="AE127" t="s">
        <v>54</v>
      </c>
      <c r="AF127" t="s">
        <v>54</v>
      </c>
      <c r="AG127" t="s">
        <v>1535</v>
      </c>
      <c r="AH127" t="s">
        <v>54</v>
      </c>
      <c r="AI127" t="s">
        <v>54</v>
      </c>
      <c r="AJ127" t="s">
        <v>54</v>
      </c>
      <c r="AK127" t="s">
        <v>46</v>
      </c>
      <c r="AL127" t="s">
        <v>1536</v>
      </c>
      <c r="AM127" t="s">
        <v>1537</v>
      </c>
      <c r="AN127" t="s">
        <v>1538</v>
      </c>
      <c r="AO127" s="4">
        <f>+COUNTIF(Table1[[#This Row],[   1.El docente inicia la grabación a tiempo]:[18.   Despide la sesión]],"Cumple")/18</f>
        <v>0.16666666666666666</v>
      </c>
      <c r="AP127" t="str">
        <f>VLOOKUP(Table1[[#This Row],[Programa ]],Tabla2[],2)</f>
        <v>Pregrado</v>
      </c>
    </row>
    <row r="128" spans="1:42" x14ac:dyDescent="0.25">
      <c r="A128">
        <v>127</v>
      </c>
      <c r="B128" s="1">
        <v>45404.689942129597</v>
      </c>
      <c r="C128" s="1">
        <v>45404.716030092597</v>
      </c>
      <c r="D128" t="s">
        <v>274</v>
      </c>
      <c r="E128" t="s">
        <v>275</v>
      </c>
      <c r="F128" s="1"/>
      <c r="G128" s="2">
        <v>45404</v>
      </c>
      <c r="H128" t="s">
        <v>1539</v>
      </c>
      <c r="I128" t="s">
        <v>1540</v>
      </c>
      <c r="J128" t="s">
        <v>702</v>
      </c>
      <c r="K128" t="s">
        <v>4</v>
      </c>
      <c r="L128" t="s">
        <v>18</v>
      </c>
      <c r="M128" t="s">
        <v>1541</v>
      </c>
      <c r="N128" t="s">
        <v>46</v>
      </c>
      <c r="O128" t="s">
        <v>46</v>
      </c>
      <c r="P128" t="s">
        <v>46</v>
      </c>
      <c r="Q128" t="s">
        <v>1542</v>
      </c>
      <c r="R128" t="s">
        <v>46</v>
      </c>
      <c r="S128" t="s">
        <v>46</v>
      </c>
      <c r="T128" t="s">
        <v>46</v>
      </c>
      <c r="U128" t="s">
        <v>1543</v>
      </c>
      <c r="V128" t="s">
        <v>54</v>
      </c>
      <c r="W128" t="s">
        <v>54</v>
      </c>
      <c r="X128" t="s">
        <v>1544</v>
      </c>
      <c r="Y128" t="s">
        <v>54</v>
      </c>
      <c r="Z128" t="s">
        <v>1545</v>
      </c>
      <c r="AA128" t="s">
        <v>46</v>
      </c>
      <c r="AB128" t="s">
        <v>54</v>
      </c>
      <c r="AC128" t="s">
        <v>1546</v>
      </c>
      <c r="AD128" t="s">
        <v>46</v>
      </c>
      <c r="AE128" t="s">
        <v>46</v>
      </c>
      <c r="AF128" t="s">
        <v>54</v>
      </c>
      <c r="AG128" t="s">
        <v>1547</v>
      </c>
      <c r="AH128" t="s">
        <v>54</v>
      </c>
      <c r="AI128" t="s">
        <v>54</v>
      </c>
      <c r="AJ128" t="s">
        <v>46</v>
      </c>
      <c r="AK128" t="s">
        <v>46</v>
      </c>
      <c r="AL128" t="s">
        <v>1548</v>
      </c>
      <c r="AM128" t="s">
        <v>1549</v>
      </c>
      <c r="AN128" t="s">
        <v>1550</v>
      </c>
      <c r="AO128" s="4">
        <f>+COUNTIF(Table1[[#This Row],[   1.El docente inicia la grabación a tiempo]:[18.   Despide la sesión]],"Cumple")/18</f>
        <v>0.61111111111111116</v>
      </c>
      <c r="AP128" t="str">
        <f>VLOOKUP(Table1[[#This Row],[Programa ]],Tabla2[],2)</f>
        <v>Pregrado</v>
      </c>
    </row>
    <row r="129" spans="1:42" x14ac:dyDescent="0.25">
      <c r="A129">
        <v>128</v>
      </c>
      <c r="B129" s="1">
        <v>45404.7164583333</v>
      </c>
      <c r="C129" s="1">
        <v>45404.740370370397</v>
      </c>
      <c r="D129" t="s">
        <v>274</v>
      </c>
      <c r="E129" t="s">
        <v>275</v>
      </c>
      <c r="F129" s="1"/>
      <c r="G129" s="2">
        <v>45404</v>
      </c>
      <c r="H129" t="s">
        <v>650</v>
      </c>
      <c r="I129" t="s">
        <v>1551</v>
      </c>
      <c r="J129" t="s">
        <v>702</v>
      </c>
      <c r="K129" t="s">
        <v>4</v>
      </c>
      <c r="L129" t="s">
        <v>8</v>
      </c>
      <c r="M129" t="s">
        <v>1552</v>
      </c>
      <c r="N129" t="s">
        <v>46</v>
      </c>
      <c r="O129" t="s">
        <v>46</v>
      </c>
      <c r="P129" t="s">
        <v>46</v>
      </c>
      <c r="Q129" t="s">
        <v>1553</v>
      </c>
      <c r="R129" t="s">
        <v>46</v>
      </c>
      <c r="S129" t="s">
        <v>46</v>
      </c>
      <c r="T129" t="s">
        <v>46</v>
      </c>
      <c r="U129" t="s">
        <v>1554</v>
      </c>
      <c r="V129" t="s">
        <v>46</v>
      </c>
      <c r="W129" t="s">
        <v>46</v>
      </c>
      <c r="X129" t="s">
        <v>1555</v>
      </c>
      <c r="Y129" t="s">
        <v>46</v>
      </c>
      <c r="Z129" t="s">
        <v>1556</v>
      </c>
      <c r="AA129" t="s">
        <v>46</v>
      </c>
      <c r="AB129" t="s">
        <v>46</v>
      </c>
      <c r="AC129" t="s">
        <v>1557</v>
      </c>
      <c r="AD129" t="s">
        <v>46</v>
      </c>
      <c r="AE129" t="s">
        <v>46</v>
      </c>
      <c r="AF129" t="s">
        <v>46</v>
      </c>
      <c r="AG129" t="s">
        <v>1558</v>
      </c>
      <c r="AH129" t="s">
        <v>46</v>
      </c>
      <c r="AI129" t="s">
        <v>46</v>
      </c>
      <c r="AJ129" t="s">
        <v>46</v>
      </c>
      <c r="AK129" t="s">
        <v>46</v>
      </c>
      <c r="AL129" t="s">
        <v>1559</v>
      </c>
      <c r="AM129" t="s">
        <v>1560</v>
      </c>
      <c r="AN129" t="s">
        <v>1561</v>
      </c>
      <c r="AO129" s="4">
        <f>+COUNTIF(Table1[[#This Row],[   1.El docente inicia la grabación a tiempo]:[18.   Despide la sesión]],"Cumple")/18</f>
        <v>1</v>
      </c>
      <c r="AP129" t="str">
        <f>VLOOKUP(Table1[[#This Row],[Programa ]],Tabla2[],2)</f>
        <v>Posgrado</v>
      </c>
    </row>
    <row r="130" spans="1:42" x14ac:dyDescent="0.25">
      <c r="A130">
        <v>129</v>
      </c>
      <c r="B130" s="1">
        <v>45408.488564814797</v>
      </c>
      <c r="C130" s="1">
        <v>45408.494907407403</v>
      </c>
      <c r="D130" t="s">
        <v>142</v>
      </c>
      <c r="E130" t="s">
        <v>143</v>
      </c>
      <c r="F130" s="1"/>
      <c r="G130" s="2">
        <v>45408</v>
      </c>
      <c r="H130" t="s">
        <v>1562</v>
      </c>
      <c r="I130" t="s">
        <v>1563</v>
      </c>
      <c r="J130" t="s">
        <v>159</v>
      </c>
      <c r="K130" t="s">
        <v>4</v>
      </c>
      <c r="L130" t="s">
        <v>20</v>
      </c>
      <c r="M130" t="s">
        <v>1564</v>
      </c>
      <c r="N130" t="s">
        <v>47</v>
      </c>
      <c r="O130" t="s">
        <v>47</v>
      </c>
      <c r="P130" t="s">
        <v>46</v>
      </c>
      <c r="Q130" t="s">
        <v>1565</v>
      </c>
      <c r="R130" t="s">
        <v>54</v>
      </c>
      <c r="S130" t="s">
        <v>54</v>
      </c>
      <c r="T130" t="s">
        <v>54</v>
      </c>
      <c r="U130" t="s">
        <v>1566</v>
      </c>
      <c r="V130" t="s">
        <v>46</v>
      </c>
      <c r="W130" t="s">
        <v>54</v>
      </c>
      <c r="X130" t="s">
        <v>1567</v>
      </c>
      <c r="Y130" t="s">
        <v>54</v>
      </c>
      <c r="Z130" t="s">
        <v>1568</v>
      </c>
      <c r="AA130" t="s">
        <v>46</v>
      </c>
      <c r="AB130" t="s">
        <v>54</v>
      </c>
      <c r="AC130" t="s">
        <v>1569</v>
      </c>
      <c r="AD130" t="s">
        <v>54</v>
      </c>
      <c r="AE130" t="s">
        <v>54</v>
      </c>
      <c r="AF130" t="s">
        <v>54</v>
      </c>
      <c r="AG130" t="s">
        <v>1570</v>
      </c>
      <c r="AH130" t="s">
        <v>54</v>
      </c>
      <c r="AI130" t="s">
        <v>54</v>
      </c>
      <c r="AJ130" t="s">
        <v>54</v>
      </c>
      <c r="AK130" t="s">
        <v>54</v>
      </c>
      <c r="AL130" t="s">
        <v>1571</v>
      </c>
      <c r="AM130" t="s">
        <v>1572</v>
      </c>
      <c r="AN130" t="s">
        <v>1572</v>
      </c>
      <c r="AO130" s="4">
        <f>+COUNTIF(Table1[[#This Row],[   1.El docente inicia la grabación a tiempo]:[18.   Despide la sesión]],"Cumple")/18</f>
        <v>0.16666666666666666</v>
      </c>
      <c r="AP130" t="str">
        <f>VLOOKUP(Table1[[#This Row],[Programa ]],Tabla2[],2)</f>
        <v>Pregrado</v>
      </c>
    </row>
    <row r="131" spans="1:42" x14ac:dyDescent="0.25">
      <c r="A131">
        <v>130</v>
      </c>
      <c r="B131" s="1">
        <v>45414.350509259297</v>
      </c>
      <c r="C131" s="1">
        <v>45414.375370370399</v>
      </c>
      <c r="D131" t="s">
        <v>274</v>
      </c>
      <c r="E131" t="s">
        <v>275</v>
      </c>
      <c r="F131" s="1"/>
      <c r="G131" s="2">
        <v>45414</v>
      </c>
      <c r="H131" t="s">
        <v>1573</v>
      </c>
      <c r="I131" t="s">
        <v>1574</v>
      </c>
      <c r="J131" t="s">
        <v>1575</v>
      </c>
      <c r="K131" t="s">
        <v>4</v>
      </c>
      <c r="L131" t="s">
        <v>18</v>
      </c>
      <c r="M131" t="s">
        <v>1576</v>
      </c>
      <c r="N131" t="s">
        <v>46</v>
      </c>
      <c r="O131" t="s">
        <v>47</v>
      </c>
      <c r="P131" t="s">
        <v>46</v>
      </c>
      <c r="Q131" t="s">
        <v>1577</v>
      </c>
      <c r="R131" t="s">
        <v>54</v>
      </c>
      <c r="S131" t="s">
        <v>54</v>
      </c>
      <c r="T131" t="s">
        <v>54</v>
      </c>
      <c r="U131" t="s">
        <v>1578</v>
      </c>
      <c r="V131" t="s">
        <v>46</v>
      </c>
      <c r="W131" t="s">
        <v>54</v>
      </c>
      <c r="X131" t="s">
        <v>1579</v>
      </c>
      <c r="Y131" t="s">
        <v>54</v>
      </c>
      <c r="Z131" t="s">
        <v>1580</v>
      </c>
      <c r="AA131" t="s">
        <v>46</v>
      </c>
      <c r="AB131" t="s">
        <v>54</v>
      </c>
      <c r="AC131" t="s">
        <v>1581</v>
      </c>
      <c r="AD131" t="s">
        <v>46</v>
      </c>
      <c r="AE131" t="s">
        <v>46</v>
      </c>
      <c r="AF131" t="s">
        <v>46</v>
      </c>
      <c r="AG131" t="s">
        <v>1582</v>
      </c>
      <c r="AH131" t="s">
        <v>54</v>
      </c>
      <c r="AI131" t="s">
        <v>46</v>
      </c>
      <c r="AJ131" t="s">
        <v>46</v>
      </c>
      <c r="AK131" t="s">
        <v>46</v>
      </c>
      <c r="AL131" t="s">
        <v>1583</v>
      </c>
      <c r="AM131" t="s">
        <v>1584</v>
      </c>
      <c r="AN131" t="s">
        <v>1585</v>
      </c>
      <c r="AO131" s="4">
        <f>+COUNTIF(Table1[[#This Row],[   1.El docente inicia la grabación a tiempo]:[18.   Despide la sesión]],"Cumple")/18</f>
        <v>0.55555555555555558</v>
      </c>
      <c r="AP131" t="str">
        <f>VLOOKUP(Table1[[#This Row],[Programa ]],Tabla2[],2)</f>
        <v>Pregrado</v>
      </c>
    </row>
    <row r="132" spans="1:42" x14ac:dyDescent="0.25">
      <c r="A132">
        <v>131</v>
      </c>
      <c r="B132" s="1">
        <v>45414.380821759303</v>
      </c>
      <c r="C132" s="1">
        <v>45414.450821759303</v>
      </c>
      <c r="D132" t="s">
        <v>274</v>
      </c>
      <c r="E132" t="s">
        <v>275</v>
      </c>
      <c r="F132" s="1"/>
      <c r="G132" s="2">
        <v>45414</v>
      </c>
      <c r="H132" t="s">
        <v>1586</v>
      </c>
      <c r="I132" t="s">
        <v>1587</v>
      </c>
      <c r="J132" t="s">
        <v>702</v>
      </c>
      <c r="K132" t="s">
        <v>4</v>
      </c>
      <c r="L132" t="s">
        <v>18</v>
      </c>
      <c r="M132" t="s">
        <v>1588</v>
      </c>
      <c r="N132" t="s">
        <v>46</v>
      </c>
      <c r="O132" t="s">
        <v>46</v>
      </c>
      <c r="P132" t="s">
        <v>46</v>
      </c>
      <c r="Q132" t="s">
        <v>1589</v>
      </c>
      <c r="R132" t="s">
        <v>54</v>
      </c>
      <c r="S132" t="s">
        <v>54</v>
      </c>
      <c r="T132" t="s">
        <v>54</v>
      </c>
      <c r="U132" t="s">
        <v>1590</v>
      </c>
      <c r="V132" t="s">
        <v>46</v>
      </c>
      <c r="W132" t="s">
        <v>54</v>
      </c>
      <c r="X132" t="s">
        <v>1591</v>
      </c>
      <c r="Y132" t="s">
        <v>46</v>
      </c>
      <c r="Z132" t="s">
        <v>1592</v>
      </c>
      <c r="AA132" t="s">
        <v>46</v>
      </c>
      <c r="AB132" t="s">
        <v>54</v>
      </c>
      <c r="AC132" t="s">
        <v>1593</v>
      </c>
      <c r="AD132" t="s">
        <v>46</v>
      </c>
      <c r="AE132" t="s">
        <v>46</v>
      </c>
      <c r="AF132" t="s">
        <v>46</v>
      </c>
      <c r="AG132" t="s">
        <v>1594</v>
      </c>
      <c r="AH132" t="s">
        <v>54</v>
      </c>
      <c r="AI132" t="s">
        <v>54</v>
      </c>
      <c r="AJ132" t="s">
        <v>54</v>
      </c>
      <c r="AK132" t="s">
        <v>54</v>
      </c>
      <c r="AL132" t="s">
        <v>1595</v>
      </c>
      <c r="AM132" t="s">
        <v>1596</v>
      </c>
      <c r="AN132" t="s">
        <v>1597</v>
      </c>
      <c r="AO132" s="4">
        <f>+COUNTIF(Table1[[#This Row],[   1.El docente inicia la grabación a tiempo]:[18.   Despide la sesión]],"Cumple")/18</f>
        <v>0.5</v>
      </c>
      <c r="AP132" t="str">
        <f>VLOOKUP(Table1[[#This Row],[Programa ]],Tabla2[],2)</f>
        <v>Pregrado</v>
      </c>
    </row>
    <row r="133" spans="1:42" x14ac:dyDescent="0.25">
      <c r="A133">
        <v>132</v>
      </c>
      <c r="B133" s="1">
        <v>45414.452210648102</v>
      </c>
      <c r="C133" s="1">
        <v>45414.463900463001</v>
      </c>
      <c r="D133" t="s">
        <v>274</v>
      </c>
      <c r="E133" t="s">
        <v>275</v>
      </c>
      <c r="F133" s="1"/>
      <c r="G133" s="2">
        <v>45414</v>
      </c>
      <c r="H133" t="s">
        <v>169</v>
      </c>
      <c r="I133" t="s">
        <v>1598</v>
      </c>
      <c r="J133" t="s">
        <v>278</v>
      </c>
      <c r="K133" t="s">
        <v>4</v>
      </c>
      <c r="L133" t="s">
        <v>18</v>
      </c>
      <c r="M133" t="s">
        <v>1599</v>
      </c>
      <c r="N133" t="s">
        <v>46</v>
      </c>
      <c r="O133" t="s">
        <v>46</v>
      </c>
      <c r="P133" t="s">
        <v>46</v>
      </c>
      <c r="Q133" t="s">
        <v>1600</v>
      </c>
      <c r="R133" t="s">
        <v>46</v>
      </c>
      <c r="S133" t="s">
        <v>46</v>
      </c>
      <c r="T133" t="s">
        <v>46</v>
      </c>
      <c r="U133" t="s">
        <v>1600</v>
      </c>
      <c r="V133" t="s">
        <v>46</v>
      </c>
      <c r="W133" t="s">
        <v>46</v>
      </c>
      <c r="X133" t="s">
        <v>1600</v>
      </c>
      <c r="Y133" t="s">
        <v>46</v>
      </c>
      <c r="Z133" t="s">
        <v>1600</v>
      </c>
      <c r="AA133" t="s">
        <v>46</v>
      </c>
      <c r="AB133" t="s">
        <v>46</v>
      </c>
      <c r="AC133" t="s">
        <v>1600</v>
      </c>
      <c r="AD133" t="s">
        <v>46</v>
      </c>
      <c r="AE133" t="s">
        <v>46</v>
      </c>
      <c r="AF133" t="s">
        <v>46</v>
      </c>
      <c r="AG133" t="s">
        <v>1600</v>
      </c>
      <c r="AH133" t="s">
        <v>54</v>
      </c>
      <c r="AI133" t="s">
        <v>46</v>
      </c>
      <c r="AJ133" t="s">
        <v>46</v>
      </c>
      <c r="AK133" t="s">
        <v>46</v>
      </c>
      <c r="AL133" t="s">
        <v>1601</v>
      </c>
      <c r="AM133" t="s">
        <v>1602</v>
      </c>
      <c r="AN133" t="s">
        <v>1603</v>
      </c>
      <c r="AO133" s="4">
        <f>+COUNTIF(Table1[[#This Row],[   1.El docente inicia la grabación a tiempo]:[18.   Despide la sesión]],"Cumple")/18</f>
        <v>0.94444444444444442</v>
      </c>
      <c r="AP133" t="str">
        <f>VLOOKUP(Table1[[#This Row],[Programa ]],Tabla2[],2)</f>
        <v>Pregrado</v>
      </c>
    </row>
    <row r="134" spans="1:42" x14ac:dyDescent="0.25">
      <c r="A134">
        <v>133</v>
      </c>
      <c r="B134" s="1">
        <v>45414.464513888903</v>
      </c>
      <c r="C134" s="1">
        <v>45414.479386574101</v>
      </c>
      <c r="D134" t="s">
        <v>274</v>
      </c>
      <c r="E134" t="s">
        <v>275</v>
      </c>
      <c r="F134" s="1"/>
      <c r="G134" s="2">
        <v>45414</v>
      </c>
      <c r="H134" t="s">
        <v>1604</v>
      </c>
      <c r="I134" t="s">
        <v>1405</v>
      </c>
      <c r="J134" t="s">
        <v>1405</v>
      </c>
      <c r="K134" t="s">
        <v>4</v>
      </c>
      <c r="L134" t="s">
        <v>18</v>
      </c>
      <c r="M134" t="s">
        <v>1605</v>
      </c>
      <c r="N134" t="s">
        <v>46</v>
      </c>
      <c r="O134" t="s">
        <v>46</v>
      </c>
      <c r="P134" t="s">
        <v>46</v>
      </c>
      <c r="Q134" t="s">
        <v>1606</v>
      </c>
      <c r="R134" t="s">
        <v>46</v>
      </c>
      <c r="S134" t="s">
        <v>46</v>
      </c>
      <c r="T134" t="s">
        <v>46</v>
      </c>
      <c r="U134" t="s">
        <v>1606</v>
      </c>
      <c r="V134" t="s">
        <v>46</v>
      </c>
      <c r="W134" t="s">
        <v>46</v>
      </c>
      <c r="X134" t="s">
        <v>1606</v>
      </c>
      <c r="Y134" t="s">
        <v>46</v>
      </c>
      <c r="Z134" t="s">
        <v>1606</v>
      </c>
      <c r="AA134" t="s">
        <v>46</v>
      </c>
      <c r="AB134" t="s">
        <v>46</v>
      </c>
      <c r="AC134" t="s">
        <v>1606</v>
      </c>
      <c r="AD134" t="s">
        <v>46</v>
      </c>
      <c r="AE134" t="s">
        <v>46</v>
      </c>
      <c r="AF134" t="s">
        <v>46</v>
      </c>
      <c r="AG134" t="s">
        <v>1606</v>
      </c>
      <c r="AH134" t="s">
        <v>46</v>
      </c>
      <c r="AI134" t="s">
        <v>46</v>
      </c>
      <c r="AJ134" t="s">
        <v>46</v>
      </c>
      <c r="AK134" t="s">
        <v>46</v>
      </c>
      <c r="AL134" t="s">
        <v>1606</v>
      </c>
      <c r="AM134" t="s">
        <v>1607</v>
      </c>
      <c r="AN134" t="s">
        <v>1608</v>
      </c>
      <c r="AO134" s="4">
        <f>+COUNTIF(Table1[[#This Row],[   1.El docente inicia la grabación a tiempo]:[18.   Despide la sesión]],"Cumple")/18</f>
        <v>1</v>
      </c>
      <c r="AP134" t="str">
        <f>VLOOKUP(Table1[[#This Row],[Programa ]],Tabla2[],2)</f>
        <v>Pregrado</v>
      </c>
    </row>
    <row r="135" spans="1:42" x14ac:dyDescent="0.25">
      <c r="A135">
        <v>134</v>
      </c>
      <c r="B135" s="1">
        <v>45422.324652777803</v>
      </c>
      <c r="C135" s="1">
        <v>45422.4307638889</v>
      </c>
      <c r="D135" t="s">
        <v>659</v>
      </c>
      <c r="E135" t="s">
        <v>660</v>
      </c>
      <c r="F135" s="1"/>
      <c r="G135" s="2">
        <v>45420</v>
      </c>
      <c r="H135" t="s">
        <v>1609</v>
      </c>
      <c r="I135" t="s">
        <v>1610</v>
      </c>
      <c r="J135" t="s">
        <v>660</v>
      </c>
      <c r="K135" t="s">
        <v>34</v>
      </c>
      <c r="L135" t="s">
        <v>36</v>
      </c>
      <c r="M135" t="s">
        <v>1611</v>
      </c>
      <c r="N135" t="s">
        <v>46</v>
      </c>
      <c r="O135" t="s">
        <v>46</v>
      </c>
      <c r="P135" t="s">
        <v>46</v>
      </c>
      <c r="Q135" t="s">
        <v>1612</v>
      </c>
      <c r="R135" t="s">
        <v>54</v>
      </c>
      <c r="S135" t="s">
        <v>54</v>
      </c>
      <c r="T135" t="s">
        <v>46</v>
      </c>
      <c r="U135" t="s">
        <v>1613</v>
      </c>
      <c r="V135" t="s">
        <v>46</v>
      </c>
      <c r="W135" t="s">
        <v>46</v>
      </c>
      <c r="X135" t="s">
        <v>1614</v>
      </c>
      <c r="Y135" t="s">
        <v>46</v>
      </c>
      <c r="Z135" t="s">
        <v>1349</v>
      </c>
      <c r="AA135" t="s">
        <v>46</v>
      </c>
      <c r="AB135" t="s">
        <v>46</v>
      </c>
      <c r="AC135" t="s">
        <v>1615</v>
      </c>
      <c r="AD135" t="s">
        <v>46</v>
      </c>
      <c r="AE135" t="s">
        <v>46</v>
      </c>
      <c r="AF135" t="s">
        <v>46</v>
      </c>
      <c r="AG135" t="s">
        <v>1616</v>
      </c>
      <c r="AH135" t="s">
        <v>46</v>
      </c>
      <c r="AI135" t="s">
        <v>46</v>
      </c>
      <c r="AJ135" t="s">
        <v>46</v>
      </c>
      <c r="AK135" t="s">
        <v>46</v>
      </c>
      <c r="AL135" t="s">
        <v>1617</v>
      </c>
      <c r="AM135" t="s">
        <v>1618</v>
      </c>
      <c r="AN135" t="s">
        <v>1619</v>
      </c>
      <c r="AO135" s="4">
        <f>+COUNTIF(Table1[[#This Row],[   1.El docente inicia la grabación a tiempo]:[18.   Despide la sesión]],"Cumple")/18</f>
        <v>0.88888888888888884</v>
      </c>
      <c r="AP135" t="str">
        <f>VLOOKUP(Table1[[#This Row],[Programa ]],Tabla2[],2)</f>
        <v>Pregrado</v>
      </c>
    </row>
    <row r="136" spans="1:42" x14ac:dyDescent="0.25">
      <c r="A136">
        <v>135</v>
      </c>
      <c r="B136" s="1">
        <v>45422.4308101852</v>
      </c>
      <c r="C136" s="1">
        <v>45422.439594907402</v>
      </c>
      <c r="D136" t="s">
        <v>659</v>
      </c>
      <c r="E136" t="s">
        <v>660</v>
      </c>
      <c r="F136" s="1"/>
      <c r="G136" s="2">
        <v>45421</v>
      </c>
      <c r="H136" t="s">
        <v>1620</v>
      </c>
      <c r="I136" t="s">
        <v>1516</v>
      </c>
      <c r="J136" t="s">
        <v>660</v>
      </c>
      <c r="K136" t="s">
        <v>34</v>
      </c>
      <c r="L136" t="s">
        <v>36</v>
      </c>
      <c r="M136" t="s">
        <v>1621</v>
      </c>
      <c r="N136" t="s">
        <v>46</v>
      </c>
      <c r="O136" t="s">
        <v>46</v>
      </c>
      <c r="P136" t="s">
        <v>46</v>
      </c>
      <c r="Q136" t="s">
        <v>1622</v>
      </c>
      <c r="R136" t="s">
        <v>46</v>
      </c>
      <c r="S136" t="s">
        <v>46</v>
      </c>
      <c r="T136" t="s">
        <v>46</v>
      </c>
      <c r="U136" t="s">
        <v>1623</v>
      </c>
      <c r="V136" t="s">
        <v>46</v>
      </c>
      <c r="W136" t="s">
        <v>46</v>
      </c>
      <c r="X136" t="s">
        <v>458</v>
      </c>
      <c r="Y136" t="s">
        <v>46</v>
      </c>
      <c r="Z136" t="s">
        <v>1624</v>
      </c>
      <c r="AA136" t="s">
        <v>46</v>
      </c>
      <c r="AB136" t="s">
        <v>46</v>
      </c>
      <c r="AC136" t="s">
        <v>1625</v>
      </c>
      <c r="AD136" t="s">
        <v>46</v>
      </c>
      <c r="AE136" t="s">
        <v>46</v>
      </c>
      <c r="AF136" t="s">
        <v>46</v>
      </c>
      <c r="AG136" t="s">
        <v>1626</v>
      </c>
      <c r="AH136" t="s">
        <v>46</v>
      </c>
      <c r="AI136" t="s">
        <v>46</v>
      </c>
      <c r="AJ136" t="s">
        <v>46</v>
      </c>
      <c r="AK136" t="s">
        <v>46</v>
      </c>
      <c r="AL136" t="s">
        <v>1627</v>
      </c>
      <c r="AM136" t="s">
        <v>1628</v>
      </c>
      <c r="AN136" t="s">
        <v>1442</v>
      </c>
      <c r="AO136" s="4">
        <f>+COUNTIF(Table1[[#This Row],[   1.El docente inicia la grabación a tiempo]:[18.   Despide la sesión]],"Cumple")/18</f>
        <v>1</v>
      </c>
      <c r="AP136" t="str">
        <f>VLOOKUP(Table1[[#This Row],[Programa ]],Tabla2[],2)</f>
        <v>Pregrado</v>
      </c>
    </row>
    <row r="137" spans="1:42" x14ac:dyDescent="0.25">
      <c r="A137">
        <v>136</v>
      </c>
      <c r="B137" s="1">
        <v>45422.4468865741</v>
      </c>
      <c r="C137" s="1">
        <v>45422.458784722199</v>
      </c>
      <c r="D137" t="s">
        <v>659</v>
      </c>
      <c r="E137" t="s">
        <v>660</v>
      </c>
      <c r="F137" s="1"/>
      <c r="G137" s="2">
        <v>45421</v>
      </c>
      <c r="H137" t="s">
        <v>1629</v>
      </c>
      <c r="I137" t="s">
        <v>1630</v>
      </c>
      <c r="J137" t="s">
        <v>660</v>
      </c>
      <c r="K137" t="s">
        <v>34</v>
      </c>
      <c r="L137" t="s">
        <v>36</v>
      </c>
      <c r="M137" t="s">
        <v>1631</v>
      </c>
      <c r="N137" t="s">
        <v>46</v>
      </c>
      <c r="O137" t="s">
        <v>46</v>
      </c>
      <c r="P137" t="s">
        <v>46</v>
      </c>
      <c r="Q137" t="s">
        <v>1632</v>
      </c>
      <c r="R137" t="s">
        <v>54</v>
      </c>
      <c r="S137" t="s">
        <v>54</v>
      </c>
      <c r="T137" t="s">
        <v>54</v>
      </c>
      <c r="U137" t="s">
        <v>1613</v>
      </c>
      <c r="V137" t="s">
        <v>46</v>
      </c>
      <c r="W137" t="s">
        <v>46</v>
      </c>
      <c r="X137" t="s">
        <v>779</v>
      </c>
      <c r="Y137" t="s">
        <v>46</v>
      </c>
      <c r="Z137" t="s">
        <v>1633</v>
      </c>
      <c r="AA137" t="s">
        <v>46</v>
      </c>
      <c r="AB137" t="s">
        <v>46</v>
      </c>
      <c r="AC137" t="s">
        <v>1634</v>
      </c>
      <c r="AD137" t="s">
        <v>46</v>
      </c>
      <c r="AE137" t="s">
        <v>46</v>
      </c>
      <c r="AF137" t="s">
        <v>46</v>
      </c>
      <c r="AG137" t="s">
        <v>1635</v>
      </c>
      <c r="AH137" t="s">
        <v>54</v>
      </c>
      <c r="AI137" t="s">
        <v>46</v>
      </c>
      <c r="AJ137" t="s">
        <v>46</v>
      </c>
      <c r="AK137" t="s">
        <v>46</v>
      </c>
      <c r="AL137" t="s">
        <v>1636</v>
      </c>
      <c r="AM137" t="s">
        <v>1637</v>
      </c>
      <c r="AN137" t="s">
        <v>1638</v>
      </c>
      <c r="AO137" s="4">
        <f>+COUNTIF(Table1[[#This Row],[   1.El docente inicia la grabación a tiempo]:[18.   Despide la sesión]],"Cumple")/18</f>
        <v>0.77777777777777779</v>
      </c>
      <c r="AP137" t="str">
        <f>VLOOKUP(Table1[[#This Row],[Programa ]],Tabla2[],2)</f>
        <v>Pregrado</v>
      </c>
    </row>
    <row r="138" spans="1:42" x14ac:dyDescent="0.25">
      <c r="A138">
        <v>137</v>
      </c>
      <c r="B138" s="1">
        <v>45428.434722222199</v>
      </c>
      <c r="C138" s="1">
        <v>45428.480092592603</v>
      </c>
      <c r="D138" t="s">
        <v>274</v>
      </c>
      <c r="E138" t="s">
        <v>275</v>
      </c>
      <c r="F138" s="1"/>
      <c r="G138" s="2">
        <v>45428</v>
      </c>
      <c r="H138" t="s">
        <v>1639</v>
      </c>
      <c r="I138" t="s">
        <v>1640</v>
      </c>
      <c r="J138" t="s">
        <v>278</v>
      </c>
      <c r="K138" t="s">
        <v>4</v>
      </c>
      <c r="L138" t="s">
        <v>18</v>
      </c>
      <c r="M138" t="s">
        <v>1641</v>
      </c>
      <c r="N138" t="s">
        <v>46</v>
      </c>
      <c r="O138" t="s">
        <v>46</v>
      </c>
      <c r="P138" t="s">
        <v>46</v>
      </c>
      <c r="Q138" t="s">
        <v>1642</v>
      </c>
      <c r="R138" t="s">
        <v>54</v>
      </c>
      <c r="S138" t="s">
        <v>54</v>
      </c>
      <c r="T138" t="s">
        <v>54</v>
      </c>
      <c r="U138" t="s">
        <v>1643</v>
      </c>
      <c r="V138" t="s">
        <v>46</v>
      </c>
      <c r="W138" t="s">
        <v>46</v>
      </c>
      <c r="X138" t="s">
        <v>1644</v>
      </c>
      <c r="Y138" t="s">
        <v>46</v>
      </c>
      <c r="Z138" t="s">
        <v>1645</v>
      </c>
      <c r="AA138" t="s">
        <v>46</v>
      </c>
      <c r="AB138" t="s">
        <v>46</v>
      </c>
      <c r="AC138" t="s">
        <v>1646</v>
      </c>
      <c r="AD138" t="s">
        <v>54</v>
      </c>
      <c r="AE138" t="s">
        <v>54</v>
      </c>
      <c r="AF138" t="s">
        <v>46</v>
      </c>
      <c r="AG138" t="s">
        <v>1647</v>
      </c>
      <c r="AH138" t="s">
        <v>54</v>
      </c>
      <c r="AI138" t="s">
        <v>46</v>
      </c>
      <c r="AJ138" t="s">
        <v>46</v>
      </c>
      <c r="AK138" t="s">
        <v>46</v>
      </c>
      <c r="AL138" t="s">
        <v>1648</v>
      </c>
      <c r="AM138" t="s">
        <v>1649</v>
      </c>
      <c r="AN138" t="s">
        <v>1650</v>
      </c>
      <c r="AO138" s="4">
        <f>+COUNTIF(Table1[[#This Row],[   1.El docente inicia la grabación a tiempo]:[18.   Despide la sesión]],"Cumple")/18</f>
        <v>0.66666666666666663</v>
      </c>
      <c r="AP138" t="str">
        <f>VLOOKUP(Table1[[#This Row],[Programa ]],Tabla2[],2)</f>
        <v>Pregrado</v>
      </c>
    </row>
    <row r="139" spans="1:42" x14ac:dyDescent="0.25">
      <c r="A139">
        <v>138</v>
      </c>
      <c r="B139" s="1">
        <v>45428.470856481501</v>
      </c>
      <c r="C139" s="1">
        <v>45428.4918287037</v>
      </c>
      <c r="D139" t="s">
        <v>659</v>
      </c>
      <c r="E139" t="s">
        <v>660</v>
      </c>
      <c r="F139" s="1"/>
      <c r="G139" s="2">
        <v>45427</v>
      </c>
      <c r="H139" t="s">
        <v>1651</v>
      </c>
      <c r="I139" t="s">
        <v>1652</v>
      </c>
      <c r="J139" t="s">
        <v>660</v>
      </c>
      <c r="K139" t="s">
        <v>34</v>
      </c>
      <c r="L139" t="s">
        <v>36</v>
      </c>
      <c r="M139" t="s">
        <v>1653</v>
      </c>
      <c r="N139" t="s">
        <v>46</v>
      </c>
      <c r="O139" t="s">
        <v>46</v>
      </c>
      <c r="P139" t="s">
        <v>46</v>
      </c>
      <c r="Q139" t="s">
        <v>1654</v>
      </c>
      <c r="R139" t="s">
        <v>46</v>
      </c>
      <c r="S139" t="s">
        <v>46</v>
      </c>
      <c r="T139" t="s">
        <v>46</v>
      </c>
      <c r="U139" t="s">
        <v>1655</v>
      </c>
      <c r="V139" t="s">
        <v>46</v>
      </c>
      <c r="W139" t="s">
        <v>46</v>
      </c>
      <c r="X139" t="s">
        <v>458</v>
      </c>
      <c r="Y139" t="s">
        <v>46</v>
      </c>
      <c r="Z139" t="s">
        <v>1656</v>
      </c>
      <c r="AA139" t="s">
        <v>46</v>
      </c>
      <c r="AB139" t="s">
        <v>46</v>
      </c>
      <c r="AC139" t="s">
        <v>1657</v>
      </c>
      <c r="AD139" t="s">
        <v>54</v>
      </c>
      <c r="AE139" t="s">
        <v>46</v>
      </c>
      <c r="AF139" t="s">
        <v>46</v>
      </c>
      <c r="AG139" t="s">
        <v>1658</v>
      </c>
      <c r="AH139" t="s">
        <v>46</v>
      </c>
      <c r="AI139" t="s">
        <v>46</v>
      </c>
      <c r="AJ139" t="s">
        <v>46</v>
      </c>
      <c r="AK139" t="s">
        <v>46</v>
      </c>
      <c r="AL139" t="s">
        <v>1659</v>
      </c>
      <c r="AM139" t="s">
        <v>1660</v>
      </c>
      <c r="AN139" t="s">
        <v>1661</v>
      </c>
      <c r="AO139" s="4">
        <f>+COUNTIF(Table1[[#This Row],[   1.El docente inicia la grabación a tiempo]:[18.   Despide la sesión]],"Cumple")/18</f>
        <v>0.94444444444444442</v>
      </c>
      <c r="AP139" t="str">
        <f>VLOOKUP(Table1[[#This Row],[Programa ]],Tabla2[],2)</f>
        <v>Pregrado</v>
      </c>
    </row>
    <row r="140" spans="1:42" x14ac:dyDescent="0.25">
      <c r="A140">
        <v>139</v>
      </c>
      <c r="B140" s="1">
        <v>45428.480798611097</v>
      </c>
      <c r="C140" s="1">
        <v>45428.495196759301</v>
      </c>
      <c r="D140" t="s">
        <v>274</v>
      </c>
      <c r="E140" t="s">
        <v>275</v>
      </c>
      <c r="F140" s="1"/>
      <c r="G140" s="2">
        <v>45428</v>
      </c>
      <c r="H140" t="s">
        <v>1662</v>
      </c>
      <c r="I140" t="s">
        <v>1663</v>
      </c>
      <c r="J140" t="s">
        <v>278</v>
      </c>
      <c r="K140" t="s">
        <v>4</v>
      </c>
      <c r="L140" t="s">
        <v>18</v>
      </c>
      <c r="M140" t="s">
        <v>1664</v>
      </c>
      <c r="N140" t="s">
        <v>46</v>
      </c>
      <c r="O140" t="s">
        <v>46</v>
      </c>
      <c r="P140" t="s">
        <v>46</v>
      </c>
      <c r="Q140" t="s">
        <v>1665</v>
      </c>
      <c r="R140" t="s">
        <v>46</v>
      </c>
      <c r="S140" t="s">
        <v>46</v>
      </c>
      <c r="T140" t="s">
        <v>46</v>
      </c>
      <c r="U140" t="s">
        <v>1666</v>
      </c>
      <c r="V140" t="s">
        <v>46</v>
      </c>
      <c r="W140" t="s">
        <v>46</v>
      </c>
      <c r="X140" t="s">
        <v>1666</v>
      </c>
      <c r="Y140" t="s">
        <v>46</v>
      </c>
      <c r="Z140" t="s">
        <v>1666</v>
      </c>
      <c r="AA140" t="s">
        <v>46</v>
      </c>
      <c r="AB140" t="s">
        <v>46</v>
      </c>
      <c r="AC140" t="s">
        <v>1666</v>
      </c>
      <c r="AD140" t="s">
        <v>46</v>
      </c>
      <c r="AE140" t="s">
        <v>46</v>
      </c>
      <c r="AF140" t="s">
        <v>46</v>
      </c>
      <c r="AG140" t="s">
        <v>1666</v>
      </c>
      <c r="AH140" t="s">
        <v>54</v>
      </c>
      <c r="AI140" t="s">
        <v>46</v>
      </c>
      <c r="AJ140" t="s">
        <v>46</v>
      </c>
      <c r="AK140" t="s">
        <v>46</v>
      </c>
      <c r="AL140" t="s">
        <v>1667</v>
      </c>
      <c r="AM140" t="s">
        <v>1668</v>
      </c>
      <c r="AN140" t="s">
        <v>1669</v>
      </c>
      <c r="AO140" s="4">
        <f>+COUNTIF(Table1[[#This Row],[   1.El docente inicia la grabación a tiempo]:[18.   Despide la sesión]],"Cumple")/18</f>
        <v>0.94444444444444442</v>
      </c>
      <c r="AP140" t="str">
        <f>VLOOKUP(Table1[[#This Row],[Programa ]],Tabla2[],2)</f>
        <v>Pregrado</v>
      </c>
    </row>
    <row r="141" spans="1:42" x14ac:dyDescent="0.25">
      <c r="A141">
        <v>140</v>
      </c>
      <c r="B141" s="1">
        <v>45428.507592592599</v>
      </c>
      <c r="C141" s="1">
        <v>45428.515879629602</v>
      </c>
      <c r="D141" t="s">
        <v>659</v>
      </c>
      <c r="E141" t="s">
        <v>660</v>
      </c>
      <c r="F141" s="1"/>
      <c r="G141" s="2">
        <v>45427</v>
      </c>
      <c r="H141" t="s">
        <v>1670</v>
      </c>
      <c r="I141" t="s">
        <v>1671</v>
      </c>
      <c r="J141" t="s">
        <v>1672</v>
      </c>
      <c r="K141" t="s">
        <v>34</v>
      </c>
      <c r="L141" t="s">
        <v>36</v>
      </c>
      <c r="M141" t="s">
        <v>1673</v>
      </c>
      <c r="N141" t="s">
        <v>46</v>
      </c>
      <c r="O141" t="s">
        <v>46</v>
      </c>
      <c r="P141" t="s">
        <v>46</v>
      </c>
      <c r="Q141" t="s">
        <v>1674</v>
      </c>
      <c r="R141" t="s">
        <v>54</v>
      </c>
      <c r="S141" t="s">
        <v>54</v>
      </c>
      <c r="T141" t="s">
        <v>46</v>
      </c>
      <c r="U141" t="s">
        <v>1348</v>
      </c>
      <c r="V141" t="s">
        <v>46</v>
      </c>
      <c r="W141" t="s">
        <v>46</v>
      </c>
      <c r="X141" t="s">
        <v>1675</v>
      </c>
      <c r="Y141" t="s">
        <v>46</v>
      </c>
      <c r="Z141" t="s">
        <v>1676</v>
      </c>
      <c r="AA141" t="s">
        <v>46</v>
      </c>
      <c r="AB141" t="s">
        <v>46</v>
      </c>
      <c r="AC141" t="s">
        <v>1677</v>
      </c>
      <c r="AD141" t="s">
        <v>46</v>
      </c>
      <c r="AE141" t="s">
        <v>46</v>
      </c>
      <c r="AF141" t="s">
        <v>46</v>
      </c>
      <c r="AG141" t="s">
        <v>1678</v>
      </c>
      <c r="AH141" t="s">
        <v>46</v>
      </c>
      <c r="AI141" t="s">
        <v>46</v>
      </c>
      <c r="AJ141" t="s">
        <v>46</v>
      </c>
      <c r="AK141" t="s">
        <v>46</v>
      </c>
      <c r="AL141" t="s">
        <v>1679</v>
      </c>
      <c r="AM141" t="s">
        <v>1680</v>
      </c>
      <c r="AN141" t="s">
        <v>1681</v>
      </c>
      <c r="AO141" s="4">
        <f>+COUNTIF(Table1[[#This Row],[   1.El docente inicia la grabación a tiempo]:[18.   Despide la sesión]],"Cumple")/18</f>
        <v>0.88888888888888884</v>
      </c>
      <c r="AP141" t="str">
        <f>VLOOKUP(Table1[[#This Row],[Programa ]],Tabla2[],2)</f>
        <v>Pregrado</v>
      </c>
    </row>
    <row r="142" spans="1:42" x14ac:dyDescent="0.25">
      <c r="A142">
        <v>141</v>
      </c>
      <c r="B142" s="1">
        <v>45428.495729166701</v>
      </c>
      <c r="C142" s="1">
        <v>45428.521597222199</v>
      </c>
      <c r="D142" t="s">
        <v>274</v>
      </c>
      <c r="E142" t="s">
        <v>275</v>
      </c>
      <c r="F142" s="1"/>
      <c r="G142" s="2">
        <v>45428</v>
      </c>
      <c r="H142" t="s">
        <v>1682</v>
      </c>
      <c r="I142" t="s">
        <v>313</v>
      </c>
      <c r="J142" t="s">
        <v>702</v>
      </c>
      <c r="K142" t="s">
        <v>4</v>
      </c>
      <c r="L142" t="s">
        <v>18</v>
      </c>
      <c r="M142" t="s">
        <v>1683</v>
      </c>
      <c r="N142" t="s">
        <v>46</v>
      </c>
      <c r="O142" t="s">
        <v>46</v>
      </c>
      <c r="P142" t="s">
        <v>46</v>
      </c>
      <c r="Q142" t="s">
        <v>1666</v>
      </c>
      <c r="R142" t="s">
        <v>46</v>
      </c>
      <c r="S142" t="s">
        <v>46</v>
      </c>
      <c r="T142" t="s">
        <v>46</v>
      </c>
      <c r="U142" t="s">
        <v>1666</v>
      </c>
      <c r="V142" t="s">
        <v>46</v>
      </c>
      <c r="W142" t="s">
        <v>46</v>
      </c>
      <c r="X142" t="s">
        <v>1666</v>
      </c>
      <c r="Y142" t="s">
        <v>46</v>
      </c>
      <c r="Z142" t="s">
        <v>1666</v>
      </c>
      <c r="AA142" t="s">
        <v>46</v>
      </c>
      <c r="AB142" t="s">
        <v>46</v>
      </c>
      <c r="AC142" t="s">
        <v>1666</v>
      </c>
      <c r="AD142" t="s">
        <v>46</v>
      </c>
      <c r="AE142" t="s">
        <v>46</v>
      </c>
      <c r="AF142" t="s">
        <v>46</v>
      </c>
      <c r="AG142" t="s">
        <v>1666</v>
      </c>
      <c r="AH142" t="s">
        <v>54</v>
      </c>
      <c r="AI142" t="s">
        <v>46</v>
      </c>
      <c r="AJ142" t="s">
        <v>46</v>
      </c>
      <c r="AK142" t="s">
        <v>46</v>
      </c>
      <c r="AL142" t="s">
        <v>1666</v>
      </c>
      <c r="AM142" t="s">
        <v>1684</v>
      </c>
      <c r="AN142" t="s">
        <v>1685</v>
      </c>
      <c r="AO142" s="4">
        <f>+COUNTIF(Table1[[#This Row],[   1.El docente inicia la grabación a tiempo]:[18.   Despide la sesión]],"Cumple")/18</f>
        <v>0.94444444444444442</v>
      </c>
      <c r="AP142" t="str">
        <f>VLOOKUP(Table1[[#This Row],[Programa ]],Tabla2[],2)</f>
        <v>Pregrado</v>
      </c>
    </row>
    <row r="143" spans="1:42" x14ac:dyDescent="0.25">
      <c r="A143">
        <v>142</v>
      </c>
      <c r="B143" s="1">
        <v>45428.522604166697</v>
      </c>
      <c r="C143" s="1">
        <v>45428.531412037002</v>
      </c>
      <c r="D143" t="s">
        <v>274</v>
      </c>
      <c r="E143" t="s">
        <v>275</v>
      </c>
      <c r="F143" s="1"/>
      <c r="G143" s="2">
        <v>45428</v>
      </c>
      <c r="H143" t="s">
        <v>1686</v>
      </c>
      <c r="I143" t="s">
        <v>145</v>
      </c>
      <c r="J143" t="s">
        <v>278</v>
      </c>
      <c r="K143" t="s">
        <v>4</v>
      </c>
      <c r="L143" t="s">
        <v>18</v>
      </c>
      <c r="M143" t="s">
        <v>1687</v>
      </c>
      <c r="N143" t="s">
        <v>46</v>
      </c>
      <c r="O143" t="s">
        <v>46</v>
      </c>
      <c r="P143" t="s">
        <v>46</v>
      </c>
      <c r="Q143" t="s">
        <v>1666</v>
      </c>
      <c r="R143" t="s">
        <v>46</v>
      </c>
      <c r="S143" t="s">
        <v>46</v>
      </c>
      <c r="T143" t="s">
        <v>46</v>
      </c>
      <c r="U143" t="s">
        <v>1666</v>
      </c>
      <c r="V143" t="s">
        <v>46</v>
      </c>
      <c r="W143" t="s">
        <v>46</v>
      </c>
      <c r="X143" t="s">
        <v>1666</v>
      </c>
      <c r="Y143" t="s">
        <v>46</v>
      </c>
      <c r="Z143" t="s">
        <v>1666</v>
      </c>
      <c r="AA143" t="s">
        <v>46</v>
      </c>
      <c r="AB143" t="s">
        <v>46</v>
      </c>
      <c r="AC143" t="s">
        <v>1666</v>
      </c>
      <c r="AD143" t="s">
        <v>46</v>
      </c>
      <c r="AE143" t="s">
        <v>46</v>
      </c>
      <c r="AF143" t="s">
        <v>46</v>
      </c>
      <c r="AG143" t="s">
        <v>1666</v>
      </c>
      <c r="AH143" t="s">
        <v>54</v>
      </c>
      <c r="AI143" t="s">
        <v>54</v>
      </c>
      <c r="AJ143" t="s">
        <v>46</v>
      </c>
      <c r="AK143" t="s">
        <v>46</v>
      </c>
      <c r="AL143" t="s">
        <v>1688</v>
      </c>
      <c r="AM143" t="s">
        <v>1668</v>
      </c>
      <c r="AN143" t="s">
        <v>1689</v>
      </c>
      <c r="AO143" s="4">
        <f>+COUNTIF(Table1[[#This Row],[   1.El docente inicia la grabación a tiempo]:[18.   Despide la sesión]],"Cumple")/18</f>
        <v>0.88888888888888884</v>
      </c>
      <c r="AP143" t="str">
        <f>VLOOKUP(Table1[[#This Row],[Programa ]],Tabla2[],2)</f>
        <v>Pregrado</v>
      </c>
    </row>
    <row r="144" spans="1:42" x14ac:dyDescent="0.25">
      <c r="A144">
        <v>143</v>
      </c>
      <c r="B144" s="1">
        <v>45429.4692013889</v>
      </c>
      <c r="C144" s="1">
        <v>45429.488888888904</v>
      </c>
      <c r="D144" t="s">
        <v>914</v>
      </c>
      <c r="E144" t="s">
        <v>915</v>
      </c>
      <c r="F144" s="1"/>
      <c r="G144" s="2">
        <v>45384</v>
      </c>
      <c r="H144" t="s">
        <v>1690</v>
      </c>
      <c r="I144" t="s">
        <v>1691</v>
      </c>
      <c r="J144" t="s">
        <v>918</v>
      </c>
      <c r="K144" t="s">
        <v>4</v>
      </c>
      <c r="L144" t="s">
        <v>18</v>
      </c>
      <c r="M144" t="s">
        <v>1692</v>
      </c>
      <c r="N144" t="s">
        <v>46</v>
      </c>
      <c r="O144" t="s">
        <v>47</v>
      </c>
      <c r="P144" t="s">
        <v>47</v>
      </c>
      <c r="Q144" t="s">
        <v>1693</v>
      </c>
      <c r="R144" t="s">
        <v>54</v>
      </c>
      <c r="S144" t="s">
        <v>54</v>
      </c>
      <c r="T144" t="s">
        <v>54</v>
      </c>
      <c r="U144" t="s">
        <v>1694</v>
      </c>
      <c r="V144" t="s">
        <v>46</v>
      </c>
      <c r="W144" t="s">
        <v>54</v>
      </c>
      <c r="X144" t="s">
        <v>1695</v>
      </c>
      <c r="Y144" t="s">
        <v>54</v>
      </c>
      <c r="Z144" t="s">
        <v>1696</v>
      </c>
      <c r="AA144" t="s">
        <v>54</v>
      </c>
      <c r="AB144" t="s">
        <v>46</v>
      </c>
      <c r="AC144" t="s">
        <v>1697</v>
      </c>
      <c r="AD144" t="s">
        <v>46</v>
      </c>
      <c r="AE144" t="s">
        <v>46</v>
      </c>
      <c r="AF144" t="s">
        <v>46</v>
      </c>
      <c r="AG144" t="s">
        <v>1698</v>
      </c>
      <c r="AH144" t="s">
        <v>54</v>
      </c>
      <c r="AI144" t="s">
        <v>54</v>
      </c>
      <c r="AJ144" t="s">
        <v>54</v>
      </c>
      <c r="AK144" t="s">
        <v>46</v>
      </c>
      <c r="AL144" t="s">
        <v>1699</v>
      </c>
      <c r="AM144" t="s">
        <v>1700</v>
      </c>
      <c r="AN144" t="s">
        <v>1701</v>
      </c>
      <c r="AO144" s="4">
        <f>+COUNTIF(Table1[[#This Row],[   1.El docente inicia la grabación a tiempo]:[18.   Despide la sesión]],"Cumple")/18</f>
        <v>0.3888888888888889</v>
      </c>
      <c r="AP144" t="str">
        <f>VLOOKUP(Table1[[#This Row],[Programa ]],Tabla2[],2)</f>
        <v>Pregrado</v>
      </c>
    </row>
    <row r="145" spans="1:42" x14ac:dyDescent="0.25">
      <c r="A145">
        <v>144</v>
      </c>
      <c r="B145" s="1">
        <v>45429.496504629598</v>
      </c>
      <c r="C145" s="1">
        <v>45429.507685185199</v>
      </c>
      <c r="D145" t="s">
        <v>914</v>
      </c>
      <c r="E145" t="s">
        <v>915</v>
      </c>
      <c r="F145" s="1"/>
      <c r="G145" s="2">
        <v>45407</v>
      </c>
      <c r="H145" t="s">
        <v>1702</v>
      </c>
      <c r="I145" t="s">
        <v>1587</v>
      </c>
      <c r="J145" t="s">
        <v>918</v>
      </c>
      <c r="K145" t="s">
        <v>4</v>
      </c>
      <c r="L145" t="s">
        <v>18</v>
      </c>
      <c r="M145" t="s">
        <v>1588</v>
      </c>
      <c r="N145" t="s">
        <v>46</v>
      </c>
      <c r="O145" t="s">
        <v>46</v>
      </c>
      <c r="P145" t="s">
        <v>46</v>
      </c>
      <c r="Q145" t="s">
        <v>1703</v>
      </c>
      <c r="R145" t="s">
        <v>54</v>
      </c>
      <c r="S145" t="s">
        <v>54</v>
      </c>
      <c r="T145" t="s">
        <v>54</v>
      </c>
      <c r="U145" t="s">
        <v>1704</v>
      </c>
      <c r="V145" t="s">
        <v>46</v>
      </c>
      <c r="W145" t="s">
        <v>54</v>
      </c>
      <c r="X145" t="s">
        <v>1705</v>
      </c>
      <c r="Y145" t="s">
        <v>54</v>
      </c>
      <c r="Z145" t="s">
        <v>1706</v>
      </c>
      <c r="AA145" t="s">
        <v>54</v>
      </c>
      <c r="AB145" t="s">
        <v>54</v>
      </c>
      <c r="AC145" t="s">
        <v>1707</v>
      </c>
      <c r="AD145" t="s">
        <v>46</v>
      </c>
      <c r="AE145" t="s">
        <v>46</v>
      </c>
      <c r="AF145" t="s">
        <v>46</v>
      </c>
      <c r="AG145" t="s">
        <v>1708</v>
      </c>
      <c r="AH145" t="s">
        <v>54</v>
      </c>
      <c r="AI145" t="s">
        <v>54</v>
      </c>
      <c r="AJ145" t="s">
        <v>54</v>
      </c>
      <c r="AK145" t="s">
        <v>54</v>
      </c>
      <c r="AL145" t="s">
        <v>1709</v>
      </c>
      <c r="AM145" t="s">
        <v>1710</v>
      </c>
      <c r="AN145" t="s">
        <v>1711</v>
      </c>
      <c r="AO145" s="4">
        <f>+COUNTIF(Table1[[#This Row],[   1.El docente inicia la grabación a tiempo]:[18.   Despide la sesión]],"Cumple")/18</f>
        <v>0.3888888888888889</v>
      </c>
      <c r="AP145" t="str">
        <f>VLOOKUP(Table1[[#This Row],[Programa ]],Tabla2[],2)</f>
        <v>Pregrado</v>
      </c>
    </row>
    <row r="146" spans="1:42" x14ac:dyDescent="0.25">
      <c r="A146">
        <v>145</v>
      </c>
      <c r="B146" s="1">
        <v>45434.314467592601</v>
      </c>
      <c r="C146" s="1">
        <v>45434.324131944399</v>
      </c>
      <c r="D146" t="s">
        <v>659</v>
      </c>
      <c r="E146" t="s">
        <v>660</v>
      </c>
      <c r="F146" s="1"/>
      <c r="G146" s="2">
        <v>45428</v>
      </c>
      <c r="H146" t="s">
        <v>1712</v>
      </c>
      <c r="I146" t="s">
        <v>545</v>
      </c>
      <c r="J146" t="s">
        <v>660</v>
      </c>
      <c r="K146" t="s">
        <v>34</v>
      </c>
      <c r="L146" t="s">
        <v>36</v>
      </c>
      <c r="M146" t="s">
        <v>1713</v>
      </c>
      <c r="N146" t="s">
        <v>46</v>
      </c>
      <c r="O146" t="s">
        <v>46</v>
      </c>
      <c r="P146" t="s">
        <v>46</v>
      </c>
      <c r="Q146" t="s">
        <v>1714</v>
      </c>
      <c r="R146" t="s">
        <v>46</v>
      </c>
      <c r="S146" t="s">
        <v>46</v>
      </c>
      <c r="T146" t="s">
        <v>46</v>
      </c>
      <c r="U146" t="s">
        <v>1715</v>
      </c>
      <c r="V146" t="s">
        <v>46</v>
      </c>
      <c r="W146" t="s">
        <v>54</v>
      </c>
      <c r="X146" t="s">
        <v>779</v>
      </c>
      <c r="Y146" t="s">
        <v>46</v>
      </c>
      <c r="Z146" t="s">
        <v>1716</v>
      </c>
      <c r="AA146" t="s">
        <v>46</v>
      </c>
      <c r="AB146" t="s">
        <v>46</v>
      </c>
      <c r="AC146" t="s">
        <v>1717</v>
      </c>
      <c r="AD146" t="s">
        <v>46</v>
      </c>
      <c r="AE146" t="s">
        <v>46</v>
      </c>
      <c r="AF146" t="s">
        <v>46</v>
      </c>
      <c r="AG146" t="s">
        <v>1678</v>
      </c>
      <c r="AH146" t="s">
        <v>46</v>
      </c>
      <c r="AI146" t="s">
        <v>46</v>
      </c>
      <c r="AJ146" t="s">
        <v>46</v>
      </c>
      <c r="AK146" t="s">
        <v>46</v>
      </c>
      <c r="AL146" t="s">
        <v>1718</v>
      </c>
      <c r="AM146" t="s">
        <v>1429</v>
      </c>
      <c r="AN146" t="s">
        <v>1481</v>
      </c>
      <c r="AO146" s="4">
        <f>+COUNTIF(Table1[[#This Row],[   1.El docente inicia la grabación a tiempo]:[18.   Despide la sesión]],"Cumple")/18</f>
        <v>0.94444444444444442</v>
      </c>
      <c r="AP146" t="str">
        <f>VLOOKUP(Table1[[#This Row],[Programa ]],Tabla2[],2)</f>
        <v>Pregrado</v>
      </c>
    </row>
    <row r="147" spans="1:42" x14ac:dyDescent="0.25">
      <c r="A147">
        <v>146</v>
      </c>
      <c r="B147" s="1">
        <v>45434.324166666702</v>
      </c>
      <c r="C147" s="1">
        <v>45434.3416319444</v>
      </c>
      <c r="D147" t="s">
        <v>659</v>
      </c>
      <c r="E147" t="s">
        <v>660</v>
      </c>
      <c r="F147" s="1"/>
      <c r="G147" s="2">
        <v>45433</v>
      </c>
      <c r="H147" t="s">
        <v>1719</v>
      </c>
      <c r="I147" t="s">
        <v>545</v>
      </c>
      <c r="J147" t="s">
        <v>660</v>
      </c>
      <c r="K147" t="s">
        <v>34</v>
      </c>
      <c r="L147" t="s">
        <v>36</v>
      </c>
      <c r="M147" t="s">
        <v>1720</v>
      </c>
      <c r="N147" t="s">
        <v>46</v>
      </c>
      <c r="O147" t="s">
        <v>46</v>
      </c>
      <c r="P147" t="s">
        <v>46</v>
      </c>
      <c r="Q147" t="s">
        <v>1721</v>
      </c>
      <c r="R147" t="s">
        <v>46</v>
      </c>
      <c r="S147" t="s">
        <v>46</v>
      </c>
      <c r="T147" t="s">
        <v>46</v>
      </c>
      <c r="U147" t="s">
        <v>1722</v>
      </c>
      <c r="V147" t="s">
        <v>46</v>
      </c>
      <c r="W147" t="s">
        <v>54</v>
      </c>
      <c r="X147" t="s">
        <v>1302</v>
      </c>
      <c r="Y147" t="s">
        <v>46</v>
      </c>
      <c r="Z147" t="s">
        <v>1723</v>
      </c>
      <c r="AA147" t="s">
        <v>46</v>
      </c>
      <c r="AB147" t="s">
        <v>46</v>
      </c>
      <c r="AC147" t="s">
        <v>1724</v>
      </c>
      <c r="AD147" t="s">
        <v>46</v>
      </c>
      <c r="AE147" t="s">
        <v>46</v>
      </c>
      <c r="AF147" t="s">
        <v>46</v>
      </c>
      <c r="AG147" t="s">
        <v>1725</v>
      </c>
      <c r="AH147" t="s">
        <v>46</v>
      </c>
      <c r="AI147" t="s">
        <v>46</v>
      </c>
      <c r="AJ147" t="s">
        <v>46</v>
      </c>
      <c r="AK147" t="s">
        <v>46</v>
      </c>
      <c r="AL147" t="s">
        <v>1726</v>
      </c>
      <c r="AM147" t="s">
        <v>1429</v>
      </c>
      <c r="AN147" t="s">
        <v>1481</v>
      </c>
      <c r="AO147" s="4">
        <f>+COUNTIF(Table1[[#This Row],[   1.El docente inicia la grabación a tiempo]:[18.   Despide la sesión]],"Cumple")/18</f>
        <v>0.94444444444444442</v>
      </c>
      <c r="AP147" t="str">
        <f>VLOOKUP(Table1[[#This Row],[Programa ]],Tabla2[],2)</f>
        <v>Pregrado</v>
      </c>
    </row>
    <row r="148" spans="1:42" x14ac:dyDescent="0.25">
      <c r="A148">
        <v>147</v>
      </c>
      <c r="B148" s="1">
        <v>45434.341782407399</v>
      </c>
      <c r="C148" s="1">
        <v>45434.368842592601</v>
      </c>
      <c r="D148" t="s">
        <v>659</v>
      </c>
      <c r="E148" t="s">
        <v>660</v>
      </c>
      <c r="F148" s="1"/>
      <c r="G148" s="2">
        <v>45427</v>
      </c>
      <c r="H148" t="s">
        <v>1727</v>
      </c>
      <c r="I148" t="s">
        <v>1728</v>
      </c>
      <c r="J148" t="s">
        <v>660</v>
      </c>
      <c r="K148" t="s">
        <v>34</v>
      </c>
      <c r="L148" t="s">
        <v>36</v>
      </c>
      <c r="M148" t="s">
        <v>1729</v>
      </c>
      <c r="N148" t="s">
        <v>46</v>
      </c>
      <c r="O148" t="s">
        <v>46</v>
      </c>
      <c r="P148" t="s">
        <v>46</v>
      </c>
      <c r="Q148" t="s">
        <v>1730</v>
      </c>
      <c r="R148" t="s">
        <v>46</v>
      </c>
      <c r="S148" t="s">
        <v>46</v>
      </c>
      <c r="T148" t="s">
        <v>46</v>
      </c>
      <c r="U148" t="s">
        <v>1731</v>
      </c>
      <c r="V148" t="s">
        <v>46</v>
      </c>
      <c r="W148" t="s">
        <v>46</v>
      </c>
      <c r="X148" t="s">
        <v>1732</v>
      </c>
      <c r="Y148" t="s">
        <v>46</v>
      </c>
      <c r="Z148" t="s">
        <v>1633</v>
      </c>
      <c r="AA148" t="s">
        <v>46</v>
      </c>
      <c r="AB148" t="s">
        <v>46</v>
      </c>
      <c r="AC148" t="s">
        <v>1733</v>
      </c>
      <c r="AD148" t="s">
        <v>46</v>
      </c>
      <c r="AE148" t="s">
        <v>46</v>
      </c>
      <c r="AF148" t="s">
        <v>46</v>
      </c>
      <c r="AG148" t="s">
        <v>1734</v>
      </c>
      <c r="AH148" t="s">
        <v>46</v>
      </c>
      <c r="AI148" t="s">
        <v>46</v>
      </c>
      <c r="AJ148" t="s">
        <v>46</v>
      </c>
      <c r="AK148" t="s">
        <v>46</v>
      </c>
      <c r="AL148" t="s">
        <v>1735</v>
      </c>
      <c r="AM148" t="s">
        <v>1637</v>
      </c>
      <c r="AN148" t="s">
        <v>1736</v>
      </c>
      <c r="AO148" s="4">
        <f>+COUNTIF(Table1[[#This Row],[   1.El docente inicia la grabación a tiempo]:[18.   Despide la sesión]],"Cumple")/18</f>
        <v>1</v>
      </c>
      <c r="AP148" t="str">
        <f>VLOOKUP(Table1[[#This Row],[Programa ]],Tabla2[],2)</f>
        <v>Pregrado</v>
      </c>
    </row>
    <row r="149" spans="1:42" x14ac:dyDescent="0.25">
      <c r="A149">
        <v>148</v>
      </c>
      <c r="B149" s="1">
        <v>45434.435243055603</v>
      </c>
      <c r="C149" s="1">
        <v>45434.441296296303</v>
      </c>
      <c r="D149" t="s">
        <v>659</v>
      </c>
      <c r="E149" t="s">
        <v>660</v>
      </c>
      <c r="F149" s="1"/>
      <c r="G149" s="2">
        <v>45433</v>
      </c>
      <c r="H149" t="s">
        <v>1737</v>
      </c>
      <c r="I149" t="s">
        <v>1738</v>
      </c>
      <c r="J149" t="s">
        <v>660</v>
      </c>
      <c r="K149" t="s">
        <v>34</v>
      </c>
      <c r="L149" t="s">
        <v>35</v>
      </c>
      <c r="M149" t="s">
        <v>1739</v>
      </c>
      <c r="N149" t="s">
        <v>46</v>
      </c>
      <c r="O149" t="s">
        <v>46</v>
      </c>
      <c r="P149" t="s">
        <v>46</v>
      </c>
      <c r="Q149" t="s">
        <v>1740</v>
      </c>
      <c r="R149" t="s">
        <v>46</v>
      </c>
      <c r="S149" t="s">
        <v>46</v>
      </c>
      <c r="T149" t="s">
        <v>46</v>
      </c>
      <c r="U149" t="s">
        <v>1741</v>
      </c>
      <c r="V149" t="s">
        <v>46</v>
      </c>
      <c r="W149" t="s">
        <v>46</v>
      </c>
      <c r="X149" t="s">
        <v>458</v>
      </c>
      <c r="Y149" t="s">
        <v>46</v>
      </c>
      <c r="Z149" t="s">
        <v>1349</v>
      </c>
      <c r="AA149" t="s">
        <v>46</v>
      </c>
      <c r="AB149" t="s">
        <v>46</v>
      </c>
      <c r="AC149" t="s">
        <v>1742</v>
      </c>
      <c r="AD149" t="s">
        <v>46</v>
      </c>
      <c r="AE149" t="s">
        <v>46</v>
      </c>
      <c r="AF149" t="s">
        <v>46</v>
      </c>
      <c r="AG149" t="s">
        <v>1743</v>
      </c>
      <c r="AH149" t="s">
        <v>46</v>
      </c>
      <c r="AI149" t="s">
        <v>46</v>
      </c>
      <c r="AJ149" t="s">
        <v>46</v>
      </c>
      <c r="AK149" t="s">
        <v>46</v>
      </c>
      <c r="AL149" t="s">
        <v>1744</v>
      </c>
      <c r="AM149" t="s">
        <v>1628</v>
      </c>
      <c r="AN149" t="s">
        <v>1442</v>
      </c>
      <c r="AO149" s="4">
        <f>+COUNTIF(Table1[[#This Row],[   1.El docente inicia la grabación a tiempo]:[18.   Despide la sesión]],"Cumple")/18</f>
        <v>1</v>
      </c>
      <c r="AP149" t="str">
        <f>VLOOKUP(Table1[[#This Row],[Programa ]],Tabla2[],2)</f>
        <v>Posgrado</v>
      </c>
    </row>
    <row r="150" spans="1:42" x14ac:dyDescent="0.25">
      <c r="A150">
        <v>149</v>
      </c>
      <c r="B150" s="1">
        <v>45434.643148148098</v>
      </c>
      <c r="C150" s="1">
        <v>45434.672812500001</v>
      </c>
      <c r="D150" t="s">
        <v>274</v>
      </c>
      <c r="E150" t="s">
        <v>275</v>
      </c>
      <c r="F150" s="1"/>
      <c r="G150" s="2">
        <v>45434</v>
      </c>
      <c r="H150" t="s">
        <v>1745</v>
      </c>
      <c r="I150" t="s">
        <v>1746</v>
      </c>
      <c r="J150" t="s">
        <v>278</v>
      </c>
      <c r="K150" t="s">
        <v>4</v>
      </c>
      <c r="L150" t="s">
        <v>18</v>
      </c>
      <c r="M150" t="s">
        <v>1747</v>
      </c>
      <c r="N150" t="s">
        <v>46</v>
      </c>
      <c r="O150" t="s">
        <v>46</v>
      </c>
      <c r="P150" t="s">
        <v>47</v>
      </c>
      <c r="Q150" t="s">
        <v>1748</v>
      </c>
      <c r="R150" t="s">
        <v>54</v>
      </c>
      <c r="S150" t="s">
        <v>54</v>
      </c>
      <c r="T150" t="s">
        <v>54</v>
      </c>
      <c r="U150" t="s">
        <v>1749</v>
      </c>
      <c r="V150" t="s">
        <v>46</v>
      </c>
      <c r="W150" t="s">
        <v>54</v>
      </c>
      <c r="X150" t="s">
        <v>1750</v>
      </c>
      <c r="Y150" t="s">
        <v>54</v>
      </c>
      <c r="Z150" t="s">
        <v>1751</v>
      </c>
      <c r="AA150" t="s">
        <v>54</v>
      </c>
      <c r="AB150" t="s">
        <v>54</v>
      </c>
      <c r="AC150" t="s">
        <v>1752</v>
      </c>
      <c r="AD150" t="s">
        <v>46</v>
      </c>
      <c r="AE150" t="s">
        <v>46</v>
      </c>
      <c r="AF150" t="s">
        <v>46</v>
      </c>
      <c r="AG150" t="s">
        <v>1753</v>
      </c>
      <c r="AH150" t="s">
        <v>54</v>
      </c>
      <c r="AI150" t="s">
        <v>46</v>
      </c>
      <c r="AJ150" t="s">
        <v>46</v>
      </c>
      <c r="AK150" t="s">
        <v>46</v>
      </c>
      <c r="AL150" t="s">
        <v>1754</v>
      </c>
      <c r="AM150" t="s">
        <v>1755</v>
      </c>
      <c r="AN150" t="s">
        <v>1756</v>
      </c>
      <c r="AO150" s="4">
        <f>+COUNTIF(Table1[[#This Row],[   1.El docente inicia la grabación a tiempo]:[18.   Despide la sesión]],"Cumple")/18</f>
        <v>0.5</v>
      </c>
      <c r="AP150" t="str">
        <f>VLOOKUP(Table1[[#This Row],[Programa ]],Tabla2[],2)</f>
        <v>Pregrado</v>
      </c>
    </row>
    <row r="151" spans="1:42" x14ac:dyDescent="0.25">
      <c r="A151">
        <v>150</v>
      </c>
      <c r="B151" s="1">
        <v>45434.7426851852</v>
      </c>
      <c r="C151" s="1">
        <v>45434.917326388902</v>
      </c>
      <c r="D151" t="s">
        <v>274</v>
      </c>
      <c r="E151" t="s">
        <v>275</v>
      </c>
      <c r="F151" s="1"/>
      <c r="G151" s="2">
        <v>45434</v>
      </c>
      <c r="H151" t="s">
        <v>1757</v>
      </c>
      <c r="I151" t="s">
        <v>1147</v>
      </c>
      <c r="J151" t="s">
        <v>627</v>
      </c>
      <c r="K151" t="s">
        <v>4</v>
      </c>
      <c r="L151" t="s">
        <v>18</v>
      </c>
      <c r="M151" t="s">
        <v>1758</v>
      </c>
      <c r="N151" t="s">
        <v>46</v>
      </c>
      <c r="O151" t="s">
        <v>46</v>
      </c>
      <c r="P151" t="s">
        <v>46</v>
      </c>
      <c r="Q151" t="s">
        <v>1759</v>
      </c>
      <c r="R151" t="s">
        <v>46</v>
      </c>
      <c r="S151" t="s">
        <v>46</v>
      </c>
      <c r="T151" t="s">
        <v>46</v>
      </c>
      <c r="U151" t="s">
        <v>1760</v>
      </c>
      <c r="V151" t="s">
        <v>46</v>
      </c>
      <c r="W151" t="s">
        <v>46</v>
      </c>
      <c r="X151" t="s">
        <v>1761</v>
      </c>
      <c r="Y151" t="s">
        <v>46</v>
      </c>
      <c r="Z151" t="s">
        <v>1762</v>
      </c>
      <c r="AA151" t="s">
        <v>46</v>
      </c>
      <c r="AB151" t="s">
        <v>46</v>
      </c>
      <c r="AC151" t="s">
        <v>1763</v>
      </c>
      <c r="AD151" t="s">
        <v>46</v>
      </c>
      <c r="AE151" t="s">
        <v>46</v>
      </c>
      <c r="AF151" t="s">
        <v>46</v>
      </c>
      <c r="AG151" t="s">
        <v>1764</v>
      </c>
      <c r="AH151" t="s">
        <v>54</v>
      </c>
      <c r="AI151" t="s">
        <v>46</v>
      </c>
      <c r="AJ151" t="s">
        <v>46</v>
      </c>
      <c r="AK151" t="s">
        <v>46</v>
      </c>
      <c r="AL151" t="s">
        <v>1765</v>
      </c>
      <c r="AM151" t="s">
        <v>1766</v>
      </c>
      <c r="AN151" t="s">
        <v>1767</v>
      </c>
      <c r="AO151" s="4">
        <f>+COUNTIF(Table1[[#This Row],[   1.El docente inicia la grabación a tiempo]:[18.   Despide la sesión]],"Cumple")/18</f>
        <v>0.94444444444444442</v>
      </c>
      <c r="AP151" t="str">
        <f>VLOOKUP(Table1[[#This Row],[Programa ]],Tabla2[],2)</f>
        <v>Pregrado</v>
      </c>
    </row>
    <row r="152" spans="1:42" x14ac:dyDescent="0.25">
      <c r="A152">
        <v>151</v>
      </c>
      <c r="B152" s="1">
        <v>45434.917962963002</v>
      </c>
      <c r="C152" s="1">
        <v>45434.941458333298</v>
      </c>
      <c r="D152" t="s">
        <v>274</v>
      </c>
      <c r="E152" t="s">
        <v>275</v>
      </c>
      <c r="F152" s="1"/>
      <c r="G152" s="2">
        <v>45434</v>
      </c>
      <c r="H152" t="s">
        <v>1768</v>
      </c>
      <c r="I152" t="s">
        <v>1769</v>
      </c>
      <c r="J152" t="s">
        <v>278</v>
      </c>
      <c r="K152" t="s">
        <v>4</v>
      </c>
      <c r="L152" t="s">
        <v>18</v>
      </c>
      <c r="M152" t="s">
        <v>1770</v>
      </c>
      <c r="N152" t="s">
        <v>46</v>
      </c>
      <c r="O152" t="s">
        <v>46</v>
      </c>
      <c r="P152" t="s">
        <v>46</v>
      </c>
      <c r="Q152" t="s">
        <v>1759</v>
      </c>
      <c r="R152" t="s">
        <v>54</v>
      </c>
      <c r="S152" t="s">
        <v>54</v>
      </c>
      <c r="T152" t="s">
        <v>54</v>
      </c>
      <c r="U152" t="s">
        <v>1771</v>
      </c>
      <c r="V152" t="s">
        <v>46</v>
      </c>
      <c r="W152" t="s">
        <v>54</v>
      </c>
      <c r="X152" t="s">
        <v>1750</v>
      </c>
      <c r="Y152" t="s">
        <v>46</v>
      </c>
      <c r="Z152" t="s">
        <v>1772</v>
      </c>
      <c r="AA152" t="s">
        <v>46</v>
      </c>
      <c r="AB152" t="s">
        <v>46</v>
      </c>
      <c r="AC152" t="s">
        <v>1773</v>
      </c>
      <c r="AD152" t="s">
        <v>46</v>
      </c>
      <c r="AE152" t="s">
        <v>46</v>
      </c>
      <c r="AF152" t="s">
        <v>46</v>
      </c>
      <c r="AG152" t="s">
        <v>1774</v>
      </c>
      <c r="AH152" t="s">
        <v>54</v>
      </c>
      <c r="AI152" t="s">
        <v>46</v>
      </c>
      <c r="AJ152" t="s">
        <v>46</v>
      </c>
      <c r="AK152" t="s">
        <v>46</v>
      </c>
      <c r="AL152" t="s">
        <v>1765</v>
      </c>
      <c r="AM152" t="s">
        <v>1775</v>
      </c>
      <c r="AN152" t="s">
        <v>1776</v>
      </c>
      <c r="AO152" s="4">
        <f>+COUNTIF(Table1[[#This Row],[   1.El docente inicia la grabación a tiempo]:[18.   Despide la sesión]],"Cumple")/18</f>
        <v>0.72222222222222221</v>
      </c>
      <c r="AP152" t="str">
        <f>VLOOKUP(Table1[[#This Row],[Programa ]],Tabla2[],2)</f>
        <v>Pregrado</v>
      </c>
    </row>
    <row r="153" spans="1:42" x14ac:dyDescent="0.25">
      <c r="A153">
        <v>152</v>
      </c>
      <c r="B153" s="1">
        <v>45434.941944444399</v>
      </c>
      <c r="C153" s="1">
        <v>45434.966145833299</v>
      </c>
      <c r="D153" t="s">
        <v>274</v>
      </c>
      <c r="E153" t="s">
        <v>275</v>
      </c>
      <c r="F153" s="1"/>
      <c r="G153" s="2">
        <v>45434</v>
      </c>
      <c r="H153" t="s">
        <v>1777</v>
      </c>
      <c r="I153" t="s">
        <v>1778</v>
      </c>
      <c r="J153" t="s">
        <v>278</v>
      </c>
      <c r="K153" t="s">
        <v>4</v>
      </c>
      <c r="L153" t="s">
        <v>18</v>
      </c>
      <c r="M153" t="s">
        <v>1779</v>
      </c>
      <c r="N153" t="s">
        <v>46</v>
      </c>
      <c r="O153" t="s">
        <v>46</v>
      </c>
      <c r="P153" t="s">
        <v>46</v>
      </c>
      <c r="Q153" t="s">
        <v>1759</v>
      </c>
      <c r="R153" t="s">
        <v>46</v>
      </c>
      <c r="S153" t="s">
        <v>46</v>
      </c>
      <c r="T153" t="s">
        <v>46</v>
      </c>
      <c r="U153" t="s">
        <v>1760</v>
      </c>
      <c r="V153" t="s">
        <v>46</v>
      </c>
      <c r="W153" t="s">
        <v>46</v>
      </c>
      <c r="X153" t="s">
        <v>1761</v>
      </c>
      <c r="Y153" t="s">
        <v>46</v>
      </c>
      <c r="Z153" t="s">
        <v>1763</v>
      </c>
      <c r="AA153" t="s">
        <v>46</v>
      </c>
      <c r="AB153" t="s">
        <v>46</v>
      </c>
      <c r="AC153" t="s">
        <v>1780</v>
      </c>
      <c r="AD153" t="s">
        <v>46</v>
      </c>
      <c r="AE153" t="s">
        <v>46</v>
      </c>
      <c r="AF153" t="s">
        <v>46</v>
      </c>
      <c r="AG153" t="s">
        <v>1781</v>
      </c>
      <c r="AH153" t="s">
        <v>54</v>
      </c>
      <c r="AI153" t="s">
        <v>46</v>
      </c>
      <c r="AJ153" t="s">
        <v>46</v>
      </c>
      <c r="AK153" t="s">
        <v>46</v>
      </c>
      <c r="AL153" t="s">
        <v>1765</v>
      </c>
      <c r="AM153" t="s">
        <v>1782</v>
      </c>
      <c r="AN153" t="s">
        <v>1783</v>
      </c>
      <c r="AO153" s="4">
        <f>+COUNTIF(Table1[[#This Row],[   1.El docente inicia la grabación a tiempo]:[18.   Despide la sesión]],"Cumple")/18</f>
        <v>0.94444444444444442</v>
      </c>
      <c r="AP153" t="str">
        <f>VLOOKUP(Table1[[#This Row],[Programa ]],Tabla2[],2)</f>
        <v>Pregrado</v>
      </c>
    </row>
    <row r="154" spans="1:42" x14ac:dyDescent="0.25">
      <c r="A154">
        <v>153</v>
      </c>
      <c r="B154" s="1">
        <v>45436.651423611103</v>
      </c>
      <c r="C154" s="1">
        <v>45436.686307870397</v>
      </c>
      <c r="D154" t="s">
        <v>821</v>
      </c>
      <c r="E154" t="s">
        <v>822</v>
      </c>
      <c r="F154" s="1"/>
      <c r="G154" s="2">
        <v>45436</v>
      </c>
      <c r="H154" t="s">
        <v>1784</v>
      </c>
      <c r="I154" t="s">
        <v>837</v>
      </c>
      <c r="J154" t="s">
        <v>1368</v>
      </c>
      <c r="K154" t="s">
        <v>21</v>
      </c>
      <c r="L154" t="s">
        <v>25</v>
      </c>
      <c r="M154" t="s">
        <v>1785</v>
      </c>
      <c r="N154" t="s">
        <v>46</v>
      </c>
      <c r="O154" t="s">
        <v>46</v>
      </c>
      <c r="P154" t="s">
        <v>46</v>
      </c>
      <c r="Q154" t="s">
        <v>1786</v>
      </c>
      <c r="R154" t="s">
        <v>46</v>
      </c>
      <c r="S154" t="s">
        <v>46</v>
      </c>
      <c r="T154" t="s">
        <v>54</v>
      </c>
      <c r="U154" t="s">
        <v>1787</v>
      </c>
      <c r="V154" t="s">
        <v>46</v>
      </c>
      <c r="W154" t="s">
        <v>54</v>
      </c>
      <c r="X154" t="s">
        <v>1788</v>
      </c>
      <c r="Y154" t="s">
        <v>46</v>
      </c>
      <c r="Z154" t="s">
        <v>1789</v>
      </c>
      <c r="AA154" t="s">
        <v>46</v>
      </c>
      <c r="AB154" t="s">
        <v>46</v>
      </c>
      <c r="AC154" t="s">
        <v>1790</v>
      </c>
      <c r="AD154" t="s">
        <v>46</v>
      </c>
      <c r="AE154" t="s">
        <v>46</v>
      </c>
      <c r="AF154" t="s">
        <v>46</v>
      </c>
      <c r="AG154" t="s">
        <v>1791</v>
      </c>
      <c r="AH154" t="s">
        <v>54</v>
      </c>
      <c r="AI154" t="s">
        <v>46</v>
      </c>
      <c r="AJ154" t="s">
        <v>46</v>
      </c>
      <c r="AK154" t="s">
        <v>46</v>
      </c>
      <c r="AL154" t="s">
        <v>1792</v>
      </c>
      <c r="AM154" t="s">
        <v>1793</v>
      </c>
      <c r="AN154" t="s">
        <v>1794</v>
      </c>
      <c r="AO154" s="4">
        <f>+COUNTIF(Table1[[#This Row],[   1.El docente inicia la grabación a tiempo]:[18.   Despide la sesión]],"Cumple")/18</f>
        <v>0.83333333333333337</v>
      </c>
      <c r="AP154" t="str">
        <f>VLOOKUP(Table1[[#This Row],[Programa ]],Tabla2[],2)</f>
        <v>Pregrado</v>
      </c>
    </row>
    <row r="155" spans="1:42" x14ac:dyDescent="0.25">
      <c r="A155">
        <v>154</v>
      </c>
      <c r="B155" s="1">
        <v>45436.686388888898</v>
      </c>
      <c r="C155" s="1">
        <v>45436.714942129598</v>
      </c>
      <c r="D155" t="s">
        <v>821</v>
      </c>
      <c r="E155" t="s">
        <v>822</v>
      </c>
      <c r="F155" s="1"/>
      <c r="G155" s="2">
        <v>45436</v>
      </c>
      <c r="H155" t="s">
        <v>1795</v>
      </c>
      <c r="I155" t="s">
        <v>1367</v>
      </c>
      <c r="J155" t="s">
        <v>1368</v>
      </c>
      <c r="K155" t="s">
        <v>21</v>
      </c>
      <c r="L155" t="s">
        <v>25</v>
      </c>
      <c r="M155" t="s">
        <v>1796</v>
      </c>
      <c r="N155" t="s">
        <v>46</v>
      </c>
      <c r="O155" t="s">
        <v>46</v>
      </c>
      <c r="P155" t="s">
        <v>46</v>
      </c>
      <c r="Q155" t="s">
        <v>1797</v>
      </c>
      <c r="R155" t="s">
        <v>46</v>
      </c>
      <c r="S155" t="s">
        <v>46</v>
      </c>
      <c r="T155" t="s">
        <v>54</v>
      </c>
      <c r="U155" t="s">
        <v>1798</v>
      </c>
      <c r="V155" t="s">
        <v>46</v>
      </c>
      <c r="W155" t="s">
        <v>54</v>
      </c>
      <c r="X155" t="s">
        <v>1799</v>
      </c>
      <c r="Y155" t="s">
        <v>46</v>
      </c>
      <c r="Z155" t="s">
        <v>1800</v>
      </c>
      <c r="AA155" t="s">
        <v>46</v>
      </c>
      <c r="AB155" t="s">
        <v>46</v>
      </c>
      <c r="AC155" t="s">
        <v>1801</v>
      </c>
      <c r="AD155" t="s">
        <v>46</v>
      </c>
      <c r="AE155" t="s">
        <v>46</v>
      </c>
      <c r="AF155" t="s">
        <v>46</v>
      </c>
      <c r="AG155" t="s">
        <v>1802</v>
      </c>
      <c r="AH155" t="s">
        <v>54</v>
      </c>
      <c r="AI155" t="s">
        <v>46</v>
      </c>
      <c r="AJ155" t="s">
        <v>46</v>
      </c>
      <c r="AK155" t="s">
        <v>46</v>
      </c>
      <c r="AL155" t="s">
        <v>1803</v>
      </c>
      <c r="AM155" t="s">
        <v>1804</v>
      </c>
      <c r="AN155" t="s">
        <v>1805</v>
      </c>
      <c r="AO155" s="4">
        <f>+COUNTIF(Table1[[#This Row],[   1.El docente inicia la grabación a tiempo]:[18.   Despide la sesión]],"Cumple")/18</f>
        <v>0.83333333333333337</v>
      </c>
      <c r="AP155" t="str">
        <f>VLOOKUP(Table1[[#This Row],[Programa ]],Tabla2[],2)</f>
        <v>Pregrado</v>
      </c>
    </row>
    <row r="156" spans="1:42" x14ac:dyDescent="0.25">
      <c r="A156">
        <v>155</v>
      </c>
      <c r="B156" s="1">
        <v>45439.438206018502</v>
      </c>
      <c r="C156" s="1">
        <v>45439.444629629601</v>
      </c>
      <c r="D156" t="s">
        <v>659</v>
      </c>
      <c r="E156" t="s">
        <v>660</v>
      </c>
      <c r="F156" s="1"/>
      <c r="G156" s="2">
        <v>45435</v>
      </c>
      <c r="H156" t="s">
        <v>1806</v>
      </c>
      <c r="I156" t="s">
        <v>787</v>
      </c>
      <c r="J156" t="s">
        <v>660</v>
      </c>
      <c r="K156" t="s">
        <v>34</v>
      </c>
      <c r="L156" t="s">
        <v>35</v>
      </c>
      <c r="M156" t="s">
        <v>1807</v>
      </c>
      <c r="N156" t="s">
        <v>46</v>
      </c>
      <c r="O156" t="s">
        <v>46</v>
      </c>
      <c r="P156" t="s">
        <v>46</v>
      </c>
      <c r="Q156" t="s">
        <v>1808</v>
      </c>
      <c r="R156" t="s">
        <v>46</v>
      </c>
      <c r="S156" t="s">
        <v>46</v>
      </c>
      <c r="T156" t="s">
        <v>46</v>
      </c>
      <c r="U156" t="s">
        <v>1809</v>
      </c>
      <c r="V156" t="s">
        <v>46</v>
      </c>
      <c r="W156" t="s">
        <v>46</v>
      </c>
      <c r="X156" t="s">
        <v>1810</v>
      </c>
      <c r="Y156" t="s">
        <v>46</v>
      </c>
      <c r="Z156" t="s">
        <v>1811</v>
      </c>
      <c r="AA156" t="s">
        <v>46</v>
      </c>
      <c r="AB156" t="s">
        <v>46</v>
      </c>
      <c r="AC156" t="s">
        <v>1812</v>
      </c>
      <c r="AD156" t="s">
        <v>46</v>
      </c>
      <c r="AE156" t="s">
        <v>46</v>
      </c>
      <c r="AF156" t="s">
        <v>46</v>
      </c>
      <c r="AG156" t="s">
        <v>1813</v>
      </c>
      <c r="AH156" t="s">
        <v>46</v>
      </c>
      <c r="AI156" t="s">
        <v>46</v>
      </c>
      <c r="AJ156" t="s">
        <v>46</v>
      </c>
      <c r="AK156" t="s">
        <v>46</v>
      </c>
      <c r="AL156" t="s">
        <v>1814</v>
      </c>
      <c r="AM156" t="s">
        <v>1815</v>
      </c>
      <c r="AN156" t="s">
        <v>1442</v>
      </c>
      <c r="AO156" s="4">
        <f>+COUNTIF(Table1[[#This Row],[   1.El docente inicia la grabación a tiempo]:[18.   Despide la sesión]],"Cumple")/18</f>
        <v>1</v>
      </c>
      <c r="AP156" t="str">
        <f>VLOOKUP(Table1[[#This Row],[Programa ]],Tabla2[],2)</f>
        <v>Posgrado</v>
      </c>
    </row>
    <row r="157" spans="1:42" x14ac:dyDescent="0.25">
      <c r="A157">
        <v>156</v>
      </c>
      <c r="B157" s="1">
        <v>45439.2996180556</v>
      </c>
      <c r="C157" s="1">
        <v>45439.590115740699</v>
      </c>
      <c r="D157" t="s">
        <v>848</v>
      </c>
      <c r="E157" t="s">
        <v>849</v>
      </c>
      <c r="F157" s="1"/>
      <c r="G157" s="2">
        <v>45398</v>
      </c>
      <c r="H157" t="s">
        <v>1816</v>
      </c>
      <c r="I157" t="s">
        <v>1817</v>
      </c>
      <c r="J157" t="s">
        <v>852</v>
      </c>
      <c r="K157" t="s">
        <v>21</v>
      </c>
      <c r="L157" t="s">
        <v>24</v>
      </c>
      <c r="M157" t="s">
        <v>1818</v>
      </c>
      <c r="N157" t="s">
        <v>46</v>
      </c>
      <c r="O157" t="s">
        <v>46</v>
      </c>
      <c r="P157" t="s">
        <v>46</v>
      </c>
      <c r="Q157" t="s">
        <v>1819</v>
      </c>
      <c r="R157" t="s">
        <v>46</v>
      </c>
      <c r="S157" t="s">
        <v>46</v>
      </c>
      <c r="T157" t="s">
        <v>46</v>
      </c>
      <c r="U157" t="s">
        <v>1820</v>
      </c>
      <c r="V157" t="s">
        <v>46</v>
      </c>
      <c r="W157" t="s">
        <v>46</v>
      </c>
      <c r="X157" t="s">
        <v>1821</v>
      </c>
      <c r="Y157" t="s">
        <v>46</v>
      </c>
      <c r="Z157" t="s">
        <v>1822</v>
      </c>
      <c r="AA157" t="s">
        <v>46</v>
      </c>
      <c r="AB157" t="s">
        <v>46</v>
      </c>
      <c r="AC157" t="s">
        <v>1823</v>
      </c>
      <c r="AD157" t="s">
        <v>46</v>
      </c>
      <c r="AE157" t="s">
        <v>46</v>
      </c>
      <c r="AF157" t="s">
        <v>46</v>
      </c>
      <c r="AG157" t="s">
        <v>1824</v>
      </c>
      <c r="AH157" t="s">
        <v>54</v>
      </c>
      <c r="AI157" t="s">
        <v>54</v>
      </c>
      <c r="AJ157" t="s">
        <v>46</v>
      </c>
      <c r="AK157" t="s">
        <v>46</v>
      </c>
      <c r="AL157" t="s">
        <v>1825</v>
      </c>
      <c r="AM157" t="s">
        <v>1826</v>
      </c>
      <c r="AN157" t="s">
        <v>1827</v>
      </c>
      <c r="AO157" s="4">
        <f>+COUNTIF(Table1[[#This Row],[   1.El docente inicia la grabación a tiempo]:[18.   Despide la sesión]],"Cumple")/18</f>
        <v>0.88888888888888884</v>
      </c>
      <c r="AP157" t="str">
        <f>VLOOKUP(Table1[[#This Row],[Programa ]],Tabla2[],2)</f>
        <v>Posgrado</v>
      </c>
    </row>
    <row r="158" spans="1:42" x14ac:dyDescent="0.25">
      <c r="A158">
        <v>157</v>
      </c>
      <c r="B158" s="1">
        <v>45439.8898148148</v>
      </c>
      <c r="C158" s="1">
        <v>45439.896134259303</v>
      </c>
      <c r="D158" t="s">
        <v>248</v>
      </c>
      <c r="E158" t="s">
        <v>249</v>
      </c>
      <c r="F158" s="1"/>
      <c r="G158" s="2">
        <v>45428</v>
      </c>
      <c r="H158" t="s">
        <v>1828</v>
      </c>
      <c r="I158" t="s">
        <v>1829</v>
      </c>
      <c r="J158" t="s">
        <v>252</v>
      </c>
      <c r="K158" t="s">
        <v>4</v>
      </c>
      <c r="L158" t="s">
        <v>1830</v>
      </c>
      <c r="M158" t="s">
        <v>537</v>
      </c>
      <c r="N158" t="s">
        <v>46</v>
      </c>
      <c r="O158" t="s">
        <v>46</v>
      </c>
      <c r="P158" t="s">
        <v>46</v>
      </c>
      <c r="Q158" t="s">
        <v>1831</v>
      </c>
      <c r="R158" t="s">
        <v>46</v>
      </c>
      <c r="S158" t="s">
        <v>46</v>
      </c>
      <c r="T158" t="s">
        <v>46</v>
      </c>
      <c r="U158" t="s">
        <v>1832</v>
      </c>
      <c r="V158" t="s">
        <v>46</v>
      </c>
      <c r="W158" t="s">
        <v>46</v>
      </c>
      <c r="X158" t="s">
        <v>1833</v>
      </c>
      <c r="Y158" t="s">
        <v>46</v>
      </c>
      <c r="Z158" t="s">
        <v>1834</v>
      </c>
      <c r="AA158" t="s">
        <v>46</v>
      </c>
      <c r="AB158" t="s">
        <v>46</v>
      </c>
      <c r="AC158" t="s">
        <v>1835</v>
      </c>
      <c r="AD158" t="s">
        <v>46</v>
      </c>
      <c r="AE158" t="s">
        <v>46</v>
      </c>
      <c r="AF158" t="s">
        <v>46</v>
      </c>
      <c r="AG158" t="s">
        <v>1836</v>
      </c>
      <c r="AH158" t="s">
        <v>46</v>
      </c>
      <c r="AI158" t="s">
        <v>54</v>
      </c>
      <c r="AJ158" t="s">
        <v>46</v>
      </c>
      <c r="AK158" t="s">
        <v>46</v>
      </c>
      <c r="AL158" t="s">
        <v>1837</v>
      </c>
      <c r="AM158" t="s">
        <v>1838</v>
      </c>
      <c r="AN158" t="s">
        <v>1839</v>
      </c>
      <c r="AO158" s="4">
        <f>+COUNTIF(Table1[[#This Row],[   1.El docente inicia la grabación a tiempo]:[18.   Despide la sesión]],"Cumple")/18</f>
        <v>0.94444444444444442</v>
      </c>
      <c r="AP158" t="str">
        <f>VLOOKUP(Table1[[#This Row],[Programa ]],Tabla2[],2)</f>
        <v>Posgrado</v>
      </c>
    </row>
    <row r="159" spans="1:42" x14ac:dyDescent="0.25">
      <c r="A159">
        <v>158</v>
      </c>
      <c r="B159" s="1">
        <v>45439.8961921296</v>
      </c>
      <c r="C159" s="1">
        <v>45439.912777777798</v>
      </c>
      <c r="D159" t="s">
        <v>248</v>
      </c>
      <c r="E159" t="s">
        <v>249</v>
      </c>
      <c r="F159" s="1"/>
      <c r="G159" s="2">
        <v>45433</v>
      </c>
      <c r="H159" t="s">
        <v>1840</v>
      </c>
      <c r="I159" t="s">
        <v>1841</v>
      </c>
      <c r="J159" t="s">
        <v>252</v>
      </c>
      <c r="K159" t="s">
        <v>4</v>
      </c>
      <c r="L159" t="s">
        <v>19</v>
      </c>
      <c r="M159" t="s">
        <v>537</v>
      </c>
      <c r="N159" t="s">
        <v>46</v>
      </c>
      <c r="O159" t="s">
        <v>46</v>
      </c>
      <c r="P159" t="s">
        <v>46</v>
      </c>
      <c r="Q159" t="s">
        <v>1842</v>
      </c>
      <c r="R159" t="s">
        <v>54</v>
      </c>
      <c r="S159" t="s">
        <v>54</v>
      </c>
      <c r="T159" t="s">
        <v>54</v>
      </c>
      <c r="U159" t="s">
        <v>1843</v>
      </c>
      <c r="V159" t="s">
        <v>46</v>
      </c>
      <c r="W159" t="s">
        <v>46</v>
      </c>
      <c r="X159" t="s">
        <v>1844</v>
      </c>
      <c r="Y159" t="s">
        <v>46</v>
      </c>
      <c r="Z159" t="s">
        <v>1845</v>
      </c>
      <c r="AA159" t="s">
        <v>46</v>
      </c>
      <c r="AB159" t="s">
        <v>46</v>
      </c>
      <c r="AC159" t="s">
        <v>1846</v>
      </c>
      <c r="AD159" t="s">
        <v>46</v>
      </c>
      <c r="AE159" t="s">
        <v>46</v>
      </c>
      <c r="AF159" t="s">
        <v>46</v>
      </c>
      <c r="AG159" t="s">
        <v>1847</v>
      </c>
      <c r="AH159" t="s">
        <v>54</v>
      </c>
      <c r="AI159" t="s">
        <v>54</v>
      </c>
      <c r="AJ159" t="s">
        <v>46</v>
      </c>
      <c r="AK159" t="s">
        <v>46</v>
      </c>
      <c r="AL159" t="s">
        <v>1848</v>
      </c>
      <c r="AM159" t="s">
        <v>1849</v>
      </c>
      <c r="AN159" t="s">
        <v>1850</v>
      </c>
      <c r="AO159" s="4">
        <f>+COUNTIF(Table1[[#This Row],[   1.El docente inicia la grabación a tiempo]:[18.   Despide la sesión]],"Cumple")/18</f>
        <v>0.72222222222222221</v>
      </c>
      <c r="AP159" t="str">
        <f>VLOOKUP(Table1[[#This Row],[Programa ]],Tabla2[],2)</f>
        <v>Pregrado</v>
      </c>
    </row>
    <row r="160" spans="1:42" x14ac:dyDescent="0.25">
      <c r="A160">
        <v>159</v>
      </c>
      <c r="B160" s="1">
        <v>45439.9128472222</v>
      </c>
      <c r="C160" s="1">
        <v>45439.951111111099</v>
      </c>
      <c r="D160" t="s">
        <v>248</v>
      </c>
      <c r="E160" t="s">
        <v>249</v>
      </c>
      <c r="F160" s="1"/>
      <c r="G160" s="2">
        <v>45436</v>
      </c>
      <c r="H160" t="s">
        <v>1851</v>
      </c>
      <c r="I160" t="s">
        <v>1852</v>
      </c>
      <c r="J160" t="s">
        <v>252</v>
      </c>
      <c r="K160" t="s">
        <v>4</v>
      </c>
      <c r="L160" t="s">
        <v>19</v>
      </c>
      <c r="M160" t="s">
        <v>537</v>
      </c>
      <c r="N160" t="s">
        <v>46</v>
      </c>
      <c r="O160" t="s">
        <v>46</v>
      </c>
      <c r="P160" t="s">
        <v>46</v>
      </c>
      <c r="Q160" t="s">
        <v>1853</v>
      </c>
      <c r="R160" t="s">
        <v>54</v>
      </c>
      <c r="S160" t="s">
        <v>54</v>
      </c>
      <c r="T160" t="s">
        <v>54</v>
      </c>
      <c r="U160" t="s">
        <v>1854</v>
      </c>
      <c r="V160" t="s">
        <v>46</v>
      </c>
      <c r="W160" t="s">
        <v>46</v>
      </c>
      <c r="X160" t="s">
        <v>1855</v>
      </c>
      <c r="Y160" t="s">
        <v>46</v>
      </c>
      <c r="Z160" t="s">
        <v>1856</v>
      </c>
      <c r="AA160" t="s">
        <v>46</v>
      </c>
      <c r="AB160" t="s">
        <v>46</v>
      </c>
      <c r="AC160" t="s">
        <v>1857</v>
      </c>
      <c r="AD160" t="s">
        <v>46</v>
      </c>
      <c r="AE160" t="s">
        <v>46</v>
      </c>
      <c r="AF160" t="s">
        <v>46</v>
      </c>
      <c r="AG160" t="s">
        <v>1858</v>
      </c>
      <c r="AH160" t="s">
        <v>54</v>
      </c>
      <c r="AI160" t="s">
        <v>46</v>
      </c>
      <c r="AJ160" t="s">
        <v>46</v>
      </c>
      <c r="AK160" t="s">
        <v>46</v>
      </c>
      <c r="AL160" t="s">
        <v>1859</v>
      </c>
      <c r="AM160" t="s">
        <v>1860</v>
      </c>
      <c r="AN160" t="s">
        <v>1861</v>
      </c>
      <c r="AO160" s="4">
        <f>+COUNTIF(Table1[[#This Row],[   1.El docente inicia la grabación a tiempo]:[18.   Despide la sesión]],"Cumple")/18</f>
        <v>0.77777777777777779</v>
      </c>
      <c r="AP160" t="str">
        <f>VLOOKUP(Table1[[#This Row],[Programa ]],Tabla2[],2)</f>
        <v>Pregrado</v>
      </c>
    </row>
    <row r="161" spans="1:42" x14ac:dyDescent="0.25">
      <c r="A161">
        <v>160</v>
      </c>
      <c r="B161" s="1">
        <v>45441.745509259301</v>
      </c>
      <c r="C161" s="1">
        <v>45441.752766203703</v>
      </c>
      <c r="D161" t="s">
        <v>142</v>
      </c>
      <c r="E161" t="s">
        <v>143</v>
      </c>
      <c r="F161" s="1"/>
      <c r="G161" s="2">
        <v>45441</v>
      </c>
      <c r="H161" t="s">
        <v>1862</v>
      </c>
      <c r="I161" t="s">
        <v>423</v>
      </c>
      <c r="J161" t="s">
        <v>159</v>
      </c>
      <c r="K161" t="s">
        <v>4</v>
      </c>
      <c r="L161" t="s">
        <v>1863</v>
      </c>
      <c r="M161" t="s">
        <v>1864</v>
      </c>
      <c r="N161" t="s">
        <v>46</v>
      </c>
      <c r="O161" t="s">
        <v>46</v>
      </c>
      <c r="P161" t="s">
        <v>47</v>
      </c>
      <c r="Q161" t="s">
        <v>417</v>
      </c>
      <c r="R161" t="s">
        <v>46</v>
      </c>
      <c r="S161" t="s">
        <v>46</v>
      </c>
      <c r="T161" t="s">
        <v>46</v>
      </c>
      <c r="U161" t="s">
        <v>154</v>
      </c>
      <c r="V161" t="s">
        <v>46</v>
      </c>
      <c r="W161" t="s">
        <v>46</v>
      </c>
      <c r="X161" t="s">
        <v>1865</v>
      </c>
      <c r="Y161" t="s">
        <v>46</v>
      </c>
      <c r="Z161" t="s">
        <v>1865</v>
      </c>
      <c r="AA161" t="s">
        <v>46</v>
      </c>
      <c r="AB161" t="s">
        <v>46</v>
      </c>
      <c r="AC161" t="s">
        <v>1866</v>
      </c>
      <c r="AD161" t="s">
        <v>46</v>
      </c>
      <c r="AE161" t="s">
        <v>46</v>
      </c>
      <c r="AF161" t="s">
        <v>46</v>
      </c>
      <c r="AG161" t="s">
        <v>1867</v>
      </c>
      <c r="AH161" t="s">
        <v>46</v>
      </c>
      <c r="AI161" t="s">
        <v>46</v>
      </c>
      <c r="AJ161" t="s">
        <v>46</v>
      </c>
      <c r="AK161" t="s">
        <v>46</v>
      </c>
      <c r="AL161" t="s">
        <v>1868</v>
      </c>
      <c r="AM161" t="s">
        <v>1869</v>
      </c>
      <c r="AN161" t="s">
        <v>377</v>
      </c>
      <c r="AO161" s="4">
        <f>+COUNTIF(Table1[[#This Row],[   1.El docente inicia la grabación a tiempo]:[18.   Despide la sesión]],"Cumple")/18</f>
        <v>0.94444444444444442</v>
      </c>
      <c r="AP161" t="str">
        <f>VLOOKUP(Table1[[#This Row],[Programa ]],Tabla2[],2)</f>
        <v>Posgrado</v>
      </c>
    </row>
    <row r="162" spans="1:42" x14ac:dyDescent="0.25">
      <c r="A162">
        <v>161</v>
      </c>
      <c r="B162" s="1">
        <v>45441.752800925897</v>
      </c>
      <c r="C162" s="1">
        <v>45441.753993055601</v>
      </c>
      <c r="D162" t="s">
        <v>142</v>
      </c>
      <c r="E162" t="s">
        <v>143</v>
      </c>
      <c r="F162" s="1"/>
      <c r="G162" s="2">
        <v>45441</v>
      </c>
      <c r="H162" t="s">
        <v>1870</v>
      </c>
      <c r="I162" t="s">
        <v>423</v>
      </c>
      <c r="J162" t="s">
        <v>146</v>
      </c>
      <c r="K162" t="s">
        <v>4</v>
      </c>
      <c r="L162" t="s">
        <v>1863</v>
      </c>
      <c r="M162" t="s">
        <v>1871</v>
      </c>
      <c r="N162" t="s">
        <v>46</v>
      </c>
      <c r="O162" t="s">
        <v>46</v>
      </c>
      <c r="P162" t="s">
        <v>46</v>
      </c>
      <c r="Q162" t="s">
        <v>154</v>
      </c>
      <c r="R162" t="s">
        <v>46</v>
      </c>
      <c r="S162" t="s">
        <v>46</v>
      </c>
      <c r="T162" t="s">
        <v>46</v>
      </c>
      <c r="U162" t="s">
        <v>154</v>
      </c>
      <c r="V162" t="s">
        <v>46</v>
      </c>
      <c r="W162" t="s">
        <v>46</v>
      </c>
      <c r="X162" t="s">
        <v>1865</v>
      </c>
      <c r="Y162" t="s">
        <v>46</v>
      </c>
      <c r="Z162" t="s">
        <v>154</v>
      </c>
      <c r="AA162" t="s">
        <v>46</v>
      </c>
      <c r="AB162" t="s">
        <v>46</v>
      </c>
      <c r="AC162" t="s">
        <v>154</v>
      </c>
      <c r="AD162" t="s">
        <v>46</v>
      </c>
      <c r="AE162" t="s">
        <v>46</v>
      </c>
      <c r="AF162" t="s">
        <v>46</v>
      </c>
      <c r="AG162" t="s">
        <v>154</v>
      </c>
      <c r="AH162" t="s">
        <v>46</v>
      </c>
      <c r="AI162" t="s">
        <v>46</v>
      </c>
      <c r="AJ162" t="s">
        <v>46</v>
      </c>
      <c r="AK162" t="s">
        <v>46</v>
      </c>
      <c r="AL162" t="s">
        <v>154</v>
      </c>
      <c r="AM162" t="s">
        <v>1869</v>
      </c>
      <c r="AN162" t="s">
        <v>377</v>
      </c>
      <c r="AO162" s="4">
        <f>+COUNTIF(Table1[[#This Row],[   1.El docente inicia la grabación a tiempo]:[18.   Despide la sesión]],"Cumple")/18</f>
        <v>1</v>
      </c>
      <c r="AP162" t="str">
        <f>VLOOKUP(Table1[[#This Row],[Programa ]],Tabla2[],2)</f>
        <v>Posgrado</v>
      </c>
    </row>
    <row r="163" spans="1:42" x14ac:dyDescent="0.25">
      <c r="A163">
        <v>162</v>
      </c>
      <c r="B163" s="1">
        <v>45441.754016203697</v>
      </c>
      <c r="C163" s="1">
        <v>45441.7555208333</v>
      </c>
      <c r="D163" t="s">
        <v>142</v>
      </c>
      <c r="E163" t="s">
        <v>143</v>
      </c>
      <c r="F163" s="1"/>
      <c r="G163" s="2">
        <v>45441</v>
      </c>
      <c r="H163" t="s">
        <v>1872</v>
      </c>
      <c r="I163" t="s">
        <v>416</v>
      </c>
      <c r="J163" t="s">
        <v>159</v>
      </c>
      <c r="K163" t="s">
        <v>4</v>
      </c>
      <c r="L163" t="s">
        <v>1863</v>
      </c>
      <c r="M163" t="s">
        <v>1873</v>
      </c>
      <c r="N163" t="s">
        <v>46</v>
      </c>
      <c r="O163" t="s">
        <v>46</v>
      </c>
      <c r="P163" t="s">
        <v>46</v>
      </c>
      <c r="Q163" t="s">
        <v>1865</v>
      </c>
      <c r="R163" t="s">
        <v>46</v>
      </c>
      <c r="S163" t="s">
        <v>46</v>
      </c>
      <c r="T163" t="s">
        <v>46</v>
      </c>
      <c r="U163" t="s">
        <v>1865</v>
      </c>
      <c r="V163" t="s">
        <v>46</v>
      </c>
      <c r="W163" t="s">
        <v>46</v>
      </c>
      <c r="X163" t="s">
        <v>1865</v>
      </c>
      <c r="Y163" t="s">
        <v>46</v>
      </c>
      <c r="Z163" t="s">
        <v>1865</v>
      </c>
      <c r="AA163" t="s">
        <v>46</v>
      </c>
      <c r="AB163" t="s">
        <v>46</v>
      </c>
      <c r="AC163" t="s">
        <v>1865</v>
      </c>
      <c r="AD163" t="s">
        <v>46</v>
      </c>
      <c r="AE163" t="s">
        <v>46</v>
      </c>
      <c r="AF163" t="s">
        <v>46</v>
      </c>
      <c r="AG163" t="s">
        <v>1874</v>
      </c>
      <c r="AH163" t="s">
        <v>46</v>
      </c>
      <c r="AI163" t="s">
        <v>46</v>
      </c>
      <c r="AJ163" t="s">
        <v>46</v>
      </c>
      <c r="AK163" t="s">
        <v>46</v>
      </c>
      <c r="AL163" t="s">
        <v>1875</v>
      </c>
      <c r="AM163" t="s">
        <v>1876</v>
      </c>
      <c r="AN163" t="s">
        <v>1877</v>
      </c>
      <c r="AO163" s="4">
        <f>+COUNTIF(Table1[[#This Row],[   1.El docente inicia la grabación a tiempo]:[18.   Despide la sesión]],"Cumple")/18</f>
        <v>1</v>
      </c>
      <c r="AP163" t="str">
        <f>VLOOKUP(Table1[[#This Row],[Programa ]],Tabla2[],2)</f>
        <v>Posgrado</v>
      </c>
    </row>
    <row r="164" spans="1:42" x14ac:dyDescent="0.25">
      <c r="A164">
        <v>163</v>
      </c>
      <c r="B164" s="1">
        <v>45441.905960648102</v>
      </c>
      <c r="C164" s="1">
        <v>45441.916770833297</v>
      </c>
      <c r="D164" t="s">
        <v>142</v>
      </c>
      <c r="E164" t="s">
        <v>143</v>
      </c>
      <c r="F164" s="1"/>
      <c r="G164" s="2">
        <v>45441</v>
      </c>
      <c r="H164" t="s">
        <v>1878</v>
      </c>
      <c r="I164" t="s">
        <v>416</v>
      </c>
      <c r="J164" t="s">
        <v>159</v>
      </c>
      <c r="K164" t="s">
        <v>4</v>
      </c>
      <c r="L164" t="s">
        <v>1863</v>
      </c>
      <c r="M164" t="s">
        <v>1873</v>
      </c>
      <c r="N164" t="s">
        <v>46</v>
      </c>
      <c r="O164" t="s">
        <v>46</v>
      </c>
      <c r="P164" t="s">
        <v>46</v>
      </c>
      <c r="Q164" t="s">
        <v>375</v>
      </c>
      <c r="R164" t="s">
        <v>46</v>
      </c>
      <c r="S164" t="s">
        <v>46</v>
      </c>
      <c r="T164" t="s">
        <v>46</v>
      </c>
      <c r="U164" t="s">
        <v>375</v>
      </c>
      <c r="V164" t="s">
        <v>46</v>
      </c>
      <c r="W164" t="s">
        <v>46</v>
      </c>
      <c r="X164" t="s">
        <v>375</v>
      </c>
      <c r="Y164" t="s">
        <v>46</v>
      </c>
      <c r="Z164" t="s">
        <v>375</v>
      </c>
      <c r="AA164" t="s">
        <v>46</v>
      </c>
      <c r="AB164" t="s">
        <v>46</v>
      </c>
      <c r="AC164" t="s">
        <v>375</v>
      </c>
      <c r="AD164" t="s">
        <v>46</v>
      </c>
      <c r="AE164" t="s">
        <v>46</v>
      </c>
      <c r="AF164" t="s">
        <v>46</v>
      </c>
      <c r="AG164" t="s">
        <v>375</v>
      </c>
      <c r="AH164" t="s">
        <v>46</v>
      </c>
      <c r="AI164" t="s">
        <v>46</v>
      </c>
      <c r="AJ164" t="s">
        <v>46</v>
      </c>
      <c r="AK164" t="s">
        <v>46</v>
      </c>
      <c r="AL164" t="s">
        <v>375</v>
      </c>
      <c r="AM164" t="s">
        <v>375</v>
      </c>
      <c r="AN164" t="s">
        <v>1879</v>
      </c>
      <c r="AO164" s="4">
        <f>+COUNTIF(Table1[[#This Row],[   1.El docente inicia la grabación a tiempo]:[18.   Despide la sesión]],"Cumple")/18</f>
        <v>1</v>
      </c>
      <c r="AP164" t="str">
        <f>VLOOKUP(Table1[[#This Row],[Programa ]],Tabla2[],2)</f>
        <v>Posgrado</v>
      </c>
    </row>
    <row r="165" spans="1:42" x14ac:dyDescent="0.25">
      <c r="A165">
        <v>164</v>
      </c>
      <c r="B165" s="1">
        <v>45442.355694444399</v>
      </c>
      <c r="C165" s="1">
        <v>45442.387858796297</v>
      </c>
      <c r="D165" t="s">
        <v>887</v>
      </c>
      <c r="E165" t="s">
        <v>888</v>
      </c>
      <c r="F165" s="1"/>
      <c r="G165" s="2">
        <v>45439</v>
      </c>
      <c r="H165" t="s">
        <v>1880</v>
      </c>
      <c r="I165" t="s">
        <v>1881</v>
      </c>
      <c r="J165" t="s">
        <v>1882</v>
      </c>
      <c r="K165" t="s">
        <v>28</v>
      </c>
      <c r="L165" t="s">
        <v>1883</v>
      </c>
      <c r="M165" t="s">
        <v>1884</v>
      </c>
      <c r="N165" t="s">
        <v>46</v>
      </c>
      <c r="O165" t="s">
        <v>46</v>
      </c>
      <c r="P165" t="s">
        <v>46</v>
      </c>
      <c r="Q165" t="s">
        <v>1885</v>
      </c>
      <c r="R165" t="s">
        <v>54</v>
      </c>
      <c r="S165" t="s">
        <v>54</v>
      </c>
      <c r="T165" t="s">
        <v>54</v>
      </c>
      <c r="U165" t="s">
        <v>1886</v>
      </c>
      <c r="V165" t="s">
        <v>46</v>
      </c>
      <c r="W165" t="s">
        <v>54</v>
      </c>
      <c r="X165" t="s">
        <v>1887</v>
      </c>
      <c r="Y165" t="s">
        <v>46</v>
      </c>
      <c r="Z165" t="s">
        <v>1888</v>
      </c>
      <c r="AA165" t="s">
        <v>46</v>
      </c>
      <c r="AB165" t="s">
        <v>46</v>
      </c>
      <c r="AC165" t="s">
        <v>1889</v>
      </c>
      <c r="AD165" t="s">
        <v>46</v>
      </c>
      <c r="AE165" t="s">
        <v>46</v>
      </c>
      <c r="AF165" t="s">
        <v>46</v>
      </c>
      <c r="AG165" t="s">
        <v>1890</v>
      </c>
      <c r="AH165" t="s">
        <v>54</v>
      </c>
      <c r="AI165" t="s">
        <v>54</v>
      </c>
      <c r="AJ165" t="s">
        <v>46</v>
      </c>
      <c r="AK165" t="s">
        <v>54</v>
      </c>
      <c r="AL165" t="s">
        <v>1891</v>
      </c>
      <c r="AM165" t="s">
        <v>1892</v>
      </c>
      <c r="AN165" t="s">
        <v>1893</v>
      </c>
      <c r="AO165" s="4">
        <f>+COUNTIF(Table1[[#This Row],[   1.El docente inicia la grabación a tiempo]:[18.   Despide la sesión]],"Cumple")/18</f>
        <v>0.61111111111111116</v>
      </c>
      <c r="AP165" t="str">
        <f>VLOOKUP(Table1[[#This Row],[Programa ]],Tabla2[],2)</f>
        <v>Posgrado</v>
      </c>
    </row>
    <row r="166" spans="1:42" x14ac:dyDescent="0.25">
      <c r="A166">
        <v>165</v>
      </c>
      <c r="B166" s="1">
        <v>45442.711006944402</v>
      </c>
      <c r="C166" s="1">
        <v>45442.722303240698</v>
      </c>
      <c r="D166" t="s">
        <v>1095</v>
      </c>
      <c r="E166" t="s">
        <v>1096</v>
      </c>
      <c r="F166" s="1"/>
      <c r="G166" s="2">
        <v>45442</v>
      </c>
      <c r="H166" t="s">
        <v>1894</v>
      </c>
      <c r="I166" t="s">
        <v>1895</v>
      </c>
      <c r="J166" t="s">
        <v>1099</v>
      </c>
      <c r="K166" t="s">
        <v>28</v>
      </c>
      <c r="L166" t="s">
        <v>32</v>
      </c>
      <c r="M166" t="s">
        <v>1896</v>
      </c>
      <c r="N166" t="s">
        <v>46</v>
      </c>
      <c r="O166" t="s">
        <v>47</v>
      </c>
      <c r="P166" t="s">
        <v>46</v>
      </c>
      <c r="Q166" t="s">
        <v>1897</v>
      </c>
      <c r="R166" t="s">
        <v>54</v>
      </c>
      <c r="S166" t="s">
        <v>54</v>
      </c>
      <c r="T166" t="s">
        <v>54</v>
      </c>
      <c r="U166" t="s">
        <v>1898</v>
      </c>
      <c r="V166" t="s">
        <v>46</v>
      </c>
      <c r="W166" t="s">
        <v>54</v>
      </c>
      <c r="X166" t="s">
        <v>1899</v>
      </c>
      <c r="Y166" t="s">
        <v>46</v>
      </c>
      <c r="Z166" t="s">
        <v>1900</v>
      </c>
      <c r="AA166" t="s">
        <v>46</v>
      </c>
      <c r="AB166" t="s">
        <v>46</v>
      </c>
      <c r="AC166" t="s">
        <v>1901</v>
      </c>
      <c r="AD166" t="s">
        <v>46</v>
      </c>
      <c r="AE166" t="s">
        <v>46</v>
      </c>
      <c r="AF166" t="s">
        <v>46</v>
      </c>
      <c r="AG166" t="s">
        <v>1902</v>
      </c>
      <c r="AH166" t="s">
        <v>54</v>
      </c>
      <c r="AI166" t="s">
        <v>46</v>
      </c>
      <c r="AJ166" t="s">
        <v>46</v>
      </c>
      <c r="AK166" t="s">
        <v>46</v>
      </c>
      <c r="AL166" t="s">
        <v>1903</v>
      </c>
      <c r="AM166" t="s">
        <v>1904</v>
      </c>
      <c r="AN166" t="s">
        <v>1905</v>
      </c>
      <c r="AO166" s="4">
        <f>+COUNTIF(Table1[[#This Row],[   1.El docente inicia la grabación a tiempo]:[18.   Despide la sesión]],"Cumple")/18</f>
        <v>0.66666666666666663</v>
      </c>
      <c r="AP166" t="str">
        <f>VLOOKUP(Table1[[#This Row],[Programa ]],Tabla2[],2)</f>
        <v>Posgrado</v>
      </c>
    </row>
    <row r="167" spans="1:42" x14ac:dyDescent="0.25">
      <c r="A167" s="25">
        <v>166</v>
      </c>
      <c r="B167" s="1">
        <v>45443.702511574098</v>
      </c>
      <c r="C167" s="1">
        <v>45443.733993055597</v>
      </c>
      <c r="D167" s="25" t="s">
        <v>274</v>
      </c>
      <c r="E167" s="25" t="s">
        <v>275</v>
      </c>
      <c r="F167" s="1"/>
      <c r="G167" s="2">
        <v>45443</v>
      </c>
      <c r="H167" s="25" t="s">
        <v>1906</v>
      </c>
      <c r="I167" s="25" t="s">
        <v>1907</v>
      </c>
      <c r="J167" s="25" t="s">
        <v>278</v>
      </c>
      <c r="K167" s="25" t="s">
        <v>4</v>
      </c>
      <c r="L167" s="25" t="s">
        <v>18</v>
      </c>
      <c r="M167" s="25" t="s">
        <v>1908</v>
      </c>
      <c r="N167" s="25" t="s">
        <v>46</v>
      </c>
      <c r="O167" s="25" t="s">
        <v>46</v>
      </c>
      <c r="P167" s="25" t="s">
        <v>46</v>
      </c>
      <c r="Q167" s="25" t="s">
        <v>1909</v>
      </c>
      <c r="R167" s="25" t="s">
        <v>46</v>
      </c>
      <c r="S167" s="25" t="s">
        <v>46</v>
      </c>
      <c r="T167" s="25" t="s">
        <v>46</v>
      </c>
      <c r="U167" s="25" t="s">
        <v>1910</v>
      </c>
      <c r="V167" s="25" t="s">
        <v>46</v>
      </c>
      <c r="W167" s="25" t="s">
        <v>54</v>
      </c>
      <c r="X167" s="25" t="s">
        <v>1911</v>
      </c>
      <c r="Y167" s="25" t="s">
        <v>46</v>
      </c>
      <c r="Z167" s="25" t="s">
        <v>1912</v>
      </c>
      <c r="AA167" s="25" t="s">
        <v>46</v>
      </c>
      <c r="AB167" s="25" t="s">
        <v>46</v>
      </c>
      <c r="AC167" s="25" t="s">
        <v>1913</v>
      </c>
      <c r="AD167" s="25" t="s">
        <v>46</v>
      </c>
      <c r="AE167" s="25" t="s">
        <v>46</v>
      </c>
      <c r="AF167" s="25" t="s">
        <v>46</v>
      </c>
      <c r="AG167" s="25" t="s">
        <v>1914</v>
      </c>
      <c r="AH167" s="25" t="s">
        <v>46</v>
      </c>
      <c r="AI167" s="25" t="s">
        <v>46</v>
      </c>
      <c r="AJ167" s="25" t="s">
        <v>46</v>
      </c>
      <c r="AK167" s="25" t="s">
        <v>46</v>
      </c>
      <c r="AL167" s="25" t="s">
        <v>1915</v>
      </c>
      <c r="AM167" s="25" t="s">
        <v>1775</v>
      </c>
      <c r="AN167" s="25" t="s">
        <v>1916</v>
      </c>
      <c r="AO167" s="4">
        <f>+COUNTIF(Table1[[#This Row],[   1.El docente inicia la grabación a tiempo]:[18.   Despide la sesión]],"Cumple")/18</f>
        <v>0.94444444444444442</v>
      </c>
      <c r="AP167" s="25" t="str">
        <f>VLOOKUP(Table1[[#This Row],[Programa ]],Tabla2[],2)</f>
        <v>Pregrado</v>
      </c>
    </row>
    <row r="168" spans="1:42" x14ac:dyDescent="0.25">
      <c r="A168" s="25">
        <v>167</v>
      </c>
      <c r="B168" s="1">
        <v>45443.7344675926</v>
      </c>
      <c r="C168" s="1">
        <v>45443.7631944444</v>
      </c>
      <c r="D168" s="25" t="s">
        <v>274</v>
      </c>
      <c r="E168" s="25" t="s">
        <v>275</v>
      </c>
      <c r="F168" s="1"/>
      <c r="G168" s="2">
        <v>45443</v>
      </c>
      <c r="H168" s="25" t="s">
        <v>1917</v>
      </c>
      <c r="I168" s="25" t="s">
        <v>1918</v>
      </c>
      <c r="J168" s="25" t="s">
        <v>278</v>
      </c>
      <c r="K168" s="25" t="s">
        <v>4</v>
      </c>
      <c r="L168" s="25" t="s">
        <v>18</v>
      </c>
      <c r="M168" s="25" t="s">
        <v>1919</v>
      </c>
      <c r="N168" s="25" t="s">
        <v>46</v>
      </c>
      <c r="O168" s="25" t="s">
        <v>46</v>
      </c>
      <c r="P168" s="25" t="s">
        <v>46</v>
      </c>
      <c r="Q168" s="25" t="s">
        <v>1909</v>
      </c>
      <c r="R168" s="25" t="s">
        <v>46</v>
      </c>
      <c r="S168" s="25" t="s">
        <v>46</v>
      </c>
      <c r="T168" s="25" t="s">
        <v>46</v>
      </c>
      <c r="U168" s="25" t="s">
        <v>1910</v>
      </c>
      <c r="V168" s="25" t="s">
        <v>46</v>
      </c>
      <c r="W168" s="25" t="s">
        <v>54</v>
      </c>
      <c r="X168" s="25" t="s">
        <v>1920</v>
      </c>
      <c r="Y168" s="25" t="s">
        <v>46</v>
      </c>
      <c r="Z168" s="25" t="s">
        <v>1921</v>
      </c>
      <c r="AA168" s="25" t="s">
        <v>46</v>
      </c>
      <c r="AB168" s="25" t="s">
        <v>46</v>
      </c>
      <c r="AC168" s="25" t="s">
        <v>1913</v>
      </c>
      <c r="AD168" s="25" t="s">
        <v>46</v>
      </c>
      <c r="AE168" s="25" t="s">
        <v>46</v>
      </c>
      <c r="AF168" s="25" t="s">
        <v>46</v>
      </c>
      <c r="AG168" s="25" t="s">
        <v>1922</v>
      </c>
      <c r="AH168" s="25" t="s">
        <v>46</v>
      </c>
      <c r="AI168" s="25" t="s">
        <v>46</v>
      </c>
      <c r="AJ168" s="25" t="s">
        <v>46</v>
      </c>
      <c r="AK168" s="25" t="s">
        <v>46</v>
      </c>
      <c r="AL168" s="25" t="s">
        <v>1915</v>
      </c>
      <c r="AM168" s="25" t="s">
        <v>1923</v>
      </c>
      <c r="AN168" s="25" t="s">
        <v>1924</v>
      </c>
      <c r="AO168" s="4">
        <f>+COUNTIF(Table1[[#This Row],[   1.El docente inicia la grabación a tiempo]:[18.   Despide la sesión]],"Cumple")/18</f>
        <v>0.94444444444444442</v>
      </c>
      <c r="AP168" s="25" t="str">
        <f>VLOOKUP(Table1[[#This Row],[Programa ]],Tabla2[],2)</f>
        <v>Pregrado</v>
      </c>
    </row>
    <row r="169" spans="1:42" x14ac:dyDescent="0.25">
      <c r="A169" s="25">
        <v>168</v>
      </c>
      <c r="B169" s="1">
        <v>45443.764282407399</v>
      </c>
      <c r="C169" s="1">
        <v>45443.779293981497</v>
      </c>
      <c r="D169" s="25" t="s">
        <v>274</v>
      </c>
      <c r="E169" s="25" t="s">
        <v>275</v>
      </c>
      <c r="F169" s="1"/>
      <c r="G169" s="2">
        <v>45443</v>
      </c>
      <c r="H169" s="25" t="s">
        <v>1925</v>
      </c>
      <c r="I169" s="25" t="s">
        <v>313</v>
      </c>
      <c r="J169" s="25" t="s">
        <v>702</v>
      </c>
      <c r="K169" s="25" t="s">
        <v>4</v>
      </c>
      <c r="L169" s="25" t="s">
        <v>18</v>
      </c>
      <c r="M169" s="25" t="s">
        <v>1926</v>
      </c>
      <c r="N169" s="25" t="s">
        <v>46</v>
      </c>
      <c r="O169" s="25" t="s">
        <v>46</v>
      </c>
      <c r="P169" s="25" t="s">
        <v>46</v>
      </c>
      <c r="Q169" s="25" t="s">
        <v>1927</v>
      </c>
      <c r="R169" s="25" t="s">
        <v>46</v>
      </c>
      <c r="S169" s="25" t="s">
        <v>46</v>
      </c>
      <c r="T169" s="25" t="s">
        <v>46</v>
      </c>
      <c r="U169" s="25" t="s">
        <v>1928</v>
      </c>
      <c r="V169" s="25" t="s">
        <v>46</v>
      </c>
      <c r="W169" s="25" t="s">
        <v>46</v>
      </c>
      <c r="X169" s="25" t="s">
        <v>1929</v>
      </c>
      <c r="Y169" s="25" t="s">
        <v>46</v>
      </c>
      <c r="Z169" s="25" t="s">
        <v>1930</v>
      </c>
      <c r="AA169" s="25" t="s">
        <v>46</v>
      </c>
      <c r="AB169" s="25" t="s">
        <v>46</v>
      </c>
      <c r="AC169" s="25" t="s">
        <v>1931</v>
      </c>
      <c r="AD169" s="25" t="s">
        <v>46</v>
      </c>
      <c r="AE169" s="25" t="s">
        <v>46</v>
      </c>
      <c r="AF169" s="25" t="s">
        <v>46</v>
      </c>
      <c r="AG169" s="25" t="s">
        <v>1764</v>
      </c>
      <c r="AH169" s="25" t="s">
        <v>46</v>
      </c>
      <c r="AI169" s="25" t="s">
        <v>46</v>
      </c>
      <c r="AJ169" s="25" t="s">
        <v>46</v>
      </c>
      <c r="AK169" s="25" t="s">
        <v>46</v>
      </c>
      <c r="AL169" s="25" t="s">
        <v>1932</v>
      </c>
      <c r="AM169" s="25" t="s">
        <v>1766</v>
      </c>
      <c r="AN169" s="25" t="s">
        <v>1933</v>
      </c>
      <c r="AO169" s="4">
        <f>+COUNTIF(Table1[[#This Row],[   1.El docente inicia la grabación a tiempo]:[18.   Despide la sesión]],"Cumple")/18</f>
        <v>1</v>
      </c>
      <c r="AP169" s="25" t="str">
        <f>VLOOKUP(Table1[[#This Row],[Programa ]],Tabla2[],2)</f>
        <v>Pregrado</v>
      </c>
    </row>
    <row r="170" spans="1:42" x14ac:dyDescent="0.25">
      <c r="A170" s="25">
        <v>169</v>
      </c>
      <c r="B170" s="1">
        <v>45443.792569444398</v>
      </c>
      <c r="C170" s="1">
        <v>45443.8265972222</v>
      </c>
      <c r="D170" s="25" t="s">
        <v>274</v>
      </c>
      <c r="E170" s="25" t="s">
        <v>275</v>
      </c>
      <c r="F170" s="1"/>
      <c r="G170" s="2">
        <v>45443</v>
      </c>
      <c r="H170" s="25" t="s">
        <v>1934</v>
      </c>
      <c r="I170" s="25" t="s">
        <v>1935</v>
      </c>
      <c r="J170" s="25" t="s">
        <v>278</v>
      </c>
      <c r="K170" s="25" t="s">
        <v>4</v>
      </c>
      <c r="L170" s="25" t="s">
        <v>18</v>
      </c>
      <c r="M170" s="25" t="s">
        <v>1936</v>
      </c>
      <c r="N170" s="25" t="s">
        <v>46</v>
      </c>
      <c r="O170" s="25" t="s">
        <v>46</v>
      </c>
      <c r="P170" s="25" t="s">
        <v>47</v>
      </c>
      <c r="Q170" s="25" t="s">
        <v>1937</v>
      </c>
      <c r="R170" s="25" t="s">
        <v>54</v>
      </c>
      <c r="S170" s="25" t="s">
        <v>54</v>
      </c>
      <c r="T170" s="25" t="s">
        <v>54</v>
      </c>
      <c r="U170" s="25" t="s">
        <v>1938</v>
      </c>
      <c r="V170" s="25" t="s">
        <v>46</v>
      </c>
      <c r="W170" s="25" t="s">
        <v>54</v>
      </c>
      <c r="X170" s="25" t="s">
        <v>1939</v>
      </c>
      <c r="Y170" s="25" t="s">
        <v>46</v>
      </c>
      <c r="Z170" s="25" t="s">
        <v>1940</v>
      </c>
      <c r="AA170" s="25" t="s">
        <v>46</v>
      </c>
      <c r="AB170" s="25" t="s">
        <v>46</v>
      </c>
      <c r="AC170" s="25" t="s">
        <v>1913</v>
      </c>
      <c r="AD170" s="25" t="s">
        <v>46</v>
      </c>
      <c r="AE170" s="25" t="s">
        <v>46</v>
      </c>
      <c r="AF170" s="25" t="s">
        <v>46</v>
      </c>
      <c r="AG170" s="25" t="s">
        <v>1764</v>
      </c>
      <c r="AH170" s="25" t="s">
        <v>54</v>
      </c>
      <c r="AI170" s="25" t="s">
        <v>54</v>
      </c>
      <c r="AJ170" s="25" t="s">
        <v>54</v>
      </c>
      <c r="AK170" s="25" t="s">
        <v>46</v>
      </c>
      <c r="AL170" s="25" t="s">
        <v>1941</v>
      </c>
      <c r="AM170" s="25" t="s">
        <v>1942</v>
      </c>
      <c r="AN170" s="25" t="s">
        <v>1943</v>
      </c>
      <c r="AO170" s="4">
        <f>+COUNTIF(Table1[[#This Row],[   1.El docente inicia la grabación a tiempo]:[18.   Despide la sesión]],"Cumple")/18</f>
        <v>0.55555555555555558</v>
      </c>
      <c r="AP170" s="25" t="str">
        <f>VLOOKUP(Table1[[#This Row],[Programa ]],Tabla2[],2)</f>
        <v>Pregrado</v>
      </c>
    </row>
    <row r="171" spans="1:42" x14ac:dyDescent="0.25">
      <c r="A171" s="25">
        <v>170</v>
      </c>
      <c r="B171" s="1">
        <v>45443.827557870398</v>
      </c>
      <c r="C171" s="1">
        <v>45443.848587963003</v>
      </c>
      <c r="D171" s="25" t="s">
        <v>274</v>
      </c>
      <c r="E171" s="25" t="s">
        <v>275</v>
      </c>
      <c r="F171" s="1"/>
      <c r="G171" s="2">
        <v>45443</v>
      </c>
      <c r="H171" s="25" t="s">
        <v>1944</v>
      </c>
      <c r="I171" s="25" t="s">
        <v>313</v>
      </c>
      <c r="J171" s="25" t="s">
        <v>702</v>
      </c>
      <c r="K171" s="25" t="s">
        <v>4</v>
      </c>
      <c r="L171" s="25" t="s">
        <v>18</v>
      </c>
      <c r="M171" s="25" t="s">
        <v>1945</v>
      </c>
      <c r="N171" s="25" t="s">
        <v>46</v>
      </c>
      <c r="O171" s="25" t="s">
        <v>46</v>
      </c>
      <c r="P171" s="25" t="s">
        <v>46</v>
      </c>
      <c r="Q171" s="25" t="s">
        <v>1927</v>
      </c>
      <c r="R171" s="25" t="s">
        <v>46</v>
      </c>
      <c r="S171" s="25" t="s">
        <v>46</v>
      </c>
      <c r="T171" s="25" t="s">
        <v>46</v>
      </c>
      <c r="U171" s="25" t="s">
        <v>1928</v>
      </c>
      <c r="V171" s="25" t="s">
        <v>46</v>
      </c>
      <c r="W171" s="25" t="s">
        <v>46</v>
      </c>
      <c r="X171" s="25" t="s">
        <v>1946</v>
      </c>
      <c r="Y171" s="25" t="s">
        <v>46</v>
      </c>
      <c r="Z171" s="25" t="s">
        <v>1947</v>
      </c>
      <c r="AA171" s="25" t="s">
        <v>46</v>
      </c>
      <c r="AB171" s="25" t="s">
        <v>46</v>
      </c>
      <c r="AC171" s="25" t="s">
        <v>1931</v>
      </c>
      <c r="AD171" s="25" t="s">
        <v>46</v>
      </c>
      <c r="AE171" s="25" t="s">
        <v>46</v>
      </c>
      <c r="AF171" s="25" t="s">
        <v>46</v>
      </c>
      <c r="AG171" s="25" t="s">
        <v>1948</v>
      </c>
      <c r="AH171" s="25" t="s">
        <v>54</v>
      </c>
      <c r="AI171" s="25" t="s">
        <v>54</v>
      </c>
      <c r="AJ171" s="25" t="s">
        <v>54</v>
      </c>
      <c r="AK171" s="25" t="s">
        <v>46</v>
      </c>
      <c r="AL171" s="25" t="s">
        <v>1949</v>
      </c>
      <c r="AM171" s="25" t="s">
        <v>1775</v>
      </c>
      <c r="AN171" s="25" t="s">
        <v>1950</v>
      </c>
      <c r="AO171" s="4">
        <f>+COUNTIF(Table1[[#This Row],[   1.El docente inicia la grabación a tiempo]:[18.   Despide la sesión]],"Cumple")/18</f>
        <v>0.83333333333333337</v>
      </c>
      <c r="AP171" s="25" t="str">
        <f>VLOOKUP(Table1[[#This Row],[Programa ]],Tabla2[],2)</f>
        <v>Pregrado</v>
      </c>
    </row>
    <row r="172" spans="1:42" x14ac:dyDescent="0.25">
      <c r="A172" s="25">
        <v>171</v>
      </c>
      <c r="B172" s="1">
        <v>45443.849803240701</v>
      </c>
      <c r="C172" s="1">
        <v>45443.871238425898</v>
      </c>
      <c r="D172" s="25" t="s">
        <v>274</v>
      </c>
      <c r="E172" s="25" t="s">
        <v>275</v>
      </c>
      <c r="F172" s="1"/>
      <c r="G172" s="2">
        <v>45443</v>
      </c>
      <c r="H172" s="25" t="s">
        <v>1951</v>
      </c>
      <c r="I172" s="25" t="s">
        <v>651</v>
      </c>
      <c r="J172" s="25" t="s">
        <v>278</v>
      </c>
      <c r="K172" s="25" t="s">
        <v>4</v>
      </c>
      <c r="L172" s="25" t="s">
        <v>18</v>
      </c>
      <c r="M172" s="25" t="s">
        <v>1952</v>
      </c>
      <c r="N172" s="25" t="s">
        <v>46</v>
      </c>
      <c r="O172" s="25" t="s">
        <v>46</v>
      </c>
      <c r="P172" s="25" t="s">
        <v>46</v>
      </c>
      <c r="Q172" s="25" t="s">
        <v>1909</v>
      </c>
      <c r="R172" s="25" t="s">
        <v>46</v>
      </c>
      <c r="S172" s="25" t="s">
        <v>46</v>
      </c>
      <c r="T172" s="25" t="s">
        <v>46</v>
      </c>
      <c r="U172" s="25" t="s">
        <v>1953</v>
      </c>
      <c r="V172" s="25" t="s">
        <v>46</v>
      </c>
      <c r="W172" s="25" t="s">
        <v>46</v>
      </c>
      <c r="X172" s="25" t="s">
        <v>1954</v>
      </c>
      <c r="Y172" s="25" t="s">
        <v>46</v>
      </c>
      <c r="Z172" s="25" t="s">
        <v>1921</v>
      </c>
      <c r="AA172" s="25" t="s">
        <v>46</v>
      </c>
      <c r="AB172" s="25" t="s">
        <v>46</v>
      </c>
      <c r="AC172" s="25" t="s">
        <v>1913</v>
      </c>
      <c r="AD172" s="25" t="s">
        <v>46</v>
      </c>
      <c r="AE172" s="25" t="s">
        <v>46</v>
      </c>
      <c r="AF172" s="25" t="s">
        <v>46</v>
      </c>
      <c r="AG172" s="25" t="s">
        <v>1955</v>
      </c>
      <c r="AH172" s="25" t="s">
        <v>54</v>
      </c>
      <c r="AI172" s="25" t="s">
        <v>46</v>
      </c>
      <c r="AJ172" s="25" t="s">
        <v>46</v>
      </c>
      <c r="AK172" s="25" t="s">
        <v>46</v>
      </c>
      <c r="AL172" s="25" t="s">
        <v>1956</v>
      </c>
      <c r="AM172" s="25" t="s">
        <v>1923</v>
      </c>
      <c r="AN172" s="25" t="s">
        <v>1957</v>
      </c>
      <c r="AO172" s="4">
        <f>+COUNTIF(Table1[[#This Row],[   1.El docente inicia la grabación a tiempo]:[18.   Despide la sesión]],"Cumple")/18</f>
        <v>0.94444444444444442</v>
      </c>
      <c r="AP172" s="25" t="str">
        <f>VLOOKUP(Table1[[#This Row],[Programa ]],Tabla2[],2)</f>
        <v>Pregrado</v>
      </c>
    </row>
    <row r="173" spans="1:42" x14ac:dyDescent="0.25">
      <c r="A173" s="25">
        <v>172</v>
      </c>
      <c r="B173" s="1">
        <v>45443.871388888903</v>
      </c>
      <c r="C173" s="1">
        <v>45443.902314814797</v>
      </c>
      <c r="D173" s="25" t="s">
        <v>274</v>
      </c>
      <c r="E173" s="25" t="s">
        <v>275</v>
      </c>
      <c r="F173" s="1"/>
      <c r="G173" s="2">
        <v>45443</v>
      </c>
      <c r="H173" s="25" t="s">
        <v>1958</v>
      </c>
      <c r="I173" s="25" t="s">
        <v>1959</v>
      </c>
      <c r="J173" s="25" t="s">
        <v>702</v>
      </c>
      <c r="K173" s="25" t="s">
        <v>4</v>
      </c>
      <c r="L173" s="25" t="s">
        <v>18</v>
      </c>
      <c r="M173" s="25" t="s">
        <v>1960</v>
      </c>
      <c r="N173" s="25" t="s">
        <v>46</v>
      </c>
      <c r="O173" s="25" t="s">
        <v>46</v>
      </c>
      <c r="P173" s="25" t="s">
        <v>46</v>
      </c>
      <c r="Q173" s="25" t="s">
        <v>1909</v>
      </c>
      <c r="R173" s="25" t="s">
        <v>46</v>
      </c>
      <c r="S173" s="25" t="s">
        <v>46</v>
      </c>
      <c r="T173" s="25" t="s">
        <v>46</v>
      </c>
      <c r="U173" s="25" t="s">
        <v>1910</v>
      </c>
      <c r="V173" s="25" t="s">
        <v>46</v>
      </c>
      <c r="W173" s="25" t="s">
        <v>46</v>
      </c>
      <c r="X173" s="25" t="s">
        <v>1929</v>
      </c>
      <c r="Y173" s="25" t="s">
        <v>46</v>
      </c>
      <c r="Z173" s="25" t="s">
        <v>1912</v>
      </c>
      <c r="AA173" s="25" t="s">
        <v>46</v>
      </c>
      <c r="AB173" s="25" t="s">
        <v>46</v>
      </c>
      <c r="AC173" s="25" t="s">
        <v>1913</v>
      </c>
      <c r="AD173" s="25" t="s">
        <v>46</v>
      </c>
      <c r="AE173" s="25" t="s">
        <v>46</v>
      </c>
      <c r="AF173" s="25" t="s">
        <v>46</v>
      </c>
      <c r="AG173" s="25" t="s">
        <v>1955</v>
      </c>
      <c r="AH173" s="25" t="s">
        <v>46</v>
      </c>
      <c r="AI173" s="25" t="s">
        <v>46</v>
      </c>
      <c r="AJ173" s="25" t="s">
        <v>46</v>
      </c>
      <c r="AK173" s="25" t="s">
        <v>46</v>
      </c>
      <c r="AL173" s="25" t="s">
        <v>1961</v>
      </c>
      <c r="AM173" s="25" t="s">
        <v>1775</v>
      </c>
      <c r="AN173" s="25" t="s">
        <v>1962</v>
      </c>
      <c r="AO173" s="4">
        <f>+COUNTIF(Table1[[#This Row],[   1.El docente inicia la grabación a tiempo]:[18.   Despide la sesión]],"Cumple")/18</f>
        <v>1</v>
      </c>
      <c r="AP173" s="25" t="str">
        <f>VLOOKUP(Table1[[#This Row],[Programa ]],Tabla2[],2)</f>
        <v>Pregrado</v>
      </c>
    </row>
    <row r="174" spans="1:42" x14ac:dyDescent="0.25">
      <c r="A174" s="25">
        <v>173</v>
      </c>
      <c r="B174" s="1">
        <v>45445.276643518497</v>
      </c>
      <c r="C174" s="1">
        <v>45445.276701388902</v>
      </c>
      <c r="D174" s="25" t="s">
        <v>674</v>
      </c>
      <c r="E174" s="25" t="s">
        <v>675</v>
      </c>
      <c r="F174" s="1"/>
      <c r="G174" s="2">
        <v>45429</v>
      </c>
      <c r="H174" s="25" t="s">
        <v>1963</v>
      </c>
      <c r="I174" s="25" t="s">
        <v>751</v>
      </c>
      <c r="J174" s="25" t="s">
        <v>675</v>
      </c>
      <c r="K174" s="25" t="s">
        <v>21</v>
      </c>
      <c r="L174" s="25" t="s">
        <v>27</v>
      </c>
      <c r="M174" s="25" t="s">
        <v>1964</v>
      </c>
      <c r="N174" s="25" t="s">
        <v>46</v>
      </c>
      <c r="O174" s="25" t="s">
        <v>46</v>
      </c>
      <c r="P174" s="25" t="s">
        <v>47</v>
      </c>
      <c r="Q174" s="25" t="s">
        <v>1965</v>
      </c>
      <c r="R174" s="25" t="s">
        <v>54</v>
      </c>
      <c r="S174" s="25" t="s">
        <v>54</v>
      </c>
      <c r="T174" s="25" t="s">
        <v>54</v>
      </c>
      <c r="U174" s="25" t="s">
        <v>1966</v>
      </c>
      <c r="V174" s="25" t="s">
        <v>46</v>
      </c>
      <c r="W174" s="25" t="s">
        <v>46</v>
      </c>
      <c r="X174" s="25" t="s">
        <v>1967</v>
      </c>
      <c r="Y174" s="25" t="s">
        <v>46</v>
      </c>
      <c r="Z174" s="25" t="s">
        <v>1968</v>
      </c>
      <c r="AA174" s="25" t="s">
        <v>46</v>
      </c>
      <c r="AB174" s="25" t="s">
        <v>54</v>
      </c>
      <c r="AC174" s="25" t="s">
        <v>1969</v>
      </c>
      <c r="AD174" s="25" t="s">
        <v>46</v>
      </c>
      <c r="AE174" s="25" t="s">
        <v>46</v>
      </c>
      <c r="AF174" s="25" t="s">
        <v>46</v>
      </c>
      <c r="AG174" s="25" t="s">
        <v>1970</v>
      </c>
      <c r="AH174" s="25" t="s">
        <v>54</v>
      </c>
      <c r="AI174" s="25" t="s">
        <v>46</v>
      </c>
      <c r="AJ174" s="25" t="s">
        <v>54</v>
      </c>
      <c r="AK174" s="25" t="s">
        <v>46</v>
      </c>
      <c r="AL174" s="25" t="s">
        <v>1971</v>
      </c>
      <c r="AM174" s="25" t="s">
        <v>1972</v>
      </c>
      <c r="AN174" s="25" t="s">
        <v>1973</v>
      </c>
      <c r="AO174" s="4">
        <f>+COUNTIF(Table1[[#This Row],[   1.El docente inicia la grabación a tiempo]:[18.   Despide la sesión]],"Cumple")/18</f>
        <v>0.61111111111111116</v>
      </c>
      <c r="AP174" s="25" t="str">
        <f>VLOOKUP(Table1[[#This Row],[Programa ]],Tabla2[],2)</f>
        <v>Pregrado</v>
      </c>
    </row>
    <row r="175" spans="1:42" x14ac:dyDescent="0.25">
      <c r="A175" s="25">
        <v>174</v>
      </c>
      <c r="B175" s="1">
        <v>45445.278171296297</v>
      </c>
      <c r="C175" s="1">
        <v>45445.310821759304</v>
      </c>
      <c r="D175" s="25" t="s">
        <v>674</v>
      </c>
      <c r="E175" s="25" t="s">
        <v>675</v>
      </c>
      <c r="F175" s="1"/>
      <c r="G175" s="2">
        <v>45440</v>
      </c>
      <c r="H175" s="25" t="s">
        <v>1974</v>
      </c>
      <c r="I175" s="25" t="s">
        <v>928</v>
      </c>
      <c r="J175" s="25" t="s">
        <v>1975</v>
      </c>
      <c r="K175" s="25" t="s">
        <v>21</v>
      </c>
      <c r="L175" s="25" t="s">
        <v>27</v>
      </c>
      <c r="M175" s="25" t="s">
        <v>1976</v>
      </c>
      <c r="N175" s="25" t="s">
        <v>46</v>
      </c>
      <c r="O175" s="25" t="s">
        <v>46</v>
      </c>
      <c r="P175" s="25" t="s">
        <v>47</v>
      </c>
      <c r="Q175" s="25" t="s">
        <v>1977</v>
      </c>
      <c r="R175" s="25" t="s">
        <v>46</v>
      </c>
      <c r="S175" s="25" t="s">
        <v>46</v>
      </c>
      <c r="T175" s="25" t="s">
        <v>46</v>
      </c>
      <c r="U175" s="25" t="s">
        <v>1978</v>
      </c>
      <c r="V175" s="25" t="s">
        <v>46</v>
      </c>
      <c r="W175" s="25" t="s">
        <v>54</v>
      </c>
      <c r="X175" s="25" t="s">
        <v>1979</v>
      </c>
      <c r="Y175" s="25" t="s">
        <v>46</v>
      </c>
      <c r="Z175" s="25" t="s">
        <v>1980</v>
      </c>
      <c r="AA175" s="25" t="s">
        <v>46</v>
      </c>
      <c r="AB175" s="25" t="s">
        <v>54</v>
      </c>
      <c r="AC175" s="25" t="s">
        <v>1981</v>
      </c>
      <c r="AD175" s="25" t="s">
        <v>46</v>
      </c>
      <c r="AE175" s="25" t="s">
        <v>46</v>
      </c>
      <c r="AF175" s="25" t="s">
        <v>46</v>
      </c>
      <c r="AG175" s="25" t="s">
        <v>1982</v>
      </c>
      <c r="AH175" s="25" t="s">
        <v>46</v>
      </c>
      <c r="AI175" s="25" t="s">
        <v>54</v>
      </c>
      <c r="AJ175" s="25" t="s">
        <v>54</v>
      </c>
      <c r="AK175" s="25" t="s">
        <v>46</v>
      </c>
      <c r="AL175" s="25" t="s">
        <v>1983</v>
      </c>
      <c r="AM175" s="25" t="s">
        <v>1984</v>
      </c>
      <c r="AN175" s="25" t="s">
        <v>1985</v>
      </c>
      <c r="AO175" s="4">
        <f>+COUNTIF(Table1[[#This Row],[   1.El docente inicia la grabación a tiempo]:[18.   Despide la sesión]],"Cumple")/18</f>
        <v>0.72222222222222221</v>
      </c>
      <c r="AP175" s="25" t="str">
        <f>VLOOKUP(Table1[[#This Row],[Programa ]],Tabla2[],2)</f>
        <v>Pregrado</v>
      </c>
    </row>
    <row r="176" spans="1:42" x14ac:dyDescent="0.25">
      <c r="A176" s="25">
        <v>175</v>
      </c>
      <c r="B176" s="1">
        <v>45446.442060185203</v>
      </c>
      <c r="C176" s="1">
        <v>45446.442118055602</v>
      </c>
      <c r="D176" s="25" t="s">
        <v>674</v>
      </c>
      <c r="E176" s="25" t="s">
        <v>675</v>
      </c>
      <c r="F176" s="1"/>
      <c r="G176" s="2">
        <v>45434</v>
      </c>
      <c r="H176" s="25" t="s">
        <v>1986</v>
      </c>
      <c r="I176" s="25" t="s">
        <v>1987</v>
      </c>
      <c r="J176" s="25" t="s">
        <v>678</v>
      </c>
      <c r="K176" s="25" t="s">
        <v>21</v>
      </c>
      <c r="L176" s="25" t="s">
        <v>27</v>
      </c>
      <c r="M176" s="25" t="s">
        <v>1988</v>
      </c>
      <c r="N176" s="25" t="s">
        <v>46</v>
      </c>
      <c r="O176" s="25" t="s">
        <v>46</v>
      </c>
      <c r="P176" s="25" t="s">
        <v>46</v>
      </c>
      <c r="Q176" s="25" t="s">
        <v>1989</v>
      </c>
      <c r="R176" s="25" t="s">
        <v>46</v>
      </c>
      <c r="S176" s="25" t="s">
        <v>46</v>
      </c>
      <c r="T176" s="25" t="s">
        <v>46</v>
      </c>
      <c r="U176" s="25" t="s">
        <v>1990</v>
      </c>
      <c r="V176" s="25" t="s">
        <v>46</v>
      </c>
      <c r="W176" s="25" t="s">
        <v>46</v>
      </c>
      <c r="X176" s="25" t="s">
        <v>1991</v>
      </c>
      <c r="Y176" s="25" t="s">
        <v>46</v>
      </c>
      <c r="Z176" s="25" t="s">
        <v>1992</v>
      </c>
      <c r="AA176" s="25" t="s">
        <v>46</v>
      </c>
      <c r="AB176" s="25" t="s">
        <v>46</v>
      </c>
      <c r="AC176" s="25" t="s">
        <v>1993</v>
      </c>
      <c r="AD176" s="25" t="s">
        <v>46</v>
      </c>
      <c r="AE176" s="25" t="s">
        <v>46</v>
      </c>
      <c r="AF176" s="25" t="s">
        <v>46</v>
      </c>
      <c r="AG176" s="25" t="s">
        <v>1994</v>
      </c>
      <c r="AH176" s="25" t="s">
        <v>46</v>
      </c>
      <c r="AI176" s="25" t="s">
        <v>54</v>
      </c>
      <c r="AJ176" s="25" t="s">
        <v>54</v>
      </c>
      <c r="AK176" s="25" t="s">
        <v>46</v>
      </c>
      <c r="AL176" s="25" t="s">
        <v>1995</v>
      </c>
      <c r="AM176" s="25" t="s">
        <v>1996</v>
      </c>
      <c r="AN176" s="25" t="s">
        <v>1997</v>
      </c>
      <c r="AO176" s="4">
        <f>+COUNTIF(Table1[[#This Row],[   1.El docente inicia la grabación a tiempo]:[18.   Despide la sesión]],"Cumple")/18</f>
        <v>0.88888888888888884</v>
      </c>
      <c r="AP176" s="25" t="str">
        <f>VLOOKUP(Table1[[#This Row],[Programa ]],Tabla2[],2)</f>
        <v>Pregrado</v>
      </c>
    </row>
    <row r="177" spans="1:42" x14ac:dyDescent="0.25">
      <c r="A177" s="25">
        <v>176</v>
      </c>
      <c r="B177" s="1">
        <v>45446.546226851897</v>
      </c>
      <c r="C177" s="1">
        <v>45446.572789351798</v>
      </c>
      <c r="D177" s="25" t="s">
        <v>674</v>
      </c>
      <c r="E177" s="25" t="s">
        <v>675</v>
      </c>
      <c r="F177" s="1"/>
      <c r="G177" s="2">
        <v>45440</v>
      </c>
      <c r="H177" s="25" t="s">
        <v>1998</v>
      </c>
      <c r="I177" s="25" t="s">
        <v>1999</v>
      </c>
      <c r="J177" s="25" t="s">
        <v>675</v>
      </c>
      <c r="K177" s="25" t="s">
        <v>21</v>
      </c>
      <c r="L177" s="25" t="s">
        <v>23</v>
      </c>
      <c r="M177" s="25" t="s">
        <v>2000</v>
      </c>
      <c r="N177" s="25" t="s">
        <v>46</v>
      </c>
      <c r="O177" s="25" t="s">
        <v>46</v>
      </c>
      <c r="P177" s="25" t="s">
        <v>46</v>
      </c>
      <c r="Q177" s="25" t="s">
        <v>2001</v>
      </c>
      <c r="R177" s="25" t="s">
        <v>46</v>
      </c>
      <c r="S177" s="25" t="s">
        <v>46</v>
      </c>
      <c r="T177" s="25" t="s">
        <v>46</v>
      </c>
      <c r="U177" s="25" t="s">
        <v>2002</v>
      </c>
      <c r="V177" s="25" t="s">
        <v>46</v>
      </c>
      <c r="W177" s="25" t="s">
        <v>46</v>
      </c>
      <c r="X177" s="25" t="s">
        <v>2003</v>
      </c>
      <c r="Y177" s="25" t="s">
        <v>46</v>
      </c>
      <c r="Z177" s="25" t="s">
        <v>2004</v>
      </c>
      <c r="AA177" s="25" t="s">
        <v>46</v>
      </c>
      <c r="AB177" s="25" t="s">
        <v>46</v>
      </c>
      <c r="AC177" s="25" t="s">
        <v>2005</v>
      </c>
      <c r="AD177" s="25" t="s">
        <v>46</v>
      </c>
      <c r="AE177" s="25" t="s">
        <v>46</v>
      </c>
      <c r="AF177" s="25" t="s">
        <v>46</v>
      </c>
      <c r="AG177" s="25" t="s">
        <v>2006</v>
      </c>
      <c r="AH177" s="25" t="s">
        <v>46</v>
      </c>
      <c r="AI177" s="25" t="s">
        <v>46</v>
      </c>
      <c r="AJ177" s="25" t="s">
        <v>46</v>
      </c>
      <c r="AK177" s="25" t="s">
        <v>46</v>
      </c>
      <c r="AL177" s="25" t="s">
        <v>2007</v>
      </c>
      <c r="AM177" s="25" t="s">
        <v>2008</v>
      </c>
      <c r="AN177" s="25" t="s">
        <v>2009</v>
      </c>
      <c r="AO177" s="4">
        <f>+COUNTIF(Table1[[#This Row],[   1.El docente inicia la grabación a tiempo]:[18.   Despide la sesión]],"Cumple")/18</f>
        <v>1</v>
      </c>
      <c r="AP177" s="25" t="str">
        <f>VLOOKUP(Table1[[#This Row],[Programa ]],Tabla2[],2)</f>
        <v>Posgrado</v>
      </c>
    </row>
    <row r="178" spans="1:42" x14ac:dyDescent="0.25">
      <c r="A178" s="25">
        <v>177</v>
      </c>
      <c r="B178" s="1">
        <v>45448.2452430556</v>
      </c>
      <c r="C178" s="1">
        <v>45448.306122685201</v>
      </c>
      <c r="D178" s="25" t="s">
        <v>127</v>
      </c>
      <c r="E178" s="25" t="s">
        <v>128</v>
      </c>
      <c r="F178" s="1"/>
      <c r="G178" s="2">
        <v>45448</v>
      </c>
      <c r="H178" s="25" t="s">
        <v>2010</v>
      </c>
      <c r="I178" s="25" t="s">
        <v>2011</v>
      </c>
      <c r="J178" s="25" t="s">
        <v>131</v>
      </c>
      <c r="K178" s="25" t="s">
        <v>4</v>
      </c>
      <c r="L178" s="25" t="s">
        <v>6</v>
      </c>
      <c r="M178" s="25" t="s">
        <v>2012</v>
      </c>
      <c r="N178" s="25" t="s">
        <v>46</v>
      </c>
      <c r="O178" s="25" t="s">
        <v>46</v>
      </c>
      <c r="P178" s="25" t="s">
        <v>46</v>
      </c>
      <c r="Q178" s="25" t="s">
        <v>2013</v>
      </c>
      <c r="R178" s="25" t="s">
        <v>46</v>
      </c>
      <c r="S178" s="25" t="s">
        <v>46</v>
      </c>
      <c r="T178" s="25" t="s">
        <v>46</v>
      </c>
      <c r="U178" s="25" t="s">
        <v>2014</v>
      </c>
      <c r="V178" s="25" t="s">
        <v>46</v>
      </c>
      <c r="W178" s="25" t="s">
        <v>46</v>
      </c>
      <c r="X178" s="25" t="s">
        <v>2015</v>
      </c>
      <c r="Y178" s="25" t="s">
        <v>46</v>
      </c>
      <c r="Z178" s="25" t="s">
        <v>2016</v>
      </c>
      <c r="AA178" s="25" t="s">
        <v>46</v>
      </c>
      <c r="AB178" s="25" t="s">
        <v>46</v>
      </c>
      <c r="AC178" s="25" t="s">
        <v>2017</v>
      </c>
      <c r="AD178" s="25" t="s">
        <v>46</v>
      </c>
      <c r="AE178" s="25" t="s">
        <v>46</v>
      </c>
      <c r="AF178" s="25" t="s">
        <v>46</v>
      </c>
      <c r="AG178" s="25" t="s">
        <v>2018</v>
      </c>
      <c r="AH178" s="25" t="s">
        <v>46</v>
      </c>
      <c r="AI178" s="25" t="s">
        <v>46</v>
      </c>
      <c r="AJ178" s="25" t="s">
        <v>46</v>
      </c>
      <c r="AK178" s="25" t="s">
        <v>46</v>
      </c>
      <c r="AL178" s="25" t="s">
        <v>2019</v>
      </c>
      <c r="AM178" s="25" t="s">
        <v>2020</v>
      </c>
      <c r="AN178" s="25" t="s">
        <v>2021</v>
      </c>
      <c r="AO178" s="4">
        <f>+COUNTIF(Table1[[#This Row],[   1.El docente inicia la grabación a tiempo]:[18.   Despide la sesión]],"Cumple")/18</f>
        <v>1</v>
      </c>
      <c r="AP178" s="25" t="str">
        <f>VLOOKUP(Table1[[#This Row],[Programa ]],Tabla2[],2)</f>
        <v>Posgrado</v>
      </c>
    </row>
    <row r="179" spans="1:42" x14ac:dyDescent="0.25">
      <c r="A179" s="25">
        <v>178</v>
      </c>
      <c r="B179" s="1">
        <v>45448.3067592593</v>
      </c>
      <c r="C179" s="1">
        <v>45448.311886574098</v>
      </c>
      <c r="D179" s="25" t="s">
        <v>127</v>
      </c>
      <c r="E179" s="25" t="s">
        <v>128</v>
      </c>
      <c r="F179" s="1"/>
      <c r="G179" s="2">
        <v>45448</v>
      </c>
      <c r="H179" s="25" t="s">
        <v>2022</v>
      </c>
      <c r="I179" s="25" t="s">
        <v>2023</v>
      </c>
      <c r="J179" s="25" t="s">
        <v>131</v>
      </c>
      <c r="K179" s="25" t="s">
        <v>4</v>
      </c>
      <c r="L179" s="25" t="s">
        <v>6</v>
      </c>
      <c r="M179" s="25" t="s">
        <v>2024</v>
      </c>
      <c r="N179" s="25" t="s">
        <v>46</v>
      </c>
      <c r="O179" s="25" t="s">
        <v>46</v>
      </c>
      <c r="P179" s="25" t="s">
        <v>46</v>
      </c>
      <c r="Q179" s="25" t="s">
        <v>2025</v>
      </c>
      <c r="R179" s="25" t="s">
        <v>46</v>
      </c>
      <c r="S179" s="25" t="s">
        <v>46</v>
      </c>
      <c r="T179" s="25" t="s">
        <v>46</v>
      </c>
      <c r="U179" s="25" t="s">
        <v>2026</v>
      </c>
      <c r="V179" s="25" t="s">
        <v>46</v>
      </c>
      <c r="W179" s="25" t="s">
        <v>46</v>
      </c>
      <c r="X179" s="25" t="s">
        <v>2027</v>
      </c>
      <c r="Y179" s="25" t="s">
        <v>46</v>
      </c>
      <c r="Z179" s="25" t="s">
        <v>2028</v>
      </c>
      <c r="AA179" s="25" t="s">
        <v>46</v>
      </c>
      <c r="AB179" s="25" t="s">
        <v>46</v>
      </c>
      <c r="AC179" s="25" t="s">
        <v>2029</v>
      </c>
      <c r="AD179" s="25" t="s">
        <v>46</v>
      </c>
      <c r="AE179" s="25" t="s">
        <v>46</v>
      </c>
      <c r="AF179" s="25" t="s">
        <v>46</v>
      </c>
      <c r="AG179" s="25" t="s">
        <v>2030</v>
      </c>
      <c r="AH179" s="25" t="s">
        <v>46</v>
      </c>
      <c r="AI179" s="25" t="s">
        <v>46</v>
      </c>
      <c r="AJ179" s="25" t="s">
        <v>46</v>
      </c>
      <c r="AK179" s="25" t="s">
        <v>46</v>
      </c>
      <c r="AL179" s="25" t="s">
        <v>2031</v>
      </c>
      <c r="AM179" s="25" t="s">
        <v>2032</v>
      </c>
      <c r="AN179" s="25" t="s">
        <v>2033</v>
      </c>
      <c r="AO179" s="4">
        <f>+COUNTIF(Table1[[#This Row],[   1.El docente inicia la grabación a tiempo]:[18.   Despide la sesión]],"Cumple")/18</f>
        <v>1</v>
      </c>
      <c r="AP179" s="25" t="str">
        <f>VLOOKUP(Table1[[#This Row],[Programa ]],Tabla2[],2)</f>
        <v>Posgrado</v>
      </c>
    </row>
    <row r="180" spans="1:42" x14ac:dyDescent="0.25">
      <c r="A180" s="25">
        <v>179</v>
      </c>
      <c r="B180" s="1">
        <v>45448.420034722199</v>
      </c>
      <c r="C180" s="1">
        <v>45448.426874999997</v>
      </c>
      <c r="D180" s="25" t="s">
        <v>127</v>
      </c>
      <c r="E180" s="25" t="s">
        <v>128</v>
      </c>
      <c r="F180" s="1"/>
      <c r="G180" s="2">
        <v>45448</v>
      </c>
      <c r="H180" s="25" t="s">
        <v>2034</v>
      </c>
      <c r="I180" s="25" t="s">
        <v>2035</v>
      </c>
      <c r="J180" s="25" t="s">
        <v>131</v>
      </c>
      <c r="K180" s="25" t="s">
        <v>4</v>
      </c>
      <c r="L180" s="25" t="s">
        <v>6</v>
      </c>
      <c r="M180" s="25" t="s">
        <v>2036</v>
      </c>
      <c r="N180" s="25" t="s">
        <v>46</v>
      </c>
      <c r="O180" s="25" t="s">
        <v>46</v>
      </c>
      <c r="P180" s="25" t="s">
        <v>46</v>
      </c>
      <c r="Q180" s="25" t="s">
        <v>2037</v>
      </c>
      <c r="R180" s="25" t="s">
        <v>46</v>
      </c>
      <c r="S180" s="25" t="s">
        <v>46</v>
      </c>
      <c r="T180" s="25" t="s">
        <v>46</v>
      </c>
      <c r="U180" s="25" t="s">
        <v>2038</v>
      </c>
      <c r="V180" s="25" t="s">
        <v>46</v>
      </c>
      <c r="W180" s="25" t="s">
        <v>46</v>
      </c>
      <c r="X180" s="25" t="s">
        <v>2039</v>
      </c>
      <c r="Y180" s="25" t="s">
        <v>46</v>
      </c>
      <c r="Z180" s="25" t="s">
        <v>1079</v>
      </c>
      <c r="AA180" s="25" t="s">
        <v>46</v>
      </c>
      <c r="AB180" s="25" t="s">
        <v>46</v>
      </c>
      <c r="AC180" s="25" t="s">
        <v>2040</v>
      </c>
      <c r="AD180" s="25" t="s">
        <v>46</v>
      </c>
      <c r="AE180" s="25" t="s">
        <v>46</v>
      </c>
      <c r="AF180" s="25" t="s">
        <v>46</v>
      </c>
      <c r="AG180" s="25" t="s">
        <v>2041</v>
      </c>
      <c r="AH180" s="25" t="s">
        <v>46</v>
      </c>
      <c r="AI180" s="25" t="s">
        <v>46</v>
      </c>
      <c r="AJ180" s="25" t="s">
        <v>46</v>
      </c>
      <c r="AK180" s="25" t="s">
        <v>46</v>
      </c>
      <c r="AL180" s="25" t="s">
        <v>2042</v>
      </c>
      <c r="AM180" s="25" t="s">
        <v>2043</v>
      </c>
      <c r="AN180" s="25" t="s">
        <v>2044</v>
      </c>
      <c r="AO180" s="4">
        <f>+COUNTIF(Table1[[#This Row],[   1.El docente inicia la grabación a tiempo]:[18.   Despide la sesión]],"Cumple")/18</f>
        <v>1</v>
      </c>
      <c r="AP180" s="25" t="str">
        <f>VLOOKUP(Table1[[#This Row],[Programa ]],Tabla2[],2)</f>
        <v>Posgrado</v>
      </c>
    </row>
    <row r="181" spans="1:42" x14ac:dyDescent="0.25">
      <c r="A181" s="25">
        <v>180</v>
      </c>
      <c r="B181" s="1">
        <v>45448.723078703697</v>
      </c>
      <c r="C181" s="1">
        <v>45448.7346412037</v>
      </c>
      <c r="D181" s="25" t="s">
        <v>821</v>
      </c>
      <c r="E181" s="25" t="s">
        <v>822</v>
      </c>
      <c r="F181" s="1"/>
      <c r="G181" s="2">
        <v>45448</v>
      </c>
      <c r="H181" s="25" t="s">
        <v>2045</v>
      </c>
      <c r="I181" s="25" t="s">
        <v>2046</v>
      </c>
      <c r="J181" s="25" t="s">
        <v>2047</v>
      </c>
      <c r="K181" s="25" t="s">
        <v>21</v>
      </c>
      <c r="L181" s="25" t="s">
        <v>25</v>
      </c>
      <c r="M181" s="25" t="s">
        <v>2048</v>
      </c>
      <c r="N181" s="25" t="s">
        <v>46</v>
      </c>
      <c r="O181" s="25" t="s">
        <v>46</v>
      </c>
      <c r="P181" s="25" t="s">
        <v>46</v>
      </c>
      <c r="Q181" s="25" t="s">
        <v>2049</v>
      </c>
      <c r="R181" s="25" t="s">
        <v>46</v>
      </c>
      <c r="S181" s="25" t="s">
        <v>46</v>
      </c>
      <c r="T181" s="25" t="s">
        <v>46</v>
      </c>
      <c r="U181" s="25" t="s">
        <v>2050</v>
      </c>
      <c r="V181" s="25" t="s">
        <v>46</v>
      </c>
      <c r="W181" s="25" t="s">
        <v>54</v>
      </c>
      <c r="X181" s="25" t="s">
        <v>2051</v>
      </c>
      <c r="Y181" s="25" t="s">
        <v>46</v>
      </c>
      <c r="Z181" s="25" t="s">
        <v>2052</v>
      </c>
      <c r="AA181" s="25" t="s">
        <v>46</v>
      </c>
      <c r="AB181" s="25" t="s">
        <v>46</v>
      </c>
      <c r="AC181" s="25" t="s">
        <v>2053</v>
      </c>
      <c r="AD181" s="25" t="s">
        <v>46</v>
      </c>
      <c r="AE181" s="25" t="s">
        <v>46</v>
      </c>
      <c r="AF181" s="25" t="s">
        <v>46</v>
      </c>
      <c r="AG181" s="25" t="s">
        <v>2054</v>
      </c>
      <c r="AH181" s="25" t="s">
        <v>46</v>
      </c>
      <c r="AI181" s="25" t="s">
        <v>46</v>
      </c>
      <c r="AJ181" s="25" t="s">
        <v>46</v>
      </c>
      <c r="AK181" s="25" t="s">
        <v>46</v>
      </c>
      <c r="AL181" s="25" t="s">
        <v>2055</v>
      </c>
      <c r="AM181" s="25" t="s">
        <v>2056</v>
      </c>
      <c r="AN181" s="25" t="s">
        <v>2057</v>
      </c>
      <c r="AO181" s="4">
        <f>+COUNTIF(Table1[[#This Row],[   1.El docente inicia la grabación a tiempo]:[18.   Despide la sesión]],"Cumple")/18</f>
        <v>0.94444444444444442</v>
      </c>
      <c r="AP181" s="25" t="str">
        <f>VLOOKUP(Table1[[#This Row],[Programa ]],Tabla2[],2)</f>
        <v>Pregrado</v>
      </c>
    </row>
    <row r="182" spans="1:42" x14ac:dyDescent="0.25">
      <c r="A182" s="25">
        <v>181</v>
      </c>
      <c r="B182" s="1">
        <v>45448.427002314798</v>
      </c>
      <c r="C182" s="1">
        <v>45449.237638888902</v>
      </c>
      <c r="D182" s="25" t="s">
        <v>127</v>
      </c>
      <c r="E182" s="25" t="s">
        <v>128</v>
      </c>
      <c r="F182" s="1"/>
      <c r="G182" s="2">
        <v>45448</v>
      </c>
      <c r="H182" s="25" t="s">
        <v>2058</v>
      </c>
      <c r="I182" s="25" t="s">
        <v>2059</v>
      </c>
      <c r="J182" s="25" t="s">
        <v>131</v>
      </c>
      <c r="K182" s="25" t="s">
        <v>4</v>
      </c>
      <c r="L182" s="25" t="s">
        <v>16</v>
      </c>
      <c r="M182" s="25" t="s">
        <v>2060</v>
      </c>
      <c r="N182" s="25" t="s">
        <v>46</v>
      </c>
      <c r="O182" s="25" t="s">
        <v>46</v>
      </c>
      <c r="P182" s="25" t="s">
        <v>46</v>
      </c>
      <c r="Q182" s="25" t="s">
        <v>2061</v>
      </c>
      <c r="R182" s="25" t="s">
        <v>46</v>
      </c>
      <c r="S182" s="25" t="s">
        <v>46</v>
      </c>
      <c r="T182" s="25" t="s">
        <v>46</v>
      </c>
      <c r="U182" s="25" t="s">
        <v>2062</v>
      </c>
      <c r="V182" s="25" t="s">
        <v>46</v>
      </c>
      <c r="W182" s="25" t="s">
        <v>46</v>
      </c>
      <c r="X182" s="25" t="s">
        <v>2063</v>
      </c>
      <c r="Y182" s="25" t="s">
        <v>46</v>
      </c>
      <c r="Z182" s="25" t="s">
        <v>2064</v>
      </c>
      <c r="AA182" s="25" t="s">
        <v>46</v>
      </c>
      <c r="AB182" s="25" t="s">
        <v>54</v>
      </c>
      <c r="AC182" s="25" t="s">
        <v>2065</v>
      </c>
      <c r="AD182" s="25" t="s">
        <v>46</v>
      </c>
      <c r="AE182" s="25" t="s">
        <v>46</v>
      </c>
      <c r="AF182" s="25" t="s">
        <v>46</v>
      </c>
      <c r="AG182" s="25" t="s">
        <v>2066</v>
      </c>
      <c r="AH182" s="25" t="s">
        <v>46</v>
      </c>
      <c r="AI182" s="25" t="s">
        <v>54</v>
      </c>
      <c r="AJ182" s="25" t="s">
        <v>54</v>
      </c>
      <c r="AK182" s="25" t="s">
        <v>46</v>
      </c>
      <c r="AL182" s="25" t="s">
        <v>2067</v>
      </c>
      <c r="AM182" s="25" t="s">
        <v>2068</v>
      </c>
      <c r="AN182" s="25" t="s">
        <v>2069</v>
      </c>
      <c r="AO182" s="4">
        <f>+COUNTIF(Table1[[#This Row],[   1.El docente inicia la grabación a tiempo]:[18.   Despide la sesión]],"Cumple")/18</f>
        <v>0.83333333333333337</v>
      </c>
      <c r="AP182" s="25" t="str">
        <f>VLOOKUP(Table1[[#This Row],[Programa ]],Tabla2[],2)</f>
        <v>Pregrado</v>
      </c>
    </row>
    <row r="183" spans="1:42" x14ac:dyDescent="0.25">
      <c r="A183" s="25">
        <v>182</v>
      </c>
      <c r="B183" s="1">
        <v>45449.237673611096</v>
      </c>
      <c r="C183" s="1">
        <v>45449.2429976852</v>
      </c>
      <c r="D183" s="25" t="s">
        <v>127</v>
      </c>
      <c r="E183" s="25" t="s">
        <v>128</v>
      </c>
      <c r="F183" s="1"/>
      <c r="G183" s="2">
        <v>45449</v>
      </c>
      <c r="H183" s="25" t="s">
        <v>2070</v>
      </c>
      <c r="I183" s="25" t="s">
        <v>2071</v>
      </c>
      <c r="J183" s="25" t="s">
        <v>131</v>
      </c>
      <c r="K183" s="25" t="s">
        <v>4</v>
      </c>
      <c r="L183" s="25" t="s">
        <v>16</v>
      </c>
      <c r="M183" s="25" t="s">
        <v>2072</v>
      </c>
      <c r="N183" s="25" t="s">
        <v>46</v>
      </c>
      <c r="O183" s="25" t="s">
        <v>46</v>
      </c>
      <c r="P183" s="25" t="s">
        <v>46</v>
      </c>
      <c r="Q183" s="25" t="s">
        <v>2073</v>
      </c>
      <c r="R183" s="25" t="s">
        <v>46</v>
      </c>
      <c r="S183" s="25" t="s">
        <v>46</v>
      </c>
      <c r="T183" s="25" t="s">
        <v>46</v>
      </c>
      <c r="U183" s="25" t="s">
        <v>2074</v>
      </c>
      <c r="V183" s="25" t="s">
        <v>46</v>
      </c>
      <c r="W183" s="25" t="s">
        <v>46</v>
      </c>
      <c r="X183" s="25" t="s">
        <v>1077</v>
      </c>
      <c r="Y183" s="25" t="s">
        <v>46</v>
      </c>
      <c r="Z183" s="25" t="s">
        <v>2064</v>
      </c>
      <c r="AA183" s="25" t="s">
        <v>46</v>
      </c>
      <c r="AB183" s="25" t="s">
        <v>54</v>
      </c>
      <c r="AC183" s="25" t="s">
        <v>2075</v>
      </c>
      <c r="AD183" s="25" t="s">
        <v>46</v>
      </c>
      <c r="AE183" s="25" t="s">
        <v>46</v>
      </c>
      <c r="AF183" s="25" t="s">
        <v>46</v>
      </c>
      <c r="AG183" s="25" t="s">
        <v>2076</v>
      </c>
      <c r="AH183" s="25" t="s">
        <v>46</v>
      </c>
      <c r="AI183" s="25" t="s">
        <v>46</v>
      </c>
      <c r="AJ183" s="25" t="s">
        <v>46</v>
      </c>
      <c r="AK183" s="25" t="s">
        <v>46</v>
      </c>
      <c r="AL183" s="25" t="s">
        <v>2077</v>
      </c>
      <c r="AM183" s="25" t="s">
        <v>2078</v>
      </c>
      <c r="AN183" s="25" t="s">
        <v>2079</v>
      </c>
      <c r="AO183" s="4">
        <f>+COUNTIF(Table1[[#This Row],[   1.El docente inicia la grabación a tiempo]:[18.   Despide la sesión]],"Cumple")/18</f>
        <v>0.94444444444444442</v>
      </c>
      <c r="AP183" s="25" t="str">
        <f>VLOOKUP(Table1[[#This Row],[Programa ]],Tabla2[],2)</f>
        <v>Pregrado</v>
      </c>
    </row>
    <row r="184" spans="1:42" x14ac:dyDescent="0.25">
      <c r="A184" s="25">
        <v>183</v>
      </c>
      <c r="B184" s="1">
        <v>45449.243136574099</v>
      </c>
      <c r="C184" s="1">
        <v>45449.327395833301</v>
      </c>
      <c r="D184" s="25" t="s">
        <v>127</v>
      </c>
      <c r="E184" s="25" t="s">
        <v>128</v>
      </c>
      <c r="F184" s="1"/>
      <c r="G184" s="2">
        <v>45449</v>
      </c>
      <c r="H184" s="25" t="s">
        <v>2080</v>
      </c>
      <c r="I184" s="25" t="s">
        <v>2081</v>
      </c>
      <c r="J184" s="25" t="s">
        <v>131</v>
      </c>
      <c r="K184" s="25" t="s">
        <v>4</v>
      </c>
      <c r="L184" s="25" t="s">
        <v>16</v>
      </c>
      <c r="M184" s="25" t="s">
        <v>2082</v>
      </c>
      <c r="N184" s="25" t="s">
        <v>46</v>
      </c>
      <c r="O184" s="25" t="s">
        <v>46</v>
      </c>
      <c r="P184" s="25" t="s">
        <v>46</v>
      </c>
      <c r="Q184" s="25" t="s">
        <v>2083</v>
      </c>
      <c r="R184" s="25" t="s">
        <v>54</v>
      </c>
      <c r="S184" s="25" t="s">
        <v>54</v>
      </c>
      <c r="T184" s="25" t="s">
        <v>54</v>
      </c>
      <c r="U184" s="25" t="s">
        <v>2084</v>
      </c>
      <c r="V184" s="25" t="s">
        <v>46</v>
      </c>
      <c r="W184" s="25" t="s">
        <v>46</v>
      </c>
      <c r="X184" s="25" t="s">
        <v>195</v>
      </c>
      <c r="Y184" s="25" t="s">
        <v>54</v>
      </c>
      <c r="Z184" s="25" t="s">
        <v>2064</v>
      </c>
      <c r="AA184" s="25" t="s">
        <v>46</v>
      </c>
      <c r="AB184" s="25" t="s">
        <v>54</v>
      </c>
      <c r="AC184" s="25" t="s">
        <v>2085</v>
      </c>
      <c r="AD184" s="25" t="s">
        <v>46</v>
      </c>
      <c r="AE184" s="25" t="s">
        <v>46</v>
      </c>
      <c r="AF184" s="25" t="s">
        <v>46</v>
      </c>
      <c r="AG184" s="25" t="s">
        <v>2086</v>
      </c>
      <c r="AH184" s="25" t="s">
        <v>54</v>
      </c>
      <c r="AI184" s="25" t="s">
        <v>46</v>
      </c>
      <c r="AJ184" s="25" t="s">
        <v>46</v>
      </c>
      <c r="AK184" s="25" t="s">
        <v>46</v>
      </c>
      <c r="AL184" s="25" t="s">
        <v>2087</v>
      </c>
      <c r="AM184" s="25" t="s">
        <v>2088</v>
      </c>
      <c r="AN184" s="25" t="s">
        <v>1681</v>
      </c>
      <c r="AO184" s="4">
        <f>+COUNTIF(Table1[[#This Row],[   1.El docente inicia la grabación a tiempo]:[18.   Despide la sesión]],"Cumple")/18</f>
        <v>0.66666666666666663</v>
      </c>
      <c r="AP184" s="25" t="str">
        <f>VLOOKUP(Table1[[#This Row],[Programa ]],Tabla2[],2)</f>
        <v>Pregrado</v>
      </c>
    </row>
    <row r="185" spans="1:42" x14ac:dyDescent="0.25">
      <c r="A185" s="25">
        <v>184</v>
      </c>
      <c r="B185" s="1">
        <v>45449.327418981498</v>
      </c>
      <c r="C185" s="1">
        <v>45449.332997685196</v>
      </c>
      <c r="D185" s="25" t="s">
        <v>127</v>
      </c>
      <c r="E185" s="25" t="s">
        <v>128</v>
      </c>
      <c r="F185" s="1"/>
      <c r="G185" s="2">
        <v>45449</v>
      </c>
      <c r="H185" s="25" t="s">
        <v>2089</v>
      </c>
      <c r="I185" s="25" t="s">
        <v>2090</v>
      </c>
      <c r="J185" s="25" t="s">
        <v>131</v>
      </c>
      <c r="K185" s="25" t="s">
        <v>4</v>
      </c>
      <c r="L185" s="25" t="s">
        <v>12</v>
      </c>
      <c r="M185" s="25" t="s">
        <v>2091</v>
      </c>
      <c r="N185" s="25" t="s">
        <v>46</v>
      </c>
      <c r="O185" s="25" t="s">
        <v>46</v>
      </c>
      <c r="P185" s="25" t="s">
        <v>46</v>
      </c>
      <c r="Q185" s="25" t="s">
        <v>2092</v>
      </c>
      <c r="R185" s="25" t="s">
        <v>54</v>
      </c>
      <c r="S185" s="25" t="s">
        <v>54</v>
      </c>
      <c r="T185" s="25" t="s">
        <v>54</v>
      </c>
      <c r="U185" s="25" t="s">
        <v>392</v>
      </c>
      <c r="V185" s="25" t="s">
        <v>46</v>
      </c>
      <c r="W185" s="25" t="s">
        <v>46</v>
      </c>
      <c r="X185" s="25" t="s">
        <v>195</v>
      </c>
      <c r="Y185" s="25" t="s">
        <v>46</v>
      </c>
      <c r="Z185" s="25" t="s">
        <v>2093</v>
      </c>
      <c r="AA185" s="25" t="s">
        <v>46</v>
      </c>
      <c r="AB185" s="25" t="s">
        <v>54</v>
      </c>
      <c r="AC185" s="25" t="s">
        <v>2094</v>
      </c>
      <c r="AD185" s="25" t="s">
        <v>46</v>
      </c>
      <c r="AE185" s="25" t="s">
        <v>46</v>
      </c>
      <c r="AF185" s="25" t="s">
        <v>46</v>
      </c>
      <c r="AG185" s="25" t="s">
        <v>2095</v>
      </c>
      <c r="AH185" s="25" t="s">
        <v>54</v>
      </c>
      <c r="AI185" s="25" t="s">
        <v>46</v>
      </c>
      <c r="AJ185" s="25" t="s">
        <v>46</v>
      </c>
      <c r="AK185" s="25" t="s">
        <v>46</v>
      </c>
      <c r="AL185" s="25" t="s">
        <v>234</v>
      </c>
      <c r="AM185" s="25" t="s">
        <v>2096</v>
      </c>
      <c r="AN185" s="25" t="s">
        <v>2097</v>
      </c>
      <c r="AO185" s="4">
        <f>+COUNTIF(Table1[[#This Row],[   1.El docente inicia la grabación a tiempo]:[18.   Despide la sesión]],"Cumple")/18</f>
        <v>0.72222222222222221</v>
      </c>
      <c r="AP185" s="25" t="str">
        <f>VLOOKUP(Table1[[#This Row],[Programa ]],Tabla2[],2)</f>
        <v>Posgrado</v>
      </c>
    </row>
  </sheetData>
  <phoneticPr fontId="2" type="noConversion"/>
  <conditionalFormatting sqref="AO2:AO185">
    <cfRule type="cellIs" dxfId="88" priority="1" operator="lessThan">
      <formula>0.6</formula>
    </cfRule>
    <cfRule type="cellIs" dxfId="87" priority="2" operator="between">
      <formula>0.6</formula>
      <formula>0.8</formula>
    </cfRule>
    <cfRule type="cellIs" dxfId="86" priority="3" operator="between">
      <formula>0.8</formula>
      <formula>0.9</formula>
    </cfRule>
    <cfRule type="cellIs" dxfId="85" priority="4" operator="greaterThan">
      <formula>0.9</formula>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B0491-865F-4038-A5EF-498DDB776CDE}">
  <dimension ref="A1:B24"/>
  <sheetViews>
    <sheetView workbookViewId="0">
      <selection activeCell="A25" sqref="A25"/>
    </sheetView>
  </sheetViews>
  <sheetFormatPr baseColWidth="10" defaultColWidth="11.42578125" defaultRowHeight="15" x14ac:dyDescent="0.25"/>
  <cols>
    <col min="1" max="1" width="69.42578125" bestFit="1" customWidth="1"/>
  </cols>
  <sheetData>
    <row r="1" spans="1:2" x14ac:dyDescent="0.25">
      <c r="A1" t="s">
        <v>1379</v>
      </c>
      <c r="B1" t="s">
        <v>126</v>
      </c>
    </row>
    <row r="2" spans="1:2" x14ac:dyDescent="0.25">
      <c r="A2" s="10" t="s">
        <v>29</v>
      </c>
      <c r="B2" t="s">
        <v>38</v>
      </c>
    </row>
    <row r="3" spans="1:2" x14ac:dyDescent="0.25">
      <c r="A3" s="10" t="s">
        <v>35</v>
      </c>
      <c r="B3" t="s">
        <v>38</v>
      </c>
    </row>
    <row r="4" spans="1:2" x14ac:dyDescent="0.25">
      <c r="A4" s="11" t="s">
        <v>6</v>
      </c>
      <c r="B4" t="s">
        <v>38</v>
      </c>
    </row>
    <row r="5" spans="1:2" x14ac:dyDescent="0.25">
      <c r="A5" s="11" t="s">
        <v>22</v>
      </c>
      <c r="B5" t="s">
        <v>38</v>
      </c>
    </row>
    <row r="6" spans="1:2" x14ac:dyDescent="0.25">
      <c r="A6" s="11" t="s">
        <v>23</v>
      </c>
      <c r="B6" t="s">
        <v>38</v>
      </c>
    </row>
    <row r="7" spans="1:2" x14ac:dyDescent="0.25">
      <c r="A7" s="10" t="s">
        <v>8</v>
      </c>
      <c r="B7" t="s">
        <v>38</v>
      </c>
    </row>
    <row r="8" spans="1:2" x14ac:dyDescent="0.25">
      <c r="A8" s="10" t="s">
        <v>10</v>
      </c>
      <c r="B8" t="s">
        <v>38</v>
      </c>
    </row>
    <row r="9" spans="1:2" x14ac:dyDescent="0.25">
      <c r="A9" s="10" t="s">
        <v>30</v>
      </c>
      <c r="B9" t="s">
        <v>38</v>
      </c>
    </row>
    <row r="10" spans="1:2" x14ac:dyDescent="0.25">
      <c r="A10" s="11" t="s">
        <v>31</v>
      </c>
      <c r="B10" t="s">
        <v>38</v>
      </c>
    </row>
    <row r="11" spans="1:2" x14ac:dyDescent="0.25">
      <c r="A11" s="11" t="s">
        <v>32</v>
      </c>
      <c r="B11" t="s">
        <v>38</v>
      </c>
    </row>
    <row r="12" spans="1:2" x14ac:dyDescent="0.25">
      <c r="A12" s="10" t="s">
        <v>12</v>
      </c>
      <c r="B12" t="s">
        <v>38</v>
      </c>
    </row>
    <row r="13" spans="1:2" x14ac:dyDescent="0.25">
      <c r="A13" s="10" t="s">
        <v>14</v>
      </c>
      <c r="B13" t="s">
        <v>38</v>
      </c>
    </row>
    <row r="14" spans="1:2" x14ac:dyDescent="0.25">
      <c r="A14" s="11" t="s">
        <v>24</v>
      </c>
      <c r="B14" t="s">
        <v>38</v>
      </c>
    </row>
    <row r="15" spans="1:2" x14ac:dyDescent="0.25">
      <c r="A15" s="11" t="s">
        <v>33</v>
      </c>
      <c r="B15" t="s">
        <v>38</v>
      </c>
    </row>
    <row r="16" spans="1:2" x14ac:dyDescent="0.25">
      <c r="A16" s="11" t="s">
        <v>25</v>
      </c>
      <c r="B16" t="s">
        <v>39</v>
      </c>
    </row>
    <row r="17" spans="1:2" x14ac:dyDescent="0.25">
      <c r="A17" s="10" t="s">
        <v>26</v>
      </c>
      <c r="B17" t="s">
        <v>39</v>
      </c>
    </row>
    <row r="18" spans="1:2" x14ac:dyDescent="0.25">
      <c r="A18" s="11" t="s">
        <v>27</v>
      </c>
      <c r="B18" t="s">
        <v>39</v>
      </c>
    </row>
    <row r="19" spans="1:2" x14ac:dyDescent="0.25">
      <c r="A19" s="10" t="s">
        <v>16</v>
      </c>
      <c r="B19" t="s">
        <v>39</v>
      </c>
    </row>
    <row r="20" spans="1:2" x14ac:dyDescent="0.25">
      <c r="A20" s="11" t="s">
        <v>17</v>
      </c>
      <c r="B20" t="s">
        <v>39</v>
      </c>
    </row>
    <row r="21" spans="1:2" x14ac:dyDescent="0.25">
      <c r="A21" s="10" t="s">
        <v>36</v>
      </c>
      <c r="B21" t="s">
        <v>39</v>
      </c>
    </row>
    <row r="22" spans="1:2" x14ac:dyDescent="0.25">
      <c r="A22" s="11" t="s">
        <v>18</v>
      </c>
      <c r="B22" t="s">
        <v>39</v>
      </c>
    </row>
    <row r="23" spans="1:2" x14ac:dyDescent="0.25">
      <c r="A23" s="11" t="s">
        <v>19</v>
      </c>
      <c r="B23" t="s">
        <v>39</v>
      </c>
    </row>
    <row r="24" spans="1:2" x14ac:dyDescent="0.25">
      <c r="A24" s="10" t="s">
        <v>20</v>
      </c>
      <c r="B24" t="s">
        <v>39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Tablas dinamicas</vt:lpstr>
      <vt:lpstr>Preguntas</vt:lpstr>
      <vt:lpstr>BD Observación de clases</vt:lpstr>
      <vt:lpstr>Hoja4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Aleida</cp:lastModifiedBy>
  <cp:revision/>
  <dcterms:created xsi:type="dcterms:W3CDTF">2024-04-12T19:36:02Z</dcterms:created>
  <dcterms:modified xsi:type="dcterms:W3CDTF">2024-06-06T14:44:28Z</dcterms:modified>
  <cp:category/>
  <cp:contentStatus/>
</cp:coreProperties>
</file>