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mrc\OneDrive - FCT NOVA\Ambiente de Trabalho\"/>
    </mc:Choice>
  </mc:AlternateContent>
  <xr:revisionPtr revIDLastSave="0" documentId="8_{01CD6C08-813A-42D6-A6B6-089788E44C53}" xr6:coauthVersionLast="47" xr6:coauthVersionMax="47" xr10:uidLastSave="{00000000-0000-0000-0000-000000000000}"/>
  <bookViews>
    <workbookView xWindow="-110" yWindow="-110" windowWidth="19420" windowHeight="10300" xr2:uid="{6DE3B135-8D60-403E-ADB7-FACE404E1393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8" i="1" l="1"/>
  <c r="J18" i="1"/>
  <c r="I18" i="1"/>
  <c r="H18" i="1"/>
  <c r="G15" i="1"/>
  <c r="F15" i="1"/>
  <c r="D16" i="1"/>
  <c r="D15" i="1"/>
  <c r="C16" i="1"/>
  <c r="C15" i="1"/>
  <c r="F4" i="1"/>
  <c r="F3" i="1"/>
  <c r="F2" i="1"/>
  <c r="B11" i="1"/>
  <c r="E4" i="1"/>
  <c r="E3" i="1"/>
  <c r="E2" i="1"/>
  <c r="B7" i="1"/>
  <c r="B9" i="1" s="1"/>
  <c r="B10" i="1" s="1"/>
  <c r="B6" i="1"/>
  <c r="H2" i="1"/>
  <c r="G4" i="1"/>
  <c r="H4" i="1" s="1"/>
  <c r="G3" i="1"/>
  <c r="H3" i="1" s="1"/>
  <c r="G2" i="1"/>
  <c r="I3" i="1" l="1"/>
  <c r="J3" i="1" s="1"/>
  <c r="I4" i="1"/>
  <c r="J4" i="1" s="1"/>
  <c r="I2" i="1"/>
  <c r="J2" i="1" s="1"/>
</calcChain>
</file>

<file path=xl/sharedStrings.xml><?xml version="1.0" encoding="utf-8"?>
<sst xmlns="http://schemas.openxmlformats.org/spreadsheetml/2006/main" count="31" uniqueCount="24">
  <si>
    <t>NH3</t>
  </si>
  <si>
    <t>SO2</t>
  </si>
  <si>
    <t>CO2</t>
  </si>
  <si>
    <t>H</t>
  </si>
  <si>
    <t>Sc</t>
  </si>
  <si>
    <t>Dliq</t>
  </si>
  <si>
    <t>kG</t>
  </si>
  <si>
    <t>kL</t>
  </si>
  <si>
    <t>bH/kL</t>
  </si>
  <si>
    <t>b</t>
  </si>
  <si>
    <t>KG</t>
  </si>
  <si>
    <t>%Resist G</t>
  </si>
  <si>
    <t xml:space="preserve">massa esp. Ar </t>
  </si>
  <si>
    <t>viscosidade</t>
  </si>
  <si>
    <t>viscosidade cinemática</t>
  </si>
  <si>
    <t>Re</t>
  </si>
  <si>
    <t>DG</t>
  </si>
  <si>
    <t>0,023Re^0,8/0,03</t>
  </si>
  <si>
    <t>G</t>
  </si>
  <si>
    <t>1/KG</t>
  </si>
  <si>
    <t>G^-0,8</t>
  </si>
  <si>
    <t>a</t>
  </si>
  <si>
    <t>2.</t>
  </si>
  <si>
    <t>3.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</si>
</sst>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E+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BFA60-2963-4399-A9D2-64D88C081D92}">
  <dimension ref="A1:K18"/>
  <sheetViews>
    <sheetView tabSelected="1" workbookViewId="0">
      <selection activeCell="O14" sqref="O14"/>
    </sheetView>
  </sheetViews>
  <sheetFormatPr defaultRowHeight="14.5" x14ac:dyDescent="0.35"/>
  <cols>
    <col min="1" max="1" width="23" customWidth="1"/>
    <col min="2" max="2" width="9.26953125" bestFit="1" customWidth="1"/>
    <col min="6" max="7" width="8.90625" bestFit="1" customWidth="1"/>
    <col min="10" max="10" width="9.26953125" bestFit="1" customWidth="1"/>
  </cols>
  <sheetData>
    <row r="1" spans="1:10" x14ac:dyDescent="0.35">
      <c r="A1" t="s">
        <v>22</v>
      </c>
      <c r="B1" t="s">
        <v>3</v>
      </c>
      <c r="C1" t="s">
        <v>4</v>
      </c>
      <c r="D1" t="s">
        <v>5</v>
      </c>
      <c r="E1" t="s">
        <v>16</v>
      </c>
      <c r="F1" t="s">
        <v>6</v>
      </c>
      <c r="G1" t="s">
        <v>7</v>
      </c>
      <c r="H1" t="s">
        <v>8</v>
      </c>
      <c r="I1" t="s">
        <v>10</v>
      </c>
      <c r="J1" t="s">
        <v>11</v>
      </c>
    </row>
    <row r="2" spans="1:10" x14ac:dyDescent="0.35">
      <c r="A2" t="s">
        <v>0</v>
      </c>
      <c r="B2" s="2">
        <v>0.62</v>
      </c>
      <c r="C2">
        <v>0.6</v>
      </c>
      <c r="D2" s="1">
        <v>1.6000000000000001E-9</v>
      </c>
      <c r="E2" s="1">
        <f>B$9/C2</f>
        <v>5.1546417747126443E-6</v>
      </c>
      <c r="F2" s="3">
        <f>B$11*E2*C2^0.44</f>
        <v>2.3456155161697902E-3</v>
      </c>
      <c r="G2" s="3">
        <f>4.364*SQRT(D2)</f>
        <v>1.7456000000000001E-4</v>
      </c>
      <c r="H2" s="2">
        <f>B$6*B2/G2</f>
        <v>2.6231283588933691</v>
      </c>
      <c r="I2" s="1">
        <f>1/(1/F2+H2)</f>
        <v>2.3312715506582913E-3</v>
      </c>
      <c r="J2" s="2">
        <f>1/F2/(1/I2)*100</f>
        <v>99.38847754831869</v>
      </c>
    </row>
    <row r="3" spans="1:10" x14ac:dyDescent="0.35">
      <c r="A3" t="s">
        <v>1</v>
      </c>
      <c r="B3" s="2">
        <v>12.2</v>
      </c>
      <c r="C3">
        <v>1.3</v>
      </c>
      <c r="D3" s="1">
        <v>1.3999999999999999E-9</v>
      </c>
      <c r="E3" s="1">
        <f t="shared" ref="E3:E4" si="0">B$9/C3</f>
        <v>2.3790654344827584E-6</v>
      </c>
      <c r="F3" s="3">
        <f t="shared" ref="F3:F4" si="1">B$11*E3*C3^0.44</f>
        <v>1.521294337430136E-3</v>
      </c>
      <c r="G3" s="3">
        <f t="shared" ref="G3:G4" si="2">4.364*SQRT(D3)</f>
        <v>1.6328592835881481E-4</v>
      </c>
      <c r="H3" s="2">
        <f t="shared" ref="H3:H4" si="3">B$6*B3/G3</f>
        <v>55.180249182588419</v>
      </c>
      <c r="I3" s="1">
        <f t="shared" ref="I3:I4" si="4">1/(1/F3+H3)</f>
        <v>1.4034787513842884E-3</v>
      </c>
      <c r="J3" s="2">
        <f t="shared" ref="J3:J4" si="5">1/F3/(1/I3)*100</f>
        <v>92.255569277614697</v>
      </c>
    </row>
    <row r="4" spans="1:10" x14ac:dyDescent="0.35">
      <c r="A4" t="s">
        <v>2</v>
      </c>
      <c r="B4" s="2">
        <v>1420</v>
      </c>
      <c r="C4">
        <v>1</v>
      </c>
      <c r="D4" s="1">
        <v>1.6999999999999999E-9</v>
      </c>
      <c r="E4" s="1">
        <f t="shared" si="0"/>
        <v>3.0927850648275862E-6</v>
      </c>
      <c r="F4" s="3">
        <f t="shared" si="1"/>
        <v>1.7620633818241046E-3</v>
      </c>
      <c r="G4" s="3">
        <f t="shared" si="2"/>
        <v>1.7993232950195469E-4</v>
      </c>
      <c r="H4" s="2">
        <f t="shared" si="3"/>
        <v>5828.4319227491733</v>
      </c>
      <c r="I4" s="1">
        <f t="shared" si="4"/>
        <v>1.5634897871894991E-4</v>
      </c>
      <c r="J4" s="2">
        <f t="shared" si="5"/>
        <v>8.8730621345241278</v>
      </c>
    </row>
    <row r="6" spans="1:10" x14ac:dyDescent="0.35">
      <c r="A6" t="s">
        <v>9</v>
      </c>
      <c r="B6">
        <f>100000/(1000/0.018*8.314*293.15)</f>
        <v>7.3853755859423634E-4</v>
      </c>
    </row>
    <row r="7" spans="1:10" x14ac:dyDescent="0.35">
      <c r="A7" t="s">
        <v>12</v>
      </c>
      <c r="B7">
        <f>500000*0.029/8.314/293.15</f>
        <v>5.9493303331202378</v>
      </c>
    </row>
    <row r="8" spans="1:10" x14ac:dyDescent="0.35">
      <c r="A8" t="s">
        <v>13</v>
      </c>
      <c r="B8" s="1">
        <v>1.84E-5</v>
      </c>
    </row>
    <row r="9" spans="1:10" x14ac:dyDescent="0.35">
      <c r="A9" t="s">
        <v>14</v>
      </c>
      <c r="B9" s="1">
        <f>B8/B7</f>
        <v>3.0927850648275862E-6</v>
      </c>
    </row>
    <row r="10" spans="1:10" x14ac:dyDescent="0.35">
      <c r="A10" t="s">
        <v>15</v>
      </c>
      <c r="B10" s="3">
        <f>0.4*0.03/B9</f>
        <v>3879.9980433392857</v>
      </c>
    </row>
    <row r="11" spans="1:10" x14ac:dyDescent="0.35">
      <c r="A11" t="s">
        <v>17</v>
      </c>
      <c r="B11" s="3">
        <f>0.023*B10^0.8/0.03</f>
        <v>569.73353947644421</v>
      </c>
    </row>
    <row r="13" spans="1:10" x14ac:dyDescent="0.35">
      <c r="A13" t="s">
        <v>23</v>
      </c>
    </row>
    <row r="14" spans="1:10" x14ac:dyDescent="0.35">
      <c r="A14" t="s">
        <v>10</v>
      </c>
      <c r="B14" t="s">
        <v>18</v>
      </c>
      <c r="C14" t="s">
        <v>19</v>
      </c>
      <c r="D14" t="s">
        <v>20</v>
      </c>
      <c r="F14" t="s">
        <v>21</v>
      </c>
      <c r="G14" t="s">
        <v>9</v>
      </c>
    </row>
    <row r="15" spans="1:10" x14ac:dyDescent="0.35">
      <c r="A15" s="1">
        <v>8.3999999999999995E-5</v>
      </c>
      <c r="B15">
        <v>0.04</v>
      </c>
      <c r="C15" s="1">
        <f>1/A15</f>
        <v>11904.761904761905</v>
      </c>
      <c r="D15">
        <f>B15^-0.8</f>
        <v>13.132639022018838</v>
      </c>
      <c r="F15" s="1">
        <f>(D15-D16)/(C15-C16)</f>
        <v>3.582109428038876E-3</v>
      </c>
      <c r="G15" s="1">
        <f>C15-(D15/F15)</f>
        <v>8238.5871868084505</v>
      </c>
    </row>
    <row r="16" spans="1:10" x14ac:dyDescent="0.35">
      <c r="A16" s="1">
        <v>1E-4</v>
      </c>
      <c r="B16">
        <v>0.1</v>
      </c>
      <c r="C16" s="1">
        <f>1/A16</f>
        <v>10000</v>
      </c>
      <c r="D16">
        <f>B16^-0.8</f>
        <v>6.3095734448019316</v>
      </c>
    </row>
    <row r="17" spans="2:11" x14ac:dyDescent="0.35">
      <c r="E17" t="s">
        <v>3</v>
      </c>
      <c r="H17" t="s">
        <v>6</v>
      </c>
      <c r="I17" t="s">
        <v>7</v>
      </c>
      <c r="J17" t="s">
        <v>19</v>
      </c>
      <c r="K17" t="s">
        <v>10</v>
      </c>
    </row>
    <row r="18" spans="2:11" x14ac:dyDescent="0.35">
      <c r="B18">
        <v>0.5</v>
      </c>
      <c r="E18">
        <v>20</v>
      </c>
      <c r="H18" s="1">
        <f>F15*B18^0.8</f>
        <v>2.0573816037038136E-3</v>
      </c>
      <c r="I18" s="1">
        <f>E18/G15</f>
        <v>2.4276006973651763E-3</v>
      </c>
      <c r="J18" s="1">
        <f>1/H18+E18/I18</f>
        <v>8724.6418876960961</v>
      </c>
      <c r="K18" s="1">
        <f>1/J18</f>
        <v>1.146178849369448E-4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Isabel Coelhoso</dc:creator>
  <cp:lastModifiedBy>Isabel Coelhoso</cp:lastModifiedBy>
  <dcterms:created xsi:type="dcterms:W3CDTF">2021-05-24T09:21:33Z</dcterms:created>
  <dcterms:modified xsi:type="dcterms:W3CDTF">2023-05-15T18:54:48Z</dcterms:modified>
</cp:coreProperties>
</file>