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690"/>
  </bookViews>
  <sheets>
    <sheet name="Notas Matemática" sheetId="1" r:id="rId1"/>
    <sheet name="Configurações" sheetId="2" r:id="rId2"/>
  </sheets>
  <definedNames>
    <definedName name="conceito">Configurações!$B$5:$C$9</definedName>
    <definedName name="resultado">Configurações!$E$5:$F$7</definedName>
    <definedName name="sexo">'Notas Matemática'!$D$7:$D$12</definedName>
    <definedName name="idade">'Notas Matemática'!$E$7:$E$12</definedName>
    <definedName name="media_final">'Notas Matemática'!$J$7:$J$12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  <author>vaamonde</author>
  </authors>
  <commentList>
    <comment ref="K5" authorId="0">
      <text>
        <r>
          <rPr>
            <sz val="9"/>
            <color indexed="81"/>
            <rFont val="宋体"/>
            <charset val="134"/>
          </rPr>
          <t xml:space="preserve">Robson Vaamonde: utilizar a função do excel: =HOJE();</t>
        </r>
      </text>
    </comment>
    <comment ref="E6" authorId="0">
      <text>
        <r>
          <rPr>
            <sz val="9"/>
            <color indexed="81"/>
            <rFont val="宋体"/>
            <charset val="134"/>
          </rPr>
          <t xml:space="preserve">Robson Vaamonde:
utilizar as funções do excel: =HOJE() e =SOMA(), utilizar a formatação de célula (está aberto utilizar outra fórmula).</t>
        </r>
      </text>
    </comment>
    <comment ref="J6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Excel: =MÉDIA()</t>
        </r>
      </text>
    </comment>
    <comment ref="K6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Excel: =PROCV();
Dica, utilizar Cópia Absoluta (Células Congeladas) ou Gerenciamento de Nomes
</t>
        </r>
      </text>
    </comment>
    <comment ref="L6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 =SE();
Dica utilizar dois SE() para fornecer 3 condições</t>
        </r>
      </text>
    </comment>
    <comment ref="J14" authorId="1">
      <text>
        <r>
          <rPr>
            <sz val="9"/>
            <color indexed="81"/>
            <rFont val="宋体"/>
            <charset val="134"/>
          </rPr>
          <t xml:space="preserve">vaamonde:
Utilizar a Função =MAIOR()</t>
        </r>
      </text>
    </comment>
    <comment ref="B15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Excel: =MÁXIMO()</t>
        </r>
      </text>
    </comment>
    <comment ref="B16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Excel: =MÍNIMO()</t>
        </r>
      </text>
    </comment>
    <comment ref="B18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Excel: =CONT.VALORES()</t>
        </r>
      </text>
    </comment>
    <comment ref="F18" authorId="0">
      <text>
        <r>
          <rPr>
            <sz val="9"/>
            <color indexed="81"/>
            <rFont val="宋体"/>
            <charset val="134"/>
          </rPr>
          <t xml:space="preserve">Robson Vaamonde:
utilizar a função do e xcel: =MÁXIMO().</t>
        </r>
      </text>
    </comment>
    <comment ref="B19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 =CONT.SE()
Dica usar F ou M</t>
        </r>
      </text>
    </comment>
    <comment ref="B20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 =CONT.SE()
Dica usar F ou M</t>
        </r>
      </text>
    </comment>
    <comment ref="J20" authorId="1">
      <text>
        <r>
          <rPr>
            <sz val="9"/>
            <color indexed="81"/>
            <rFont val="宋体"/>
            <charset val="134"/>
          </rPr>
          <t xml:space="preserve">vaamonde:
Utilizar a Função =MENOR()</t>
        </r>
      </text>
    </comment>
    <comment ref="B22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Excel: =MÉDIA()</t>
        </r>
      </text>
    </comment>
    <comment ref="F22" authorId="0">
      <text>
        <r>
          <rPr>
            <sz val="9"/>
            <color indexed="81"/>
            <rFont val="宋体"/>
            <charset val="134"/>
          </rPr>
          <t xml:space="preserve">Robson  Vaamonde:
utilizar a função do excel: =MÍNIMO().</t>
        </r>
      </text>
    </comment>
    <comment ref="B23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 =MÉDIASE()
Dica usar F ou M</t>
        </r>
      </text>
    </comment>
    <comment ref="B24" authorId="1">
      <text>
        <r>
          <rPr>
            <sz val="9"/>
            <color indexed="81"/>
            <rFont val="宋体"/>
            <charset val="134"/>
          </rPr>
          <t xml:space="preserve">Robson Vaamonde:
Utilizar a função do Excel =MÉDIASE()
Dica usar F ou M</t>
        </r>
      </text>
    </comment>
  </commentList>
</comments>
</file>

<file path=xl/sharedStrings.xml><?xml version="1.0" encoding="utf-8"?>
<sst xmlns="http://schemas.openxmlformats.org/spreadsheetml/2006/main" count="66">
  <si>
    <t>Prof. Robson Vaamonde
http://facebook.com/ProcedimentosEmTI
http://youtube.com/BoraParaPratica</t>
  </si>
  <si>
    <t>Notas Matemática - AulaEAD</t>
  </si>
  <si>
    <t>Data.:</t>
  </si>
  <si>
    <t>Data/Nasc</t>
  </si>
  <si>
    <t>Aluno</t>
  </si>
  <si>
    <t>Sexo</t>
  </si>
  <si>
    <t>Idade</t>
  </si>
  <si>
    <t>1º Bim</t>
  </si>
  <si>
    <t>2º Bim</t>
  </si>
  <si>
    <t>3º Bim</t>
  </si>
  <si>
    <t>4º Bim</t>
  </si>
  <si>
    <t>Média Final</t>
  </si>
  <si>
    <t>Conceito</t>
  </si>
  <si>
    <t>Resultado</t>
  </si>
  <si>
    <t>Matheus Souza</t>
  </si>
  <si>
    <t>M</t>
  </si>
  <si>
    <t>Adriana Rosa</t>
  </si>
  <si>
    <t>F</t>
  </si>
  <si>
    <t>Daniel Santos</t>
  </si>
  <si>
    <t>Raquel Silva</t>
  </si>
  <si>
    <t>Thais Araujo</t>
  </si>
  <si>
    <t>Robson Vaamonde</t>
  </si>
  <si>
    <t>Rank de Maiores Notas</t>
  </si>
  <si>
    <t>Maior Nota Bimestral</t>
  </si>
  <si>
    <t>1º</t>
  </si>
  <si>
    <t>Menor Nota Bimestral</t>
  </si>
  <si>
    <t>2º</t>
  </si>
  <si>
    <t>3º</t>
  </si>
  <si>
    <t>Quantidade de Alunos</t>
  </si>
  <si>
    <t>Maior Média Final</t>
  </si>
  <si>
    <t>4º</t>
  </si>
  <si>
    <t>Quantidade de Alunos Masculino</t>
  </si>
  <si>
    <t>Quantidade de Alunos Feminino</t>
  </si>
  <si>
    <t>Rank de Menores Notas</t>
  </si>
  <si>
    <t>Média de Idade dos Alunos</t>
  </si>
  <si>
    <t>Menor Média Final</t>
  </si>
  <si>
    <t>Idade média dos alunos Masculino</t>
  </si>
  <si>
    <t>Idade média dos alunos Feminino</t>
  </si>
  <si>
    <t>Fórmulas Utilizadas</t>
  </si>
  <si>
    <t>=HOJE()</t>
  </si>
  <si>
    <t>=SOMA((HOJE()-B7)/365,25)</t>
  </si>
  <si>
    <t>=MÉDIA(F7:I7)</t>
  </si>
  <si>
    <t>=PROCV(J7;conceito;2)</t>
  </si>
  <si>
    <t>=PROCV(J7;resultado;2)</t>
  </si>
  <si>
    <t>=MÁXIMO(F7:F12)</t>
  </si>
  <si>
    <t>=MÍNIMO(F7:F12)</t>
  </si>
  <si>
    <t>=CONT.VALORES(C7:C12)</t>
  </si>
  <si>
    <t>=CONT.SE(sexo;"M")</t>
  </si>
  <si>
    <t>=CONT.SE(sexo;"F")</t>
  </si>
  <si>
    <t>=MÉDIA(idade)</t>
  </si>
  <si>
    <t>=MÉDIASE(sexo;"M";idade)</t>
  </si>
  <si>
    <t>=MÉDIASE(sexo;"F";idade)</t>
  </si>
  <si>
    <t>=MÁXIMO(media_final)</t>
  </si>
  <si>
    <t>=MAIOR(media_final;1)</t>
  </si>
  <si>
    <t>=CORRESP(K15;media_final;0)</t>
  </si>
  <si>
    <t>=MENOR(media_final;1)</t>
  </si>
  <si>
    <t>=CORRESP(K21;media_final;0)</t>
  </si>
  <si>
    <t>Média</t>
  </si>
  <si>
    <t>E</t>
  </si>
  <si>
    <t>Reprovado</t>
  </si>
  <si>
    <t>D</t>
  </si>
  <si>
    <t>Exame</t>
  </si>
  <si>
    <t>C</t>
  </si>
  <si>
    <t>Aprovado</t>
  </si>
  <si>
    <t>B</t>
  </si>
  <si>
    <t>A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</si>
</sst>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_ "/>
    <numFmt numFmtId="179" formatCode="_ * #,##0.00_ ;_ * \-#,##0.00_ ;_ * &quot;-&quot;??_ ;_ @_ "/>
  </numFmts>
  <fonts count="25">
    <font>
      <sz val="11"/>
      <color indexed="63"/>
      <name val="Calibri"/>
      <charset val="134"/>
    </font>
    <font>
      <sz val="8"/>
      <color indexed="63"/>
      <name val="Calibri"/>
      <charset val="134"/>
    </font>
    <font>
      <b/>
      <sz val="11"/>
      <color indexed="63"/>
      <name val="Calibri"/>
      <charset val="134"/>
    </font>
    <font>
      <sz val="20"/>
      <color indexed="63"/>
      <name val="Calibri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21" borderId="15" applyNumberFormat="0" applyFont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/>
    <xf numFmtId="0" fontId="0" fillId="0" borderId="1" xfId="0" applyBorder="1" applyAlignment="1"/>
    <xf numFmtId="176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58" fontId="0" fillId="0" borderId="1" xfId="0" applyNumberForma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right"/>
    </xf>
    <xf numFmtId="58" fontId="2" fillId="0" borderId="1" xfId="0" applyNumberFormat="1" applyFont="1" applyFill="1" applyBorder="1" applyAlignment="1"/>
    <xf numFmtId="178" fontId="0" fillId="0" borderId="1" xfId="0" applyNumberForma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185420</xdr:colOff>
      <xdr:row>3</xdr:row>
      <xdr:rowOff>141605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0585" y="0"/>
          <a:ext cx="1315085" cy="627380"/>
        </a:xfrm>
        <a:prstGeom prst="rect">
          <a:avLst/>
        </a:prstGeom>
      </xdr:spPr>
    </xdr:pic>
    <xdr:clientData/>
  </xdr:twoCellAnchor>
  <xdr:twoCellAnchor editAs="oneCell">
    <xdr:from>
      <xdr:col>10</xdr:col>
      <xdr:colOff>572135</xdr:colOff>
      <xdr:row>0</xdr:row>
      <xdr:rowOff>635</xdr:rowOff>
    </xdr:from>
    <xdr:to>
      <xdr:col>12</xdr:col>
      <xdr:colOff>0</xdr:colOff>
      <xdr:row>3</xdr:row>
      <xdr:rowOff>150495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880600" y="635"/>
          <a:ext cx="1577340" cy="635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15875</xdr:colOff>
      <xdr:row>0</xdr:row>
      <xdr:rowOff>58420</xdr:rowOff>
    </xdr:from>
    <xdr:to>
      <xdr:col>2</xdr:col>
      <xdr:colOff>190500</xdr:colOff>
      <xdr:row>2</xdr:row>
      <xdr:rowOff>118110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3125" y="58420"/>
          <a:ext cx="799465" cy="38354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0</xdr:row>
      <xdr:rowOff>55245</xdr:rowOff>
    </xdr:from>
    <xdr:to>
      <xdr:col>6</xdr:col>
      <xdr:colOff>0</xdr:colOff>
      <xdr:row>2</xdr:row>
      <xdr:rowOff>93345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175760" y="55245"/>
          <a:ext cx="85471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47"/>
  <sheetViews>
    <sheetView tabSelected="1" zoomScale="115" zoomScaleNormal="115" topLeftCell="B15" workbookViewId="0">
      <selection activeCell="B43" sqref="B43:L43"/>
    </sheetView>
  </sheetViews>
  <sheetFormatPr defaultColWidth="9" defaultRowHeight="15" zeroHeight="1"/>
  <cols>
    <col min="1" max="1" width="9.14" customWidth="1"/>
    <col min="2" max="2" width="11.86" customWidth="1"/>
    <col min="3" max="3" width="23.14" customWidth="1"/>
    <col min="4" max="4" width="7.86" customWidth="1"/>
    <col min="5" max="9" width="6.86" customWidth="1"/>
    <col min="10" max="10" width="11.4266666666667" customWidth="1"/>
    <col min="11" max="11" width="10.7066666666667" customWidth="1"/>
    <col min="12" max="12" width="11.86" customWidth="1"/>
    <col min="13" max="13" width="6.70666666666667" customWidth="1"/>
    <col min="14" max="14" width="8.86" hidden="1" customWidth="1"/>
    <col min="15" max="15" width="8.56" hidden="1" customWidth="1"/>
    <col min="16" max="16" width="10.86" hidden="1"/>
    <col min="17" max="16384" width="9.14" hidden="1"/>
  </cols>
  <sheetData>
    <row r="1" customFormat="1" ht="12.75" spans="2:12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customFormat="1" ht="12.75" spans="2:1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customFormat="1" ht="12.75" spans="2:12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customFormat="1" ht="12.75" spans="2:12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customFormat="1" ht="12.75" spans="2:12">
      <c r="B5" s="11" t="s">
        <v>1</v>
      </c>
      <c r="C5" s="12"/>
      <c r="D5" s="12"/>
      <c r="E5" s="12"/>
      <c r="F5" s="12"/>
      <c r="G5" s="12"/>
      <c r="H5" s="12"/>
      <c r="I5" s="12"/>
      <c r="J5" s="12"/>
      <c r="K5" s="25" t="s">
        <v>2</v>
      </c>
      <c r="L5" s="26">
        <f ca="1">TODAY()</f>
        <v>43337</v>
      </c>
    </row>
    <row r="6" customFormat="1" ht="12.75" spans="2:12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</row>
    <row r="7" customFormat="1" ht="12.75" spans="2:12">
      <c r="B7" s="13">
        <v>29348</v>
      </c>
      <c r="C7" s="7" t="s">
        <v>14</v>
      </c>
      <c r="D7" s="14" t="s">
        <v>15</v>
      </c>
      <c r="E7" s="21">
        <f ca="1" t="shared" ref="E7:E12" si="0">SUM((TODAY()-B7)/365.25)</f>
        <v>38.299794661191</v>
      </c>
      <c r="F7" s="4">
        <v>7</v>
      </c>
      <c r="G7" s="4">
        <v>8</v>
      </c>
      <c r="H7" s="4">
        <v>4.5</v>
      </c>
      <c r="I7" s="4">
        <v>5.5</v>
      </c>
      <c r="J7" s="27">
        <f t="shared" ref="J7:J12" si="1">AVERAGE(F7:I7)</f>
        <v>6.25</v>
      </c>
      <c r="K7" s="5" t="str">
        <f>VLOOKUP(J7,conceito,2)</f>
        <v>C</v>
      </c>
      <c r="L7" s="7" t="str">
        <f>VLOOKUP(J7,resultado,2)</f>
        <v>Exame</v>
      </c>
    </row>
    <row r="8" customFormat="1" ht="12.75" spans="2:12">
      <c r="B8" s="13">
        <v>27677</v>
      </c>
      <c r="C8" s="15" t="s">
        <v>16</v>
      </c>
      <c r="D8" s="14" t="s">
        <v>17</v>
      </c>
      <c r="E8" s="21">
        <f ca="1" t="shared" si="0"/>
        <v>42.8747433264887</v>
      </c>
      <c r="F8" s="4">
        <v>6</v>
      </c>
      <c r="G8" s="4">
        <v>8</v>
      </c>
      <c r="H8" s="4">
        <v>8.5</v>
      </c>
      <c r="I8" s="4">
        <v>9.5</v>
      </c>
      <c r="J8" s="27">
        <f t="shared" si="1"/>
        <v>8</v>
      </c>
      <c r="K8" s="5" t="str">
        <f>VLOOKUP(J8,conceito,2)</f>
        <v>B</v>
      </c>
      <c r="L8" s="7" t="str">
        <f>VLOOKUP(J8,resultado,2)</f>
        <v>Aprovado</v>
      </c>
    </row>
    <row r="9" customFormat="1" ht="12.75" spans="2:12">
      <c r="B9" s="13">
        <v>34731</v>
      </c>
      <c r="C9" s="15" t="s">
        <v>18</v>
      </c>
      <c r="D9" s="14" t="s">
        <v>15</v>
      </c>
      <c r="E9" s="21">
        <f ca="1" t="shared" si="0"/>
        <v>23.5619438740589</v>
      </c>
      <c r="F9" s="4">
        <v>5.5</v>
      </c>
      <c r="G9" s="4">
        <v>6.5</v>
      </c>
      <c r="H9" s="4">
        <v>0</v>
      </c>
      <c r="I9" s="4">
        <v>0</v>
      </c>
      <c r="J9" s="27">
        <f t="shared" si="1"/>
        <v>3</v>
      </c>
      <c r="K9" s="5" t="str">
        <f>VLOOKUP(J9,conceito,2)</f>
        <v>D</v>
      </c>
      <c r="L9" s="7" t="str">
        <f>VLOOKUP(J9,resultado,2)</f>
        <v>Reprovado</v>
      </c>
    </row>
    <row r="10" customFormat="1" ht="12.75" spans="2:12">
      <c r="B10" s="13">
        <v>23957</v>
      </c>
      <c r="C10" s="15" t="s">
        <v>19</v>
      </c>
      <c r="D10" s="14" t="s">
        <v>17</v>
      </c>
      <c r="E10" s="21">
        <f ca="1" t="shared" si="0"/>
        <v>53.0595482546201</v>
      </c>
      <c r="F10" s="4">
        <v>10</v>
      </c>
      <c r="G10" s="4">
        <v>3</v>
      </c>
      <c r="H10" s="4">
        <v>4.5</v>
      </c>
      <c r="I10" s="4">
        <v>8.5</v>
      </c>
      <c r="J10" s="27">
        <f t="shared" si="1"/>
        <v>6.5</v>
      </c>
      <c r="K10" s="5" t="str">
        <f>VLOOKUP(J10,conceito,2)</f>
        <v>C</v>
      </c>
      <c r="L10" s="7" t="str">
        <f>VLOOKUP(J10,resultado,2)</f>
        <v>Exame</v>
      </c>
    </row>
    <row r="11" customFormat="1" ht="12.75" spans="2:12">
      <c r="B11" s="13">
        <v>36774</v>
      </c>
      <c r="C11" s="15" t="s">
        <v>20</v>
      </c>
      <c r="D11" s="14" t="s">
        <v>17</v>
      </c>
      <c r="E11" s="21">
        <f ca="1" t="shared" si="0"/>
        <v>17.968514715948</v>
      </c>
      <c r="F11" s="4">
        <v>10</v>
      </c>
      <c r="G11" s="4">
        <v>10</v>
      </c>
      <c r="H11" s="4">
        <v>10</v>
      </c>
      <c r="I11" s="4">
        <v>1</v>
      </c>
      <c r="J11" s="27">
        <f t="shared" si="1"/>
        <v>7.75</v>
      </c>
      <c r="K11" s="5" t="str">
        <f>VLOOKUP(J11,conceito,2)</f>
        <v>B</v>
      </c>
      <c r="L11" s="7" t="str">
        <f>VLOOKUP(J11,resultado,2)</f>
        <v>Aprovado</v>
      </c>
    </row>
    <row r="12" customFormat="1" ht="12.75" spans="2:12">
      <c r="B12" s="13">
        <v>29038</v>
      </c>
      <c r="C12" s="7" t="s">
        <v>21</v>
      </c>
      <c r="D12" s="14" t="s">
        <v>15</v>
      </c>
      <c r="E12" s="21">
        <f ca="1" t="shared" si="0"/>
        <v>39.1485284052019</v>
      </c>
      <c r="F12" s="4">
        <v>10</v>
      </c>
      <c r="G12" s="4">
        <v>10</v>
      </c>
      <c r="H12" s="4">
        <v>10</v>
      </c>
      <c r="I12" s="4">
        <v>10</v>
      </c>
      <c r="J12" s="27">
        <f t="shared" si="1"/>
        <v>10</v>
      </c>
      <c r="K12" s="5" t="str">
        <f>VLOOKUP(J12,conceito,2)</f>
        <v>A</v>
      </c>
      <c r="L12" s="7" t="str">
        <f>VLOOKUP(J12,resultado,2)</f>
        <v>Aprovado</v>
      </c>
    </row>
    <row r="13" customFormat="1" ht="12.75"/>
    <row r="14" customFormat="1" ht="12.75" spans="4:12">
      <c r="D14" s="3" t="s">
        <v>7</v>
      </c>
      <c r="E14" s="3" t="s">
        <v>8</v>
      </c>
      <c r="F14" s="3" t="s">
        <v>9</v>
      </c>
      <c r="G14" s="3" t="s">
        <v>10</v>
      </c>
      <c r="J14" s="22" t="s">
        <v>22</v>
      </c>
      <c r="K14" s="22"/>
      <c r="L14" s="22"/>
    </row>
    <row r="15" customFormat="1" ht="12.75" spans="2:12">
      <c r="B15" s="16" t="s">
        <v>23</v>
      </c>
      <c r="C15" s="17"/>
      <c r="D15" s="4">
        <f t="shared" ref="D15:G15" si="2">MAX(F7:F12)</f>
        <v>10</v>
      </c>
      <c r="E15" s="4">
        <f t="shared" si="2"/>
        <v>10</v>
      </c>
      <c r="F15" s="4">
        <f t="shared" si="2"/>
        <v>10</v>
      </c>
      <c r="G15" s="4">
        <f t="shared" si="2"/>
        <v>10</v>
      </c>
      <c r="J15" s="28" t="s">
        <v>24</v>
      </c>
      <c r="K15" s="29">
        <f>LARGE(media_final,1)</f>
        <v>10</v>
      </c>
      <c r="L15" s="30">
        <f>MATCH(K15,media_final,0)</f>
        <v>6</v>
      </c>
    </row>
    <row r="16" customFormat="1" ht="12.75" spans="2:12">
      <c r="B16" s="16" t="s">
        <v>25</v>
      </c>
      <c r="C16" s="17"/>
      <c r="D16" s="4">
        <f t="shared" ref="D16:G16" si="3">MIN(F7:F12)</f>
        <v>5.5</v>
      </c>
      <c r="E16" s="4">
        <f t="shared" si="3"/>
        <v>3</v>
      </c>
      <c r="F16" s="4">
        <f t="shared" si="3"/>
        <v>0</v>
      </c>
      <c r="G16" s="4">
        <f t="shared" si="3"/>
        <v>0</v>
      </c>
      <c r="J16" s="22" t="s">
        <v>26</v>
      </c>
      <c r="K16" s="29">
        <f>LARGE(media_final,2)</f>
        <v>8</v>
      </c>
      <c r="L16" s="30">
        <f>MATCH(K16,media_final,0)</f>
        <v>2</v>
      </c>
    </row>
    <row r="17" customFormat="1" ht="12.75" spans="10:12">
      <c r="J17" s="22" t="s">
        <v>27</v>
      </c>
      <c r="K17" s="29">
        <f>LARGE(media_final,3)</f>
        <v>7.75</v>
      </c>
      <c r="L17" s="30">
        <f>MATCH(K17,media_final,0)</f>
        <v>5</v>
      </c>
    </row>
    <row r="18" customFormat="1" ht="12.75" spans="2:12">
      <c r="B18" s="16" t="s">
        <v>28</v>
      </c>
      <c r="C18" s="17"/>
      <c r="D18" s="5">
        <f>COUNTA(C7:C12)</f>
        <v>6</v>
      </c>
      <c r="F18" s="22" t="s">
        <v>29</v>
      </c>
      <c r="G18" s="22"/>
      <c r="H18" s="22"/>
      <c r="J18" s="22" t="s">
        <v>30</v>
      </c>
      <c r="K18" s="29">
        <f>LARGE(media_final,4)</f>
        <v>6.5</v>
      </c>
      <c r="L18" s="30">
        <f>MATCH(K18,media_final,0)</f>
        <v>4</v>
      </c>
    </row>
    <row r="19" customFormat="1" ht="12.75" spans="2:8">
      <c r="B19" s="16" t="s">
        <v>31</v>
      </c>
      <c r="C19" s="17"/>
      <c r="D19" s="5">
        <f>COUNTIF(sexo,"M")</f>
        <v>3</v>
      </c>
      <c r="F19" s="23">
        <f>MAX(media_final)</f>
        <v>10</v>
      </c>
      <c r="G19" s="24"/>
      <c r="H19" s="24"/>
    </row>
    <row r="20" customFormat="1" ht="12.75" spans="2:12">
      <c r="B20" s="16" t="s">
        <v>32</v>
      </c>
      <c r="C20" s="17"/>
      <c r="D20" s="5">
        <f>COUNTIF(sexo,"F")</f>
        <v>3</v>
      </c>
      <c r="F20" s="24"/>
      <c r="G20" s="24"/>
      <c r="H20" s="24"/>
      <c r="J20" s="22" t="s">
        <v>33</v>
      </c>
      <c r="K20" s="22"/>
      <c r="L20" s="31"/>
    </row>
    <row r="21" customFormat="1" ht="12.75" spans="4:12">
      <c r="D21" s="10"/>
      <c r="J21" s="28" t="s">
        <v>24</v>
      </c>
      <c r="K21" s="29">
        <f>SMALL(media_final,1)</f>
        <v>3</v>
      </c>
      <c r="L21" s="20">
        <f>MATCH(K21,media_final,0)</f>
        <v>3</v>
      </c>
    </row>
    <row r="22" customFormat="1" ht="12.75" spans="2:12">
      <c r="B22" s="16" t="s">
        <v>34</v>
      </c>
      <c r="C22" s="17"/>
      <c r="D22" s="18">
        <f ca="1">AVERAGE(idade)</f>
        <v>35.8188455395848</v>
      </c>
      <c r="F22" s="22" t="s">
        <v>35</v>
      </c>
      <c r="G22" s="22"/>
      <c r="H22" s="22"/>
      <c r="J22" s="22" t="s">
        <v>26</v>
      </c>
      <c r="K22" s="29">
        <f>SMALL(media_final,2)</f>
        <v>6.25</v>
      </c>
      <c r="L22" s="20">
        <f>MATCH(K22,media_final,0)</f>
        <v>1</v>
      </c>
    </row>
    <row r="23" customFormat="1" ht="12.75" spans="2:12">
      <c r="B23" s="16" t="s">
        <v>36</v>
      </c>
      <c r="C23" s="17"/>
      <c r="D23" s="18">
        <f ca="1">AVERAGEIF(sexo,"M",idade)</f>
        <v>33.6700889801506</v>
      </c>
      <c r="F23" s="23">
        <f>MIN(media_final)</f>
        <v>3</v>
      </c>
      <c r="G23" s="24"/>
      <c r="H23" s="24"/>
      <c r="J23" s="22" t="s">
        <v>27</v>
      </c>
      <c r="K23" s="29">
        <f>SMALL(media_final,3)</f>
        <v>6.5</v>
      </c>
      <c r="L23" s="20">
        <f>MATCH(K23,media_final,0)</f>
        <v>4</v>
      </c>
    </row>
    <row r="24" customFormat="1" ht="12.75" spans="2:12">
      <c r="B24" s="16" t="s">
        <v>37</v>
      </c>
      <c r="C24" s="17"/>
      <c r="D24" s="18">
        <f ca="1">AVERAGEIF(sexo,"F",idade)</f>
        <v>37.9676020990189</v>
      </c>
      <c r="F24" s="24"/>
      <c r="G24" s="24"/>
      <c r="H24" s="24"/>
      <c r="J24" s="22" t="s">
        <v>30</v>
      </c>
      <c r="K24" s="29">
        <f>SMALL(media_final,4)</f>
        <v>7.75</v>
      </c>
      <c r="L24" s="20">
        <f>MATCH(K24,media_final,0)</f>
        <v>5</v>
      </c>
    </row>
    <row r="25" customFormat="1" ht="12.75"/>
    <row r="26" customFormat="1" ht="12.75" spans="2:12">
      <c r="B26" s="19" t="s">
        <v>38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customFormat="1" ht="12.75" spans="2:12">
      <c r="B27" s="32" t="s">
        <v>39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customFormat="1" ht="12.75" spans="2:12">
      <c r="B28" s="32" t="s">
        <v>40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customFormat="1" ht="12.75" spans="2:12">
      <c r="B29" s="32" t="s">
        <v>41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customFormat="1" ht="12.75" spans="2:12">
      <c r="B30" s="32" t="s">
        <v>42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customFormat="1" ht="12.75" spans="2:12">
      <c r="B31" s="32" t="s">
        <v>43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customFormat="1" ht="12.75" spans="2:12">
      <c r="B32" s="32" t="s">
        <v>44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customFormat="1" ht="12.75" spans="2:12">
      <c r="B33" s="32" t="s">
        <v>45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customFormat="1" ht="12.75" spans="2:12">
      <c r="B34" s="32" t="s">
        <v>46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customFormat="1" ht="12.75" spans="2:12">
      <c r="B35" s="32" t="s">
        <v>47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customFormat="1" ht="12.75" spans="2:12">
      <c r="B36" s="3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customFormat="1" ht="12.75" spans="2:12">
      <c r="B37" s="32" t="s">
        <v>49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customFormat="1" ht="12.75" spans="2:12">
      <c r="B38" s="32" t="s">
        <v>50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customFormat="1" ht="12.75" spans="2:12">
      <c r="B39" s="32" t="s">
        <v>51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customFormat="1" ht="12.75" spans="2:12">
      <c r="B40" s="32" t="s">
        <v>52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customFormat="1" ht="12.75" spans="2:12">
      <c r="B41" s="32" t="s">
        <v>53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customFormat="1" ht="12.75" spans="2:12">
      <c r="B42" s="32" t="s">
        <v>54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customFormat="1" ht="12.75" spans="2:12">
      <c r="B43" s="32" t="s">
        <v>55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customFormat="1" ht="12.75" spans="2:12">
      <c r="B44" s="32" t="s">
        <v>56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customFormat="1" ht="12.75"/>
    <row r="46" ht="12.75" hidden="1"/>
    <row r="47" ht="12.75" hidden="1"/>
  </sheetData>
  <mergeCells count="35">
    <mergeCell ref="B5:J5"/>
    <mergeCell ref="J14:L14"/>
    <mergeCell ref="B15:C15"/>
    <mergeCell ref="B16:C16"/>
    <mergeCell ref="B18:C18"/>
    <mergeCell ref="F18:H18"/>
    <mergeCell ref="B19:C19"/>
    <mergeCell ref="B20:C20"/>
    <mergeCell ref="J20:L20"/>
    <mergeCell ref="B22:C22"/>
    <mergeCell ref="F22:H22"/>
    <mergeCell ref="B23:C23"/>
    <mergeCell ref="B24:C24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F19:H20"/>
    <mergeCell ref="F23:H24"/>
    <mergeCell ref="B1:L4"/>
  </mergeCells>
  <pageMargins left="0.75" right="0.75" top="1" bottom="1" header="0.511805555555556" footer="0.511805555555556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8"/>
  <sheetViews>
    <sheetView zoomScale="295" zoomScaleNormal="295" topLeftCell="D1" workbookViewId="0">
      <selection activeCell="G1" sqref="G1"/>
    </sheetView>
  </sheetViews>
  <sheetFormatPr defaultColWidth="9" defaultRowHeight="12.75" zeroHeight="1" outlineLevelCol="5"/>
  <cols>
    <col min="2" max="2" width="6.56" customWidth="1"/>
    <col min="6" max="6" width="10.2533333333333" customWidth="1"/>
    <col min="8" max="16384" width="9" hidden="1" customWidth="1"/>
  </cols>
  <sheetData>
    <row r="1" spans="2:6">
      <c r="B1" s="1" t="s">
        <v>0</v>
      </c>
      <c r="C1" s="2"/>
      <c r="D1" s="2"/>
      <c r="E1" s="2"/>
      <c r="F1" s="2"/>
    </row>
    <row r="2" spans="2:6">
      <c r="B2" s="2"/>
      <c r="C2" s="2"/>
      <c r="D2" s="2"/>
      <c r="E2" s="2"/>
      <c r="F2" s="2"/>
    </row>
    <row r="3" spans="2:6">
      <c r="B3" s="2"/>
      <c r="C3" s="2"/>
      <c r="D3" s="2"/>
      <c r="E3" s="2"/>
      <c r="F3" s="2"/>
    </row>
    <row r="4" spans="2:6">
      <c r="B4" s="3" t="s">
        <v>57</v>
      </c>
      <c r="C4" s="3" t="s">
        <v>12</v>
      </c>
      <c r="E4" s="3" t="s">
        <v>57</v>
      </c>
      <c r="F4" s="3" t="s">
        <v>13</v>
      </c>
    </row>
    <row r="5" spans="2:6">
      <c r="B5" s="4">
        <v>0</v>
      </c>
      <c r="C5" s="5" t="s">
        <v>58</v>
      </c>
      <c r="E5" s="4">
        <v>0</v>
      </c>
      <c r="F5" s="7" t="s">
        <v>59</v>
      </c>
    </row>
    <row r="6" spans="2:6">
      <c r="B6" s="4">
        <v>2.5</v>
      </c>
      <c r="C6" s="5" t="s">
        <v>60</v>
      </c>
      <c r="E6" s="4">
        <v>5</v>
      </c>
      <c r="F6" s="7" t="s">
        <v>61</v>
      </c>
    </row>
    <row r="7" spans="2:6">
      <c r="B7" s="4">
        <v>5</v>
      </c>
      <c r="C7" s="5" t="s">
        <v>62</v>
      </c>
      <c r="E7" s="4">
        <v>7.5</v>
      </c>
      <c r="F7" s="7" t="s">
        <v>63</v>
      </c>
    </row>
    <row r="8" spans="2:5">
      <c r="B8" s="4">
        <v>7.5</v>
      </c>
      <c r="C8" s="5" t="s">
        <v>64</v>
      </c>
      <c r="E8" s="8"/>
    </row>
    <row r="9" spans="2:3">
      <c r="B9" s="4">
        <v>9</v>
      </c>
      <c r="C9" s="5" t="s">
        <v>65</v>
      </c>
    </row>
    <row r="10"/>
    <row r="18" hidden="1" spans="3:3">
      <c r="C18" s="6"/>
    </row>
  </sheetData>
  <mergeCells count="1">
    <mergeCell ref="B1:F3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Notas Matemática</vt:lpstr>
      <vt:lpstr>Configurações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2015-01-23T07:28:00Z</dcterms:created>
  <cp:lastPrinted>2015-06-01T10:49:00Z</cp:lastPrinted>
  <dcterms:modified xsi:type="dcterms:W3CDTF">2018-08-25T17:24:34Z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  <property fmtid="{D5CDD505-2E9C-101B-9397-08002B2CF9AE}" pid="3" name="KSOReadingLayout">
    <vt:bool>true</vt:bool>
  </property>
</Properties>
</file>