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B4E95E06-1E9B-448A-824E-A3316AB12AD4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Observação" sheetId="3" r:id="rId1"/>
    <sheet name="Financiamento AulaEAD" sheetId="1" r:id="rId2"/>
    <sheet name="Exemplo =PGTO()" sheetId="4" r:id="rId3"/>
    <sheet name="Dicas de Sit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63" i="1"/>
  <c r="C63" i="1"/>
  <c r="B51" i="1"/>
  <c r="F51" i="1" s="1"/>
  <c r="D39" i="1"/>
  <c r="F39" i="1" s="1"/>
  <c r="F27" i="1"/>
  <c r="E27" i="1"/>
  <c r="F15" i="1"/>
  <c r="E15" i="1"/>
  <c r="E35" i="4" l="1"/>
  <c r="D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D11" i="4" s="1"/>
  <c r="C11" i="4"/>
  <c r="F10" i="4"/>
  <c r="F11" i="4" s="1"/>
  <c r="C12" i="4" l="1"/>
  <c r="D12" i="4"/>
  <c r="F12" i="4" s="1"/>
  <c r="C13" i="4" l="1"/>
  <c r="D13" i="4" s="1"/>
  <c r="F13" i="4" s="1"/>
  <c r="C14" i="4" l="1"/>
  <c r="D14" i="4" s="1"/>
  <c r="F14" i="4" s="1"/>
  <c r="C15" i="4" l="1"/>
  <c r="D15" i="4" s="1"/>
  <c r="F15" i="4" s="1"/>
  <c r="C16" i="4" l="1"/>
  <c r="D16" i="4" s="1"/>
  <c r="F16" i="4" s="1"/>
  <c r="C17" i="4" l="1"/>
  <c r="D17" i="4" s="1"/>
  <c r="F17" i="4" s="1"/>
  <c r="C18" i="4" l="1"/>
  <c r="D18" i="4" s="1"/>
  <c r="F18" i="4" s="1"/>
  <c r="C19" i="4" l="1"/>
  <c r="D19" i="4" s="1"/>
  <c r="F19" i="4" s="1"/>
  <c r="C20" i="4" l="1"/>
  <c r="D20" i="4" s="1"/>
  <c r="F20" i="4" s="1"/>
  <c r="C21" i="4" l="1"/>
  <c r="D21" i="4" s="1"/>
  <c r="F21" i="4" s="1"/>
  <c r="C22" i="4" l="1"/>
  <c r="D22" i="4" s="1"/>
  <c r="F22" i="4" s="1"/>
  <c r="C23" i="4" l="1"/>
  <c r="D23" i="4" s="1"/>
  <c r="F23" i="4" s="1"/>
  <c r="C24" i="4" l="1"/>
  <c r="D24" i="4" s="1"/>
  <c r="F24" i="4" s="1"/>
  <c r="C25" i="4" l="1"/>
  <c r="D25" i="4" s="1"/>
  <c r="F25" i="4" s="1"/>
  <c r="C26" i="4" l="1"/>
  <c r="D26" i="4" s="1"/>
  <c r="F26" i="4" s="1"/>
  <c r="C27" i="4" l="1"/>
  <c r="D27" i="4" s="1"/>
  <c r="F27" i="4" s="1"/>
  <c r="C28" i="4" l="1"/>
  <c r="D28" i="4" s="1"/>
  <c r="F28" i="4" s="1"/>
  <c r="C29" i="4" l="1"/>
  <c r="D29" i="4" s="1"/>
  <c r="F29" i="4" s="1"/>
  <c r="C30" i="4" l="1"/>
  <c r="D30" i="4" s="1"/>
  <c r="F30" i="4" s="1"/>
  <c r="C31" i="4" l="1"/>
  <c r="D31" i="4" s="1"/>
  <c r="F31" i="4" s="1"/>
  <c r="C32" i="4" l="1"/>
  <c r="D32" i="4" s="1"/>
  <c r="F32" i="4" s="1"/>
  <c r="C33" i="4" l="1"/>
  <c r="D33" i="4" s="1"/>
  <c r="F33" i="4" s="1"/>
  <c r="C34" i="4" l="1"/>
  <c r="D34" i="4" s="1"/>
  <c r="F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  <author>Robson Silva Vaamonde</author>
  </authors>
  <commentList>
    <comment ref="E14" authorId="0" shapeId="0" xr:uid="{2D7DC82C-2C91-4159-AF61-BD4C07E10C7E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a função do Excel: =VF()</t>
        </r>
      </text>
    </comment>
    <comment ref="F14" authorId="0" shapeId="0" xr:uid="{5660F5B2-2A49-4C92-8F79-6B1C94467B86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E26" authorId="0" shapeId="0" xr:uid="{8693E385-6E61-4AB7-AB19-ABF012BB5C8D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Utilizar a função do Excel: =VP()</t>
        </r>
      </text>
    </comment>
    <comment ref="F26" authorId="0" shapeId="0" xr:uid="{EC21BED1-5A54-4373-8036-B41B68D341B4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D38" authorId="1" shapeId="0" xr:uid="{00000000-0006-0000-0000-000003000000}">
      <text>
        <r>
          <rPr>
            <sz val="9"/>
            <rFont val="SimSun"/>
          </rPr>
          <t>Vaamonde:
Utilizar a função do Excel: =PGTO()</t>
        </r>
      </text>
    </comment>
    <comment ref="F38" authorId="0" shapeId="0" xr:uid="{40EF5FCF-F104-4817-849C-F11E0C21A5BA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B50" authorId="1" shapeId="0" xr:uid="{00000000-0006-0000-0000-000004000000}">
      <text>
        <r>
          <rPr>
            <sz val="9"/>
            <rFont val="SimSun"/>
          </rPr>
          <t>Vaamonde:
Utilizar a função do Excel: =NPER()</t>
        </r>
      </text>
    </comment>
    <comment ref="F50" authorId="0" shapeId="0" xr:uid="{A7D0C271-DED0-4F23-83CC-08A96A0E6EB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  <comment ref="C62" authorId="0" shapeId="0" xr:uid="{00000000-0006-0000-0000-000005000000}">
      <text>
        <r>
          <rPr>
            <sz val="9"/>
            <rFont val="SimSun"/>
          </rPr>
          <t>vaamonde:
Utilizar a função do Excel: =TAXA()</t>
        </r>
      </text>
    </comment>
    <comment ref="D62" authorId="1" shapeId="0" xr:uid="{00000000-0006-0000-0000-000006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Valor deve ser negativo para a função funcionar</t>
        </r>
      </text>
    </comment>
    <comment ref="F63" authorId="0" shapeId="0" xr:uid="{4D80BFDB-7ED6-4EBA-ACF1-1386D8D817A5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Executar o calcula utilizando a função =MULT()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F9" authorId="0" shapeId="0" xr:uid="{DA154FE0-3EE4-447C-BA90-16A42722B7A6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Igual ao valor do Financiamento</t>
        </r>
      </text>
    </comment>
    <comment ref="C11" authorId="0" shapeId="0" xr:uid="{14363441-87DB-4BED-AAA8-343B48B8D44D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Juros, utilizando o Saldo Devedor Multiplicado pela Taxa, utilizar a Função =MULT()</t>
        </r>
      </text>
    </comment>
    <comment ref="D11" authorId="0" shapeId="0" xr:uid="{6C89BA16-5F4D-4BE6-9BFF-F100292E5910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a subtração do Valor do Pagamento - o Valor do Juros</t>
        </r>
      </text>
    </comment>
    <comment ref="E11" authorId="0" shapeId="0" xr:uid="{9543E819-50BA-48E0-BD4B-B118C66313FD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do =PGTO(), utilizar nesse cenário F4 e fazer a cópia relativa, utilizar também o sinal de - para deixar em positivo o valor</t>
        </r>
      </text>
    </comment>
    <comment ref="F11" authorId="0" shapeId="0" xr:uid="{AC2AAAD3-22A7-4D5A-A397-FA60B173C272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Finalização do Cálculo, utilizar o valor do Saldo Devedor Anterior - a Armotização</t>
        </r>
      </text>
    </comment>
  </commentList>
</comments>
</file>

<file path=xl/sharedStrings.xml><?xml version="1.0" encoding="utf-8"?>
<sst xmlns="http://schemas.openxmlformats.org/spreadsheetml/2006/main" count="152" uniqueCount="89">
  <si>
    <t>Prof. Robson Vaamonde
http://facebook.com/ProcedimentosEmTI
http://youtube.com/BoraParaPratica</t>
  </si>
  <si>
    <t>Financiamento</t>
  </si>
  <si>
    <t>Investimento para o Escritório - Função =VF()</t>
  </si>
  <si>
    <t>Nº Parcelas</t>
  </si>
  <si>
    <t>Taxa</t>
  </si>
  <si>
    <t>Valor da parcela</t>
  </si>
  <si>
    <t>Valor Futuro</t>
  </si>
  <si>
    <t>Compra de uma máquina de Fusão de Fibra Óptica - Função =VP()</t>
  </si>
  <si>
    <t>Compra de um automóvel - Função =PGTO()</t>
  </si>
  <si>
    <t>Investimento - Função =NPER()</t>
  </si>
  <si>
    <t>Descobrindo a Taxa de Juros - Função =TAXA()</t>
  </si>
  <si>
    <t>Traduções das Funções Utilizadas</t>
  </si>
  <si>
    <t>VF</t>
  </si>
  <si>
    <t>VP</t>
  </si>
  <si>
    <t>Valor Presente</t>
  </si>
  <si>
    <t>Pmt ou Pgto</t>
  </si>
  <si>
    <t>Pagamento (Valor da Parcela)</t>
  </si>
  <si>
    <t>Site</t>
  </si>
  <si>
    <t>URL</t>
  </si>
  <si>
    <t>RenaTrader</t>
  </si>
  <si>
    <t>https://www.renatrader.com.br/matematica-financeira.html</t>
  </si>
  <si>
    <t>InvestEducar</t>
  </si>
  <si>
    <t>https://www.investeducar.com.br/como-calcular-o-valor-presente-vp-e-o-valor-futuro-vf/</t>
  </si>
  <si>
    <t>SoMatemática</t>
  </si>
  <si>
    <t>http://www.somatematica.com.br/emedio/finan5.php</t>
  </si>
  <si>
    <t>AlgoSobre</t>
  </si>
  <si>
    <t>https://www.algosobre.com.br/matematica-financeira/valor-presente-e-valor-futuro.html</t>
  </si>
  <si>
    <t>Microsoft</t>
  </si>
  <si>
    <t>https://support.office.com/pt-br/article/TAXA-Fun%C3%A7%C3%A3o-TAXA-9f665657-4a7e-4bb7-a030-83fc59e748ce</t>
  </si>
  <si>
    <t>Observação Importante</t>
  </si>
  <si>
    <t>Calcula o valor futuro de um investimento com base em uma taxa de juros constante. Você pode usar VF com pagamentos periódicos e constantes ou um pagamento de quantia única.</t>
  </si>
  <si>
    <t>Certifique-se de que esteja sendo consistente quanto às unidades usadas para especificar taxa e nper. Se fizer pagamentos mensais de um empréstimo de quatro anos com taxa de juros de 12% ao ano, use 12%/12 para taxa e 4*12 para nper. Se você fizer pagamentos anuais para o mesmo empréstimo, use 12% para taxa e 4 para nper.</t>
  </si>
  <si>
    <t>Calcula o valor presente de um empréstimo ou investimento com base em uma taxa de juros constante. Você pode usar VP com pagamentos periódicos e constantes (como uma hipoteca ou outro empréstimo) ou um valor futuro que é sua meta de investimento.</t>
  </si>
  <si>
    <t>Calcula o pagamento de um empréstimo de acordo com pagamentos constantes e com uma taxa de juros constante. O pagamento retornado por PGTO inclui o principal e os juros e não inclui taxas, pagamentos de reserva ou tarifas, às vezes associados a empréstimos.</t>
  </si>
  <si>
    <t>Retorna o número de períodos para investimento de acordo com pagamentos constantes e periódicos e uma taxa de juros constante.</t>
  </si>
  <si>
    <t>Retorna a taxa de juros por período de uma anuidade. TAXA é calculado por iteração e pode ter zero ou mais soluções. Se os resultados sucessivos de TAXA não convergirem para 0,0000001 depois de 20 iterações, TAXA retornará o valor de erro #NÚM!.</t>
  </si>
  <si>
    <t>Número de Parcelas</t>
  </si>
  <si>
    <t>Valor Futuro com Juros</t>
  </si>
  <si>
    <t>Valor Futuro sem Juros</t>
  </si>
  <si>
    <t>Fábio deseja guardar dinheiro para montar seu escritório assim que se formar em Telecomunicações, dentro de 60 meses (5 anos). O banco lhe oferece uma aplicação que rende 18% ao ano (1,5% ao mês). Ele tem disponível R$: 500,00 mensais para essa aplicação. Fábio deseja saber a quantia que terá disponível ao final do curso (60 meses).</t>
  </si>
  <si>
    <t>Resolvido o problema do investimento para o consultório, Fábio compra uma nova máquina de Fusão de Fibra Óptica para o seu negócio. Para isso, fez um financiamento em uma Loja por 24 meses (2 anos), a uma Taxa de Juros Mensal de 3,5% (42% anual), pagando um valor de Parcela Mensal de R$: 78,00. Após a compra, seu sócio questiona quanto custaria a máquina se fosse comprada à vista.</t>
  </si>
  <si>
    <t>Valor à Vista sem Juros</t>
  </si>
  <si>
    <t>Após o lançamento de um novo modelo de determinado automóvel, a Fábrica resolve oferecer aos consumidores o modelo anterior desse automóvel financiado a uma Taxa de Juros Mensal de 0,5% (6% anual). Como são automóveis zero-quilômetro, Fábio resolve verificar a oferta. O carro pelo qual se interessa custa R$: 35.000,00 e o financiamento pode ser feito em até 24 meses (2 anos). Fábio gostaria de saber se a parcela caberá em seu orçamento.</t>
  </si>
  <si>
    <t>Nper ou Per</t>
  </si>
  <si>
    <t>Valor do Carro sem Juros</t>
  </si>
  <si>
    <t>Valor do Carro com Juros</t>
  </si>
  <si>
    <t>Fábio pensa bem e acha melhor continuar utilizando sua bicicleta para ir ao seu escritório e, em vez de comprar o carro zero-quilômetro, ele prefere investir a quantia mensal que iria despender nessa compra em uma aplicação que lhe renderia ao final de um período o valor total de R$: 35.000,00 a uma Taxa de Juros Mensal de 2,4% (28,8% ao Ano). A sua pergunta é: por quantos meses ele teria que investir a quantia de R$: 1.551.22 para obter os R$: 35.000,00 desejados?</t>
  </si>
  <si>
    <t>Valor desejado com Juros</t>
  </si>
  <si>
    <t>Valor desejado sem Juros</t>
  </si>
  <si>
    <t>Taxa de Juros Constante</t>
  </si>
  <si>
    <t>Valor do Empréstimo sem Juros</t>
  </si>
  <si>
    <t>Valor do Empréstimo com Juros</t>
  </si>
  <si>
    <t>Fábio resolve fazer uma empréstimo no banco para reformar seu escritório, para essa reforma ele precisa de R$: 8.000,00, o banco oferece esse valor parcelado em 48 meses (4 anos) com um valor mensal da parcela de R$: 200,00, o banco não informa qual a Taxa de Juros Mensal e Anual utilizada e também o valor Futuro já com o Juros embutido. Fábio gostaria de saber, qual a Taxa de Juros cobrada pelo banco.</t>
  </si>
  <si>
    <t>Todas as funções financeiras retorna valores negativos</t>
  </si>
  <si>
    <t>CUIDADO: Todas as funções financeiras retorna valores negativos</t>
  </si>
  <si>
    <t>O Microsoft Excel utiliza Tabela Price SAF (Sistema de Amortização Frances): o SAF é um sistema onde as prestações pagas são sempre iguais, a prestação é composta da soma da amortização + os juros do período.</t>
  </si>
  <si>
    <t>O Microsoft Excel utiliza Taxa de Juros Constante e Composto para o cálculo.</t>
  </si>
  <si>
    <t>O Microsoft Excel utiliza Taxa de Juros Mensal para o cálculo.</t>
  </si>
  <si>
    <t>a.a (ao ano Taxa/12), a.s (ao semestre Taxa/6), a.t (ano trimestre Taxa/3) e a.m (ao mês)</t>
  </si>
  <si>
    <t>Exemplo de Tabela Price SAF =PGTO()</t>
  </si>
  <si>
    <t>Valor Financiado.:</t>
  </si>
  <si>
    <t>Taxa de Juros a.m.:</t>
  </si>
  <si>
    <t>Quant. Parcelas.:</t>
  </si>
  <si>
    <t>Parcela</t>
  </si>
  <si>
    <t>Juros</t>
  </si>
  <si>
    <t>Armotização</t>
  </si>
  <si>
    <t>Pagamento</t>
  </si>
  <si>
    <t>Saldo Devedor</t>
  </si>
  <si>
    <t>Valor Futuro.:</t>
  </si>
  <si>
    <t>Totalizador.:</t>
  </si>
  <si>
    <t>Fórmulas Utilizadas</t>
  </si>
  <si>
    <t>=VF(C15;B15;D15)</t>
  </si>
  <si>
    <t>=MULT(B15;D15)</t>
  </si>
  <si>
    <t>=VP(C27;B27;D27)</t>
  </si>
  <si>
    <t>=-MULT(B27;D27)</t>
  </si>
  <si>
    <t>=PGTO(C39;B39;E39)</t>
  </si>
  <si>
    <t>=MULT(B39;D39)</t>
  </si>
  <si>
    <t>=NPER(C51;D51;;E51)</t>
  </si>
  <si>
    <t>=MULT(B51;D51)</t>
  </si>
  <si>
    <t>=TAXA(B63;D63;E63)</t>
  </si>
  <si>
    <t>=MULT(B63;D63)</t>
  </si>
  <si>
    <t>=C7</t>
  </si>
  <si>
    <t>=MULT(F10;$F$7)</t>
  </si>
  <si>
    <t>=-PGTO($F$7;$C$8;$C$7)</t>
  </si>
  <si>
    <t>=(E11-C11)</t>
  </si>
  <si>
    <t>=(F10-D11)</t>
  </si>
  <si>
    <t>=SOMA(C10:C34)</t>
  </si>
  <si>
    <t>=SOMA(D10:D34)</t>
  </si>
  <si>
    <t>=SOMA(E10:E34)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</si>
</sst>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imSun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</cellStyleXfs>
  <cellXfs count="72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3" applyBorder="1" applyAlignment="1"/>
    <xf numFmtId="0" fontId="5" fillId="0" borderId="2" xfId="0" applyFont="1" applyBorder="1"/>
    <xf numFmtId="0" fontId="6" fillId="0" borderId="2" xfId="3" applyBorder="1" applyAlignment="1"/>
    <xf numFmtId="165" fontId="0" fillId="0" borderId="0" xfId="1" applyFont="1"/>
    <xf numFmtId="165" fontId="0" fillId="0" borderId="0" xfId="1" applyFont="1" applyAlignment="1">
      <alignment horizontal="left"/>
    </xf>
    <xf numFmtId="43" fontId="0" fillId="0" borderId="0" xfId="2" applyFont="1"/>
    <xf numFmtId="165" fontId="0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/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4" fontId="0" fillId="0" borderId="1" xfId="2" applyNumberFormat="1" applyFont="1" applyBorder="1"/>
    <xf numFmtId="1" fontId="0" fillId="0" borderId="1" xfId="0" applyNumberFormat="1" applyBorder="1" applyAlignment="1">
      <alignment horizontal="center"/>
    </xf>
    <xf numFmtId="9" fontId="0" fillId="0" borderId="0" xfId="4" applyFont="1"/>
    <xf numFmtId="43" fontId="0" fillId="0" borderId="0" xfId="0" applyNumberFormat="1"/>
    <xf numFmtId="8" fontId="0" fillId="0" borderId="0" xfId="0" applyNumberFormat="1"/>
    <xf numFmtId="0" fontId="5" fillId="4" borderId="1" xfId="0" applyFont="1" applyFill="1" applyBorder="1" applyAlignment="1">
      <alignment horizontal="right"/>
    </xf>
    <xf numFmtId="44" fontId="0" fillId="0" borderId="1" xfId="0" applyNumberFormat="1" applyBorder="1"/>
    <xf numFmtId="10" fontId="2" fillId="0" borderId="1" xfId="1" applyNumberFormat="1" applyFont="1" applyBorder="1"/>
    <xf numFmtId="0" fontId="5" fillId="4" borderId="1" xfId="0" applyFont="1" applyFill="1" applyBorder="1" applyAlignment="1">
      <alignment horizontal="center"/>
    </xf>
    <xf numFmtId="165" fontId="5" fillId="4" borderId="1" xfId="1" applyFont="1" applyFill="1" applyBorder="1" applyAlignment="1">
      <alignment horizontal="center"/>
    </xf>
    <xf numFmtId="44" fontId="0" fillId="0" borderId="1" xfId="1" applyNumberFormat="1" applyFont="1" applyBorder="1"/>
    <xf numFmtId="44" fontId="0" fillId="0" borderId="1" xfId="1" applyNumberFormat="1" applyFont="1" applyBorder="1" applyAlignment="1">
      <alignment horizontal="left"/>
    </xf>
    <xf numFmtId="8" fontId="0" fillId="0" borderId="1" xfId="1" applyNumberFormat="1" applyFont="1" applyBorder="1"/>
    <xf numFmtId="0" fontId="5" fillId="4" borderId="2" xfId="0" applyFont="1" applyFill="1" applyBorder="1" applyAlignment="1">
      <alignment horizontal="right"/>
    </xf>
    <xf numFmtId="0" fontId="5" fillId="4" borderId="1" xfId="1" applyNumberFormat="1" applyFont="1" applyFill="1" applyBorder="1" applyAlignment="1">
      <alignment horizontal="right"/>
    </xf>
    <xf numFmtId="0" fontId="0" fillId="0" borderId="2" xfId="1" applyNumberFormat="1" applyFont="1" applyBorder="1" applyAlignment="1"/>
    <xf numFmtId="165" fontId="0" fillId="0" borderId="1" xfId="1" applyFont="1" applyBorder="1" applyAlignment="1">
      <alignment horizontal="left"/>
    </xf>
    <xf numFmtId="44" fontId="0" fillId="0" borderId="0" xfId="0" applyNumberFormat="1" applyBorder="1"/>
    <xf numFmtId="44" fontId="5" fillId="0" borderId="1" xfId="0" applyNumberFormat="1" applyFont="1" applyBorder="1"/>
    <xf numFmtId="0" fontId="5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/>
    </xf>
    <xf numFmtId="0" fontId="19" fillId="0" borderId="1" xfId="1" applyNumberFormat="1" applyFont="1" applyFill="1" applyBorder="1" applyAlignment="1">
      <alignment horizont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165" fontId="12" fillId="2" borderId="1" xfId="1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1" xfId="0" quotePrefix="1" applyFont="1" applyBorder="1" applyAlignment="1">
      <alignment horizontal="center"/>
    </xf>
    <xf numFmtId="0" fontId="24" fillId="0" borderId="1" xfId="0" applyFont="1" applyBorder="1" applyAlignment="1">
      <alignment horizontal="center"/>
    </xf>
  </cellXfs>
  <cellStyles count="5">
    <cellStyle name="Hiperlink" xfId="3" builtinId="8"/>
    <cellStyle name="Moeda" xfId="1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22225</xdr:rowOff>
    </xdr:from>
    <xdr:to>
      <xdr:col>1</xdr:col>
      <xdr:colOff>6350</xdr:colOff>
      <xdr:row>5</xdr:row>
      <xdr:rowOff>1905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1089025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1</xdr:row>
      <xdr:rowOff>1270</xdr:rowOff>
    </xdr:from>
    <xdr:to>
      <xdr:col>4</xdr:col>
      <xdr:colOff>196215</xdr:colOff>
      <xdr:row>4</xdr:row>
      <xdr:rowOff>151130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39565" y="191770"/>
          <a:ext cx="977247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30480</xdr:rowOff>
    </xdr:from>
    <xdr:to>
      <xdr:col>1</xdr:col>
      <xdr:colOff>857250</xdr:colOff>
      <xdr:row>4</xdr:row>
      <xdr:rowOff>131885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8433" y="22098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1</xdr:row>
      <xdr:rowOff>9525</xdr:rowOff>
    </xdr:from>
    <xdr:to>
      <xdr:col>4</xdr:col>
      <xdr:colOff>1148062</xdr:colOff>
      <xdr:row>4</xdr:row>
      <xdr:rowOff>159385</xdr:rowOff>
    </xdr:to>
    <xdr:pic>
      <xdr:nvPicPr>
        <xdr:cNvPr id="7" name="Imagem 6" descr="unname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264269" y="200025"/>
          <a:ext cx="833005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1</xdr:row>
      <xdr:rowOff>22225</xdr:rowOff>
    </xdr:from>
    <xdr:to>
      <xdr:col>1</xdr:col>
      <xdr:colOff>936173</xdr:colOff>
      <xdr:row>5</xdr:row>
      <xdr:rowOff>1905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5065" y="212725"/>
          <a:ext cx="929822" cy="74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1110961</xdr:colOff>
      <xdr:row>1</xdr:row>
      <xdr:rowOff>23040</xdr:rowOff>
    </xdr:from>
    <xdr:to>
      <xdr:col>5</xdr:col>
      <xdr:colOff>2010302</xdr:colOff>
      <xdr:row>4</xdr:row>
      <xdr:rowOff>172900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03547" y="213540"/>
          <a:ext cx="899341" cy="721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22225</xdr:rowOff>
    </xdr:from>
    <xdr:to>
      <xdr:col>1</xdr:col>
      <xdr:colOff>6350</xdr:colOff>
      <xdr:row>5</xdr:row>
      <xdr:rowOff>1905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C20EEB81-2E50-4CF9-84C9-BD937FD6E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6425" y="212725"/>
          <a:ext cx="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196215</xdr:colOff>
      <xdr:row>1</xdr:row>
      <xdr:rowOff>1270</xdr:rowOff>
    </xdr:from>
    <xdr:to>
      <xdr:col>4</xdr:col>
      <xdr:colOff>196215</xdr:colOff>
      <xdr:row>4</xdr:row>
      <xdr:rowOff>151130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1E9CC032-2E51-4C5B-A818-D2D5E879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901440" y="191770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30480</xdr:rowOff>
    </xdr:from>
    <xdr:to>
      <xdr:col>1</xdr:col>
      <xdr:colOff>47625</xdr:colOff>
      <xdr:row>4</xdr:row>
      <xdr:rowOff>131885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C55C5E44-4FC0-4545-ACFE-D7140ABA8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220980"/>
          <a:ext cx="0" cy="67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315057</xdr:colOff>
      <xdr:row>1</xdr:row>
      <xdr:rowOff>9525</xdr:rowOff>
    </xdr:from>
    <xdr:to>
      <xdr:col>4</xdr:col>
      <xdr:colOff>315057</xdr:colOff>
      <xdr:row>4</xdr:row>
      <xdr:rowOff>159385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23D39CCA-74FC-4007-8FDF-9007E397B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020282" y="200025"/>
          <a:ext cx="0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32524</xdr:colOff>
      <xdr:row>1</xdr:row>
      <xdr:rowOff>32525</xdr:rowOff>
    </xdr:from>
    <xdr:to>
      <xdr:col>1</xdr:col>
      <xdr:colOff>32524</xdr:colOff>
      <xdr:row>4</xdr:row>
      <xdr:rowOff>133930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472D531-99EA-443B-B12E-F9A494C66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2599" y="223025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5</xdr:col>
      <xdr:colOff>171914</xdr:colOff>
      <xdr:row>1</xdr:row>
      <xdr:rowOff>27878</xdr:rowOff>
    </xdr:from>
    <xdr:to>
      <xdr:col>5</xdr:col>
      <xdr:colOff>171914</xdr:colOff>
      <xdr:row>4</xdr:row>
      <xdr:rowOff>177738</xdr:rowOff>
    </xdr:to>
    <xdr:pic>
      <xdr:nvPicPr>
        <xdr:cNvPr id="7" name="Imagem 6" descr="unnamed">
          <a:extLst>
            <a:ext uri="{FF2B5EF4-FFF2-40B4-BE49-F238E27FC236}">
              <a16:creationId xmlns:a16="http://schemas.microsoft.com/office/drawing/2014/main" id="{1B8F804F-D2FA-4D80-9D51-C9C3F4672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163014" y="218378"/>
          <a:ext cx="833005" cy="7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38100</xdr:rowOff>
    </xdr:from>
    <xdr:to>
      <xdr:col>1</xdr:col>
      <xdr:colOff>847725</xdr:colOff>
      <xdr:row>4</xdr:row>
      <xdr:rowOff>139505</xdr:rowOff>
    </xdr:to>
    <xdr:pic>
      <xdr:nvPicPr>
        <xdr:cNvPr id="8" name="Imagem 7" descr="unnamed">
          <a:extLst>
            <a:ext uri="{FF2B5EF4-FFF2-40B4-BE49-F238E27FC236}">
              <a16:creationId xmlns:a16="http://schemas.microsoft.com/office/drawing/2014/main" id="{0CA4FC3B-EF87-4CB4-AEE0-092468C0E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8175" y="228600"/>
          <a:ext cx="809625" cy="67290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</xdr:row>
      <xdr:rowOff>9525</xdr:rowOff>
    </xdr:from>
    <xdr:to>
      <xdr:col>5</xdr:col>
      <xdr:colOff>1013980</xdr:colOff>
      <xdr:row>4</xdr:row>
      <xdr:rowOff>159385</xdr:rowOff>
    </xdr:to>
    <xdr:pic>
      <xdr:nvPicPr>
        <xdr:cNvPr id="9" name="Imagem 8" descr="unnamed">
          <a:extLst>
            <a:ext uri="{FF2B5EF4-FFF2-40B4-BE49-F238E27FC236}">
              <a16:creationId xmlns:a16="http://schemas.microsoft.com/office/drawing/2014/main" id="{68344D1E-D079-4216-AECF-B4B84C508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172075" y="200025"/>
          <a:ext cx="833005" cy="72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matematica.com.br/emedio/finan5.php" TargetMode="External"/><Relationship Id="rId2" Type="http://schemas.openxmlformats.org/officeDocument/2006/relationships/hyperlink" Target="https://www.investeducar.com.br/como-calcular-o-valor-presente-vp-e-o-valor-futuro-vf/" TargetMode="External"/><Relationship Id="rId1" Type="http://schemas.openxmlformats.org/officeDocument/2006/relationships/hyperlink" Target="https://www.renatrader.com.br/matematica-financeira.html" TargetMode="External"/><Relationship Id="rId5" Type="http://schemas.openxmlformats.org/officeDocument/2006/relationships/hyperlink" Target="https://support.office.com/pt-br/article/TAXA-Fun%C3%A7%C3%A3o-TAXA-9f665657-4a7e-4bb7-a030-83fc59e748ce" TargetMode="External"/><Relationship Id="rId4" Type="http://schemas.openxmlformats.org/officeDocument/2006/relationships/hyperlink" Target="https://www.algosobre.com.br/matematica-financeira/valor-presente-e-valor-futu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zoomScale="145" zoomScaleNormal="145" workbookViewId="0"/>
  </sheetViews>
  <sheetFormatPr defaultColWidth="0" defaultRowHeight="15" customHeight="1" zeroHeight="1"/>
  <cols>
    <col min="1" max="1" width="9" customWidth="1"/>
    <col min="2" max="2" width="16.7109375" customWidth="1"/>
    <col min="3" max="3" width="15.5703125" customWidth="1"/>
    <col min="4" max="4" width="17.85546875" style="6" customWidth="1"/>
    <col min="5" max="5" width="17.5703125" style="6" customWidth="1"/>
    <col min="6" max="6" width="9.42578125" style="7" customWidth="1"/>
    <col min="7" max="7" width="4.7109375" hidden="1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2" width="9" hidden="1" customWidth="1"/>
    <col min="13" max="16384" width="9" hidden="1"/>
  </cols>
  <sheetData>
    <row r="1" spans="2:5"/>
    <row r="2" spans="2:5">
      <c r="B2" s="43" t="s">
        <v>0</v>
      </c>
      <c r="C2" s="44"/>
      <c r="D2" s="44"/>
      <c r="E2" s="44"/>
    </row>
    <row r="3" spans="2:5">
      <c r="B3" s="44"/>
      <c r="C3" s="44"/>
      <c r="D3" s="44"/>
      <c r="E3" s="44"/>
    </row>
    <row r="4" spans="2:5">
      <c r="B4" s="44"/>
      <c r="C4" s="44"/>
      <c r="D4" s="44"/>
      <c r="E4" s="44"/>
    </row>
    <row r="5" spans="2:5">
      <c r="B5" s="44"/>
      <c r="C5" s="44"/>
      <c r="D5" s="44"/>
      <c r="E5" s="44"/>
    </row>
    <row r="6" spans="2:5" ht="23.25">
      <c r="B6" s="45" t="s">
        <v>29</v>
      </c>
      <c r="C6" s="45"/>
      <c r="D6" s="45"/>
      <c r="E6" s="45"/>
    </row>
    <row r="7" spans="2:5" ht="15" customHeight="1">
      <c r="B7" s="46" t="s">
        <v>53</v>
      </c>
      <c r="C7" s="46"/>
      <c r="D7" s="46"/>
      <c r="E7" s="46"/>
    </row>
    <row r="8" spans="2:5" ht="15" customHeight="1">
      <c r="B8" s="47" t="s">
        <v>31</v>
      </c>
      <c r="C8" s="47"/>
      <c r="D8" s="47"/>
      <c r="E8" s="47"/>
    </row>
    <row r="9" spans="2:5" ht="15" customHeight="1">
      <c r="B9" s="47"/>
      <c r="C9" s="47"/>
      <c r="D9" s="47"/>
      <c r="E9" s="47"/>
    </row>
    <row r="10" spans="2:5" ht="15" customHeight="1">
      <c r="B10" s="48" t="s">
        <v>55</v>
      </c>
      <c r="C10" s="48"/>
      <c r="D10" s="48"/>
      <c r="E10" s="48"/>
    </row>
    <row r="11" spans="2:5" ht="15" customHeight="1">
      <c r="B11" s="48"/>
      <c r="C11" s="48"/>
      <c r="D11" s="48"/>
      <c r="E11" s="48"/>
    </row>
    <row r="12" spans="2:5" ht="15" customHeight="1">
      <c r="B12" s="41" t="s">
        <v>56</v>
      </c>
      <c r="C12" s="41"/>
      <c r="D12" s="41"/>
      <c r="E12" s="41"/>
    </row>
    <row r="13" spans="2:5" ht="15" customHeight="1">
      <c r="B13" s="41" t="s">
        <v>57</v>
      </c>
      <c r="C13" s="41"/>
      <c r="D13" s="41"/>
      <c r="E13" s="41"/>
    </row>
    <row r="14" spans="2:5" ht="15" customHeight="1">
      <c r="B14" s="42" t="s">
        <v>58</v>
      </c>
      <c r="C14" s="42"/>
      <c r="D14" s="42"/>
      <c r="E14" s="42"/>
    </row>
    <row r="15" spans="2:5" ht="15" customHeight="1"/>
    <row r="16" spans="2:5" ht="15" hidden="1" customHeight="1"/>
    <row r="17" ht="15" hidden="1" customHeight="1"/>
    <row r="18" ht="15" hidden="1" customHeight="1"/>
    <row r="19" ht="15" hidden="1" customHeight="1"/>
    <row r="20" ht="15" hidden="1" customHeight="1"/>
    <row r="21" ht="15" hidden="1" customHeight="1"/>
    <row r="22" ht="15" hidden="1" customHeight="1"/>
    <row r="23" ht="15" hidden="1" customHeight="1"/>
    <row r="24" ht="15" hidden="1" customHeight="1"/>
    <row r="25" ht="15" hidden="1" customHeight="1"/>
    <row r="26" ht="15" hidden="1" customHeight="1"/>
    <row r="27" ht="15" hidden="1" customHeight="1"/>
    <row r="28" ht="15" hidden="1" customHeight="1"/>
    <row r="29" ht="15" hidden="1" customHeight="1"/>
    <row r="30" ht="15" hidden="1" customHeight="1"/>
    <row r="31" ht="15" hidden="1" customHeight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</sheetData>
  <mergeCells count="8">
    <mergeCell ref="B12:E12"/>
    <mergeCell ref="B13:E13"/>
    <mergeCell ref="B14:E14"/>
    <mergeCell ref="B2:E5"/>
    <mergeCell ref="B6:E6"/>
    <mergeCell ref="B7:E7"/>
    <mergeCell ref="B8:E9"/>
    <mergeCell ref="B10:E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zoomScale="190" zoomScaleNormal="190" workbookViewId="0"/>
  </sheetViews>
  <sheetFormatPr defaultColWidth="0" defaultRowHeight="15" zeroHeight="1"/>
  <cols>
    <col min="1" max="1" width="9" customWidth="1"/>
    <col min="2" max="2" width="16.7109375" customWidth="1"/>
    <col min="3" max="3" width="17.5703125" customWidth="1"/>
    <col min="4" max="4" width="17.85546875" style="6" customWidth="1"/>
    <col min="5" max="5" width="28.7109375" style="6" customWidth="1"/>
    <col min="6" max="6" width="30.5703125" style="7" customWidth="1"/>
    <col min="7" max="7" width="10.140625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6384" width="9" hidden="1"/>
  </cols>
  <sheetData>
    <row r="1" spans="1:7"/>
    <row r="2" spans="1:7" ht="15" customHeight="1">
      <c r="B2" s="43" t="s">
        <v>0</v>
      </c>
      <c r="C2" s="43"/>
      <c r="D2" s="43"/>
      <c r="E2" s="43"/>
      <c r="F2" s="43"/>
    </row>
    <row r="3" spans="1:7">
      <c r="B3" s="43"/>
      <c r="C3" s="43"/>
      <c r="D3" s="43"/>
      <c r="E3" s="43"/>
      <c r="F3" s="43"/>
    </row>
    <row r="4" spans="1:7">
      <c r="B4" s="43"/>
      <c r="C4" s="43"/>
      <c r="D4" s="43"/>
      <c r="E4" s="43"/>
      <c r="F4" s="43"/>
    </row>
    <row r="5" spans="1:7">
      <c r="B5" s="56"/>
      <c r="C5" s="56"/>
      <c r="D5" s="56"/>
      <c r="E5" s="56"/>
      <c r="F5" s="56"/>
    </row>
    <row r="6" spans="1:7" ht="23.25">
      <c r="B6" s="45" t="s">
        <v>1</v>
      </c>
      <c r="C6" s="45"/>
      <c r="D6" s="45"/>
      <c r="E6" s="45"/>
      <c r="F6" s="45"/>
    </row>
    <row r="7" spans="1:7" ht="18.75">
      <c r="B7" s="55" t="s">
        <v>54</v>
      </c>
      <c r="C7" s="55"/>
      <c r="D7" s="55"/>
      <c r="E7" s="55"/>
      <c r="F7" s="55"/>
    </row>
    <row r="8" spans="1:7">
      <c r="B8" s="9"/>
      <c r="C8" s="9"/>
      <c r="D8" s="9"/>
      <c r="E8" s="9"/>
    </row>
    <row r="9" spans="1:7" ht="15" customHeight="1">
      <c r="B9" s="60" t="s">
        <v>39</v>
      </c>
      <c r="C9" s="60"/>
      <c r="D9" s="60"/>
      <c r="E9" s="60"/>
      <c r="F9" s="60"/>
    </row>
    <row r="10" spans="1:7">
      <c r="B10" s="60"/>
      <c r="C10" s="60"/>
      <c r="D10" s="60"/>
      <c r="E10" s="60"/>
      <c r="F10" s="60"/>
    </row>
    <row r="11" spans="1:7">
      <c r="B11" s="60"/>
      <c r="C11" s="60"/>
      <c r="D11" s="60"/>
      <c r="E11" s="60"/>
      <c r="F11" s="60"/>
    </row>
    <row r="12" spans="1:7">
      <c r="B12" s="60"/>
      <c r="C12" s="60"/>
      <c r="D12" s="60"/>
      <c r="E12" s="60"/>
      <c r="F12" s="60"/>
    </row>
    <row r="13" spans="1:7">
      <c r="A13" s="24"/>
      <c r="B13" s="54" t="s">
        <v>2</v>
      </c>
      <c r="C13" s="54"/>
      <c r="D13" s="54"/>
      <c r="E13" s="54"/>
      <c r="F13" s="54"/>
    </row>
    <row r="14" spans="1:7">
      <c r="B14" s="10" t="s">
        <v>3</v>
      </c>
      <c r="C14" s="10" t="s">
        <v>4</v>
      </c>
      <c r="D14" s="11" t="s">
        <v>5</v>
      </c>
      <c r="E14" s="11" t="s">
        <v>37</v>
      </c>
      <c r="F14" s="11" t="s">
        <v>38</v>
      </c>
    </row>
    <row r="15" spans="1:7">
      <c r="B15" s="12">
        <v>60</v>
      </c>
      <c r="C15" s="13">
        <v>1.4999999999999999E-2</v>
      </c>
      <c r="D15" s="22">
        <v>500</v>
      </c>
      <c r="E15" s="22">
        <f>FV(C15,B15,D15)</f>
        <v>-48107.325856324074</v>
      </c>
      <c r="F15" s="22">
        <f>PRODUCT(B15,D15)</f>
        <v>30000</v>
      </c>
      <c r="G15" s="19"/>
    </row>
    <row r="16" spans="1:7" ht="15" customHeight="1">
      <c r="B16" s="59" t="s">
        <v>30</v>
      </c>
      <c r="C16" s="59"/>
      <c r="D16" s="59"/>
      <c r="E16" s="59"/>
      <c r="F16" s="59"/>
      <c r="G16" s="19"/>
    </row>
    <row r="17" spans="2:8">
      <c r="B17" s="59"/>
      <c r="C17" s="59"/>
      <c r="D17" s="59"/>
      <c r="E17" s="59"/>
      <c r="F17" s="59"/>
      <c r="G17" s="19"/>
    </row>
    <row r="18" spans="2:8" ht="15" customHeight="1">
      <c r="B18" s="52" t="s">
        <v>31</v>
      </c>
      <c r="C18" s="52"/>
      <c r="D18" s="52"/>
      <c r="E18" s="52"/>
      <c r="F18" s="52"/>
      <c r="G18" s="19"/>
    </row>
    <row r="19" spans="2:8">
      <c r="B19" s="52"/>
      <c r="C19" s="52"/>
      <c r="D19" s="52"/>
      <c r="E19" s="52"/>
      <c r="F19" s="52"/>
      <c r="G19" s="19"/>
    </row>
    <row r="20" spans="2:8">
      <c r="E20" s="20"/>
      <c r="F20" s="18"/>
    </row>
    <row r="21" spans="2:8">
      <c r="B21" s="57" t="s">
        <v>40</v>
      </c>
      <c r="C21" s="58"/>
      <c r="D21" s="58"/>
      <c r="E21" s="58"/>
      <c r="F21" s="58"/>
    </row>
    <row r="22" spans="2:8">
      <c r="B22" s="58"/>
      <c r="C22" s="58"/>
      <c r="D22" s="58"/>
      <c r="E22" s="58"/>
      <c r="F22" s="58"/>
    </row>
    <row r="23" spans="2:8">
      <c r="B23" s="58"/>
      <c r="C23" s="58"/>
      <c r="D23" s="58"/>
      <c r="E23" s="58"/>
      <c r="F23" s="58"/>
    </row>
    <row r="24" spans="2:8">
      <c r="B24" s="58"/>
      <c r="C24" s="58"/>
      <c r="D24" s="58"/>
      <c r="E24" s="58"/>
      <c r="F24" s="58"/>
    </row>
    <row r="25" spans="2:8">
      <c r="B25" s="54" t="s">
        <v>7</v>
      </c>
      <c r="C25" s="54"/>
      <c r="D25" s="54"/>
      <c r="E25" s="54"/>
      <c r="F25" s="54"/>
    </row>
    <row r="26" spans="2:8">
      <c r="B26" s="10" t="s">
        <v>3</v>
      </c>
      <c r="C26" s="10" t="s">
        <v>4</v>
      </c>
      <c r="D26" s="11" t="s">
        <v>5</v>
      </c>
      <c r="E26" s="11" t="s">
        <v>41</v>
      </c>
      <c r="F26" s="11" t="s">
        <v>37</v>
      </c>
    </row>
    <row r="27" spans="2:8">
      <c r="B27" s="12">
        <v>24</v>
      </c>
      <c r="C27" s="13">
        <v>3.5000000000000003E-2</v>
      </c>
      <c r="D27" s="22">
        <v>78</v>
      </c>
      <c r="E27" s="22">
        <f>PV(C27,B27,D27)</f>
        <v>-1252.5526730352515</v>
      </c>
      <c r="F27" s="22">
        <f>PRODUCT(B27,D27)</f>
        <v>1872</v>
      </c>
      <c r="G27" s="25"/>
      <c r="H27" s="21"/>
    </row>
    <row r="28" spans="2:8" ht="15" customHeight="1">
      <c r="B28" s="53" t="s">
        <v>32</v>
      </c>
      <c r="C28" s="53"/>
      <c r="D28" s="53"/>
      <c r="E28" s="53"/>
      <c r="F28" s="53"/>
      <c r="H28" s="21"/>
    </row>
    <row r="29" spans="2:8">
      <c r="B29" s="53"/>
      <c r="C29" s="53"/>
      <c r="D29" s="53"/>
      <c r="E29" s="53"/>
      <c r="F29" s="53"/>
      <c r="H29" s="21"/>
    </row>
    <row r="30" spans="2:8" ht="15" customHeight="1">
      <c r="B30" s="52" t="s">
        <v>31</v>
      </c>
      <c r="C30" s="52"/>
      <c r="D30" s="52"/>
      <c r="E30" s="52"/>
      <c r="F30" s="52"/>
      <c r="H30" s="21"/>
    </row>
    <row r="31" spans="2:8">
      <c r="B31" s="52"/>
      <c r="C31" s="52"/>
      <c r="D31" s="52"/>
      <c r="E31" s="52"/>
      <c r="F31" s="52"/>
      <c r="H31" s="21"/>
    </row>
    <row r="32" spans="2:8"/>
    <row r="33" spans="2:6">
      <c r="B33" s="61" t="s">
        <v>42</v>
      </c>
      <c r="C33" s="61"/>
      <c r="D33" s="61"/>
      <c r="E33" s="61"/>
      <c r="F33" s="61"/>
    </row>
    <row r="34" spans="2:6">
      <c r="B34" s="61"/>
      <c r="C34" s="61"/>
      <c r="D34" s="61"/>
      <c r="E34" s="61"/>
      <c r="F34" s="61"/>
    </row>
    <row r="35" spans="2:6">
      <c r="B35" s="61"/>
      <c r="C35" s="61"/>
      <c r="D35" s="61"/>
      <c r="E35" s="61"/>
      <c r="F35" s="61"/>
    </row>
    <row r="36" spans="2:6">
      <c r="B36" s="61"/>
      <c r="C36" s="61"/>
      <c r="D36" s="61"/>
      <c r="E36" s="61"/>
      <c r="F36" s="61"/>
    </row>
    <row r="37" spans="2:6">
      <c r="B37" s="54" t="s">
        <v>8</v>
      </c>
      <c r="C37" s="54"/>
      <c r="D37" s="54"/>
      <c r="E37" s="54"/>
      <c r="F37" s="54"/>
    </row>
    <row r="38" spans="2:6">
      <c r="B38" s="10" t="s">
        <v>3</v>
      </c>
      <c r="C38" s="10" t="s">
        <v>4</v>
      </c>
      <c r="D38" s="11" t="s">
        <v>5</v>
      </c>
      <c r="E38" s="11" t="s">
        <v>44</v>
      </c>
      <c r="F38" s="11" t="s">
        <v>45</v>
      </c>
    </row>
    <row r="39" spans="2:6">
      <c r="B39" s="12">
        <v>24</v>
      </c>
      <c r="C39" s="13">
        <v>5.0000000000000001E-3</v>
      </c>
      <c r="D39" s="22">
        <f>PMT(C39,B39,E39)</f>
        <v>-1551.2213588464913</v>
      </c>
      <c r="E39" s="22">
        <v>35000</v>
      </c>
      <c r="F39" s="22">
        <f>PRODUCT(B39,D39)</f>
        <v>-37229.312612315793</v>
      </c>
    </row>
    <row r="40" spans="2:6" ht="15" customHeight="1">
      <c r="B40" s="53" t="s">
        <v>33</v>
      </c>
      <c r="C40" s="53"/>
      <c r="D40" s="53"/>
      <c r="E40" s="53"/>
      <c r="F40" s="53"/>
    </row>
    <row r="41" spans="2:6">
      <c r="B41" s="53"/>
      <c r="C41" s="53"/>
      <c r="D41" s="53"/>
      <c r="E41" s="53"/>
      <c r="F41" s="53"/>
    </row>
    <row r="42" spans="2:6" ht="15" customHeight="1">
      <c r="B42" s="52" t="s">
        <v>31</v>
      </c>
      <c r="C42" s="52"/>
      <c r="D42" s="52"/>
      <c r="E42" s="52"/>
      <c r="F42" s="52"/>
    </row>
    <row r="43" spans="2:6">
      <c r="B43" s="52"/>
      <c r="C43" s="52"/>
      <c r="D43" s="52"/>
      <c r="E43" s="52"/>
      <c r="F43" s="52"/>
    </row>
    <row r="44" spans="2:6"/>
    <row r="45" spans="2:6">
      <c r="B45" s="51" t="s">
        <v>46</v>
      </c>
      <c r="C45" s="51"/>
      <c r="D45" s="51"/>
      <c r="E45" s="51"/>
      <c r="F45" s="51"/>
    </row>
    <row r="46" spans="2:6">
      <c r="B46" s="51"/>
      <c r="C46" s="51"/>
      <c r="D46" s="51"/>
      <c r="E46" s="51"/>
      <c r="F46" s="51"/>
    </row>
    <row r="47" spans="2:6">
      <c r="B47" s="51"/>
      <c r="C47" s="51"/>
      <c r="D47" s="51"/>
      <c r="E47" s="51"/>
      <c r="F47" s="51"/>
    </row>
    <row r="48" spans="2:6">
      <c r="B48" s="51"/>
      <c r="C48" s="51"/>
      <c r="D48" s="51"/>
      <c r="E48" s="51"/>
      <c r="F48" s="51"/>
    </row>
    <row r="49" spans="2:8">
      <c r="B49" s="54" t="s">
        <v>9</v>
      </c>
      <c r="C49" s="54"/>
      <c r="D49" s="54"/>
      <c r="E49" s="54"/>
      <c r="F49" s="54"/>
    </row>
    <row r="50" spans="2:8">
      <c r="B50" s="10" t="s">
        <v>3</v>
      </c>
      <c r="C50" s="10" t="s">
        <v>4</v>
      </c>
      <c r="D50" s="11" t="s">
        <v>5</v>
      </c>
      <c r="E50" s="11" t="s">
        <v>47</v>
      </c>
      <c r="F50" s="11" t="s">
        <v>48</v>
      </c>
    </row>
    <row r="51" spans="2:8">
      <c r="B51" s="23">
        <f>NPER(C51,D51,,E51)</f>
        <v>18.247274772978447</v>
      </c>
      <c r="C51" s="13">
        <v>2.4E-2</v>
      </c>
      <c r="D51" s="22">
        <v>-1551.22</v>
      </c>
      <c r="E51" s="22">
        <v>35000</v>
      </c>
      <c r="F51" s="22">
        <f>PRODUCT(B51,D51)</f>
        <v>-28305.537573339625</v>
      </c>
      <c r="H51" s="26"/>
    </row>
    <row r="52" spans="2:8" ht="15" customHeight="1">
      <c r="B52" s="57" t="s">
        <v>34</v>
      </c>
      <c r="C52" s="57"/>
      <c r="D52" s="57"/>
      <c r="E52" s="57"/>
      <c r="F52" s="57"/>
    </row>
    <row r="53" spans="2:8">
      <c r="B53" s="57"/>
      <c r="C53" s="57"/>
      <c r="D53" s="57"/>
      <c r="E53" s="57"/>
      <c r="F53" s="57"/>
    </row>
    <row r="54" spans="2:8" ht="15" customHeight="1">
      <c r="B54" s="52" t="s">
        <v>31</v>
      </c>
      <c r="C54" s="52"/>
      <c r="D54" s="52"/>
      <c r="E54" s="52"/>
      <c r="F54" s="52"/>
    </row>
    <row r="55" spans="2:8">
      <c r="B55" s="52"/>
      <c r="C55" s="52"/>
      <c r="D55" s="52"/>
      <c r="E55" s="52"/>
      <c r="F55" s="52"/>
    </row>
    <row r="56" spans="2:8">
      <c r="B56" s="14"/>
      <c r="C56" s="15"/>
      <c r="D56" s="8"/>
      <c r="E56" s="8"/>
    </row>
    <row r="57" spans="2:8">
      <c r="B57" s="62" t="s">
        <v>52</v>
      </c>
      <c r="C57" s="63"/>
      <c r="D57" s="63"/>
      <c r="E57" s="63"/>
      <c r="F57" s="63"/>
    </row>
    <row r="58" spans="2:8">
      <c r="B58" s="63"/>
      <c r="C58" s="63"/>
      <c r="D58" s="63"/>
      <c r="E58" s="63"/>
      <c r="F58" s="63"/>
    </row>
    <row r="59" spans="2:8">
      <c r="B59" s="63"/>
      <c r="C59" s="63"/>
      <c r="D59" s="63"/>
      <c r="E59" s="63"/>
      <c r="F59" s="63"/>
    </row>
    <row r="60" spans="2:8">
      <c r="B60" s="63"/>
      <c r="C60" s="63"/>
      <c r="D60" s="63"/>
      <c r="E60" s="63"/>
      <c r="F60" s="63"/>
    </row>
    <row r="61" spans="2:8">
      <c r="B61" s="54" t="s">
        <v>10</v>
      </c>
      <c r="C61" s="54"/>
      <c r="D61" s="54"/>
      <c r="E61" s="54"/>
      <c r="F61" s="54"/>
    </row>
    <row r="62" spans="2:8" ht="30">
      <c r="B62" s="10" t="s">
        <v>3</v>
      </c>
      <c r="C62" s="10" t="s">
        <v>4</v>
      </c>
      <c r="D62" s="11" t="s">
        <v>5</v>
      </c>
      <c r="E62" s="11" t="s">
        <v>50</v>
      </c>
      <c r="F62" s="11" t="s">
        <v>51</v>
      </c>
    </row>
    <row r="63" spans="2:8">
      <c r="B63" s="16">
        <v>48</v>
      </c>
      <c r="C63" s="13">
        <f>RATE(B63,D63,E63)</f>
        <v>7.7014724882013682E-3</v>
      </c>
      <c r="D63" s="22">
        <v>-200</v>
      </c>
      <c r="E63" s="22">
        <v>8000</v>
      </c>
      <c r="F63" s="22">
        <f>PRODUCT(B63,D63)</f>
        <v>-9600</v>
      </c>
    </row>
    <row r="64" spans="2:8" ht="15" customHeight="1">
      <c r="B64" s="51" t="s">
        <v>35</v>
      </c>
      <c r="C64" s="51"/>
      <c r="D64" s="51"/>
      <c r="E64" s="51"/>
      <c r="F64" s="51"/>
    </row>
    <row r="65" spans="2:6">
      <c r="B65" s="51"/>
      <c r="C65" s="51"/>
      <c r="D65" s="51"/>
      <c r="E65" s="51"/>
      <c r="F65" s="51"/>
    </row>
    <row r="66" spans="2:6" ht="15" customHeight="1">
      <c r="B66" s="52" t="s">
        <v>31</v>
      </c>
      <c r="C66" s="52"/>
      <c r="D66" s="52"/>
      <c r="E66" s="52"/>
      <c r="F66" s="52"/>
    </row>
    <row r="67" spans="2:6">
      <c r="B67" s="52"/>
      <c r="C67" s="52"/>
      <c r="D67" s="52"/>
      <c r="E67" s="52"/>
      <c r="F67" s="52"/>
    </row>
    <row r="68" spans="2:6">
      <c r="B68" s="17"/>
      <c r="C68" s="17"/>
      <c r="D68" s="17"/>
      <c r="E68" s="17"/>
    </row>
    <row r="69" spans="2:6">
      <c r="B69" s="64" t="s">
        <v>11</v>
      </c>
      <c r="C69" s="64"/>
      <c r="D69" s="64"/>
      <c r="E69" s="64"/>
      <c r="F69" s="64"/>
    </row>
    <row r="70" spans="2:6">
      <c r="B70" s="50" t="s">
        <v>12</v>
      </c>
      <c r="C70" s="50"/>
      <c r="D70" s="50" t="s">
        <v>6</v>
      </c>
      <c r="E70" s="50"/>
      <c r="F70" s="50"/>
    </row>
    <row r="71" spans="2:6">
      <c r="B71" s="50" t="s">
        <v>13</v>
      </c>
      <c r="C71" s="50"/>
      <c r="D71" s="50" t="s">
        <v>14</v>
      </c>
      <c r="E71" s="50"/>
      <c r="F71" s="50"/>
    </row>
    <row r="72" spans="2:6">
      <c r="B72" s="50" t="s">
        <v>15</v>
      </c>
      <c r="C72" s="50"/>
      <c r="D72" s="50" t="s">
        <v>16</v>
      </c>
      <c r="E72" s="50"/>
      <c r="F72" s="50"/>
    </row>
    <row r="73" spans="2:6">
      <c r="B73" s="49" t="s">
        <v>43</v>
      </c>
      <c r="C73" s="50"/>
      <c r="D73" s="49" t="s">
        <v>36</v>
      </c>
      <c r="E73" s="49"/>
      <c r="F73" s="49"/>
    </row>
    <row r="74" spans="2:6">
      <c r="B74" s="50" t="s">
        <v>4</v>
      </c>
      <c r="C74" s="50"/>
      <c r="D74" s="49" t="s">
        <v>49</v>
      </c>
      <c r="E74" s="50"/>
      <c r="F74" s="50"/>
    </row>
    <row r="75" spans="2:6"/>
    <row r="76" spans="2:6">
      <c r="B76" s="67" t="s">
        <v>70</v>
      </c>
      <c r="C76" s="67"/>
      <c r="D76" s="67"/>
      <c r="E76" s="67"/>
      <c r="F76" s="67"/>
    </row>
    <row r="77" spans="2:6">
      <c r="B77" s="68" t="s">
        <v>71</v>
      </c>
      <c r="C77" s="69"/>
      <c r="D77" s="69"/>
      <c r="E77" s="69"/>
      <c r="F77" s="69"/>
    </row>
    <row r="78" spans="2:6">
      <c r="B78" s="68" t="s">
        <v>72</v>
      </c>
      <c r="C78" s="69"/>
      <c r="D78" s="69"/>
      <c r="E78" s="69"/>
      <c r="F78" s="69"/>
    </row>
    <row r="79" spans="2:6">
      <c r="B79" s="68" t="s">
        <v>73</v>
      </c>
      <c r="C79" s="69"/>
      <c r="D79" s="69"/>
      <c r="E79" s="69"/>
      <c r="F79" s="69"/>
    </row>
    <row r="80" spans="2:6">
      <c r="B80" s="68" t="s">
        <v>74</v>
      </c>
      <c r="C80" s="69"/>
      <c r="D80" s="69"/>
      <c r="E80" s="69"/>
      <c r="F80" s="69"/>
    </row>
    <row r="81" spans="2:6">
      <c r="B81" s="68" t="s">
        <v>75</v>
      </c>
      <c r="C81" s="69"/>
      <c r="D81" s="69"/>
      <c r="E81" s="69"/>
      <c r="F81" s="69"/>
    </row>
    <row r="82" spans="2:6">
      <c r="B82" s="68" t="s">
        <v>76</v>
      </c>
      <c r="C82" s="69"/>
      <c r="D82" s="69"/>
      <c r="E82" s="69"/>
      <c r="F82" s="69"/>
    </row>
    <row r="83" spans="2:6">
      <c r="B83" s="70" t="s">
        <v>77</v>
      </c>
      <c r="C83" s="71"/>
      <c r="D83" s="71"/>
      <c r="E83" s="71"/>
      <c r="F83" s="71"/>
    </row>
    <row r="84" spans="2:6">
      <c r="B84" s="68" t="s">
        <v>78</v>
      </c>
      <c r="C84" s="69"/>
      <c r="D84" s="69"/>
      <c r="E84" s="69"/>
      <c r="F84" s="69"/>
    </row>
    <row r="85" spans="2:6">
      <c r="B85" s="68" t="s">
        <v>79</v>
      </c>
      <c r="C85" s="69"/>
      <c r="D85" s="69"/>
      <c r="E85" s="69"/>
      <c r="F85" s="69"/>
    </row>
    <row r="86" spans="2:6">
      <c r="B86" s="68" t="s">
        <v>80</v>
      </c>
      <c r="C86" s="69"/>
      <c r="D86" s="69"/>
      <c r="E86" s="69"/>
      <c r="F86" s="69"/>
    </row>
    <row r="87" spans="2:6"/>
  </sheetData>
  <mergeCells count="45">
    <mergeCell ref="B84:F84"/>
    <mergeCell ref="B85:F85"/>
    <mergeCell ref="B86:F86"/>
    <mergeCell ref="B79:F79"/>
    <mergeCell ref="B80:F80"/>
    <mergeCell ref="B81:F81"/>
    <mergeCell ref="B82:F82"/>
    <mergeCell ref="B83:F83"/>
    <mergeCell ref="D71:F71"/>
    <mergeCell ref="D72:F72"/>
    <mergeCell ref="B76:F76"/>
    <mergeCell ref="B77:F77"/>
    <mergeCell ref="B78:F78"/>
    <mergeCell ref="B45:F48"/>
    <mergeCell ref="B61:F61"/>
    <mergeCell ref="B57:F60"/>
    <mergeCell ref="B69:F69"/>
    <mergeCell ref="D70:F70"/>
    <mergeCell ref="B52:F53"/>
    <mergeCell ref="B54:F55"/>
    <mergeCell ref="B6:F6"/>
    <mergeCell ref="B7:F7"/>
    <mergeCell ref="B2:F5"/>
    <mergeCell ref="B25:F25"/>
    <mergeCell ref="B21:F24"/>
    <mergeCell ref="B13:F13"/>
    <mergeCell ref="B16:F17"/>
    <mergeCell ref="B18:F19"/>
    <mergeCell ref="B9:F12"/>
    <mergeCell ref="D73:F73"/>
    <mergeCell ref="D74:F74"/>
    <mergeCell ref="B64:F65"/>
    <mergeCell ref="B66:F67"/>
    <mergeCell ref="B28:F29"/>
    <mergeCell ref="B30:F31"/>
    <mergeCell ref="B37:F37"/>
    <mergeCell ref="B40:F41"/>
    <mergeCell ref="B42:F43"/>
    <mergeCell ref="B33:F36"/>
    <mergeCell ref="B49:F49"/>
    <mergeCell ref="B74:C74"/>
    <mergeCell ref="B71:C71"/>
    <mergeCell ref="B72:C72"/>
    <mergeCell ref="B73:C73"/>
    <mergeCell ref="B70:C70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71C9-7D5F-4FA4-B1AA-159F2B8E375B}">
  <dimension ref="A1:K66"/>
  <sheetViews>
    <sheetView zoomScale="190" zoomScaleNormal="190" workbookViewId="0"/>
  </sheetViews>
  <sheetFormatPr defaultColWidth="0" defaultRowHeight="15" zeroHeight="1"/>
  <cols>
    <col min="1" max="1" width="9" customWidth="1"/>
    <col min="2" max="2" width="17" bestFit="1" customWidth="1"/>
    <col min="3" max="3" width="16" bestFit="1" customWidth="1"/>
    <col min="4" max="4" width="13.5703125" style="6" bestFit="1" customWidth="1"/>
    <col min="5" max="5" width="19.28515625" style="6" bestFit="1" customWidth="1"/>
    <col min="6" max="6" width="15.42578125" style="7" bestFit="1" customWidth="1"/>
    <col min="7" max="7" width="9" customWidth="1"/>
    <col min="8" max="8" width="12.140625" hidden="1" customWidth="1"/>
    <col min="9" max="9" width="9" hidden="1" customWidth="1"/>
    <col min="10" max="10" width="9.5703125" style="8" hidden="1" customWidth="1"/>
    <col min="11" max="11" width="10.5703125" style="8" hidden="1" customWidth="1"/>
    <col min="12" max="16384" width="9" hidden="1"/>
  </cols>
  <sheetData>
    <row r="1" spans="2:6"/>
    <row r="2" spans="2:6" ht="15" customHeight="1">
      <c r="B2" s="43" t="s">
        <v>0</v>
      </c>
      <c r="C2" s="43"/>
      <c r="D2" s="43"/>
      <c r="E2" s="43"/>
      <c r="F2" s="43"/>
    </row>
    <row r="3" spans="2:6">
      <c r="B3" s="43"/>
      <c r="C3" s="43"/>
      <c r="D3" s="43"/>
      <c r="E3" s="43"/>
      <c r="F3" s="43"/>
    </row>
    <row r="4" spans="2:6">
      <c r="B4" s="43"/>
      <c r="C4" s="43"/>
      <c r="D4" s="43"/>
      <c r="E4" s="43"/>
      <c r="F4" s="43"/>
    </row>
    <row r="5" spans="2:6">
      <c r="B5" s="43"/>
      <c r="C5" s="43"/>
      <c r="D5" s="43"/>
      <c r="E5" s="43"/>
      <c r="F5" s="43"/>
    </row>
    <row r="6" spans="2:6" ht="23.25">
      <c r="B6" s="65" t="s">
        <v>59</v>
      </c>
      <c r="C6" s="65"/>
      <c r="D6" s="66"/>
      <c r="E6" s="65"/>
      <c r="F6" s="65"/>
    </row>
    <row r="7" spans="2:6" ht="15" customHeight="1">
      <c r="B7" s="27" t="s">
        <v>60</v>
      </c>
      <c r="C7" s="28">
        <v>35000</v>
      </c>
      <c r="E7" s="36" t="s">
        <v>61</v>
      </c>
      <c r="F7" s="29">
        <v>5.0000000000000001E-3</v>
      </c>
    </row>
    <row r="8" spans="2:6" ht="15" customHeight="1">
      <c r="B8" s="35" t="s">
        <v>62</v>
      </c>
      <c r="C8" s="37">
        <v>24</v>
      </c>
      <c r="D8" s="37"/>
      <c r="E8" s="36" t="s">
        <v>68</v>
      </c>
      <c r="F8" s="38">
        <f>(C7+C35)</f>
        <v>37229.3126123158</v>
      </c>
    </row>
    <row r="9" spans="2:6" ht="15" customHeight="1">
      <c r="B9" s="30" t="s">
        <v>63</v>
      </c>
      <c r="C9" s="30" t="s">
        <v>64</v>
      </c>
      <c r="D9" s="31" t="s">
        <v>65</v>
      </c>
      <c r="E9" s="31" t="s">
        <v>66</v>
      </c>
      <c r="F9" s="31" t="s">
        <v>67</v>
      </c>
    </row>
    <row r="10" spans="2:6" ht="15" customHeight="1">
      <c r="B10" s="12">
        <v>0</v>
      </c>
      <c r="C10" s="28">
        <v>0</v>
      </c>
      <c r="D10" s="32">
        <v>0</v>
      </c>
      <c r="E10" s="32">
        <v>0</v>
      </c>
      <c r="F10" s="33">
        <f>C7</f>
        <v>35000</v>
      </c>
    </row>
    <row r="11" spans="2:6" ht="15" customHeight="1">
      <c r="B11" s="12">
        <v>1</v>
      </c>
      <c r="C11" s="28">
        <f>PRODUCT(F10,$F$7)</f>
        <v>175</v>
      </c>
      <c r="D11" s="32">
        <f>(E11-C11)</f>
        <v>1376.2213588464913</v>
      </c>
      <c r="E11" s="34">
        <f t="shared" ref="E11:E34" si="0">-PMT($F$7,$C$8,$C$7)</f>
        <v>1551.2213588464913</v>
      </c>
      <c r="F11" s="33">
        <f>(F10-D11)</f>
        <v>33623.778641153505</v>
      </c>
    </row>
    <row r="12" spans="2:6" ht="15" customHeight="1">
      <c r="B12" s="12">
        <v>2</v>
      </c>
      <c r="C12" s="28">
        <f t="shared" ref="C12:C34" si="1">PRODUCT(F11,$F$7)</f>
        <v>168.11889320576753</v>
      </c>
      <c r="D12" s="32">
        <f t="shared" ref="D12:D34" si="2">(E12-C12)</f>
        <v>1383.1024656407237</v>
      </c>
      <c r="E12" s="34">
        <f t="shared" si="0"/>
        <v>1551.2213588464913</v>
      </c>
      <c r="F12" s="33">
        <f t="shared" ref="F12:F34" si="3">(F11-D12)</f>
        <v>32240.676175512781</v>
      </c>
    </row>
    <row r="13" spans="2:6" ht="15" customHeight="1">
      <c r="B13" s="12">
        <v>3</v>
      </c>
      <c r="C13" s="28">
        <f t="shared" si="1"/>
        <v>161.20338087756392</v>
      </c>
      <c r="D13" s="32">
        <f t="shared" si="2"/>
        <v>1390.0179779689274</v>
      </c>
      <c r="E13" s="34">
        <f t="shared" si="0"/>
        <v>1551.2213588464913</v>
      </c>
      <c r="F13" s="33">
        <f t="shared" si="3"/>
        <v>30850.658197543853</v>
      </c>
    </row>
    <row r="14" spans="2:6" ht="15" customHeight="1">
      <c r="B14" s="12">
        <v>4</v>
      </c>
      <c r="C14" s="28">
        <f t="shared" si="1"/>
        <v>154.25329098771928</v>
      </c>
      <c r="D14" s="32">
        <f t="shared" si="2"/>
        <v>1396.968067858772</v>
      </c>
      <c r="E14" s="34">
        <f t="shared" si="0"/>
        <v>1551.2213588464913</v>
      </c>
      <c r="F14" s="33">
        <f t="shared" si="3"/>
        <v>29453.690129685081</v>
      </c>
    </row>
    <row r="15" spans="2:6" ht="15" customHeight="1">
      <c r="B15" s="12">
        <v>5</v>
      </c>
      <c r="C15" s="28">
        <f t="shared" si="1"/>
        <v>147.26845064842541</v>
      </c>
      <c r="D15" s="32">
        <f t="shared" si="2"/>
        <v>1403.9529081980659</v>
      </c>
      <c r="E15" s="34">
        <f t="shared" si="0"/>
        <v>1551.2213588464913</v>
      </c>
      <c r="F15" s="33">
        <f t="shared" si="3"/>
        <v>28049.737221487016</v>
      </c>
    </row>
    <row r="16" spans="2:6" ht="15" customHeight="1">
      <c r="B16" s="12">
        <v>6</v>
      </c>
      <c r="C16" s="28">
        <f t="shared" si="1"/>
        <v>140.24868610743508</v>
      </c>
      <c r="D16" s="32">
        <f t="shared" si="2"/>
        <v>1410.9726727390562</v>
      </c>
      <c r="E16" s="34">
        <f t="shared" si="0"/>
        <v>1551.2213588464913</v>
      </c>
      <c r="F16" s="33">
        <f t="shared" si="3"/>
        <v>26638.76454874796</v>
      </c>
    </row>
    <row r="17" spans="2:6" ht="15" customHeight="1">
      <c r="B17" s="12">
        <v>7</v>
      </c>
      <c r="C17" s="28">
        <f t="shared" si="1"/>
        <v>133.19382274373982</v>
      </c>
      <c r="D17" s="32">
        <f t="shared" si="2"/>
        <v>1418.0275361027516</v>
      </c>
      <c r="E17" s="34">
        <f t="shared" si="0"/>
        <v>1551.2213588464913</v>
      </c>
      <c r="F17" s="33">
        <f t="shared" si="3"/>
        <v>25220.737012645208</v>
      </c>
    </row>
    <row r="18" spans="2:6" ht="15" customHeight="1">
      <c r="B18" s="12">
        <v>8</v>
      </c>
      <c r="C18" s="28">
        <f t="shared" si="1"/>
        <v>126.10368506322604</v>
      </c>
      <c r="D18" s="32">
        <f t="shared" si="2"/>
        <v>1425.1176737832652</v>
      </c>
      <c r="E18" s="34">
        <f t="shared" si="0"/>
        <v>1551.2213588464913</v>
      </c>
      <c r="F18" s="33">
        <f t="shared" si="3"/>
        <v>23795.619338861943</v>
      </c>
    </row>
    <row r="19" spans="2:6" ht="15" customHeight="1">
      <c r="B19" s="12">
        <v>9</v>
      </c>
      <c r="C19" s="28">
        <f t="shared" si="1"/>
        <v>118.97809669430971</v>
      </c>
      <c r="D19" s="32">
        <f t="shared" si="2"/>
        <v>1432.2432621521816</v>
      </c>
      <c r="E19" s="34">
        <f t="shared" si="0"/>
        <v>1551.2213588464913</v>
      </c>
      <c r="F19" s="33">
        <f t="shared" si="3"/>
        <v>22363.376076709763</v>
      </c>
    </row>
    <row r="20" spans="2:6" ht="15" customHeight="1">
      <c r="B20" s="12">
        <v>10</v>
      </c>
      <c r="C20" s="28">
        <f t="shared" si="1"/>
        <v>111.81688038354882</v>
      </c>
      <c r="D20" s="32">
        <f t="shared" si="2"/>
        <v>1439.4044784629425</v>
      </c>
      <c r="E20" s="34">
        <f t="shared" si="0"/>
        <v>1551.2213588464913</v>
      </c>
      <c r="F20" s="33">
        <f t="shared" si="3"/>
        <v>20923.971598246819</v>
      </c>
    </row>
    <row r="21" spans="2:6" ht="15" customHeight="1">
      <c r="B21" s="12">
        <v>11</v>
      </c>
      <c r="C21" s="28">
        <f t="shared" si="1"/>
        <v>104.6198579912341</v>
      </c>
      <c r="D21" s="32">
        <f t="shared" si="2"/>
        <v>1446.6015008552572</v>
      </c>
      <c r="E21" s="34">
        <f t="shared" si="0"/>
        <v>1551.2213588464913</v>
      </c>
      <c r="F21" s="33">
        <f t="shared" si="3"/>
        <v>19477.370097391562</v>
      </c>
    </row>
    <row r="22" spans="2:6" ht="15" customHeight="1">
      <c r="B22" s="12">
        <v>12</v>
      </c>
      <c r="C22" s="28">
        <f t="shared" si="1"/>
        <v>97.386850486957812</v>
      </c>
      <c r="D22" s="32">
        <f t="shared" si="2"/>
        <v>1453.8345083595334</v>
      </c>
      <c r="E22" s="34">
        <f t="shared" si="0"/>
        <v>1551.2213588464913</v>
      </c>
      <c r="F22" s="33">
        <f t="shared" si="3"/>
        <v>18023.535589032028</v>
      </c>
    </row>
    <row r="23" spans="2:6" ht="15" customHeight="1">
      <c r="B23" s="12">
        <v>13</v>
      </c>
      <c r="C23" s="28">
        <f t="shared" si="1"/>
        <v>90.117677945160139</v>
      </c>
      <c r="D23" s="32">
        <f t="shared" si="2"/>
        <v>1461.1036809013312</v>
      </c>
      <c r="E23" s="34">
        <f t="shared" si="0"/>
        <v>1551.2213588464913</v>
      </c>
      <c r="F23" s="33">
        <f t="shared" si="3"/>
        <v>16562.431908130697</v>
      </c>
    </row>
    <row r="24" spans="2:6" ht="15" customHeight="1">
      <c r="B24" s="12">
        <v>14</v>
      </c>
      <c r="C24" s="28">
        <f t="shared" si="1"/>
        <v>82.812159540653482</v>
      </c>
      <c r="D24" s="32">
        <f t="shared" si="2"/>
        <v>1468.4091993058378</v>
      </c>
      <c r="E24" s="34">
        <f t="shared" si="0"/>
        <v>1551.2213588464913</v>
      </c>
      <c r="F24" s="33">
        <f t="shared" si="3"/>
        <v>15094.022708824859</v>
      </c>
    </row>
    <row r="25" spans="2:6" ht="15" customHeight="1">
      <c r="B25" s="12">
        <v>15</v>
      </c>
      <c r="C25" s="28">
        <f t="shared" si="1"/>
        <v>75.470113544124303</v>
      </c>
      <c r="D25" s="32">
        <f t="shared" si="2"/>
        <v>1475.7512453023669</v>
      </c>
      <c r="E25" s="34">
        <f t="shared" si="0"/>
        <v>1551.2213588464913</v>
      </c>
      <c r="F25" s="33">
        <f t="shared" si="3"/>
        <v>13618.271463522493</v>
      </c>
    </row>
    <row r="26" spans="2:6" ht="15" customHeight="1">
      <c r="B26" s="12">
        <v>16</v>
      </c>
      <c r="C26" s="28">
        <f t="shared" si="1"/>
        <v>68.091357317612463</v>
      </c>
      <c r="D26" s="32">
        <f t="shared" si="2"/>
        <v>1483.1300015288789</v>
      </c>
      <c r="E26" s="34">
        <f t="shared" si="0"/>
        <v>1551.2213588464913</v>
      </c>
      <c r="F26" s="33">
        <f t="shared" si="3"/>
        <v>12135.141461993615</v>
      </c>
    </row>
    <row r="27" spans="2:6" ht="15" customHeight="1">
      <c r="B27" s="12">
        <v>17</v>
      </c>
      <c r="C27" s="28">
        <f t="shared" si="1"/>
        <v>60.675707309968075</v>
      </c>
      <c r="D27" s="32">
        <f t="shared" si="2"/>
        <v>1490.5456515365231</v>
      </c>
      <c r="E27" s="34">
        <f t="shared" si="0"/>
        <v>1551.2213588464913</v>
      </c>
      <c r="F27" s="33">
        <f t="shared" si="3"/>
        <v>10644.595810457093</v>
      </c>
    </row>
    <row r="28" spans="2:6" ht="15" customHeight="1">
      <c r="B28" s="12">
        <v>18</v>
      </c>
      <c r="C28" s="28">
        <f t="shared" si="1"/>
        <v>53.222979052285467</v>
      </c>
      <c r="D28" s="32">
        <f t="shared" si="2"/>
        <v>1497.9983797942059</v>
      </c>
      <c r="E28" s="34">
        <f t="shared" si="0"/>
        <v>1551.2213588464913</v>
      </c>
      <c r="F28" s="33">
        <f t="shared" si="3"/>
        <v>9146.5974306628868</v>
      </c>
    </row>
    <row r="29" spans="2:6" ht="15" customHeight="1">
      <c r="B29" s="12">
        <v>19</v>
      </c>
      <c r="C29" s="28">
        <f t="shared" si="1"/>
        <v>45.732987153314433</v>
      </c>
      <c r="D29" s="32">
        <f t="shared" si="2"/>
        <v>1505.4883716931768</v>
      </c>
      <c r="E29" s="34">
        <f t="shared" si="0"/>
        <v>1551.2213588464913</v>
      </c>
      <c r="F29" s="33">
        <f t="shared" si="3"/>
        <v>7641.1090589697105</v>
      </c>
    </row>
    <row r="30" spans="2:6" ht="15" customHeight="1">
      <c r="B30" s="12">
        <v>20</v>
      </c>
      <c r="C30" s="28">
        <f t="shared" si="1"/>
        <v>38.205545294848555</v>
      </c>
      <c r="D30" s="32">
        <f t="shared" si="2"/>
        <v>1513.0158135516426</v>
      </c>
      <c r="E30" s="34">
        <f t="shared" si="0"/>
        <v>1551.2213588464913</v>
      </c>
      <c r="F30" s="33">
        <f t="shared" si="3"/>
        <v>6128.0932454180675</v>
      </c>
    </row>
    <row r="31" spans="2:6" ht="15" customHeight="1">
      <c r="B31" s="12">
        <v>21</v>
      </c>
      <c r="C31" s="28">
        <f t="shared" si="1"/>
        <v>30.640466227090339</v>
      </c>
      <c r="D31" s="32">
        <f t="shared" si="2"/>
        <v>1520.5808926194009</v>
      </c>
      <c r="E31" s="34">
        <f t="shared" si="0"/>
        <v>1551.2213588464913</v>
      </c>
      <c r="F31" s="33">
        <f t="shared" si="3"/>
        <v>4607.5123527986671</v>
      </c>
    </row>
    <row r="32" spans="2:6" ht="15" customHeight="1">
      <c r="B32" s="12">
        <v>22</v>
      </c>
      <c r="C32" s="28">
        <f t="shared" si="1"/>
        <v>23.037561763993335</v>
      </c>
      <c r="D32" s="32">
        <f t="shared" si="2"/>
        <v>1528.1837970824979</v>
      </c>
      <c r="E32" s="34">
        <f t="shared" si="0"/>
        <v>1551.2213588464913</v>
      </c>
      <c r="F32" s="33">
        <f t="shared" si="3"/>
        <v>3079.3285557161689</v>
      </c>
    </row>
    <row r="33" spans="2:6" ht="15" customHeight="1">
      <c r="B33" s="12">
        <v>23</v>
      </c>
      <c r="C33" s="28">
        <f t="shared" si="1"/>
        <v>15.396642778580844</v>
      </c>
      <c r="D33" s="32">
        <f t="shared" si="2"/>
        <v>1535.8247160679105</v>
      </c>
      <c r="E33" s="34">
        <f t="shared" si="0"/>
        <v>1551.2213588464913</v>
      </c>
      <c r="F33" s="33">
        <f t="shared" si="3"/>
        <v>1543.5038396482585</v>
      </c>
    </row>
    <row r="34" spans="2:6" ht="15" customHeight="1">
      <c r="B34" s="12">
        <v>24</v>
      </c>
      <c r="C34" s="28">
        <f t="shared" si="1"/>
        <v>7.7175191982412921</v>
      </c>
      <c r="D34" s="32">
        <f t="shared" si="2"/>
        <v>1543.5038396482501</v>
      </c>
      <c r="E34" s="34">
        <f t="shared" si="0"/>
        <v>1551.2213588464913</v>
      </c>
      <c r="F34" s="33">
        <f t="shared" si="3"/>
        <v>8.4128259913995862E-12</v>
      </c>
    </row>
    <row r="35" spans="2:6">
      <c r="B35" s="27" t="s">
        <v>69</v>
      </c>
      <c r="C35" s="40">
        <f>SUM(C10:C34)</f>
        <v>2229.3126123158004</v>
      </c>
      <c r="D35" s="40">
        <f>SUM(D10:D34)</f>
        <v>34999.999999999993</v>
      </c>
      <c r="E35" s="40">
        <f>SUM(E10:E34)</f>
        <v>37229.3126123158</v>
      </c>
      <c r="F35" s="39"/>
    </row>
    <row r="36" spans="2:6"/>
    <row r="37" spans="2:6">
      <c r="B37" s="67" t="s">
        <v>70</v>
      </c>
      <c r="C37" s="67"/>
      <c r="D37" s="67"/>
      <c r="E37" s="67"/>
      <c r="F37" s="67"/>
    </row>
    <row r="38" spans="2:6">
      <c r="B38" s="68" t="s">
        <v>81</v>
      </c>
      <c r="C38" s="69"/>
      <c r="D38" s="69"/>
      <c r="E38" s="69"/>
      <c r="F38" s="69"/>
    </row>
    <row r="39" spans="2:6">
      <c r="B39" s="68" t="s">
        <v>83</v>
      </c>
      <c r="C39" s="69"/>
      <c r="D39" s="69"/>
      <c r="E39" s="69"/>
      <c r="F39" s="69"/>
    </row>
    <row r="40" spans="2:6">
      <c r="B40" s="68" t="s">
        <v>82</v>
      </c>
      <c r="C40" s="69"/>
      <c r="D40" s="69"/>
      <c r="E40" s="69"/>
      <c r="F40" s="69"/>
    </row>
    <row r="41" spans="2:6">
      <c r="B41" s="68" t="s">
        <v>84</v>
      </c>
      <c r="C41" s="69"/>
      <c r="D41" s="69"/>
      <c r="E41" s="69"/>
      <c r="F41" s="69"/>
    </row>
    <row r="42" spans="2:6">
      <c r="B42" s="68" t="s">
        <v>85</v>
      </c>
      <c r="C42" s="69"/>
      <c r="D42" s="69"/>
      <c r="E42" s="69"/>
      <c r="F42" s="69"/>
    </row>
    <row r="43" spans="2:6">
      <c r="B43" s="68" t="s">
        <v>86</v>
      </c>
      <c r="C43" s="69"/>
      <c r="D43" s="69"/>
      <c r="E43" s="69"/>
      <c r="F43" s="69"/>
    </row>
    <row r="44" spans="2:6">
      <c r="B44" s="68" t="s">
        <v>87</v>
      </c>
      <c r="C44" s="69"/>
      <c r="D44" s="69"/>
      <c r="E44" s="69"/>
      <c r="F44" s="69"/>
    </row>
    <row r="45" spans="2:6">
      <c r="B45" s="68" t="s">
        <v>88</v>
      </c>
      <c r="C45" s="69"/>
      <c r="D45" s="69"/>
      <c r="E45" s="69"/>
      <c r="F45" s="69"/>
    </row>
    <row r="46" spans="2:6"/>
    <row r="47" spans="2:6" hidden="1"/>
    <row r="48" spans="2: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</sheetData>
  <mergeCells count="11">
    <mergeCell ref="B45:F45"/>
    <mergeCell ref="B40:F40"/>
    <mergeCell ref="B41:F41"/>
    <mergeCell ref="B42:F42"/>
    <mergeCell ref="B43:F43"/>
    <mergeCell ref="B44:F44"/>
    <mergeCell ref="B2:F5"/>
    <mergeCell ref="B6:F6"/>
    <mergeCell ref="B37:F37"/>
    <mergeCell ref="B38:F38"/>
    <mergeCell ref="B39:F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130" zoomScaleNormal="130" workbookViewId="0"/>
  </sheetViews>
  <sheetFormatPr defaultColWidth="0" defaultRowHeight="15" zeroHeight="1"/>
  <cols>
    <col min="1" max="1" width="9" customWidth="1"/>
    <col min="2" max="2" width="13.42578125" customWidth="1"/>
    <col min="3" max="3" width="106.570312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1" t="s">
        <v>17</v>
      </c>
      <c r="C2" s="1" t="s">
        <v>18</v>
      </c>
    </row>
    <row r="3" spans="2:3">
      <c r="B3" s="2" t="s">
        <v>19</v>
      </c>
      <c r="C3" s="3" t="s">
        <v>20</v>
      </c>
    </row>
    <row r="4" spans="2:3">
      <c r="B4" s="2" t="s">
        <v>21</v>
      </c>
      <c r="C4" s="3" t="s">
        <v>22</v>
      </c>
    </row>
    <row r="5" spans="2:3">
      <c r="B5" s="2" t="s">
        <v>23</v>
      </c>
      <c r="C5" s="3" t="s">
        <v>24</v>
      </c>
    </row>
    <row r="6" spans="2:3">
      <c r="B6" s="4" t="s">
        <v>25</v>
      </c>
      <c r="C6" s="5" t="s">
        <v>26</v>
      </c>
    </row>
    <row r="7" spans="2:3">
      <c r="B7" s="2" t="s">
        <v>27</v>
      </c>
      <c r="C7" s="3" t="s">
        <v>28</v>
      </c>
    </row>
    <row r="8" spans="2:3"/>
  </sheetData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Observação</vt:lpstr>
      <vt:lpstr>Financiamento AulaEAD</vt:lpstr>
      <vt:lpstr>Exemplo =PGTO()</vt:lpstr>
      <vt:lpstr>Dicas de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2011-06-13T13:33:00Z</dcterms:created>
  <dcterms:modified xsi:type="dcterms:W3CDTF">2019-03-24T23:02:30Z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