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PlanilhasResolvidasNovas\Teste\"/>
    </mc:Choice>
  </mc:AlternateContent>
  <xr:revisionPtr revIDLastSave="0" documentId="13_ncr:1_{93E18F36-B388-46E2-A736-8746206D5E45}" xr6:coauthVersionLast="36" xr6:coauthVersionMax="36" xr10:uidLastSave="{00000000-0000-0000-0000-000000000000}"/>
  <bookViews>
    <workbookView xWindow="0" yWindow="0" windowWidth="28695" windowHeight="11535" xr2:uid="{00000000-000D-0000-FFFF-FFFF00000000}"/>
  </bookViews>
  <sheets>
    <sheet name="Notas Matemática" sheetId="1" r:id="rId1"/>
    <sheet name="Configurações" sheetId="2" r:id="rId2"/>
  </sheets>
  <definedNames>
    <definedName name="alunos">'Notas Matemática'!$C$8:$C$13</definedName>
    <definedName name="conceito">Configurações!$B$6:$C$10</definedName>
    <definedName name="data_hoje">'Notas Matemática'!$L$6</definedName>
    <definedName name="idade">'Notas Matemática'!$E$8:$E$13</definedName>
    <definedName name="media_final">'Notas Matemática'!$J$8:$J$13</definedName>
    <definedName name="resultado">Configurações!$E$6:$F$8</definedName>
    <definedName name="sexo">'Notas Matemática'!$D$8:$D$13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E21" i="1"/>
  <c r="F21" i="1"/>
  <c r="G21" i="1"/>
  <c r="D21" i="1"/>
  <c r="E20" i="1"/>
  <c r="F20" i="1"/>
  <c r="G20" i="1"/>
  <c r="D20" i="1"/>
  <c r="E19" i="1"/>
  <c r="F19" i="1"/>
  <c r="G19" i="1"/>
  <c r="D19" i="1"/>
  <c r="K9" i="1"/>
  <c r="L9" i="1"/>
  <c r="K10" i="1"/>
  <c r="L10" i="1"/>
  <c r="K11" i="1"/>
  <c r="L11" i="1"/>
  <c r="K12" i="1"/>
  <c r="L12" i="1"/>
  <c r="K13" i="1"/>
  <c r="L13" i="1"/>
  <c r="J9" i="1"/>
  <c r="J10" i="1"/>
  <c r="J11" i="1"/>
  <c r="J12" i="1"/>
  <c r="J13" i="1"/>
  <c r="J8" i="1"/>
  <c r="I27" i="1" s="1"/>
  <c r="J27" i="1" s="1"/>
  <c r="K27" i="1" s="1"/>
  <c r="L6" i="1"/>
  <c r="E8" i="1" s="1"/>
  <c r="I19" i="1" l="1"/>
  <c r="J19" i="1" s="1"/>
  <c r="K19" i="1" s="1"/>
  <c r="I24" i="1"/>
  <c r="J24" i="1" s="1"/>
  <c r="K24" i="1" s="1"/>
  <c r="L8" i="1"/>
  <c r="E23" i="1"/>
  <c r="I21" i="1"/>
  <c r="J21" i="1" s="1"/>
  <c r="K21" i="1" s="1"/>
  <c r="I26" i="1"/>
  <c r="J26" i="1" s="1"/>
  <c r="K26" i="1" s="1"/>
  <c r="K8" i="1"/>
  <c r="E26" i="1"/>
  <c r="I20" i="1"/>
  <c r="J20" i="1" s="1"/>
  <c r="K20" i="1" s="1"/>
  <c r="I22" i="1"/>
  <c r="J22" i="1" s="1"/>
  <c r="K22" i="1" s="1"/>
  <c r="I25" i="1"/>
  <c r="J25" i="1" s="1"/>
  <c r="K25" i="1" s="1"/>
  <c r="E12" i="1"/>
  <c r="E10" i="1"/>
  <c r="E13" i="1"/>
  <c r="E11" i="1"/>
  <c r="E9" i="1"/>
  <c r="D25" i="1" l="1"/>
  <c r="D27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K6" authorId="0" shapeId="0" xr:uid="{00000000-0006-0000-0000-000001000000}">
      <text>
        <r>
          <rPr>
            <sz val="9"/>
            <rFont val="SimSun"/>
            <charset val="134"/>
          </rPr>
          <t>Robson Vaamonde: utilizar a função do excel: =HOJE();</t>
        </r>
      </text>
    </comment>
    <comment ref="E7" authorId="0" shapeId="0" xr:uid="{00000000-0006-0000-0000-000002000000}">
      <text>
        <r>
          <rPr>
            <sz val="9"/>
            <rFont val="SimSun"/>
            <charset val="134"/>
          </rPr>
          <t>Robson Vaamonde:
utilizar as funções do excel: =HOJE() e =SOMA(), utilizar a formatação de célula (está aberto utilizar outra fórmula, como o DATADIF, recomendado).</t>
        </r>
      </text>
    </comment>
    <comment ref="J7" authorId="1" shapeId="0" xr:uid="{00000000-0006-0000-0000-000003000000}">
      <text>
        <r>
          <rPr>
            <sz val="9"/>
            <rFont val="SimSun"/>
            <charset val="134"/>
          </rPr>
          <t>Robson Vaamonde:
Utilizar a função do Excel: =MÉDIA()</t>
        </r>
      </text>
    </comment>
    <comment ref="K7" authorId="1" shapeId="0" xr:uid="{00000000-0006-0000-0000-000004000000}">
      <text>
        <r>
          <rPr>
            <sz val="9"/>
            <rFont val="SimSun"/>
            <charset val="134"/>
          </rPr>
          <t xml:space="preserve">Robson Vaamonde:
Utilizar a função do Excel: =PROCV();
Dica, utilizar Cópia Absoluta (Células Congeladas) ou Gerenciamento de Nomes
</t>
        </r>
      </text>
    </comment>
    <comment ref="L7" authorId="1" shapeId="0" xr:uid="{00000000-0006-0000-0000-000005000000}">
      <text>
        <r>
          <rPr>
            <sz val="9"/>
            <rFont val="SimSun"/>
            <charset val="134"/>
          </rPr>
          <t xml:space="preserve">Robson Vaamonde:
Utilizar a função do Excel: =PROCV();
Dica, utilizar Cópia Absoluta (Células Congeladas) ou Gerenciamento de Nomes
</t>
        </r>
      </text>
    </comment>
    <comment ref="B19" authorId="1" shapeId="0" xr:uid="{00000000-0006-0000-0000-000006000000}">
      <text>
        <r>
          <rPr>
            <sz val="9"/>
            <rFont val="SimSun"/>
            <charset val="134"/>
          </rPr>
          <t>Robson Vaamonde:
Utilizar a função do Excel: =MÁXIMO()</t>
        </r>
      </text>
    </comment>
    <comment ref="I19" authorId="1" shapeId="0" xr:uid="{00000000-0006-0000-0000-000007000000}">
      <text>
        <r>
          <rPr>
            <b/>
            <sz val="9"/>
            <rFont val="Arial"/>
            <charset val="134"/>
          </rPr>
          <t>vaamonde:</t>
        </r>
        <r>
          <rPr>
            <sz val="9"/>
            <rFont val="Arial"/>
            <charset val="134"/>
          </rPr>
          <t xml:space="preserve">
Utilizar a Função =MAIOR()</t>
        </r>
      </text>
    </comment>
    <comment ref="J19" authorId="1" shapeId="0" xr:uid="{00000000-0006-0000-0000-000008000000}">
      <text>
        <r>
          <rPr>
            <b/>
            <sz val="9"/>
            <rFont val="Arial"/>
            <charset val="134"/>
          </rPr>
          <t>vaamonde:</t>
        </r>
        <r>
          <rPr>
            <sz val="9"/>
            <rFont val="Arial"/>
            <charset val="134"/>
          </rPr>
          <t xml:space="preserve">
Utilizar a Função =CORRESP()
</t>
        </r>
      </text>
    </comment>
    <comment ref="K19" authorId="1" shapeId="0" xr:uid="{00000000-0006-0000-0000-000009000000}">
      <text>
        <r>
          <rPr>
            <b/>
            <sz val="9"/>
            <rFont val="Arial"/>
          </rPr>
          <t>vaamonde:</t>
        </r>
        <r>
          <rPr>
            <sz val="9"/>
            <rFont val="Arial"/>
          </rPr>
          <t xml:space="preserve">
Utilizar a função =ÍNDEX()</t>
        </r>
      </text>
    </comment>
    <comment ref="B20" authorId="1" shapeId="0" xr:uid="{00000000-0006-0000-0000-00000A000000}">
      <text>
        <r>
          <rPr>
            <sz val="9"/>
            <rFont val="SimSun"/>
            <charset val="134"/>
          </rPr>
          <t>Robson Vaamonde:
Utilizar a função do Excel: =MÍNIMO()</t>
        </r>
      </text>
    </comment>
    <comment ref="B22" authorId="1" shapeId="0" xr:uid="{00000000-0006-0000-0000-00000B000000}">
      <text>
        <r>
          <rPr>
            <sz val="9"/>
            <rFont val="SimSun"/>
            <charset val="134"/>
          </rPr>
          <t>Robson Vaamonde:
Utilizar a função do Excel: =CONT.VALORES()</t>
        </r>
      </text>
    </comment>
    <comment ref="E22" authorId="0" shapeId="0" xr:uid="{00000000-0006-0000-0000-00000C000000}">
      <text>
        <r>
          <rPr>
            <sz val="9"/>
            <rFont val="SimSun"/>
            <charset val="134"/>
          </rPr>
          <t>Robson Vaamonde:
utilizar a função do e xcel: =MÁXIMO().</t>
        </r>
      </text>
    </comment>
    <comment ref="B23" authorId="1" shapeId="0" xr:uid="{00000000-0006-0000-0000-00000D000000}">
      <text>
        <r>
          <rPr>
            <sz val="9"/>
            <rFont val="SimSun"/>
            <charset val="134"/>
          </rPr>
          <t>Robson Vaamonde:
Utilizar a função do Excel =CONT.SE()
Dica usar F ou M</t>
        </r>
      </text>
    </comment>
    <comment ref="B24" authorId="1" shapeId="0" xr:uid="{00000000-0006-0000-0000-00000E000000}">
      <text>
        <r>
          <rPr>
            <sz val="9"/>
            <rFont val="SimSun"/>
            <charset val="134"/>
          </rPr>
          <t>Robson Vaamonde:
Utilizar a função do Excel =CONT.SE()
Dica usar F ou M</t>
        </r>
      </text>
    </comment>
    <comment ref="I24" authorId="1" shapeId="0" xr:uid="{00000000-0006-0000-0000-00000F000000}">
      <text>
        <r>
          <rPr>
            <b/>
            <sz val="9"/>
            <rFont val="Arial"/>
            <charset val="134"/>
          </rPr>
          <t>vaamonde:</t>
        </r>
        <r>
          <rPr>
            <sz val="9"/>
            <rFont val="Arial"/>
            <charset val="134"/>
          </rPr>
          <t xml:space="preserve">
Utilizar a Função =MENOR()</t>
        </r>
      </text>
    </comment>
    <comment ref="J24" authorId="1" shapeId="0" xr:uid="{00000000-0006-0000-0000-000010000000}">
      <text>
        <r>
          <rPr>
            <b/>
            <sz val="9"/>
            <rFont val="Arial"/>
            <charset val="134"/>
          </rPr>
          <t>vaamonde:</t>
        </r>
        <r>
          <rPr>
            <sz val="9"/>
            <rFont val="Arial"/>
            <charset val="134"/>
          </rPr>
          <t xml:space="preserve">
Utilizar a Função =CORRESP()</t>
        </r>
      </text>
    </comment>
    <comment ref="K24" authorId="1" shapeId="0" xr:uid="{00000000-0006-0000-0000-000011000000}">
      <text>
        <r>
          <rPr>
            <b/>
            <sz val="9"/>
            <rFont val="Arial"/>
          </rPr>
          <t>vaamonde:</t>
        </r>
        <r>
          <rPr>
            <sz val="9"/>
            <rFont val="Arial"/>
          </rPr>
          <t xml:space="preserve">
Utilizar a função =ÍNDEX()</t>
        </r>
      </text>
    </comment>
    <comment ref="B25" authorId="1" shapeId="0" xr:uid="{00000000-0006-0000-0000-000012000000}">
      <text>
        <r>
          <rPr>
            <sz val="9"/>
            <rFont val="SimSun"/>
            <charset val="134"/>
          </rPr>
          <t>Robson Vaamonde:
Utilizar a função do Excel: =MÉDIA()</t>
        </r>
      </text>
    </comment>
    <comment ref="E25" authorId="0" shapeId="0" xr:uid="{00000000-0006-0000-0000-000013000000}">
      <text>
        <r>
          <rPr>
            <sz val="9"/>
            <rFont val="SimSun"/>
            <charset val="134"/>
          </rPr>
          <t>Robson  Vaamonde:
utilizar a função do excel: =MÍNIMO().</t>
        </r>
      </text>
    </comment>
    <comment ref="B26" authorId="1" shapeId="0" xr:uid="{00000000-0006-0000-0000-000014000000}">
      <text>
        <r>
          <rPr>
            <sz val="9"/>
            <rFont val="SimSun"/>
            <charset val="134"/>
          </rPr>
          <t>Robson Vaamonde:
Utilizar a função do Excel =MÉDIASE()
Dica usar F ou M</t>
        </r>
      </text>
    </comment>
    <comment ref="B27" authorId="1" shapeId="0" xr:uid="{00000000-0006-0000-0000-000015000000}">
      <text>
        <r>
          <rPr>
            <sz val="9"/>
            <rFont val="SimSun"/>
            <charset val="134"/>
          </rPr>
          <t>Robson Vaamonde:
Utilizar a função do Excel =MÉDIASE()
Dica usar F ou M</t>
        </r>
      </text>
    </comment>
  </commentList>
</comments>
</file>

<file path=xl/sharedStrings.xml><?xml version="1.0" encoding="utf-8"?>
<sst xmlns="http://schemas.openxmlformats.org/spreadsheetml/2006/main" count="88" uniqueCount="72">
  <si>
    <t>Prof. Robson Vaamonde
http://facebook.com/ProcedimentosEmTI
http://youtube.com/BoraParaPratica</t>
  </si>
  <si>
    <t>Notas Matemática - AulaEAD</t>
  </si>
  <si>
    <t>Data.:</t>
  </si>
  <si>
    <t>Data/Nasc</t>
  </si>
  <si>
    <t>Sexo</t>
  </si>
  <si>
    <t>Idade</t>
  </si>
  <si>
    <t>1º Bim</t>
  </si>
  <si>
    <t>2º Bim</t>
  </si>
  <si>
    <t>3º Bim</t>
  </si>
  <si>
    <t>4º Bim</t>
  </si>
  <si>
    <t>Média Final</t>
  </si>
  <si>
    <t>Conceito</t>
  </si>
  <si>
    <t>Resultado</t>
  </si>
  <si>
    <t>Matheus Souza</t>
  </si>
  <si>
    <t>M</t>
  </si>
  <si>
    <t>Adriana Rosa</t>
  </si>
  <si>
    <t>F</t>
  </si>
  <si>
    <t>Daniel Santos</t>
  </si>
  <si>
    <t>Raquel Silva</t>
  </si>
  <si>
    <t>Thais Araujo</t>
  </si>
  <si>
    <t>Robson Vaamonde</t>
  </si>
  <si>
    <t>O aluno e considerado aprovado somente quando consultar as configurações de Conceito e Resultado, utilizando os valores determinados para aprovação, exame e reprovação.</t>
  </si>
  <si>
    <t>Rank de Maiores Notas por Aluno</t>
  </si>
  <si>
    <t>Maior Nota Bimestral</t>
  </si>
  <si>
    <t>1º</t>
  </si>
  <si>
    <t>Menor Nota Bimestral</t>
  </si>
  <si>
    <t>2º</t>
  </si>
  <si>
    <t>Média Nota Bimestral</t>
  </si>
  <si>
    <t>3º</t>
  </si>
  <si>
    <t>Quantidade de Alunos</t>
  </si>
  <si>
    <t>Maior Média Final</t>
  </si>
  <si>
    <t>4º</t>
  </si>
  <si>
    <t>Quantidade de Alunos Masculino</t>
  </si>
  <si>
    <t>Rank de Menores Notas por Aluno</t>
  </si>
  <si>
    <t>Quantidade de Alunos Feminino</t>
  </si>
  <si>
    <t>Média de Idade dos Alunos</t>
  </si>
  <si>
    <t>Menor Média Final</t>
  </si>
  <si>
    <t>Idade Média dos Alunos Masculino</t>
  </si>
  <si>
    <t>Idade Média dos Alunos Feminino</t>
  </si>
  <si>
    <t>Média</t>
  </si>
  <si>
    <t>E</t>
  </si>
  <si>
    <t>Reprovado</t>
  </si>
  <si>
    <t>D</t>
  </si>
  <si>
    <t>Exame</t>
  </si>
  <si>
    <t>C</t>
  </si>
  <si>
    <t>Aprovado</t>
  </si>
  <si>
    <t>B</t>
  </si>
  <si>
    <t>A</t>
  </si>
  <si>
    <t>Alunos</t>
  </si>
  <si>
    <t>Fórmulas Utilizadas</t>
  </si>
  <si>
    <t>=HOJE()</t>
  </si>
  <si>
    <t>=DATADIF(B8;data_hoje;"y")</t>
  </si>
  <si>
    <t>=MÉDIA(F8:I8)</t>
  </si>
  <si>
    <t>=SE(OU(J8&gt;10;J8&lt;0);"Média Inválida";PROCV(J8;conceito;2))</t>
  </si>
  <si>
    <t>=SE(OU(J8&gt;10;J8&lt;0);"Média Inválida";PROCV(J8;resultado;2))</t>
  </si>
  <si>
    <t>=MÁXIMO(F8:F13)</t>
  </si>
  <si>
    <t>=MÍNIMO(F8:F13)</t>
  </si>
  <si>
    <t>=MÉDIA(F8:F13)</t>
  </si>
  <si>
    <t>=CONT.VALORES(alunos)</t>
  </si>
  <si>
    <t>=CONT.SE(sexo;"M")</t>
  </si>
  <si>
    <t>=CONT.SE(sexo;"F")</t>
  </si>
  <si>
    <t>=MÉDIA(idade)</t>
  </si>
  <si>
    <t>=MÉDIASE(sexo;"M";idade)</t>
  </si>
  <si>
    <t>=MÉDIASE(sexo;"F";idade)</t>
  </si>
  <si>
    <t>=MÁXIMO(media_final)</t>
  </si>
  <si>
    <t>=MÍNIMO(media_final)</t>
  </si>
  <si>
    <t>=MAIOR(media_final;1)</t>
  </si>
  <si>
    <t>=CORRESP(I19;media_final;0)</t>
  </si>
  <si>
    <t>=ÍNDICE(alunos;J19)</t>
  </si>
  <si>
    <t>=MENOR(media_final;1)</t>
  </si>
  <si>
    <t>=CORRESP(I24;media_final;0)</t>
  </si>
  <si>
    <t>=ÍNDICE(alunos;J24)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</si>
</sst>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indexed="63"/>
      <name val="Calibri"/>
      <charset val="134"/>
    </font>
    <font>
      <sz val="8"/>
      <color indexed="63"/>
      <name val="Calibri"/>
      <charset val="134"/>
    </font>
    <font>
      <b/>
      <sz val="11"/>
      <color indexed="63"/>
      <name val="Calibri"/>
      <charset val="134"/>
    </font>
    <font>
      <sz val="20"/>
      <color indexed="63"/>
      <name val="Calibri"/>
      <charset val="134"/>
    </font>
    <font>
      <sz val="9"/>
      <name val="SimSun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9"/>
      <name val="Arial"/>
    </font>
    <font>
      <sz val="9"/>
      <name val="Arial"/>
    </font>
    <font>
      <b/>
      <sz val="11"/>
      <color indexed="63"/>
      <name val="Calibri"/>
      <family val="2"/>
    </font>
    <font>
      <sz val="11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89996032593768116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 applyAlignment="1"/>
    <xf numFmtId="9" fontId="0" fillId="0" borderId="0" xfId="0" applyNumberFormat="1" applyAlignment="1"/>
    <xf numFmtId="14" fontId="0" fillId="0" borderId="1" xfId="0" applyNumberFormat="1" applyBorder="1" applyAlignment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14" fontId="0" fillId="0" borderId="0" xfId="0" applyNumberFormat="1" applyBorder="1" applyAlignment="1"/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0" fillId="0" borderId="1" xfId="0" applyNumberFormat="1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2" fillId="0" borderId="1" xfId="0" applyNumberFormat="1" applyFont="1" applyFill="1" applyBorder="1" applyAlignme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185420</xdr:colOff>
      <xdr:row>4</xdr:row>
      <xdr:rowOff>141605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9600" y="190500"/>
          <a:ext cx="975995" cy="713105"/>
        </a:xfrm>
        <a:prstGeom prst="rect">
          <a:avLst/>
        </a:prstGeom>
      </xdr:spPr>
    </xdr:pic>
    <xdr:clientData/>
  </xdr:twoCellAnchor>
  <xdr:twoCellAnchor editAs="oneCell">
    <xdr:from>
      <xdr:col>10</xdr:col>
      <xdr:colOff>572135</xdr:colOff>
      <xdr:row>1</xdr:row>
      <xdr:rowOff>635</xdr:rowOff>
    </xdr:from>
    <xdr:to>
      <xdr:col>11</xdr:col>
      <xdr:colOff>791765</xdr:colOff>
      <xdr:row>4</xdr:row>
      <xdr:rowOff>150495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409180" y="191135"/>
          <a:ext cx="932180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</xdr:colOff>
      <xdr:row>1</xdr:row>
      <xdr:rowOff>58420</xdr:rowOff>
    </xdr:from>
    <xdr:to>
      <xdr:col>2</xdr:col>
      <xdr:colOff>190500</xdr:colOff>
      <xdr:row>3</xdr:row>
      <xdr:rowOff>118110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5950" y="248920"/>
          <a:ext cx="612140" cy="440690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1</xdr:row>
      <xdr:rowOff>55245</xdr:rowOff>
    </xdr:from>
    <xdr:to>
      <xdr:col>5</xdr:col>
      <xdr:colOff>684989</xdr:colOff>
      <xdr:row>3</xdr:row>
      <xdr:rowOff>93345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2959735" y="245745"/>
          <a:ext cx="56261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="160" zoomScaleNormal="160" workbookViewId="0"/>
  </sheetViews>
  <sheetFormatPr defaultColWidth="0" defaultRowHeight="15" zeroHeight="1"/>
  <cols>
    <col min="1" max="1" width="9.140625" customWidth="1"/>
    <col min="2" max="2" width="11.85546875" customWidth="1"/>
    <col min="3" max="3" width="23.140625" customWidth="1"/>
    <col min="4" max="9" width="7.85546875" customWidth="1"/>
    <col min="10" max="10" width="11.42578125" customWidth="1"/>
    <col min="11" max="11" width="10.7109375" customWidth="1"/>
    <col min="12" max="12" width="11.85546875" customWidth="1"/>
    <col min="13" max="13" width="6.7109375" customWidth="1"/>
    <col min="14" max="14" width="8.85546875" hidden="1" customWidth="1"/>
    <col min="15" max="15" width="8.5703125" hidden="1" customWidth="1"/>
    <col min="16" max="16" width="10.85546875" hidden="1" customWidth="1"/>
    <col min="17" max="16384" width="9.140625" hidden="1"/>
  </cols>
  <sheetData>
    <row r="1" spans="2:12"/>
    <row r="2" spans="2:12">
      <c r="B2" s="30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2:1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2:12">
      <c r="B6" s="23" t="s">
        <v>1</v>
      </c>
      <c r="C6" s="24"/>
      <c r="D6" s="24"/>
      <c r="E6" s="24"/>
      <c r="F6" s="24"/>
      <c r="G6" s="24"/>
      <c r="H6" s="24"/>
      <c r="I6" s="24"/>
      <c r="J6" s="24"/>
      <c r="K6" s="18" t="s">
        <v>2</v>
      </c>
      <c r="L6" s="35">
        <f ca="1">TODAY()</f>
        <v>43590</v>
      </c>
    </row>
    <row r="7" spans="2:12">
      <c r="B7" s="1" t="s">
        <v>3</v>
      </c>
      <c r="C7" s="1" t="s">
        <v>48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</row>
    <row r="8" spans="2:12">
      <c r="B8" s="7">
        <v>29348</v>
      </c>
      <c r="C8" s="4" t="s">
        <v>13</v>
      </c>
      <c r="D8" s="8" t="s">
        <v>14</v>
      </c>
      <c r="E8" s="9">
        <f ca="1">DATEDIF(B8,data_hoje,"y")</f>
        <v>38</v>
      </c>
      <c r="F8" s="2">
        <v>7</v>
      </c>
      <c r="G8" s="2">
        <v>8</v>
      </c>
      <c r="H8" s="2">
        <v>4.5</v>
      </c>
      <c r="I8" s="2">
        <v>5.5</v>
      </c>
      <c r="J8" s="2">
        <f>AVERAGE(F8:I8)</f>
        <v>6.25</v>
      </c>
      <c r="K8" s="17" t="str">
        <f>IF(OR(J8&gt;10,J8&lt;0),"Média Inválida",VLOOKUP(J8,conceito,2))</f>
        <v>C</v>
      </c>
      <c r="L8" s="19" t="str">
        <f>IF(OR(J8&gt;10,J8&lt;0),"Média Inválida",VLOOKUP(J8,resultado,2))</f>
        <v>Exame</v>
      </c>
    </row>
    <row r="9" spans="2:12">
      <c r="B9" s="7">
        <v>27677</v>
      </c>
      <c r="C9" s="10" t="s">
        <v>15</v>
      </c>
      <c r="D9" s="8" t="s">
        <v>16</v>
      </c>
      <c r="E9" s="9">
        <f ca="1">DATEDIF(B9,data_hoje,"y")</f>
        <v>43</v>
      </c>
      <c r="F9" s="2">
        <v>6</v>
      </c>
      <c r="G9" s="2">
        <v>8</v>
      </c>
      <c r="H9" s="2">
        <v>8.5</v>
      </c>
      <c r="I9" s="2">
        <v>9.5</v>
      </c>
      <c r="J9" s="2">
        <f t="shared" ref="J9:J13" si="0">AVERAGE(F9:I9)</f>
        <v>8</v>
      </c>
      <c r="K9" s="17" t="str">
        <f>IF(OR(J9&gt;10,J9&lt;0),"Média Inválida",VLOOKUP(J9,conceito,2))</f>
        <v>B</v>
      </c>
      <c r="L9" s="19" t="str">
        <f>IF(OR(J9&gt;10,J9&lt;0),"Média Inválida",VLOOKUP(J9,resultado,2))</f>
        <v>Aprovado</v>
      </c>
    </row>
    <row r="10" spans="2:12">
      <c r="B10" s="7">
        <v>34731</v>
      </c>
      <c r="C10" s="10" t="s">
        <v>17</v>
      </c>
      <c r="D10" s="8" t="s">
        <v>14</v>
      </c>
      <c r="E10" s="9">
        <f ca="1">DATEDIF(B10,data_hoje,"y")</f>
        <v>24</v>
      </c>
      <c r="F10" s="2">
        <v>5.5</v>
      </c>
      <c r="G10" s="2">
        <v>6.5</v>
      </c>
      <c r="H10" s="2">
        <v>0</v>
      </c>
      <c r="I10" s="2">
        <v>0</v>
      </c>
      <c r="J10" s="2">
        <f t="shared" si="0"/>
        <v>3</v>
      </c>
      <c r="K10" s="17" t="str">
        <f>IF(OR(J10&gt;10,J10&lt;0),"Média Inválida",VLOOKUP(J10,conceito,2))</f>
        <v>D</v>
      </c>
      <c r="L10" s="19" t="str">
        <f>IF(OR(J10&gt;10,J10&lt;0),"Média Inválida",VLOOKUP(J10,resultado,2))</f>
        <v>Reprovado</v>
      </c>
    </row>
    <row r="11" spans="2:12">
      <c r="B11" s="7">
        <v>23957</v>
      </c>
      <c r="C11" s="10" t="s">
        <v>18</v>
      </c>
      <c r="D11" s="8" t="s">
        <v>16</v>
      </c>
      <c r="E11" s="9">
        <f ca="1">DATEDIF(B11,data_hoje,"y")</f>
        <v>53</v>
      </c>
      <c r="F11" s="2">
        <v>10</v>
      </c>
      <c r="G11" s="2">
        <v>3</v>
      </c>
      <c r="H11" s="2">
        <v>4.5</v>
      </c>
      <c r="I11" s="2">
        <v>8.5</v>
      </c>
      <c r="J11" s="2">
        <f t="shared" si="0"/>
        <v>6.5</v>
      </c>
      <c r="K11" s="17" t="str">
        <f>IF(OR(J11&gt;10,J11&lt;0),"Média Inválida",VLOOKUP(J11,conceito,2))</f>
        <v>C</v>
      </c>
      <c r="L11" s="19" t="str">
        <f>IF(OR(J11&gt;10,J11&lt;0),"Média Inválida",VLOOKUP(J11,resultado,2))</f>
        <v>Exame</v>
      </c>
    </row>
    <row r="12" spans="2:12">
      <c r="B12" s="7">
        <v>36774</v>
      </c>
      <c r="C12" s="10" t="s">
        <v>19</v>
      </c>
      <c r="D12" s="8" t="s">
        <v>16</v>
      </c>
      <c r="E12" s="9">
        <f ca="1">DATEDIF(B12,data_hoje,"y")</f>
        <v>18</v>
      </c>
      <c r="F12" s="2">
        <v>10</v>
      </c>
      <c r="G12" s="2">
        <v>10</v>
      </c>
      <c r="H12" s="2">
        <v>10</v>
      </c>
      <c r="I12" s="2">
        <v>1</v>
      </c>
      <c r="J12" s="2">
        <f t="shared" si="0"/>
        <v>7.75</v>
      </c>
      <c r="K12" s="17" t="str">
        <f>IF(OR(J12&gt;10,J12&lt;0),"Média Inválida",VLOOKUP(J12,conceito,2))</f>
        <v>B</v>
      </c>
      <c r="L12" s="19" t="str">
        <f>IF(OR(J12&gt;10,J12&lt;0),"Média Inválida",VLOOKUP(J12,resultado,2))</f>
        <v>Aprovado</v>
      </c>
    </row>
    <row r="13" spans="2:12">
      <c r="B13" s="7">
        <v>29038</v>
      </c>
      <c r="C13" s="4" t="s">
        <v>20</v>
      </c>
      <c r="D13" s="8" t="s">
        <v>14</v>
      </c>
      <c r="E13" s="9">
        <f ca="1">DATEDIF(B13,data_hoje,"y")</f>
        <v>39</v>
      </c>
      <c r="F13" s="2">
        <v>10</v>
      </c>
      <c r="G13" s="2">
        <v>10</v>
      </c>
      <c r="H13" s="2">
        <v>10</v>
      </c>
      <c r="I13" s="2">
        <v>10</v>
      </c>
      <c r="J13" s="2">
        <f t="shared" si="0"/>
        <v>10</v>
      </c>
      <c r="K13" s="17" t="str">
        <f>IF(OR(J13&gt;10,J13&lt;0),"Média Inválida",VLOOKUP(J13,conceito,2))</f>
        <v>A</v>
      </c>
      <c r="L13" s="19" t="str">
        <f>IF(OR(J13&gt;10,J13&lt;0),"Média Inválida",VLOOKUP(J13,resultado,2))</f>
        <v>Aprovado</v>
      </c>
    </row>
    <row r="14" spans="2:12">
      <c r="B14" s="11"/>
      <c r="C14" s="12"/>
      <c r="D14" s="13"/>
      <c r="E14" s="14"/>
      <c r="F14" s="15"/>
      <c r="G14" s="15"/>
      <c r="H14" s="15"/>
      <c r="I14" s="15"/>
      <c r="J14" s="20"/>
      <c r="K14" s="20"/>
      <c r="L14" s="21"/>
    </row>
    <row r="15" spans="2:12">
      <c r="B15" s="31" t="s">
        <v>21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2:1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2:12"/>
    <row r="18" spans="2:12">
      <c r="D18" s="1" t="s">
        <v>6</v>
      </c>
      <c r="E18" s="1" t="s">
        <v>7</v>
      </c>
      <c r="F18" s="1" t="s">
        <v>8</v>
      </c>
      <c r="G18" s="1" t="s">
        <v>9</v>
      </c>
      <c r="H18" s="25" t="s">
        <v>22</v>
      </c>
      <c r="I18" s="25"/>
      <c r="J18" s="25"/>
      <c r="K18" s="25"/>
      <c r="L18" s="25"/>
    </row>
    <row r="19" spans="2:12">
      <c r="B19" s="26" t="s">
        <v>23</v>
      </c>
      <c r="C19" s="27"/>
      <c r="D19" s="2">
        <f>MAX(F8:F13)</f>
        <v>10</v>
      </c>
      <c r="E19" s="2">
        <f t="shared" ref="E19:G19" si="1">MAX(G8:G13)</f>
        <v>10</v>
      </c>
      <c r="F19" s="2">
        <f t="shared" si="1"/>
        <v>10</v>
      </c>
      <c r="G19" s="2">
        <f t="shared" si="1"/>
        <v>10</v>
      </c>
      <c r="H19" s="16" t="s">
        <v>24</v>
      </c>
      <c r="I19" s="37">
        <f>LARGE(media_final,1)</f>
        <v>10</v>
      </c>
      <c r="J19" s="22">
        <f>MATCH(I19,media_final,0)</f>
        <v>6</v>
      </c>
      <c r="K19" s="28" t="str">
        <f>INDEX(alunos,J19)</f>
        <v>Robson Vaamonde</v>
      </c>
      <c r="L19" s="28"/>
    </row>
    <row r="20" spans="2:12">
      <c r="B20" s="26" t="s">
        <v>25</v>
      </c>
      <c r="C20" s="27"/>
      <c r="D20" s="2">
        <f>MIN(F8:F13)</f>
        <v>5.5</v>
      </c>
      <c r="E20" s="2">
        <f t="shared" ref="E20:G20" si="2">MIN(G8:G13)</f>
        <v>3</v>
      </c>
      <c r="F20" s="2">
        <f t="shared" si="2"/>
        <v>0</v>
      </c>
      <c r="G20" s="2">
        <f t="shared" si="2"/>
        <v>0</v>
      </c>
      <c r="H20" s="16" t="s">
        <v>26</v>
      </c>
      <c r="I20" s="37">
        <f>LARGE(media_final,2)</f>
        <v>8</v>
      </c>
      <c r="J20" s="22">
        <f>MATCH(I20,media_final,0)</f>
        <v>2</v>
      </c>
      <c r="K20" s="28" t="str">
        <f>INDEX(alunos,J20)</f>
        <v>Adriana Rosa</v>
      </c>
      <c r="L20" s="28"/>
    </row>
    <row r="21" spans="2:12">
      <c r="B21" s="26" t="s">
        <v>27</v>
      </c>
      <c r="C21" s="27"/>
      <c r="D21" s="2">
        <f>AVERAGE(F8:F13)</f>
        <v>8.0833333333333339</v>
      </c>
      <c r="E21" s="2">
        <f t="shared" ref="E21:G21" si="3">AVERAGE(G8:G13)</f>
        <v>7.583333333333333</v>
      </c>
      <c r="F21" s="2">
        <f t="shared" si="3"/>
        <v>6.25</v>
      </c>
      <c r="G21" s="2">
        <f t="shared" si="3"/>
        <v>5.75</v>
      </c>
      <c r="H21" s="16" t="s">
        <v>28</v>
      </c>
      <c r="I21" s="37">
        <f>LARGE(media_final,2)</f>
        <v>8</v>
      </c>
      <c r="J21" s="22">
        <f>MATCH(I21,media_final,0)</f>
        <v>2</v>
      </c>
      <c r="K21" s="28" t="str">
        <f>INDEX(alunos,J21)</f>
        <v>Adriana Rosa</v>
      </c>
      <c r="L21" s="28"/>
    </row>
    <row r="22" spans="2:12">
      <c r="B22" s="26" t="s">
        <v>29</v>
      </c>
      <c r="C22" s="27"/>
      <c r="D22" s="17">
        <f>COUNTA(alunos)</f>
        <v>6</v>
      </c>
      <c r="E22" s="25" t="s">
        <v>30</v>
      </c>
      <c r="F22" s="25"/>
      <c r="G22" s="25"/>
      <c r="H22" s="16" t="s">
        <v>31</v>
      </c>
      <c r="I22" s="37">
        <f>LARGE(media_final,3)</f>
        <v>7.75</v>
      </c>
      <c r="J22" s="22">
        <f>MATCH(I22,media_final,0)</f>
        <v>5</v>
      </c>
      <c r="K22" s="28" t="str">
        <f>INDEX(alunos,J22)</f>
        <v>Thais Araujo</v>
      </c>
      <c r="L22" s="28"/>
    </row>
    <row r="23" spans="2:12">
      <c r="B23" s="26" t="s">
        <v>32</v>
      </c>
      <c r="C23" s="27"/>
      <c r="D23" s="17">
        <f>COUNTIF(sexo,"M")</f>
        <v>3</v>
      </c>
      <c r="E23" s="32">
        <f>MAX(media_final)</f>
        <v>10</v>
      </c>
      <c r="F23" s="32"/>
      <c r="G23" s="32"/>
      <c r="H23" s="25" t="s">
        <v>33</v>
      </c>
      <c r="I23" s="25"/>
      <c r="J23" s="25"/>
      <c r="K23" s="25"/>
      <c r="L23" s="25"/>
    </row>
    <row r="24" spans="2:12">
      <c r="B24" s="26" t="s">
        <v>34</v>
      </c>
      <c r="C24" s="27"/>
      <c r="D24" s="17">
        <f>COUNTIF(sexo,"F")</f>
        <v>3</v>
      </c>
      <c r="E24" s="32"/>
      <c r="F24" s="32"/>
      <c r="G24" s="32"/>
      <c r="H24" s="16" t="s">
        <v>24</v>
      </c>
      <c r="I24" s="37">
        <f>SMALL(media_final,1)</f>
        <v>3</v>
      </c>
      <c r="J24" s="22">
        <f>MATCH(I24,media_final,0)</f>
        <v>3</v>
      </c>
      <c r="K24" s="28" t="str">
        <f>INDEX(alunos,J24)</f>
        <v>Daniel Santos</v>
      </c>
      <c r="L24" s="28"/>
    </row>
    <row r="25" spans="2:12">
      <c r="B25" s="26" t="s">
        <v>35</v>
      </c>
      <c r="C25" s="27"/>
      <c r="D25" s="36">
        <f ca="1">AVERAGE(idade)</f>
        <v>35.833333333333336</v>
      </c>
      <c r="E25" s="25" t="s">
        <v>36</v>
      </c>
      <c r="F25" s="25"/>
      <c r="G25" s="25"/>
      <c r="H25" s="16" t="s">
        <v>26</v>
      </c>
      <c r="I25" s="37">
        <f>SMALL(media_final,2)</f>
        <v>6.25</v>
      </c>
      <c r="J25" s="22">
        <f>MATCH(I25,media_final,0)</f>
        <v>1</v>
      </c>
      <c r="K25" s="28" t="str">
        <f>INDEX(alunos,J25)</f>
        <v>Matheus Souza</v>
      </c>
      <c r="L25" s="28"/>
    </row>
    <row r="26" spans="2:12">
      <c r="B26" s="26" t="s">
        <v>37</v>
      </c>
      <c r="C26" s="27"/>
      <c r="D26" s="36">
        <f ca="1">AVERAGEIF(sexo,"M",idade)</f>
        <v>33.666666666666664</v>
      </c>
      <c r="E26" s="32">
        <f>MIN(media_final)</f>
        <v>3</v>
      </c>
      <c r="F26" s="32"/>
      <c r="G26" s="32"/>
      <c r="H26" s="16" t="s">
        <v>28</v>
      </c>
      <c r="I26" s="37">
        <f>SMALL(media_final,3)</f>
        <v>6.5</v>
      </c>
      <c r="J26" s="22">
        <f>MATCH(I26,media_final,0)</f>
        <v>4</v>
      </c>
      <c r="K26" s="28" t="str">
        <f>INDEX(alunos,J26)</f>
        <v>Raquel Silva</v>
      </c>
      <c r="L26" s="28"/>
    </row>
    <row r="27" spans="2:12">
      <c r="B27" s="26" t="s">
        <v>38</v>
      </c>
      <c r="C27" s="27"/>
      <c r="D27" s="36">
        <f ca="1">AVERAGEIF(sexo,"F",idade)</f>
        <v>38</v>
      </c>
      <c r="E27" s="32"/>
      <c r="F27" s="32"/>
      <c r="G27" s="32"/>
      <c r="H27" s="16" t="s">
        <v>31</v>
      </c>
      <c r="I27" s="37">
        <f>SMALL(media_final,4)</f>
        <v>7.75</v>
      </c>
      <c r="J27" s="22">
        <f>MATCH(I27,media_final,0)</f>
        <v>5</v>
      </c>
      <c r="K27" s="28" t="str">
        <f>INDEX(alunos,J27)</f>
        <v>Thais Araujo</v>
      </c>
      <c r="L27" s="28"/>
    </row>
    <row r="28" spans="2:12"/>
    <row r="29" spans="2:12">
      <c r="B29" s="38" t="s">
        <v>49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2:12">
      <c r="B30" s="39" t="s">
        <v>50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2:12">
      <c r="B31" s="39" t="s">
        <v>51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2:12">
      <c r="B32" s="40" t="s">
        <v>52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2:12">
      <c r="B33" s="40" t="s">
        <v>53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2:12">
      <c r="B34" s="40" t="s">
        <v>54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2:12">
      <c r="B35" s="40" t="s">
        <v>55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2:12">
      <c r="B36" s="40" t="s">
        <v>56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2:12">
      <c r="B37" s="40" t="s">
        <v>57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2:12">
      <c r="B38" s="40" t="s">
        <v>58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2:12">
      <c r="B39" s="40" t="s">
        <v>59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2:12">
      <c r="B40" s="40" t="s">
        <v>60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2:12">
      <c r="B41" s="40" t="s">
        <v>61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2:12">
      <c r="B42" s="40" t="s">
        <v>62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2:12">
      <c r="B43" s="40" t="s">
        <v>63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2:12">
      <c r="B44" s="40" t="s">
        <v>64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2:12">
      <c r="B45" s="40" t="s">
        <v>65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2:12">
      <c r="B46" s="40" t="s">
        <v>66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2:12">
      <c r="B47" s="40" t="s">
        <v>67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2:12">
      <c r="B48" s="40" t="s">
        <v>68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>
      <c r="B49" s="40" t="s">
        <v>69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2:12">
      <c r="B50" s="40" t="s">
        <v>70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>
      <c r="B51" s="40" t="s">
        <v>71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2:12"/>
    <row r="53" spans="2:12" hidden="1"/>
    <row r="54" spans="2:12" hidden="1"/>
    <row r="55" spans="2:12" hidden="1"/>
    <row r="56" spans="2:12" hidden="1"/>
    <row r="57" spans="2:12" hidden="1"/>
    <row r="58" spans="2:12" hidden="1"/>
    <row r="59" spans="2:12" hidden="1"/>
    <row r="60" spans="2:12" hidden="1"/>
    <row r="61" spans="2:12" hidden="1"/>
    <row r="62" spans="2:12" hidden="1"/>
  </sheetData>
  <mergeCells count="49">
    <mergeCell ref="B51:L51"/>
    <mergeCell ref="B46:L46"/>
    <mergeCell ref="B47:L47"/>
    <mergeCell ref="B48:L48"/>
    <mergeCell ref="B49:L49"/>
    <mergeCell ref="B50:L50"/>
    <mergeCell ref="B41:L41"/>
    <mergeCell ref="B42:L42"/>
    <mergeCell ref="B43:L43"/>
    <mergeCell ref="B44:L44"/>
    <mergeCell ref="B45:L45"/>
    <mergeCell ref="B36:L36"/>
    <mergeCell ref="B37:L37"/>
    <mergeCell ref="B38:L38"/>
    <mergeCell ref="B39:L39"/>
    <mergeCell ref="B40:L40"/>
    <mergeCell ref="B2:L5"/>
    <mergeCell ref="B15:L16"/>
    <mergeCell ref="E23:G24"/>
    <mergeCell ref="E26:G27"/>
    <mergeCell ref="B35:L35"/>
    <mergeCell ref="B30:L30"/>
    <mergeCell ref="B31:L31"/>
    <mergeCell ref="B32:L32"/>
    <mergeCell ref="B33:L33"/>
    <mergeCell ref="B34:L34"/>
    <mergeCell ref="B26:C26"/>
    <mergeCell ref="K26:L26"/>
    <mergeCell ref="B27:C27"/>
    <mergeCell ref="K27:L27"/>
    <mergeCell ref="B29:L29"/>
    <mergeCell ref="B23:C23"/>
    <mergeCell ref="H23:L23"/>
    <mergeCell ref="B24:C24"/>
    <mergeCell ref="K24:L24"/>
    <mergeCell ref="B25:C25"/>
    <mergeCell ref="E25:G25"/>
    <mergeCell ref="K25:L25"/>
    <mergeCell ref="B21:C21"/>
    <mergeCell ref="K21:L21"/>
    <mergeCell ref="B22:C22"/>
    <mergeCell ref="E22:G22"/>
    <mergeCell ref="K22:L22"/>
    <mergeCell ref="B6:J6"/>
    <mergeCell ref="H18:L18"/>
    <mergeCell ref="B19:C19"/>
    <mergeCell ref="K19:L19"/>
    <mergeCell ref="B20:C20"/>
    <mergeCell ref="K20:L20"/>
  </mergeCells>
  <conditionalFormatting sqref="E8:E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F8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{CC42B991-D33A-443A-AE36-65AB60F48AEB}</x14:id>
        </ext>
      </extLst>
    </cfRule>
  </conditionalFormatting>
  <conditionalFormatting sqref="J8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3">
    <cfRule type="containsText" dxfId="0" priority="3" operator="containsText" text="Aprovado">
      <formula>NOT(ISERROR(SEARCH("Aprovado",L8)))</formula>
    </cfRule>
    <cfRule type="containsText" dxfId="1" priority="2" operator="containsText" text="Exame">
      <formula>NOT(ISERROR(SEARCH("Exame",L8)))</formula>
    </cfRule>
    <cfRule type="containsText" dxfId="2" priority="1" operator="containsText" text="Reprovado">
      <formula>NOT(ISERROR(SEARCH("Reprovado",L8)))</formula>
    </cfRule>
  </conditionalFormatting>
  <pageMargins left="0.75" right="0.75" top="1" bottom="1" header="0.51180555555555596" footer="0.51180555555555596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42B991-D33A-443A-AE36-65AB60F48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235" zoomScaleNormal="235" workbookViewId="0"/>
  </sheetViews>
  <sheetFormatPr defaultColWidth="0" defaultRowHeight="15" zeroHeight="1"/>
  <cols>
    <col min="1" max="1" width="9" customWidth="1"/>
    <col min="2" max="2" width="6.5703125" customWidth="1"/>
    <col min="3" max="5" width="9"/>
    <col min="6" max="6" width="10.28515625" customWidth="1"/>
    <col min="7" max="7" width="9" customWidth="1"/>
    <col min="8" max="8" width="9" hidden="1" customWidth="1"/>
    <col min="9" max="16384" width="9" hidden="1"/>
  </cols>
  <sheetData>
    <row r="1" spans="2:6"/>
    <row r="2" spans="2:6">
      <c r="B2" s="33" t="s">
        <v>0</v>
      </c>
      <c r="C2" s="34"/>
      <c r="D2" s="34"/>
      <c r="E2" s="34"/>
      <c r="F2" s="34"/>
    </row>
    <row r="3" spans="2:6">
      <c r="B3" s="34"/>
      <c r="C3" s="34"/>
      <c r="D3" s="34"/>
      <c r="E3" s="34"/>
      <c r="F3" s="34"/>
    </row>
    <row r="4" spans="2:6">
      <c r="B4" s="34"/>
      <c r="C4" s="34"/>
      <c r="D4" s="34"/>
      <c r="E4" s="34"/>
      <c r="F4" s="34"/>
    </row>
    <row r="5" spans="2:6">
      <c r="B5" s="1" t="s">
        <v>39</v>
      </c>
      <c r="C5" s="1" t="s">
        <v>11</v>
      </c>
      <c r="E5" s="1" t="s">
        <v>39</v>
      </c>
      <c r="F5" s="1" t="s">
        <v>12</v>
      </c>
    </row>
    <row r="6" spans="2:6">
      <c r="B6" s="2">
        <v>0</v>
      </c>
      <c r="C6" s="3" t="s">
        <v>40</v>
      </c>
      <c r="E6" s="2">
        <v>0</v>
      </c>
      <c r="F6" s="4" t="s">
        <v>41</v>
      </c>
    </row>
    <row r="7" spans="2:6">
      <c r="B7" s="2">
        <v>2.5</v>
      </c>
      <c r="C7" s="3" t="s">
        <v>42</v>
      </c>
      <c r="E7" s="2">
        <v>5</v>
      </c>
      <c r="F7" s="4" t="s">
        <v>43</v>
      </c>
    </row>
    <row r="8" spans="2:6">
      <c r="B8" s="2">
        <v>5</v>
      </c>
      <c r="C8" s="3" t="s">
        <v>44</v>
      </c>
      <c r="E8" s="2">
        <v>7.5</v>
      </c>
      <c r="F8" s="4" t="s">
        <v>45</v>
      </c>
    </row>
    <row r="9" spans="2:6">
      <c r="B9" s="2">
        <v>7.5</v>
      </c>
      <c r="C9" s="3" t="s">
        <v>46</v>
      </c>
      <c r="E9" s="5"/>
    </row>
    <row r="10" spans="2:6">
      <c r="B10" s="2">
        <v>9</v>
      </c>
      <c r="C10" s="3" t="s">
        <v>47</v>
      </c>
    </row>
    <row r="11" spans="2:6"/>
    <row r="19" spans="3:3" hidden="1">
      <c r="C19" s="6"/>
    </row>
  </sheetData>
  <mergeCells count="1">
    <mergeCell ref="B2:F4"/>
  </mergeCells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Notas Matemática</vt:lpstr>
      <vt:lpstr>Configurações</vt:lpstr>
      <vt:lpstr>alunos</vt:lpstr>
      <vt:lpstr>conceito</vt:lpstr>
      <vt:lpstr>data_hoje</vt:lpstr>
      <vt:lpstr>idade</vt:lpstr>
      <vt:lpstr>media_final</vt:lpstr>
      <vt:lpstr>resultado</vt:lpstr>
      <vt:lpstr>sexo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2015-05-31T19:49:00Z</cp:lastPrinted>
  <dcterms:created xsi:type="dcterms:W3CDTF">2015-01-22T16:28:00Z</dcterms:created>
  <dcterms:modified xsi:type="dcterms:W3CDTF">2019-05-05T20:18:35Z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1046-10.2.0.7646</vt:lpwstr>
  </property>
  <property fmtid="{D5CDD505-2E9C-101B-9397-08002B2CF9AE}" pid="3" name="KSOReadingLayout">
    <vt:bool>true</vt:bool>
  </property>
</Properties>
</file>