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C2D0B050-C5D5-42B3-94B9-EA3600565CEF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Médias Matemática" sheetId="1" r:id="rId1"/>
    <sheet name="Resumo Final" sheetId="2" r:id="rId2"/>
    <sheet name="Configurações" sheetId="3" r:id="rId3"/>
  </sheets>
  <definedNames>
    <definedName name="alunos">'Médias Matemática'!$B$16:$B$28</definedName>
    <definedName name="aulas_no_ano">Configurações!$C$11</definedName>
    <definedName name="condicao_faltas">'Médias Matemática'!$M$16:$M$28</definedName>
    <definedName name="condicao_provas">'Médias Matemática'!$K$16:$K$28</definedName>
    <definedName name="condicao_trabalhos">'Médias Matemática'!$L$16:$L$28</definedName>
    <definedName name="exame">Configurações!$C$9</definedName>
    <definedName name="faltas">Configurações!$C$10</definedName>
    <definedName name="media_provas">'Médias Matemática'!$H$16:$H$28</definedName>
    <definedName name="media_trabalhos">'Médias Matemática'!$I$16:$I$28</definedName>
    <definedName name="provas">Configurações!$C$7</definedName>
    <definedName name="resultado_final">'Médias Matemática'!$N$16:$N$28</definedName>
    <definedName name="trabalhos">Configurações!$C$8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M17" i="1"/>
  <c r="M18" i="1"/>
  <c r="N18" i="1" s="1"/>
  <c r="M19" i="1"/>
  <c r="M20" i="1"/>
  <c r="M21" i="1"/>
  <c r="M22" i="1"/>
  <c r="M23" i="1"/>
  <c r="M24" i="1"/>
  <c r="M25" i="1"/>
  <c r="M26" i="1"/>
  <c r="M27" i="1"/>
  <c r="N27" i="1" s="1"/>
  <c r="M28" i="1"/>
  <c r="M16" i="1"/>
  <c r="C15" i="2" s="1"/>
  <c r="L18" i="1"/>
  <c r="L20" i="1"/>
  <c r="L22" i="1"/>
  <c r="L24" i="1"/>
  <c r="L26" i="1"/>
  <c r="L28" i="1"/>
  <c r="I17" i="1"/>
  <c r="L17" i="1" s="1"/>
  <c r="I18" i="1"/>
  <c r="I19" i="1"/>
  <c r="L19" i="1" s="1"/>
  <c r="I20" i="1"/>
  <c r="I21" i="1"/>
  <c r="L21" i="1" s="1"/>
  <c r="I22" i="1"/>
  <c r="I23" i="1"/>
  <c r="L23" i="1" s="1"/>
  <c r="I24" i="1"/>
  <c r="I25" i="1"/>
  <c r="L25" i="1" s="1"/>
  <c r="I26" i="1"/>
  <c r="I27" i="1"/>
  <c r="L27" i="1" s="1"/>
  <c r="I28" i="1"/>
  <c r="I16" i="1"/>
  <c r="C9" i="2" s="1"/>
  <c r="H17" i="1"/>
  <c r="K17" i="1" s="1"/>
  <c r="H18" i="1"/>
  <c r="C8" i="2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16" i="1"/>
  <c r="K16" i="1" s="1"/>
  <c r="N25" i="1" l="1"/>
  <c r="N23" i="1"/>
  <c r="N21" i="1"/>
  <c r="N19" i="1"/>
  <c r="N17" i="1"/>
  <c r="N28" i="1"/>
  <c r="N26" i="1"/>
  <c r="N24" i="1"/>
  <c r="N22" i="1"/>
  <c r="N20" i="1"/>
  <c r="K18" i="1"/>
  <c r="C13" i="2" s="1"/>
  <c r="L16" i="1"/>
  <c r="C14" i="2" s="1"/>
  <c r="N16" i="1" l="1"/>
  <c r="C11" i="2" l="1"/>
  <c r="C12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H15" authorId="0" shapeId="0" xr:uid="{00000000-0006-0000-0000-000001000000}">
      <text>
        <r>
          <rPr>
            <sz val="9"/>
            <rFont val="SimSun"/>
            <charset val="134"/>
          </rPr>
          <t>vaamonde:
Utilizar a Função =MÉDIA()</t>
        </r>
      </text>
    </comment>
    <comment ref="I15" authorId="0" shapeId="0" xr:uid="{00000000-0006-0000-0000-000002000000}">
      <text>
        <r>
          <rPr>
            <sz val="9"/>
            <rFont val="SimSun"/>
            <charset val="134"/>
          </rPr>
          <t>vaamonde:
Utilizar as Função e =SOMA()</t>
        </r>
      </text>
    </comment>
    <comment ref="K15" authorId="0" shapeId="0" xr:uid="{00000000-0006-0000-0000-000003000000}">
      <text>
        <r>
          <rPr>
            <sz val="9"/>
            <rFont val="SimSun"/>
            <charset val="134"/>
          </rPr>
          <t>vaamonde:
Condição de Provas: Média da Prova &gt;=7 "Aprovado", Senão: "Média Insuficiente"</t>
        </r>
      </text>
    </comment>
    <comment ref="L15" authorId="0" shapeId="0" xr:uid="{00000000-0006-0000-0000-000004000000}">
      <text>
        <r>
          <rPr>
            <sz val="9"/>
            <rFont val="SimSun"/>
            <charset val="134"/>
          </rPr>
          <t>vaamonde:
Condição dos Trabalhos: Média dos Trabalhos &gt;= 6 "Aprovado", Senão: "Média Insuficiente"</t>
        </r>
      </text>
    </comment>
    <comment ref="M15" authorId="0" shapeId="0" xr:uid="{00000000-0006-0000-0000-000005000000}">
      <text>
        <r>
          <rPr>
            <sz val="9"/>
            <rFont val="SimSun"/>
            <charset val="134"/>
          </rPr>
          <t>vaamonde:
Condição de Faltas: Faltas &lt;= 25% do Número de Aulas, "Faltas dentro do Limite", Senão: "Faltas cima do Limite"</t>
        </r>
      </text>
    </comment>
    <comment ref="N15" authorId="0" shapeId="0" xr:uid="{00000000-0006-0000-0000-000006000000}">
      <text>
        <r>
          <rPr>
            <sz val="9"/>
            <rFont val="SimSun"/>
            <charset val="134"/>
          </rPr>
          <t>vaamonde:
Resultado Final: Média de Provas Igual = "Aprovado" E Média de Trabalhos = "Aprovado" E Faltas = "Faltas dentro do Limite" = "Aprovado", Senão: "Reprovado"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  <author>Robson Vaamonde</author>
  </authors>
  <commentList>
    <comment ref="B7" authorId="0" shapeId="0" xr:uid="{00000000-0006-0000-0100-000001000000}">
      <text>
        <r>
          <rPr>
            <sz val="9"/>
            <rFont val="SimSun"/>
            <charset val="134"/>
          </rPr>
          <t>vaamonde:
Utilizar a Função =CONT.VALORES()</t>
        </r>
      </text>
    </comment>
    <comment ref="B8" authorId="0" shapeId="0" xr:uid="{00000000-0006-0000-0100-000002000000}">
      <text>
        <r>
          <rPr>
            <sz val="9"/>
            <rFont val="SimSun"/>
            <charset val="134"/>
          </rPr>
          <t>vaamonde:
Utilizar a Função =MÁXIMO()</t>
        </r>
      </text>
    </comment>
    <comment ref="B9" authorId="0" shapeId="0" xr:uid="{00000000-0006-0000-0100-000003000000}">
      <text>
        <r>
          <rPr>
            <sz val="9"/>
            <rFont val="SimSun"/>
            <charset val="134"/>
          </rPr>
          <t>vaamonde:
Utilizar a Função =MÁXIMO()</t>
        </r>
      </text>
    </comment>
    <comment ref="B10" authorId="0" shapeId="0" xr:uid="{00000000-0006-0000-0100-000004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1" authorId="0" shapeId="0" xr:uid="{00000000-0006-0000-0100-000005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2" authorId="1" shapeId="0" xr:uid="{00000000-0006-0000-0100-000006000000}">
      <text>
        <r>
          <rPr>
            <b/>
            <sz val="9"/>
            <rFont val="Arial"/>
          </rPr>
          <t>Robson Vaamonde:</t>
        </r>
        <r>
          <rPr>
            <sz val="9"/>
            <rFont val="Arial"/>
          </rPr>
          <t xml:space="preserve">
Utilizar a Função =CONT.SE()
</t>
        </r>
      </text>
    </comment>
    <comment ref="B13" authorId="0" shapeId="0" xr:uid="{00000000-0006-0000-0100-000007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4" authorId="0" shapeId="0" xr:uid="{00000000-0006-0000-0100-000008000000}">
      <text>
        <r>
          <rPr>
            <sz val="9"/>
            <rFont val="SimSun"/>
            <charset val="134"/>
          </rPr>
          <t>vaamonde:
Utilizar a Função =CONT.SE()</t>
        </r>
      </text>
    </comment>
    <comment ref="B15" authorId="0" shapeId="0" xr:uid="{00000000-0006-0000-0100-000009000000}">
      <text>
        <r>
          <rPr>
            <sz val="9"/>
            <rFont val="SimSun"/>
            <charset val="134"/>
          </rPr>
          <t>vaamonde:
Utilizar a Função =CONT.SE()</t>
        </r>
      </text>
    </comment>
  </commentList>
</comments>
</file>

<file path=xl/sharedStrings.xml><?xml version="1.0" encoding="utf-8"?>
<sst xmlns="http://schemas.openxmlformats.org/spreadsheetml/2006/main" count="66" uniqueCount="63">
  <si>
    <t>Prof. Robson Vaamonde
http://facebook.com/ProcedimentosEmTI
http://youtube.com/BoraParaPratica</t>
  </si>
  <si>
    <t>Universidade AulaEAD</t>
  </si>
  <si>
    <t>Curso de.: MATEMÁTICA</t>
  </si>
  <si>
    <t>Matéria de.: ESTATÍSTICA</t>
  </si>
  <si>
    <t>Alunos</t>
  </si>
  <si>
    <t>Prova 1</t>
  </si>
  <si>
    <t>Prova 2</t>
  </si>
  <si>
    <t>Prova 3</t>
  </si>
  <si>
    <t>Trabalho 1
(Peso 2)</t>
  </si>
  <si>
    <t>Trabalho 2 
(Peso 3)</t>
  </si>
  <si>
    <t>Média das Provas</t>
  </si>
  <si>
    <t>Média Ponderada Trabalhos</t>
  </si>
  <si>
    <t>Faltas</t>
  </si>
  <si>
    <t>Condição das Provas</t>
  </si>
  <si>
    <t>Condição dos Trabalhos</t>
  </si>
  <si>
    <t>Condição de Faltas</t>
  </si>
  <si>
    <t>Resultado Final</t>
  </si>
  <si>
    <t>Benedito de Souza Ramos</t>
  </si>
  <si>
    <t>Cristina Marcondes Dias</t>
  </si>
  <si>
    <t>Diana Bertoldo</t>
  </si>
  <si>
    <t>José Roberto Mariano</t>
  </si>
  <si>
    <t>Joseli Barbados</t>
  </si>
  <si>
    <t>Karen Farfarelli</t>
  </si>
  <si>
    <t>Lucas Madeira Duarte</t>
  </si>
  <si>
    <t>Luci Farias de Gomes</t>
  </si>
  <si>
    <t>Lucimar Ferreira</t>
  </si>
  <si>
    <t>Magali Fernandes</t>
  </si>
  <si>
    <t>Mauricio de Arruda</t>
  </si>
  <si>
    <t>Sirlei Nogueira Santos</t>
  </si>
  <si>
    <t>Solange Maria Barbosa</t>
  </si>
  <si>
    <t>Resumo das Estatísticas</t>
  </si>
  <si>
    <t>Número de Alunos.:</t>
  </si>
  <si>
    <t>Maior Média das Provas.:</t>
  </si>
  <si>
    <t>Maior Média dos Trabalhos.:</t>
  </si>
  <si>
    <t>Quantidade de Aprovados.:</t>
  </si>
  <si>
    <t>Quantidade de Exame.:</t>
  </si>
  <si>
    <t>Quantidade de Reprovados.:</t>
  </si>
  <si>
    <t>Reprovados por Média das Provas.:</t>
  </si>
  <si>
    <t>Reprovado por Média dos Trabalhos.:</t>
  </si>
  <si>
    <t>Reprovados por Faltas.:</t>
  </si>
  <si>
    <t>Configurações para os Cálculos da Planilha</t>
  </si>
  <si>
    <t>Cálculo da Média Aritmética das Provas.:</t>
  </si>
  <si>
    <t>Cálculo da Média Ponderada dos Trabalhos.:</t>
  </si>
  <si>
    <t>Média para Exame.:</t>
  </si>
  <si>
    <t xml:space="preserve">Faltas no Curso.: </t>
  </si>
  <si>
    <t>Número de aulas no Ano.:</t>
  </si>
  <si>
    <t>Fórmulas Utilizadas</t>
  </si>
  <si>
    <t>=CONT.VALORES(alunos)</t>
  </si>
  <si>
    <t>=MÁXIMO(media_provas)</t>
  </si>
  <si>
    <t>=MÁXIMO(media_trabalhos)</t>
  </si>
  <si>
    <t>=CONT.SE(resultado_final;"Aprovado")</t>
  </si>
  <si>
    <t>=CONT.SE(resultado_final;"Exame")</t>
  </si>
  <si>
    <t>=CONT.SE(resultado_final;"Reprovado")</t>
  </si>
  <si>
    <t>=CONT.SE(condicao_provas;"Média Insuficiente")</t>
  </si>
  <si>
    <t>=CONT.SE(condicao_trabalhos;"Média Insuficiente")</t>
  </si>
  <si>
    <t>=CONT.SE(condicao_faltas;"Reprovado")</t>
  </si>
  <si>
    <t>Condição das Provas: SE Média Provas &gt;= Provas = Aprovado SENÃO Média Insuficiente, Condição dos Trabalhos: SE Média Pnderada Trabalho &gt;= Trabalhos = Aprovado SENÃO Média Insuficiente, Condição de Faltas: SE Faltas &lt;= Porcentagem de Faltas = Aprovado SENÃO Reprovado
Resultado Final: SE Condição de Faltas &lt;&gt; Aprovado = Reprovado, SENÃO SE E Condição de Provas = Aprovado, Condicação de Trabalhos = Aprovado, Condicção de Faltas = Aprovado = Aprovado, SENÃO SE OU Condicação de Provas &gt;= Exame, Condicação de Trabalhos &gt;= Exame = Exame SENÃO Reprovado</t>
  </si>
  <si>
    <t>=MÉDIA(C16:E16)</t>
  </si>
  <si>
    <t>=((SOMA(MULT(F16;2);MULT(G16;3)))/5)</t>
  </si>
  <si>
    <t>=SE(OU(H16&lt;0;H16&gt;10);"Média Inválida";SE(H16&gt;=provas;"Aprovado";"Média Insuficiente"))</t>
  </si>
  <si>
    <t>=SE(OU(I16&lt;0;I16&gt;10);"Média Inválida";SE(I16&gt;=trabalhos;"Aprovado";"Média Insuficiente"))</t>
  </si>
  <si>
    <t>=SE((J16/aulas_no_ano)&lt;=faltas;"Aprovado";"Reprovado")</t>
  </si>
  <si>
    <t>=SE(M16&lt;&gt;"Aprovado";"Reprovado";SE(E(K16="Aprovado";L16="Aprovado";M16="Aprovado");"Aprovado";SE(OU(K16&gt;=exame;L16&gt;=exame);"Exame";"Reprovado")))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</si>
</sst>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9"/>
      <name val="Arial"/>
    </font>
    <font>
      <sz val="9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NumberFormat="1" applyBorder="1"/>
    <xf numFmtId="0" fontId="3" fillId="0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4" fillId="0" borderId="2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1">
    <dxf>
      <font>
        <b/>
        <i val="0"/>
        <color rgb="FF00B050"/>
      </font>
    </dxf>
    <dxf>
      <font>
        <b/>
        <i/>
        <color rgb="FFFFC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</dxf>
  </dxfs>
  <tableStyles count="0" defaultTableStyle="TableStyleMedium2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13336</xdr:colOff>
      <xdr:row>1</xdr:row>
      <xdr:rowOff>635</xdr:rowOff>
    </xdr:from>
    <xdr:to>
      <xdr:col>1</xdr:col>
      <xdr:colOff>930520</xdr:colOff>
      <xdr:row>4</xdr:row>
      <xdr:rowOff>142240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4144" y="191135"/>
          <a:ext cx="917184" cy="713105"/>
        </a:xfrm>
        <a:prstGeom prst="rect">
          <a:avLst/>
        </a:prstGeom>
      </xdr:spPr>
    </xdr:pic>
    <xdr:clientData/>
  </xdr:twoCellAnchor>
  <xdr:twoCellAnchor editAs="oneCell">
    <xdr:from>
      <xdr:col>12</xdr:col>
      <xdr:colOff>953135</xdr:colOff>
      <xdr:row>1</xdr:row>
      <xdr:rowOff>1270</xdr:rowOff>
    </xdr:from>
    <xdr:to>
      <xdr:col>14</xdr:col>
      <xdr:colOff>3249</xdr:colOff>
      <xdr:row>4</xdr:row>
      <xdr:rowOff>151130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6003905" y="1270"/>
          <a:ext cx="1240155" cy="635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79375</xdr:rowOff>
    </xdr:from>
    <xdr:to>
      <xdr:col>1</xdr:col>
      <xdr:colOff>631032</xdr:colOff>
      <xdr:row>4</xdr:row>
      <xdr:rowOff>91440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35807" y="269875"/>
          <a:ext cx="621506" cy="583565"/>
        </a:xfrm>
        <a:prstGeom prst="rect">
          <a:avLst/>
        </a:prstGeom>
      </xdr:spPr>
    </xdr:pic>
    <xdr:clientData/>
  </xdr:twoCellAnchor>
  <xdr:twoCellAnchor editAs="oneCell">
    <xdr:from>
      <xdr:col>2</xdr:col>
      <xdr:colOff>559593</xdr:colOff>
      <xdr:row>1</xdr:row>
      <xdr:rowOff>104140</xdr:rowOff>
    </xdr:from>
    <xdr:to>
      <xdr:col>3</xdr:col>
      <xdr:colOff>0</xdr:colOff>
      <xdr:row>4</xdr:row>
      <xdr:rowOff>83185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917156" y="294640"/>
          <a:ext cx="571500" cy="550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</xdr:colOff>
      <xdr:row>1</xdr:row>
      <xdr:rowOff>17145</xdr:rowOff>
    </xdr:from>
    <xdr:to>
      <xdr:col>1</xdr:col>
      <xdr:colOff>827049</xdr:colOff>
      <xdr:row>4</xdr:row>
      <xdr:rowOff>150495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5888" y="207645"/>
          <a:ext cx="810539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446049</xdr:colOff>
      <xdr:row>1</xdr:row>
      <xdr:rowOff>9525</xdr:rowOff>
    </xdr:from>
    <xdr:to>
      <xdr:col>3</xdr:col>
      <xdr:colOff>3810</xdr:colOff>
      <xdr:row>4</xdr:row>
      <xdr:rowOff>150495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084134" y="200025"/>
          <a:ext cx="784396" cy="712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130" zoomScaleNormal="130" workbookViewId="0"/>
  </sheetViews>
  <sheetFormatPr defaultColWidth="0" defaultRowHeight="15" zeroHeight="1"/>
  <cols>
    <col min="1" max="1" width="9" customWidth="1"/>
    <col min="2" max="2" width="25.7109375" customWidth="1"/>
    <col min="3" max="3" width="8.5703125" customWidth="1"/>
    <col min="4" max="4" width="7.7109375" customWidth="1"/>
    <col min="5" max="5" width="8.7109375" customWidth="1"/>
    <col min="6" max="6" width="11" customWidth="1"/>
    <col min="7" max="7" width="11.140625" customWidth="1"/>
    <col min="8" max="8" width="10.5703125" customWidth="1"/>
    <col min="9" max="9" width="19.28515625" customWidth="1"/>
    <col min="10" max="10" width="8" customWidth="1"/>
    <col min="11" max="12" width="19.140625" customWidth="1"/>
    <col min="13" max="13" width="11.28515625" customWidth="1"/>
    <col min="14" max="14" width="12.42578125" customWidth="1"/>
    <col min="15" max="15" width="9" customWidth="1"/>
    <col min="16" max="16" width="9" hidden="1" customWidth="1"/>
    <col min="17" max="16384" width="9" hidden="1"/>
  </cols>
  <sheetData>
    <row r="1" spans="2:15"/>
    <row r="2" spans="2:1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5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2: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2:1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2:15" ht="23.25">
      <c r="B6" s="14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</row>
    <row r="7" spans="2:15" ht="15.75">
      <c r="B7" s="17" t="s">
        <v>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2:15" ht="15.75">
      <c r="B8" s="20" t="s">
        <v>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2"/>
    </row>
    <row r="9" spans="2:15" s="3" customFormat="1"/>
    <row r="10" spans="2:15" s="3" customFormat="1">
      <c r="B10" s="33" t="s">
        <v>56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2:15" s="3" customFormat="1"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2:15" s="3" customFormat="1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2:15" s="3" customFormat="1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2:15" s="3" customFormat="1"/>
    <row r="15" spans="2:15" ht="30">
      <c r="B15" s="7" t="s">
        <v>4</v>
      </c>
      <c r="C15" s="7" t="s">
        <v>5</v>
      </c>
      <c r="D15" s="7" t="s">
        <v>6</v>
      </c>
      <c r="E15" s="7" t="s">
        <v>7</v>
      </c>
      <c r="F15" s="7" t="s">
        <v>8</v>
      </c>
      <c r="G15" s="7" t="s">
        <v>9</v>
      </c>
      <c r="H15" s="7" t="s">
        <v>10</v>
      </c>
      <c r="I15" s="7" t="s">
        <v>11</v>
      </c>
      <c r="J15" s="7" t="s">
        <v>12</v>
      </c>
      <c r="K15" s="7" t="s">
        <v>13</v>
      </c>
      <c r="L15" s="7" t="s">
        <v>14</v>
      </c>
      <c r="M15" s="7" t="s">
        <v>15</v>
      </c>
      <c r="N15" s="7" t="s">
        <v>16</v>
      </c>
      <c r="O15" s="13"/>
    </row>
    <row r="16" spans="2:15">
      <c r="B16" s="8" t="s">
        <v>17</v>
      </c>
      <c r="C16" s="9">
        <v>5.5</v>
      </c>
      <c r="D16" s="9">
        <v>6.7</v>
      </c>
      <c r="E16" s="9">
        <v>6</v>
      </c>
      <c r="F16" s="9">
        <v>7</v>
      </c>
      <c r="G16" s="9">
        <v>8</v>
      </c>
      <c r="H16" s="9">
        <f>AVERAGE(C16:E16)</f>
        <v>6.0666666666666664</v>
      </c>
      <c r="I16" s="9">
        <f>((SUM(PRODUCT(F16,2),PRODUCT(G16,3)))/5)</f>
        <v>7.6</v>
      </c>
      <c r="J16" s="11">
        <v>2</v>
      </c>
      <c r="K16" s="11" t="str">
        <f>IF(OR(H16&lt;0,H16&gt;10),"Média Inválida",IF(H16&gt;=provas,"Aprovado","Média Insuficiente"))</f>
        <v>Média Insuficiente</v>
      </c>
      <c r="L16" s="11" t="str">
        <f>IF(OR(I16&lt;0,I16&gt;10),"Média Inválida",IF(I16&gt;=trabalhos,"Aprovado","Média Insuficiente"))</f>
        <v>Aprovado</v>
      </c>
      <c r="M16" s="32" t="str">
        <f>IF((J16/aulas_no_ano)&lt;=faltas,"Aprovado","Reprovado")</f>
        <v>Aprovado</v>
      </c>
      <c r="N16" s="11" t="str">
        <f>IF(M16&lt;&gt;"Aprovado","Reprovado",IF(AND(K16="Aprovado",L16="Aprovado",M16="Aprovado"),"Aprovado",IF(OR(K16&gt;=exame,L16&gt;=exame),"Exame","Reprovado")))</f>
        <v>Exame</v>
      </c>
    </row>
    <row r="17" spans="2:14">
      <c r="B17" s="8" t="s">
        <v>18</v>
      </c>
      <c r="C17" s="9">
        <v>9.8000000000000007</v>
      </c>
      <c r="D17" s="9">
        <v>8</v>
      </c>
      <c r="E17" s="9">
        <v>9</v>
      </c>
      <c r="F17" s="9">
        <v>8.5</v>
      </c>
      <c r="G17" s="9">
        <v>7.5</v>
      </c>
      <c r="H17" s="9">
        <f t="shared" ref="H17:H28" si="0">AVERAGE(C17:E17)</f>
        <v>8.9333333333333336</v>
      </c>
      <c r="I17" s="9">
        <f t="shared" ref="I17:I28" si="1">((SUM(PRODUCT(F17,2),PRODUCT(G17,3)))/5)</f>
        <v>7.9</v>
      </c>
      <c r="J17" s="11">
        <v>1</v>
      </c>
      <c r="K17" s="11" t="str">
        <f>IF(OR(H17&lt;0,H17&gt;10),"Média Inválida",IF(H17&gt;=provas,"Aprovado","Média Insuficiente"))</f>
        <v>Aprovado</v>
      </c>
      <c r="L17" s="11" t="str">
        <f>IF(OR(I17&lt;0,I17&gt;10),"Média Inválida",IF(I17&gt;=trabalhos,"Aprovado","Média Insuficiente"))</f>
        <v>Aprovado</v>
      </c>
      <c r="M17" s="32" t="str">
        <f>IF((J17/aulas_no_ano)&lt;=faltas,"Aprovado","Reprovado")</f>
        <v>Aprovado</v>
      </c>
      <c r="N17" s="11" t="str">
        <f>IF(M17&lt;&gt;"Aprovado","Reprovado",IF(AND(K17="Aprovado",L17="Aprovado",M17="Aprovado"),"Aprovado",IF(OR(K17&gt;=exame,L17&gt;=exame),"Exame","Reprovado")))</f>
        <v>Aprovado</v>
      </c>
    </row>
    <row r="18" spans="2:14">
      <c r="B18" s="8" t="s">
        <v>19</v>
      </c>
      <c r="C18" s="9">
        <v>0</v>
      </c>
      <c r="D18" s="9">
        <v>6</v>
      </c>
      <c r="E18" s="9">
        <v>0</v>
      </c>
      <c r="F18" s="9">
        <v>7</v>
      </c>
      <c r="G18" s="9">
        <v>0</v>
      </c>
      <c r="H18" s="9">
        <f t="shared" si="0"/>
        <v>2</v>
      </c>
      <c r="I18" s="9">
        <f t="shared" si="1"/>
        <v>2.8</v>
      </c>
      <c r="J18" s="11">
        <v>10</v>
      </c>
      <c r="K18" s="11" t="str">
        <f>IF(OR(H18&lt;0,H18&gt;10),"Média Inválida",IF(H18&gt;=provas,"Aprovado","Média Insuficiente"))</f>
        <v>Média Insuficiente</v>
      </c>
      <c r="L18" s="11" t="str">
        <f>IF(OR(I18&lt;0,I18&gt;10),"Média Inválida",IF(I18&gt;=trabalhos,"Aprovado","Média Insuficiente"))</f>
        <v>Média Insuficiente</v>
      </c>
      <c r="M18" s="32" t="str">
        <f>IF((J18/aulas_no_ano)&lt;=faltas,"Aprovado","Reprovado")</f>
        <v>Reprovado</v>
      </c>
      <c r="N18" s="11" t="str">
        <f>IF(M18&lt;&gt;"Aprovado","Reprovado",IF(AND(K18="Aprovado",L18="Aprovado",M18="Aprovado"),"Aprovado",IF(OR(K18&gt;=exame,L18&gt;=exame),"Exame","Reprovado")))</f>
        <v>Reprovado</v>
      </c>
    </row>
    <row r="19" spans="2:14">
      <c r="B19" s="8" t="s">
        <v>20</v>
      </c>
      <c r="C19" s="9">
        <v>2</v>
      </c>
      <c r="D19" s="9">
        <v>8</v>
      </c>
      <c r="E19" s="9">
        <v>7.5</v>
      </c>
      <c r="F19" s="9">
        <v>9</v>
      </c>
      <c r="G19" s="9">
        <v>10</v>
      </c>
      <c r="H19" s="9">
        <f t="shared" si="0"/>
        <v>5.833333333333333</v>
      </c>
      <c r="I19" s="9">
        <f t="shared" si="1"/>
        <v>9.6</v>
      </c>
      <c r="J19" s="11">
        <v>5</v>
      </c>
      <c r="K19" s="11" t="str">
        <f>IF(OR(H19&lt;0,H19&gt;10),"Média Inválida",IF(H19&gt;=provas,"Aprovado","Média Insuficiente"))</f>
        <v>Média Insuficiente</v>
      </c>
      <c r="L19" s="11" t="str">
        <f>IF(OR(I19&lt;0,I19&gt;10),"Média Inválida",IF(I19&gt;=trabalhos,"Aprovado","Média Insuficiente"))</f>
        <v>Aprovado</v>
      </c>
      <c r="M19" s="32" t="str">
        <f>IF((J19/aulas_no_ano)&lt;=faltas,"Aprovado","Reprovado")</f>
        <v>Aprovado</v>
      </c>
      <c r="N19" s="11" t="str">
        <f>IF(M19&lt;&gt;"Aprovado","Reprovado",IF(AND(K19="Aprovado",L19="Aprovado",M19="Aprovado"),"Aprovado",IF(OR(K19&gt;=exame,L19&gt;=exame),"Exame","Reprovado")))</f>
        <v>Exame</v>
      </c>
    </row>
    <row r="20" spans="2:14">
      <c r="B20" s="8" t="s">
        <v>21</v>
      </c>
      <c r="C20" s="9">
        <v>4.5</v>
      </c>
      <c r="D20" s="9">
        <v>7</v>
      </c>
      <c r="E20" s="9">
        <v>8</v>
      </c>
      <c r="F20" s="9">
        <v>5</v>
      </c>
      <c r="G20" s="9">
        <v>5</v>
      </c>
      <c r="H20" s="9">
        <f t="shared" si="0"/>
        <v>6.5</v>
      </c>
      <c r="I20" s="9">
        <f t="shared" si="1"/>
        <v>5</v>
      </c>
      <c r="J20" s="11">
        <v>0</v>
      </c>
      <c r="K20" s="11" t="str">
        <f>IF(OR(H20&lt;0,H20&gt;10),"Média Inválida",IF(H20&gt;=provas,"Aprovado","Média Insuficiente"))</f>
        <v>Média Insuficiente</v>
      </c>
      <c r="L20" s="11" t="str">
        <f>IF(OR(I20&lt;0,I20&gt;10),"Média Inválida",IF(I20&gt;=trabalhos,"Aprovado","Média Insuficiente"))</f>
        <v>Média Insuficiente</v>
      </c>
      <c r="M20" s="32" t="str">
        <f>IF((J20/aulas_no_ano)&lt;=faltas,"Aprovado","Reprovado")</f>
        <v>Aprovado</v>
      </c>
      <c r="N20" s="11" t="str">
        <f>IF(M20&lt;&gt;"Aprovado","Reprovado",IF(AND(K20="Aprovado",L20="Aprovado",M20="Aprovado"),"Aprovado",IF(OR(K20&gt;=exame,L20&gt;=exame),"Exame","Reprovado")))</f>
        <v>Exame</v>
      </c>
    </row>
    <row r="21" spans="2:14">
      <c r="B21" s="8" t="s">
        <v>22</v>
      </c>
      <c r="C21" s="9">
        <v>6</v>
      </c>
      <c r="D21" s="9">
        <v>7</v>
      </c>
      <c r="E21" s="9">
        <v>9</v>
      </c>
      <c r="F21" s="9">
        <v>10</v>
      </c>
      <c r="G21" s="9">
        <v>8</v>
      </c>
      <c r="H21" s="9">
        <f t="shared" si="0"/>
        <v>7.333333333333333</v>
      </c>
      <c r="I21" s="9">
        <f t="shared" si="1"/>
        <v>8.8000000000000007</v>
      </c>
      <c r="J21" s="11">
        <v>0</v>
      </c>
      <c r="K21" s="11" t="str">
        <f>IF(OR(H21&lt;0,H21&gt;10),"Média Inválida",IF(H21&gt;=provas,"Aprovado","Média Insuficiente"))</f>
        <v>Aprovado</v>
      </c>
      <c r="L21" s="11" t="str">
        <f>IF(OR(I21&lt;0,I21&gt;10),"Média Inválida",IF(I21&gt;=trabalhos,"Aprovado","Média Insuficiente"))</f>
        <v>Aprovado</v>
      </c>
      <c r="M21" s="32" t="str">
        <f>IF((J21/aulas_no_ano)&lt;=faltas,"Aprovado","Reprovado")</f>
        <v>Aprovado</v>
      </c>
      <c r="N21" s="11" t="str">
        <f>IF(M21&lt;&gt;"Aprovado","Reprovado",IF(AND(K21="Aprovado",L21="Aprovado",M21="Aprovado"),"Aprovado",IF(OR(K21&gt;=exame,L21&gt;=exame),"Exame","Reprovado")))</f>
        <v>Aprovado</v>
      </c>
    </row>
    <row r="22" spans="2:14">
      <c r="B22" s="8" t="s">
        <v>23</v>
      </c>
      <c r="C22" s="9">
        <v>8</v>
      </c>
      <c r="D22" s="9">
        <v>5</v>
      </c>
      <c r="E22" s="9">
        <v>6.7</v>
      </c>
      <c r="F22" s="9">
        <v>8</v>
      </c>
      <c r="G22" s="9">
        <v>7.5</v>
      </c>
      <c r="H22" s="9">
        <f t="shared" si="0"/>
        <v>6.5666666666666664</v>
      </c>
      <c r="I22" s="9">
        <f t="shared" si="1"/>
        <v>7.7</v>
      </c>
      <c r="J22" s="11">
        <v>9</v>
      </c>
      <c r="K22" s="11" t="str">
        <f>IF(OR(H22&lt;0,H22&gt;10),"Média Inválida",IF(H22&gt;=provas,"Aprovado","Média Insuficiente"))</f>
        <v>Média Insuficiente</v>
      </c>
      <c r="L22" s="11" t="str">
        <f>IF(OR(I22&lt;0,I22&gt;10),"Média Inválida",IF(I22&gt;=trabalhos,"Aprovado","Média Insuficiente"))</f>
        <v>Aprovado</v>
      </c>
      <c r="M22" s="32" t="str">
        <f>IF((J22/aulas_no_ano)&lt;=faltas,"Aprovado","Reprovado")</f>
        <v>Aprovado</v>
      </c>
      <c r="N22" s="11" t="str">
        <f>IF(M22&lt;&gt;"Aprovado","Reprovado",IF(AND(K22="Aprovado",L22="Aprovado",M22="Aprovado"),"Aprovado",IF(OR(K22&gt;=exame,L22&gt;=exame),"Exame","Reprovado")))</f>
        <v>Exame</v>
      </c>
    </row>
    <row r="23" spans="2:14">
      <c r="B23" s="8" t="s">
        <v>24</v>
      </c>
      <c r="C23" s="9">
        <v>7.8</v>
      </c>
      <c r="D23" s="9">
        <v>8</v>
      </c>
      <c r="E23" s="9">
        <v>9.5</v>
      </c>
      <c r="F23" s="9">
        <v>9</v>
      </c>
      <c r="G23" s="9">
        <v>9</v>
      </c>
      <c r="H23" s="9">
        <f t="shared" si="0"/>
        <v>8.4333333333333336</v>
      </c>
      <c r="I23" s="9">
        <f t="shared" si="1"/>
        <v>9</v>
      </c>
      <c r="J23" s="11">
        <v>0</v>
      </c>
      <c r="K23" s="11" t="str">
        <f>IF(OR(H23&lt;0,H23&gt;10),"Média Inválida",IF(H23&gt;=provas,"Aprovado","Média Insuficiente"))</f>
        <v>Aprovado</v>
      </c>
      <c r="L23" s="11" t="str">
        <f>IF(OR(I23&lt;0,I23&gt;10),"Média Inválida",IF(I23&gt;=trabalhos,"Aprovado","Média Insuficiente"))</f>
        <v>Aprovado</v>
      </c>
      <c r="M23" s="32" t="str">
        <f>IF((J23/aulas_no_ano)&lt;=faltas,"Aprovado","Reprovado")</f>
        <v>Aprovado</v>
      </c>
      <c r="N23" s="11" t="str">
        <f>IF(M23&lt;&gt;"Aprovado","Reprovado",IF(AND(K23="Aprovado",L23="Aprovado",M23="Aprovado"),"Aprovado",IF(OR(K23&gt;=exame,L23&gt;=exame),"Exame","Reprovado")))</f>
        <v>Aprovado</v>
      </c>
    </row>
    <row r="24" spans="2:14">
      <c r="B24" s="8" t="s">
        <v>25</v>
      </c>
      <c r="C24" s="9">
        <v>5</v>
      </c>
      <c r="D24" s="9">
        <v>4</v>
      </c>
      <c r="E24" s="9">
        <v>3.5</v>
      </c>
      <c r="F24" s="9">
        <v>10</v>
      </c>
      <c r="G24" s="9">
        <v>10</v>
      </c>
      <c r="H24" s="9">
        <f t="shared" si="0"/>
        <v>4.166666666666667</v>
      </c>
      <c r="I24" s="9">
        <f t="shared" si="1"/>
        <v>10</v>
      </c>
      <c r="J24" s="11">
        <v>6</v>
      </c>
      <c r="K24" s="11" t="str">
        <f>IF(OR(H24&lt;0,H24&gt;10),"Média Inválida",IF(H24&gt;=provas,"Aprovado","Média Insuficiente"))</f>
        <v>Média Insuficiente</v>
      </c>
      <c r="L24" s="11" t="str">
        <f>IF(OR(I24&lt;0,I24&gt;10),"Média Inválida",IF(I24&gt;=trabalhos,"Aprovado","Média Insuficiente"))</f>
        <v>Aprovado</v>
      </c>
      <c r="M24" s="32" t="str">
        <f>IF((J24/aulas_no_ano)&lt;=faltas,"Aprovado","Reprovado")</f>
        <v>Aprovado</v>
      </c>
      <c r="N24" s="11" t="str">
        <f>IF(M24&lt;&gt;"Aprovado","Reprovado",IF(AND(K24="Aprovado",L24="Aprovado",M24="Aprovado"),"Aprovado",IF(OR(K24&gt;=exame,L24&gt;=exame),"Exame","Reprovado")))</f>
        <v>Exame</v>
      </c>
    </row>
    <row r="25" spans="2:14">
      <c r="B25" s="8" t="s">
        <v>26</v>
      </c>
      <c r="C25" s="9">
        <v>8</v>
      </c>
      <c r="D25" s="9">
        <v>9</v>
      </c>
      <c r="E25" s="9">
        <v>10</v>
      </c>
      <c r="F25" s="9">
        <v>0</v>
      </c>
      <c r="G25" s="9">
        <v>0</v>
      </c>
      <c r="H25" s="9">
        <f t="shared" si="0"/>
        <v>9</v>
      </c>
      <c r="I25" s="9">
        <f t="shared" si="1"/>
        <v>0</v>
      </c>
      <c r="J25" s="11">
        <v>0</v>
      </c>
      <c r="K25" s="11" t="str">
        <f>IF(OR(H25&lt;0,H25&gt;10),"Média Inválida",IF(H25&gt;=provas,"Aprovado","Média Insuficiente"))</f>
        <v>Aprovado</v>
      </c>
      <c r="L25" s="11" t="str">
        <f>IF(OR(I25&lt;0,I25&gt;10),"Média Inválida",IF(I25&gt;=trabalhos,"Aprovado","Média Insuficiente"))</f>
        <v>Média Insuficiente</v>
      </c>
      <c r="M25" s="32" t="str">
        <f>IF((J25/aulas_no_ano)&lt;=faltas,"Aprovado","Reprovado")</f>
        <v>Aprovado</v>
      </c>
      <c r="N25" s="11" t="str">
        <f>IF(M25&lt;&gt;"Aprovado","Reprovado",IF(AND(K25="Aprovado",L25="Aprovado",M25="Aprovado"),"Aprovado",IF(OR(K25&gt;=exame,L25&gt;=exame),"Exame","Reprovado")))</f>
        <v>Exame</v>
      </c>
    </row>
    <row r="26" spans="2:14">
      <c r="B26" s="8" t="s">
        <v>27</v>
      </c>
      <c r="C26" s="9">
        <v>6.9</v>
      </c>
      <c r="D26" s="9">
        <v>7.9</v>
      </c>
      <c r="E26" s="9">
        <v>8</v>
      </c>
      <c r="F26" s="9">
        <v>5.5</v>
      </c>
      <c r="G26" s="9">
        <v>6</v>
      </c>
      <c r="H26" s="9">
        <f t="shared" si="0"/>
        <v>7.6000000000000005</v>
      </c>
      <c r="I26" s="9">
        <f t="shared" si="1"/>
        <v>5.8</v>
      </c>
      <c r="J26" s="11">
        <v>7</v>
      </c>
      <c r="K26" s="11" t="str">
        <f>IF(OR(H26&lt;0,H26&gt;10),"Média Inválida",IF(H26&gt;=provas,"Aprovado","Média Insuficiente"))</f>
        <v>Aprovado</v>
      </c>
      <c r="L26" s="11" t="str">
        <f>IF(OR(I26&lt;0,I26&gt;10),"Média Inválida",IF(I26&gt;=trabalhos,"Aprovado","Média Insuficiente"))</f>
        <v>Média Insuficiente</v>
      </c>
      <c r="M26" s="32" t="str">
        <f>IF((J26/aulas_no_ano)&lt;=faltas,"Aprovado","Reprovado")</f>
        <v>Aprovado</v>
      </c>
      <c r="N26" s="11" t="str">
        <f>IF(M26&lt;&gt;"Aprovado","Reprovado",IF(AND(K26="Aprovado",L26="Aprovado",M26="Aprovado"),"Aprovado",IF(OR(K26&gt;=exame,L26&gt;=exame),"Exame","Reprovado")))</f>
        <v>Exame</v>
      </c>
    </row>
    <row r="27" spans="2:14">
      <c r="B27" s="8" t="s">
        <v>28</v>
      </c>
      <c r="C27" s="9">
        <v>10</v>
      </c>
      <c r="D27" s="9">
        <v>9</v>
      </c>
      <c r="E27" s="9">
        <v>8</v>
      </c>
      <c r="F27" s="9">
        <v>8</v>
      </c>
      <c r="G27" s="9">
        <v>9</v>
      </c>
      <c r="H27" s="9">
        <f t="shared" si="0"/>
        <v>9</v>
      </c>
      <c r="I27" s="9">
        <f t="shared" si="1"/>
        <v>8.6</v>
      </c>
      <c r="J27" s="11">
        <v>11</v>
      </c>
      <c r="K27" s="11" t="str">
        <f>IF(OR(H27&lt;0,H27&gt;10),"Média Inválida",IF(H27&gt;=provas,"Aprovado","Média Insuficiente"))</f>
        <v>Aprovado</v>
      </c>
      <c r="L27" s="11" t="str">
        <f>IF(OR(I27&lt;0,I27&gt;10),"Média Inválida",IF(I27&gt;=trabalhos,"Aprovado","Média Insuficiente"))</f>
        <v>Aprovado</v>
      </c>
      <c r="M27" s="32" t="str">
        <f>IF((J27/aulas_no_ano)&lt;=faltas,"Aprovado","Reprovado")</f>
        <v>Reprovado</v>
      </c>
      <c r="N27" s="11" t="str">
        <f>IF(M27&lt;&gt;"Aprovado","Reprovado",IF(AND(K27="Aprovado",L27="Aprovado",M27="Aprovado"),"Aprovado",IF(OR(K27&gt;=exame,L27&gt;=exame),"Exame","Reprovado")))</f>
        <v>Reprovado</v>
      </c>
    </row>
    <row r="28" spans="2:14">
      <c r="B28" s="8" t="s">
        <v>29</v>
      </c>
      <c r="C28" s="9">
        <v>4.5</v>
      </c>
      <c r="D28" s="9">
        <v>6</v>
      </c>
      <c r="E28" s="9">
        <v>0</v>
      </c>
      <c r="F28" s="9">
        <v>7</v>
      </c>
      <c r="G28" s="9">
        <v>0</v>
      </c>
      <c r="H28" s="9">
        <f t="shared" si="0"/>
        <v>3.5</v>
      </c>
      <c r="I28" s="9">
        <f t="shared" si="1"/>
        <v>2.8</v>
      </c>
      <c r="J28" s="11">
        <v>5</v>
      </c>
      <c r="K28" s="11" t="str">
        <f>IF(OR(H28&lt;0,H28&gt;10),"Média Inválida",IF(H28&gt;=provas,"Aprovado","Média Insuficiente"))</f>
        <v>Média Insuficiente</v>
      </c>
      <c r="L28" s="11" t="str">
        <f>IF(OR(I28&lt;0,I28&gt;10),"Média Inválida",IF(I28&gt;=trabalhos,"Aprovado","Média Insuficiente"))</f>
        <v>Média Insuficiente</v>
      </c>
      <c r="M28" s="32" t="str">
        <f>IF((J28/aulas_no_ano)&lt;=faltas,"Aprovado","Reprovado")</f>
        <v>Aprovado</v>
      </c>
      <c r="N28" s="11" t="str">
        <f>IF(M28&lt;&gt;"Aprovado","Reprovado",IF(AND(K28="Aprovado",L28="Aprovado",M28="Aprovado"),"Aprovado",IF(OR(K28&gt;=exame,L28&gt;=exame),"Exame","Reprovado")))</f>
        <v>Exame</v>
      </c>
    </row>
    <row r="29" spans="2:14">
      <c r="C29" s="10"/>
      <c r="D29" s="10"/>
      <c r="E29" s="10"/>
      <c r="F29" s="10"/>
      <c r="G29" s="10"/>
      <c r="H29" s="10"/>
      <c r="I29" s="10"/>
      <c r="J29" s="12"/>
      <c r="K29" s="12"/>
      <c r="L29" s="12"/>
      <c r="M29" s="12"/>
      <c r="N29" s="12"/>
    </row>
    <row r="30" spans="2:14">
      <c r="B30" s="29" t="s">
        <v>46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2:14">
      <c r="B31" s="31" t="s">
        <v>57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>
      <c r="B32" s="31" t="s">
        <v>58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2:14">
      <c r="B33" s="31" t="s">
        <v>59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>
      <c r="B34" s="31" t="s">
        <v>60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2:14">
      <c r="B35" s="31" t="s">
        <v>61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>
      <c r="B36" s="31" t="s">
        <v>62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2:14"/>
  </sheetData>
  <mergeCells count="12">
    <mergeCell ref="B36:N36"/>
    <mergeCell ref="B10:N13"/>
    <mergeCell ref="B31:N31"/>
    <mergeCell ref="B32:N32"/>
    <mergeCell ref="B33:N33"/>
    <mergeCell ref="B34:N34"/>
    <mergeCell ref="B35:N35"/>
    <mergeCell ref="B6:N6"/>
    <mergeCell ref="B7:N7"/>
    <mergeCell ref="B8:N8"/>
    <mergeCell ref="B2:N5"/>
    <mergeCell ref="B30:N30"/>
  </mergeCells>
  <conditionalFormatting sqref="H16:H2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16:I2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J16:J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{69B62F5A-219E-4D77-A11A-98770C687239}</x14:id>
        </ext>
      </extLst>
    </cfRule>
  </conditionalFormatting>
  <conditionalFormatting sqref="K16:K28">
    <cfRule type="containsText" dxfId="8" priority="8" operator="containsText" text="Média Insuficiente">
      <formula>NOT(ISERROR(SEARCH("Média Insuficiente",K16)))</formula>
    </cfRule>
    <cfRule type="containsText" dxfId="7" priority="9" operator="containsText" text="Aprovado">
      <formula>NOT(ISERROR(SEARCH("Aprovado",K16)))</formula>
    </cfRule>
  </conditionalFormatting>
  <conditionalFormatting sqref="L16:L28">
    <cfRule type="containsText" dxfId="6" priority="6" operator="containsText" text="Média Insuficiente">
      <formula>NOT(ISERROR(SEARCH("Média Insuficiente",L16)))</formula>
    </cfRule>
    <cfRule type="containsText" dxfId="5" priority="7" operator="containsText" text="Aprovado">
      <formula>NOT(ISERROR(SEARCH("Aprovado",L16)))</formula>
    </cfRule>
  </conditionalFormatting>
  <conditionalFormatting sqref="M16:M28">
    <cfRule type="containsText" dxfId="4" priority="4" operator="containsText" text="Reprovado">
      <formula>NOT(ISERROR(SEARCH("Reprovado",M16)))</formula>
    </cfRule>
    <cfRule type="containsText" dxfId="3" priority="5" operator="containsText" text="Aprovado">
      <formula>NOT(ISERROR(SEARCH("Aprovado",M16)))</formula>
    </cfRule>
  </conditionalFormatting>
  <conditionalFormatting sqref="N16:N28">
    <cfRule type="containsText" dxfId="2" priority="1" operator="containsText" text="Reprovado">
      <formula>NOT(ISERROR(SEARCH("Reprovado",N16)))</formula>
    </cfRule>
    <cfRule type="containsText" dxfId="1" priority="2" operator="containsText" text="Exame">
      <formula>NOT(ISERROR(SEARCH("Exame",N16)))</formula>
    </cfRule>
    <cfRule type="containsText" dxfId="0" priority="3" operator="containsText" text="Aprovado">
      <formula>NOT(ISERROR(SEARCH("Aprovado",N16)))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62F5A-219E-4D77-A11A-98770C687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160" zoomScaleNormal="160" workbookViewId="0"/>
  </sheetViews>
  <sheetFormatPr defaultColWidth="0" defaultRowHeight="15" zeroHeight="1"/>
  <cols>
    <col min="1" max="1" width="10.85546875" customWidth="1"/>
    <col min="2" max="2" width="39.42578125" customWidth="1"/>
    <col min="3" max="3" width="17" customWidth="1"/>
    <col min="4" max="4" width="12.7109375" customWidth="1"/>
    <col min="5" max="5" width="17" hidden="1" customWidth="1"/>
    <col min="6" max="16384" width="17" hidden="1"/>
  </cols>
  <sheetData>
    <row r="1" spans="2:5"/>
    <row r="2" spans="2:5">
      <c r="B2" s="26" t="s">
        <v>0</v>
      </c>
      <c r="C2" s="27"/>
    </row>
    <row r="3" spans="2:5">
      <c r="B3" s="27"/>
      <c r="C3" s="27"/>
    </row>
    <row r="4" spans="2:5">
      <c r="B4" s="27"/>
      <c r="C4" s="27"/>
    </row>
    <row r="5" spans="2:5">
      <c r="B5" s="27"/>
      <c r="C5" s="27"/>
    </row>
    <row r="6" spans="2:5" ht="15.75">
      <c r="B6" s="25" t="s">
        <v>30</v>
      </c>
      <c r="C6" s="25"/>
    </row>
    <row r="7" spans="2:5">
      <c r="B7" s="1" t="s">
        <v>31</v>
      </c>
      <c r="C7" s="4">
        <f>COUNTA(alunos)</f>
        <v>13</v>
      </c>
    </row>
    <row r="8" spans="2:5">
      <c r="B8" s="1" t="s">
        <v>32</v>
      </c>
      <c r="C8" s="4">
        <f>MAX(media_provas)</f>
        <v>9</v>
      </c>
    </row>
    <row r="9" spans="2:5">
      <c r="B9" s="1" t="s">
        <v>33</v>
      </c>
      <c r="C9" s="4">
        <f>MAX(media_trabalhos)</f>
        <v>10</v>
      </c>
    </row>
    <row r="10" spans="2:5">
      <c r="B10" s="1" t="s">
        <v>34</v>
      </c>
      <c r="C10" s="4">
        <f>COUNTIF(resultado_final,"Aprovado")</f>
        <v>3</v>
      </c>
    </row>
    <row r="11" spans="2:5">
      <c r="B11" s="1" t="s">
        <v>35</v>
      </c>
      <c r="C11" s="4">
        <f>COUNTIF(resultado_final,"Exame")</f>
        <v>8</v>
      </c>
      <c r="E11" s="6"/>
    </row>
    <row r="12" spans="2:5">
      <c r="B12" s="1" t="s">
        <v>36</v>
      </c>
      <c r="C12" s="4">
        <f>COUNTIF(resultado_final,"Reprovado")</f>
        <v>2</v>
      </c>
      <c r="E12" s="6"/>
    </row>
    <row r="13" spans="2:5">
      <c r="B13" s="1" t="s">
        <v>37</v>
      </c>
      <c r="C13" s="4">
        <f>COUNTIF(condicao_provas,"Média Insuficiente")</f>
        <v>7</v>
      </c>
    </row>
    <row r="14" spans="2:5">
      <c r="B14" s="1" t="s">
        <v>38</v>
      </c>
      <c r="C14" s="4">
        <f>COUNTIF(condicao_trabalhos,"Média Insuficiente")</f>
        <v>5</v>
      </c>
    </row>
    <row r="15" spans="2:5">
      <c r="B15" s="1" t="s">
        <v>39</v>
      </c>
      <c r="C15" s="4">
        <f>COUNTIF(condicao_faltas,"Reprovado")</f>
        <v>2</v>
      </c>
    </row>
    <row r="16" spans="2:5" s="3" customFormat="1">
      <c r="B16" s="5"/>
    </row>
    <row r="17" spans="2:3">
      <c r="B17" s="29" t="s">
        <v>46</v>
      </c>
      <c r="C17" s="29"/>
    </row>
    <row r="18" spans="2:3">
      <c r="B18" s="31" t="s">
        <v>47</v>
      </c>
      <c r="C18" s="30"/>
    </row>
    <row r="19" spans="2:3">
      <c r="B19" s="31" t="s">
        <v>48</v>
      </c>
      <c r="C19" s="30"/>
    </row>
    <row r="20" spans="2:3">
      <c r="B20" s="31" t="s">
        <v>49</v>
      </c>
      <c r="C20" s="30"/>
    </row>
    <row r="21" spans="2:3">
      <c r="B21" s="31" t="s">
        <v>50</v>
      </c>
      <c r="C21" s="30"/>
    </row>
    <row r="22" spans="2:3">
      <c r="B22" s="31" t="s">
        <v>51</v>
      </c>
      <c r="C22" s="30"/>
    </row>
    <row r="23" spans="2:3">
      <c r="B23" s="31" t="s">
        <v>52</v>
      </c>
      <c r="C23" s="30"/>
    </row>
    <row r="24" spans="2:3">
      <c r="B24" s="31" t="s">
        <v>53</v>
      </c>
      <c r="C24" s="30"/>
    </row>
    <row r="25" spans="2:3">
      <c r="B25" s="31" t="s">
        <v>54</v>
      </c>
      <c r="C25" s="30"/>
    </row>
    <row r="26" spans="2:3">
      <c r="B26" s="31" t="s">
        <v>55</v>
      </c>
      <c r="C26" s="30"/>
    </row>
    <row r="27" spans="2:3"/>
  </sheetData>
  <mergeCells count="12">
    <mergeCell ref="B25:C25"/>
    <mergeCell ref="B26:C26"/>
    <mergeCell ref="B20:C20"/>
    <mergeCell ref="B21:C21"/>
    <mergeCell ref="B22:C22"/>
    <mergeCell ref="B23:C23"/>
    <mergeCell ref="B24:C24"/>
    <mergeCell ref="B6:C6"/>
    <mergeCell ref="B2:C5"/>
    <mergeCell ref="B17:C17"/>
    <mergeCell ref="B18:C18"/>
    <mergeCell ref="B19:C19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zoomScale="205" zoomScaleNormal="205" workbookViewId="0">
      <selection activeCell="C7" sqref="C7"/>
    </sheetView>
  </sheetViews>
  <sheetFormatPr defaultColWidth="0" defaultRowHeight="15" zeroHeight="1"/>
  <cols>
    <col min="1" max="1" width="9" customWidth="1"/>
    <col min="2" max="2" width="45.5703125" customWidth="1"/>
    <col min="3" max="3" width="18.4257812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23" t="s">
        <v>0</v>
      </c>
      <c r="C2" s="24"/>
    </row>
    <row r="3" spans="2:3">
      <c r="B3" s="24"/>
      <c r="C3" s="24"/>
    </row>
    <row r="4" spans="2:3">
      <c r="B4" s="24"/>
      <c r="C4" s="24"/>
    </row>
    <row r="5" spans="2:3">
      <c r="B5" s="24"/>
      <c r="C5" s="24"/>
    </row>
    <row r="6" spans="2:3" ht="17.100000000000001" customHeight="1">
      <c r="B6" s="25" t="s">
        <v>40</v>
      </c>
      <c r="C6" s="25"/>
    </row>
    <row r="7" spans="2:3" ht="14.1" customHeight="1">
      <c r="B7" s="1" t="s">
        <v>41</v>
      </c>
      <c r="C7" s="2">
        <v>7</v>
      </c>
    </row>
    <row r="8" spans="2:3" ht="15" customHeight="1">
      <c r="B8" s="1" t="s">
        <v>42</v>
      </c>
      <c r="C8" s="2">
        <v>6</v>
      </c>
    </row>
    <row r="9" spans="2:3" ht="15" customHeight="1">
      <c r="B9" s="1" t="s">
        <v>43</v>
      </c>
      <c r="C9" s="2">
        <v>5</v>
      </c>
    </row>
    <row r="10" spans="2:3" ht="15" customHeight="1">
      <c r="B10" s="1" t="s">
        <v>44</v>
      </c>
      <c r="C10" s="28">
        <v>0.25</v>
      </c>
    </row>
    <row r="11" spans="2:3" ht="15" customHeight="1">
      <c r="B11" s="1" t="s">
        <v>45</v>
      </c>
      <c r="C11" s="2">
        <v>36</v>
      </c>
    </row>
    <row r="12" spans="2:3"/>
  </sheetData>
  <mergeCells count="2">
    <mergeCell ref="B6:C6"/>
    <mergeCell ref="B2:C5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15" baseType="lpstr">
      <vt:lpstr>Médias Matemática</vt:lpstr>
      <vt:lpstr>Resumo Final</vt:lpstr>
      <vt:lpstr>Configurações</vt:lpstr>
      <vt:lpstr>alunos</vt:lpstr>
      <vt:lpstr>aulas_no_ano</vt:lpstr>
      <vt:lpstr>condicao_faltas</vt:lpstr>
      <vt:lpstr>condicao_provas</vt:lpstr>
      <vt:lpstr>condicao_trabalhos</vt:lpstr>
      <vt:lpstr>exame</vt:lpstr>
      <vt:lpstr>faltas</vt:lpstr>
      <vt:lpstr>media_provas</vt:lpstr>
      <vt:lpstr>media_trabalhos</vt:lpstr>
      <vt:lpstr>provas</vt:lpstr>
      <vt:lpstr>resultado_final</vt:lpstr>
      <vt:lpstr>trabalhos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2011-06-23T22:08:00Z</dcterms:created>
  <dcterms:modified xsi:type="dcterms:W3CDTF">2019-03-24T20:53:45Z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