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xr:revisionPtr revIDLastSave="0" documentId="13_ncr:1_{7850ECFE-D530-4A3F-8D47-6E5D7C6CB176}" xr6:coauthVersionLast="36" xr6:coauthVersionMax="36" xr10:uidLastSave="{00000000-0000-0000-0000-000000000000}"/>
  <bookViews>
    <workbookView xWindow="0" yWindow="0" windowWidth="19200" windowHeight="6930" xr2:uid="{442FDED2-6E5F-4C55-91D4-C9A9F4BC030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5" i="1" l="1"/>
  <c r="E96" i="1"/>
  <c r="E97" i="1"/>
  <c r="E98" i="1"/>
  <c r="E99" i="1"/>
  <c r="E100" i="1"/>
  <c r="E94" i="1"/>
  <c r="D94" i="1"/>
  <c r="D95" i="1"/>
  <c r="D96" i="1"/>
  <c r="D97" i="1"/>
  <c r="D98" i="1"/>
  <c r="D99" i="1"/>
  <c r="D100" i="1"/>
  <c r="D93" i="1"/>
  <c r="F83" i="1"/>
  <c r="F84" i="1"/>
  <c r="F85" i="1"/>
  <c r="F86" i="1"/>
  <c r="F87" i="1"/>
  <c r="F89" i="1"/>
  <c r="F88" i="1"/>
  <c r="E84" i="1"/>
  <c r="E85" i="1"/>
  <c r="E86" i="1"/>
  <c r="E87" i="1"/>
  <c r="E88" i="1"/>
  <c r="E89" i="1"/>
  <c r="E83" i="1"/>
  <c r="H69" i="1"/>
  <c r="H70" i="1"/>
  <c r="I70" i="1" s="1"/>
  <c r="H71" i="1"/>
  <c r="I71" i="1" s="1"/>
  <c r="H72" i="1"/>
  <c r="H73" i="1"/>
  <c r="I73" i="1" s="1"/>
  <c r="H74" i="1"/>
  <c r="H75" i="1"/>
  <c r="H68" i="1"/>
  <c r="I68" i="1" s="1"/>
  <c r="I74" i="1"/>
  <c r="I75" i="1"/>
  <c r="I69" i="1"/>
  <c r="I72" i="1"/>
  <c r="G75" i="1"/>
  <c r="G74" i="1"/>
  <c r="G73" i="1"/>
  <c r="G72" i="1"/>
  <c r="G71" i="1"/>
  <c r="G70" i="1"/>
  <c r="G69" i="1"/>
  <c r="G68" i="1"/>
  <c r="D61" i="1"/>
  <c r="E61" i="1"/>
  <c r="H60" i="1"/>
  <c r="H61" i="1" s="1"/>
  <c r="G60" i="1"/>
  <c r="G61" i="1" s="1"/>
  <c r="F60" i="1"/>
  <c r="F61" i="1" s="1"/>
  <c r="E60" i="1"/>
  <c r="C60" i="1"/>
  <c r="C61" i="1" s="1"/>
  <c r="D60" i="1"/>
  <c r="J39" i="1"/>
  <c r="J38" i="1"/>
  <c r="J37" i="1"/>
  <c r="J36" i="1"/>
  <c r="I41" i="1"/>
  <c r="I40" i="1"/>
  <c r="I39" i="1"/>
  <c r="I38" i="1"/>
  <c r="I37" i="1"/>
  <c r="I36" i="1"/>
  <c r="H41" i="1"/>
  <c r="H40" i="1"/>
  <c r="H39" i="1"/>
  <c r="H38" i="1"/>
  <c r="H37" i="1"/>
  <c r="H36" i="1"/>
  <c r="G29" i="1"/>
  <c r="G41" i="1"/>
  <c r="G40" i="1"/>
  <c r="G39" i="1"/>
  <c r="G38" i="1"/>
  <c r="G37" i="1"/>
  <c r="G36" i="1"/>
  <c r="F42" i="1"/>
  <c r="E42" i="1"/>
  <c r="D42" i="1"/>
  <c r="J41" i="1"/>
  <c r="J40" i="1"/>
  <c r="F30" i="1"/>
  <c r="E30" i="1"/>
  <c r="D30" i="1"/>
  <c r="J29" i="1"/>
  <c r="J28" i="1"/>
  <c r="J27" i="1"/>
  <c r="J26" i="1"/>
  <c r="J25" i="1"/>
  <c r="J24" i="1"/>
  <c r="I29" i="1"/>
  <c r="I28" i="1"/>
  <c r="I27" i="1"/>
  <c r="I26" i="1"/>
  <c r="I25" i="1"/>
  <c r="H29" i="1"/>
  <c r="H28" i="1"/>
  <c r="H27" i="1"/>
  <c r="H26" i="1"/>
  <c r="H25" i="1"/>
  <c r="H24" i="1"/>
  <c r="I24" i="1"/>
  <c r="G28" i="1"/>
  <c r="G27" i="1"/>
  <c r="G26" i="1"/>
  <c r="G25" i="1"/>
  <c r="G24" i="1"/>
  <c r="E18" i="1"/>
  <c r="E17" i="1"/>
  <c r="E16" i="1"/>
  <c r="C6" i="1"/>
  <c r="D6" i="1" s="1"/>
  <c r="C12" i="1"/>
  <c r="G42" i="1" l="1"/>
  <c r="G30" i="1"/>
  <c r="D44" i="1" s="1"/>
</calcChain>
</file>

<file path=xl/sharedStrings.xml><?xml version="1.0" encoding="utf-8"?>
<sst xmlns="http://schemas.openxmlformats.org/spreadsheetml/2006/main" count="115" uniqueCount="101">
  <si>
    <t>Tabela de Notas</t>
  </si>
  <si>
    <t>Gastos Mensais</t>
  </si>
  <si>
    <t>Agua</t>
  </si>
  <si>
    <t>Combustivel</t>
  </si>
  <si>
    <t>Luz</t>
  </si>
  <si>
    <t>Nota 2</t>
  </si>
  <si>
    <t>Nota 1</t>
  </si>
  <si>
    <t>Nota 3</t>
  </si>
  <si>
    <t>Media</t>
  </si>
  <si>
    <t>Total</t>
  </si>
  <si>
    <t>Venda de Peças</t>
  </si>
  <si>
    <t>Martelo</t>
  </si>
  <si>
    <t>Parafuso</t>
  </si>
  <si>
    <t>Items</t>
  </si>
  <si>
    <t>Porcas</t>
  </si>
  <si>
    <t>Quant</t>
  </si>
  <si>
    <t>Valor Unt</t>
  </si>
  <si>
    <t>Lucro</t>
  </si>
  <si>
    <t>Prego</t>
  </si>
  <si>
    <t>Situação</t>
  </si>
  <si>
    <t>Empresa Nacional S/A</t>
  </si>
  <si>
    <t>Código</t>
  </si>
  <si>
    <t>Produto</t>
  </si>
  <si>
    <t>Jan</t>
  </si>
  <si>
    <t>Fev</t>
  </si>
  <si>
    <t>Mar</t>
  </si>
  <si>
    <t>Total 1 Tri</t>
  </si>
  <si>
    <t>Máximo</t>
  </si>
  <si>
    <t>Média</t>
  </si>
  <si>
    <t>Mínimo</t>
  </si>
  <si>
    <t>Porca</t>
  </si>
  <si>
    <t>Arrueia</t>
  </si>
  <si>
    <t>Alicate</t>
  </si>
  <si>
    <t>Totais</t>
  </si>
  <si>
    <t>Abril</t>
  </si>
  <si>
    <t>Maio</t>
  </si>
  <si>
    <t>Junho</t>
  </si>
  <si>
    <t>Total 2 Tri</t>
  </si>
  <si>
    <t>Totais do Semestre</t>
  </si>
  <si>
    <t>Contas a Pagar</t>
  </si>
  <si>
    <t>ÁGUA</t>
  </si>
  <si>
    <t>LUZ</t>
  </si>
  <si>
    <t>ESCOLA</t>
  </si>
  <si>
    <t>IPTU</t>
  </si>
  <si>
    <t>IPVA</t>
  </si>
  <si>
    <t>SHOPPING</t>
  </si>
  <si>
    <t>COMBUSTÍVEL</t>
  </si>
  <si>
    <t>ACADEMIA</t>
  </si>
  <si>
    <t>TOTAL DE
CONTAS</t>
  </si>
  <si>
    <t>SALDO</t>
  </si>
  <si>
    <t>CONTAS</t>
  </si>
  <si>
    <t>SÁLARIO</t>
  </si>
  <si>
    <t>JANEIRO</t>
  </si>
  <si>
    <t>FEVEREIRO</t>
  </si>
  <si>
    <t>MARÇO</t>
  </si>
  <si>
    <t>ABRIL</t>
  </si>
  <si>
    <t>MAIO</t>
  </si>
  <si>
    <t>JUNHO</t>
  </si>
  <si>
    <t>N°</t>
  </si>
  <si>
    <t>Araras Informática - Hardware e Software
Rua São Francisco de Assis, 123 - Araras SP</t>
  </si>
  <si>
    <t>Sálario Liquido</t>
  </si>
  <si>
    <t>Gratificação</t>
  </si>
  <si>
    <t>INSS</t>
  </si>
  <si>
    <t>Sálario Bruto</t>
  </si>
  <si>
    <t>Nome</t>
  </si>
  <si>
    <t>Paulo</t>
  </si>
  <si>
    <t>Regina</t>
  </si>
  <si>
    <t>Elisangela</t>
  </si>
  <si>
    <t>Edson</t>
  </si>
  <si>
    <t>Gabriela</t>
  </si>
  <si>
    <t>Helena</t>
  </si>
  <si>
    <t>Maria</t>
  </si>
  <si>
    <t>Eduardo</t>
  </si>
  <si>
    <t>INSS R$</t>
  </si>
  <si>
    <t>Gratificação R$</t>
  </si>
  <si>
    <t>Valor do Dólar</t>
  </si>
  <si>
    <t>Papelaria Papel Branco</t>
  </si>
  <si>
    <t>Produtos</t>
  </si>
  <si>
    <t>Qtde</t>
  </si>
  <si>
    <t>Preço Unit.</t>
  </si>
  <si>
    <t>Total R$</t>
  </si>
  <si>
    <t>Total US$</t>
  </si>
  <si>
    <t>Caneta Azul</t>
  </si>
  <si>
    <t>Caneta Vermelha</t>
  </si>
  <si>
    <t>Caderno</t>
  </si>
  <si>
    <t>Régua</t>
  </si>
  <si>
    <t>Lápis</t>
  </si>
  <si>
    <t>Papel Sulfite</t>
  </si>
  <si>
    <t>Tinta Nanquim</t>
  </si>
  <si>
    <t xml:space="preserve"> Nome</t>
  </si>
  <si>
    <t>Salário</t>
  </si>
  <si>
    <t>Aumento</t>
  </si>
  <si>
    <t>Novo Salário</t>
  </si>
  <si>
    <t>João dos Santos</t>
  </si>
  <si>
    <t>Maria da Silva</t>
  </si>
  <si>
    <t>Manoel das Flores</t>
  </si>
  <si>
    <t>Lambarildo Peixe</t>
  </si>
  <si>
    <t>Sebastião Souza</t>
  </si>
  <si>
    <t>Ana Flávia Silveira</t>
  </si>
  <si>
    <t>Silvia Helena Santos</t>
  </si>
  <si>
    <t>Alberto Roberto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</si>
</sst>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71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8" tint="-0.249977111117893"/>
      </bottom>
      <diagonal/>
    </border>
    <border>
      <left style="medium">
        <color theme="1"/>
      </left>
      <right style="thin">
        <color theme="1"/>
      </right>
      <top style="thin">
        <color theme="8" tint="-0.249977111117893"/>
      </top>
      <bottom style="thin">
        <color theme="1"/>
      </bottom>
      <diagonal/>
    </border>
    <border>
      <left/>
      <right style="medium">
        <color theme="1"/>
      </right>
      <top style="thin">
        <color theme="8" tint="-0.249977111117893"/>
      </top>
      <bottom/>
      <diagonal/>
    </border>
    <border>
      <left style="medium">
        <color theme="1"/>
      </left>
      <right/>
      <top style="thin">
        <color theme="8" tint="-0.249977111117893"/>
      </top>
      <bottom style="thin">
        <color theme="8" tint="-0.249977111117893"/>
      </bottom>
      <diagonal/>
    </border>
    <border>
      <left style="medium">
        <color theme="1"/>
      </left>
      <right/>
      <top style="thin">
        <color theme="8" tint="-0.249977111117893"/>
      </top>
      <bottom/>
      <diagonal/>
    </border>
    <border>
      <left style="thin">
        <color rgb="FFC00000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/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3" borderId="4" xfId="0" applyFill="1" applyBorder="1" applyAlignment="1">
      <alignment horizontal="center"/>
    </xf>
    <xf numFmtId="0" fontId="0" fillId="0" borderId="13" xfId="0" applyBorder="1"/>
    <xf numFmtId="0" fontId="0" fillId="5" borderId="10" xfId="0" applyFill="1" applyBorder="1"/>
    <xf numFmtId="44" fontId="0" fillId="3" borderId="4" xfId="1" applyFont="1" applyFill="1" applyBorder="1"/>
    <xf numFmtId="0" fontId="0" fillId="5" borderId="18" xfId="0" applyFill="1" applyBorder="1"/>
    <xf numFmtId="0" fontId="0" fillId="3" borderId="19" xfId="0" applyFill="1" applyBorder="1"/>
    <xf numFmtId="44" fontId="0" fillId="3" borderId="20" xfId="0" applyNumberFormat="1" applyFill="1" applyBorder="1"/>
    <xf numFmtId="44" fontId="0" fillId="3" borderId="20" xfId="1" applyFont="1" applyFill="1" applyBorder="1"/>
    <xf numFmtId="0" fontId="0" fillId="3" borderId="21" xfId="0" applyFill="1" applyBorder="1"/>
    <xf numFmtId="0" fontId="0" fillId="3" borderId="22" xfId="0" applyFill="1" applyBorder="1" applyAlignment="1">
      <alignment horizontal="center"/>
    </xf>
    <xf numFmtId="44" fontId="0" fillId="3" borderId="22" xfId="1" applyFont="1" applyFill="1" applyBorder="1"/>
    <xf numFmtId="44" fontId="0" fillId="3" borderId="23" xfId="1" applyFont="1" applyFill="1" applyBorder="1"/>
    <xf numFmtId="0" fontId="2" fillId="2" borderId="24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28" xfId="0" applyFill="1" applyBorder="1"/>
    <xf numFmtId="44" fontId="0" fillId="3" borderId="29" xfId="1" applyFont="1" applyFill="1" applyBorder="1" applyAlignment="1">
      <alignment horizontal="center"/>
    </xf>
    <xf numFmtId="44" fontId="0" fillId="3" borderId="20" xfId="1" applyFont="1" applyFill="1" applyBorder="1" applyAlignment="1">
      <alignment horizontal="center"/>
    </xf>
    <xf numFmtId="44" fontId="0" fillId="3" borderId="20" xfId="1" applyFont="1" applyFill="1" applyBorder="1" applyAlignment="1">
      <alignment horizontal="center" vertical="center"/>
    </xf>
    <xf numFmtId="0" fontId="0" fillId="3" borderId="30" xfId="0" applyFill="1" applyBorder="1"/>
    <xf numFmtId="0" fontId="0" fillId="3" borderId="20" xfId="0" applyFill="1" applyBorder="1" applyAlignment="1">
      <alignment horizontal="center"/>
    </xf>
    <xf numFmtId="0" fontId="0" fillId="3" borderId="31" xfId="0" applyFill="1" applyBorder="1"/>
    <xf numFmtId="0" fontId="0" fillId="6" borderId="15" xfId="0" applyFill="1" applyBorder="1"/>
    <xf numFmtId="0" fontId="0" fillId="6" borderId="32" xfId="0" applyFill="1" applyBorder="1" applyAlignment="1">
      <alignment horizontal="center"/>
    </xf>
    <xf numFmtId="0" fontId="2" fillId="4" borderId="9" xfId="0" applyFont="1" applyFill="1" applyBorder="1"/>
    <xf numFmtId="0" fontId="0" fillId="6" borderId="9" xfId="0" applyFill="1" applyBorder="1"/>
    <xf numFmtId="0" fontId="0" fillId="7" borderId="0" xfId="0" applyFill="1"/>
    <xf numFmtId="0" fontId="2" fillId="4" borderId="34" xfId="0" applyFont="1" applyFill="1" applyBorder="1" applyAlignment="1">
      <alignment horizontal="center"/>
    </xf>
    <xf numFmtId="0" fontId="0" fillId="7" borderId="5" xfId="0" applyFill="1" applyBorder="1"/>
    <xf numFmtId="0" fontId="2" fillId="4" borderId="19" xfId="0" applyFont="1" applyFill="1" applyBorder="1" applyAlignment="1">
      <alignment horizontal="center"/>
    </xf>
    <xf numFmtId="4" fontId="0" fillId="7" borderId="2" xfId="0" applyNumberFormat="1" applyFill="1" applyBorder="1"/>
    <xf numFmtId="4" fontId="0" fillId="7" borderId="36" xfId="0" applyNumberFormat="1" applyFill="1" applyBorder="1"/>
    <xf numFmtId="4" fontId="0" fillId="7" borderId="5" xfId="0" applyNumberFormat="1" applyFill="1" applyBorder="1"/>
    <xf numFmtId="0" fontId="2" fillId="4" borderId="21" xfId="0" applyFont="1" applyFill="1" applyBorder="1" applyAlignment="1">
      <alignment horizontal="center"/>
    </xf>
    <xf numFmtId="0" fontId="0" fillId="7" borderId="38" xfId="0" applyFill="1" applyBorder="1"/>
    <xf numFmtId="0" fontId="0" fillId="7" borderId="4" xfId="0" applyFill="1" applyBorder="1"/>
    <xf numFmtId="4" fontId="0" fillId="7" borderId="6" xfId="0" applyNumberFormat="1" applyFill="1" applyBorder="1"/>
    <xf numFmtId="4" fontId="0" fillId="7" borderId="4" xfId="0" applyNumberFormat="1" applyFill="1" applyBorder="1"/>
    <xf numFmtId="4" fontId="0" fillId="7" borderId="22" xfId="0" applyNumberFormat="1" applyFill="1" applyBorder="1"/>
    <xf numFmtId="4" fontId="0" fillId="7" borderId="17" xfId="0" applyNumberFormat="1" applyFill="1" applyBorder="1"/>
    <xf numFmtId="4" fontId="0" fillId="7" borderId="41" xfId="0" applyNumberFormat="1" applyFill="1" applyBorder="1"/>
    <xf numFmtId="4" fontId="0" fillId="7" borderId="42" xfId="0" applyNumberFormat="1" applyFill="1" applyBorder="1"/>
    <xf numFmtId="4" fontId="0" fillId="7" borderId="43" xfId="0" applyNumberFormat="1" applyFill="1" applyBorder="1"/>
    <xf numFmtId="0" fontId="0" fillId="7" borderId="44" xfId="0" applyFill="1" applyBorder="1"/>
    <xf numFmtId="0" fontId="0" fillId="7" borderId="45" xfId="0" applyFill="1" applyBorder="1"/>
    <xf numFmtId="0" fontId="0" fillId="7" borderId="40" xfId="0" applyFill="1" applyBorder="1"/>
    <xf numFmtId="0" fontId="0" fillId="7" borderId="6" xfId="0" applyFill="1" applyBorder="1"/>
    <xf numFmtId="0" fontId="0" fillId="7" borderId="39" xfId="0" applyFill="1" applyBorder="1"/>
    <xf numFmtId="4" fontId="0" fillId="7" borderId="47" xfId="0" applyNumberFormat="1" applyFill="1" applyBorder="1"/>
    <xf numFmtId="0" fontId="0" fillId="7" borderId="48" xfId="0" applyFill="1" applyBorder="1"/>
    <xf numFmtId="4" fontId="0" fillId="7" borderId="49" xfId="0" applyNumberFormat="1" applyFill="1" applyBorder="1"/>
    <xf numFmtId="4" fontId="0" fillId="7" borderId="50" xfId="0" applyNumberFormat="1" applyFill="1" applyBorder="1"/>
    <xf numFmtId="4" fontId="0" fillId="7" borderId="51" xfId="0" applyNumberFormat="1" applyFill="1" applyBorder="1"/>
    <xf numFmtId="4" fontId="0" fillId="7" borderId="52" xfId="0" applyNumberFormat="1" applyFill="1" applyBorder="1"/>
    <xf numFmtId="4" fontId="0" fillId="7" borderId="53" xfId="0" applyNumberFormat="1" applyFill="1" applyBorder="1"/>
    <xf numFmtId="4" fontId="0" fillId="7" borderId="1" xfId="0" applyNumberFormat="1" applyFill="1" applyBorder="1"/>
    <xf numFmtId="4" fontId="0" fillId="7" borderId="54" xfId="0" applyNumberFormat="1" applyFill="1" applyBorder="1"/>
    <xf numFmtId="4" fontId="0" fillId="7" borderId="55" xfId="0" applyNumberFormat="1" applyFill="1" applyBorder="1"/>
    <xf numFmtId="4" fontId="0" fillId="7" borderId="59" xfId="0" applyNumberFormat="1" applyFill="1" applyBorder="1"/>
    <xf numFmtId="4" fontId="0" fillId="7" borderId="57" xfId="0" applyNumberFormat="1" applyFill="1" applyBorder="1"/>
    <xf numFmtId="4" fontId="0" fillId="7" borderId="56" xfId="0" applyNumberFormat="1" applyFill="1" applyBorder="1"/>
    <xf numFmtId="0" fontId="0" fillId="7" borderId="58" xfId="0" applyFill="1" applyBorder="1"/>
    <xf numFmtId="0" fontId="2" fillId="4" borderId="60" xfId="0" applyFont="1" applyFill="1" applyBorder="1" applyAlignment="1">
      <alignment horizontal="center"/>
    </xf>
    <xf numFmtId="0" fontId="0" fillId="4" borderId="61" xfId="0" applyFill="1" applyBorder="1" applyAlignment="1">
      <alignment horizontal="center"/>
    </xf>
    <xf numFmtId="0" fontId="0" fillId="4" borderId="62" xfId="0" applyFill="1" applyBorder="1" applyAlignment="1">
      <alignment horizontal="center"/>
    </xf>
    <xf numFmtId="0" fontId="0" fillId="7" borderId="14" xfId="0" applyFill="1" applyBorder="1"/>
    <xf numFmtId="0" fontId="0" fillId="7" borderId="23" xfId="0" applyFill="1" applyBorder="1"/>
    <xf numFmtId="4" fontId="0" fillId="7" borderId="63" xfId="0" applyNumberFormat="1" applyFill="1" applyBorder="1"/>
    <xf numFmtId="0" fontId="0" fillId="7" borderId="64" xfId="0" applyFill="1" applyBorder="1"/>
    <xf numFmtId="0" fontId="0" fillId="7" borderId="65" xfId="0" applyFill="1" applyBorder="1"/>
    <xf numFmtId="0" fontId="0" fillId="7" borderId="66" xfId="0" applyFill="1" applyBorder="1"/>
    <xf numFmtId="0" fontId="0" fillId="5" borderId="67" xfId="0" applyFill="1" applyBorder="1"/>
    <xf numFmtId="171" fontId="0" fillId="7" borderId="5" xfId="1" applyNumberFormat="1" applyFont="1" applyFill="1" applyBorder="1" applyAlignment="1">
      <alignment horizontal="center"/>
    </xf>
    <xf numFmtId="171" fontId="0" fillId="7" borderId="46" xfId="1" applyNumberFormat="1" applyFont="1" applyFill="1" applyBorder="1"/>
    <xf numFmtId="8" fontId="0" fillId="7" borderId="4" xfId="0" applyNumberFormat="1" applyFill="1" applyBorder="1" applyAlignment="1">
      <alignment horizontal="left"/>
    </xf>
    <xf numFmtId="8" fontId="0" fillId="7" borderId="69" xfId="0" applyNumberFormat="1" applyFill="1" applyBorder="1" applyAlignment="1">
      <alignment horizontal="left"/>
    </xf>
    <xf numFmtId="8" fontId="0" fillId="7" borderId="40" xfId="0" applyNumberFormat="1" applyFill="1" applyBorder="1" applyAlignment="1">
      <alignment horizontal="left"/>
    </xf>
    <xf numFmtId="8" fontId="0" fillId="7" borderId="3" xfId="0" applyNumberFormat="1" applyFill="1" applyBorder="1" applyAlignment="1">
      <alignment horizontal="left"/>
    </xf>
    <xf numFmtId="171" fontId="0" fillId="7" borderId="35" xfId="1" applyNumberFormat="1" applyFont="1" applyFill="1" applyBorder="1"/>
    <xf numFmtId="171" fontId="0" fillId="7" borderId="4" xfId="1" applyNumberFormat="1" applyFont="1" applyFill="1" applyBorder="1"/>
    <xf numFmtId="171" fontId="0" fillId="7" borderId="70" xfId="1" applyNumberFormat="1" applyFont="1" applyFill="1" applyBorder="1"/>
    <xf numFmtId="0" fontId="0" fillId="7" borderId="69" xfId="0" applyFill="1" applyBorder="1"/>
    <xf numFmtId="0" fontId="0" fillId="7" borderId="71" xfId="0" applyFill="1" applyBorder="1"/>
    <xf numFmtId="8" fontId="0" fillId="7" borderId="39" xfId="0" applyNumberFormat="1" applyFill="1" applyBorder="1" applyAlignment="1">
      <alignment horizontal="left"/>
    </xf>
    <xf numFmtId="8" fontId="0" fillId="7" borderId="71" xfId="0" applyNumberFormat="1" applyFill="1" applyBorder="1" applyAlignment="1">
      <alignment horizontal="left"/>
    </xf>
    <xf numFmtId="8" fontId="0" fillId="7" borderId="0" xfId="0" applyNumberFormat="1" applyFill="1" applyBorder="1" applyAlignment="1">
      <alignment horizontal="left"/>
    </xf>
    <xf numFmtId="8" fontId="0" fillId="7" borderId="14" xfId="0" applyNumberFormat="1" applyFill="1" applyBorder="1" applyAlignment="1">
      <alignment horizontal="left"/>
    </xf>
    <xf numFmtId="8" fontId="0" fillId="7" borderId="17" xfId="0" applyNumberFormat="1" applyFill="1" applyBorder="1" applyAlignment="1">
      <alignment horizontal="left"/>
    </xf>
    <xf numFmtId="8" fontId="0" fillId="7" borderId="8" xfId="0" applyNumberFormat="1" applyFill="1" applyBorder="1" applyAlignment="1">
      <alignment horizontal="left"/>
    </xf>
    <xf numFmtId="8" fontId="0" fillId="7" borderId="7" xfId="0" applyNumberFormat="1" applyFill="1" applyBorder="1" applyAlignment="1">
      <alignment horizontal="left"/>
    </xf>
    <xf numFmtId="8" fontId="0" fillId="7" borderId="38" xfId="0" applyNumberFormat="1" applyFill="1" applyBorder="1" applyAlignment="1">
      <alignment horizontal="left"/>
    </xf>
    <xf numFmtId="8" fontId="0" fillId="7" borderId="46" xfId="0" applyNumberFormat="1" applyFill="1" applyBorder="1" applyAlignment="1">
      <alignment horizontal="left"/>
    </xf>
    <xf numFmtId="8" fontId="0" fillId="7" borderId="35" xfId="0" applyNumberFormat="1" applyFill="1" applyBorder="1" applyAlignment="1">
      <alignment horizontal="left"/>
    </xf>
    <xf numFmtId="8" fontId="0" fillId="7" borderId="40" xfId="0" applyNumberFormat="1" applyFill="1" applyBorder="1" applyAlignment="1">
      <alignment horizontal="left" vertical="center"/>
    </xf>
    <xf numFmtId="8" fontId="0" fillId="7" borderId="3" xfId="0" applyNumberFormat="1" applyFill="1" applyBorder="1" applyAlignment="1">
      <alignment horizontal="left" vertical="center"/>
    </xf>
    <xf numFmtId="8" fontId="0" fillId="7" borderId="0" xfId="0" applyNumberFormat="1" applyFill="1" applyBorder="1" applyAlignment="1">
      <alignment horizontal="left" vertical="center"/>
    </xf>
    <xf numFmtId="8" fontId="0" fillId="7" borderId="14" xfId="0" applyNumberFormat="1" applyFill="1" applyBorder="1" applyAlignment="1">
      <alignment horizontal="left" vertical="center"/>
    </xf>
    <xf numFmtId="171" fontId="0" fillId="7" borderId="4" xfId="0" applyNumberFormat="1" applyFill="1" applyBorder="1"/>
    <xf numFmtId="171" fontId="0" fillId="7" borderId="69" xfId="0" applyNumberFormat="1" applyFill="1" applyBorder="1"/>
    <xf numFmtId="171" fontId="0" fillId="7" borderId="39" xfId="0" applyNumberFormat="1" applyFill="1" applyBorder="1"/>
    <xf numFmtId="0" fontId="0" fillId="5" borderId="13" xfId="0" applyFill="1" applyBorder="1"/>
    <xf numFmtId="0" fontId="0" fillId="5" borderId="19" xfId="0" applyFill="1" applyBorder="1"/>
    <xf numFmtId="0" fontId="0" fillId="5" borderId="72" xfId="0" applyFill="1" applyBorder="1"/>
    <xf numFmtId="0" fontId="0" fillId="5" borderId="4" xfId="0" applyFill="1" applyBorder="1"/>
    <xf numFmtId="0" fontId="0" fillId="5" borderId="33" xfId="0" applyFill="1" applyBorder="1"/>
    <xf numFmtId="0" fontId="0" fillId="5" borderId="17" xfId="0" applyFill="1" applyBorder="1"/>
    <xf numFmtId="0" fontId="0" fillId="5" borderId="38" xfId="0" applyFill="1" applyBorder="1"/>
    <xf numFmtId="0" fontId="0" fillId="5" borderId="40" xfId="0" applyFill="1" applyBorder="1"/>
    <xf numFmtId="0" fontId="0" fillId="5" borderId="33" xfId="0" applyFill="1" applyBorder="1" applyAlignment="1">
      <alignment horizontal="left" wrapText="1"/>
    </xf>
    <xf numFmtId="0" fontId="0" fillId="5" borderId="4" xfId="0" applyFill="1" applyBorder="1" applyAlignment="1"/>
    <xf numFmtId="0" fontId="2" fillId="4" borderId="10" xfId="0" applyFont="1" applyFill="1" applyBorder="1" applyAlignment="1">
      <alignment horizontal="center" vertical="top" wrapText="1"/>
    </xf>
    <xf numFmtId="0" fontId="2" fillId="4" borderId="11" xfId="0" applyFont="1" applyFill="1" applyBorder="1" applyAlignment="1">
      <alignment horizontal="center" vertical="top" wrapText="1"/>
    </xf>
    <xf numFmtId="0" fontId="2" fillId="4" borderId="13" xfId="0" applyFont="1" applyFill="1" applyBorder="1" applyAlignment="1">
      <alignment horizontal="center" vertical="top" wrapText="1"/>
    </xf>
    <xf numFmtId="0" fontId="2" fillId="4" borderId="0" xfId="0" applyFont="1" applyFill="1" applyBorder="1" applyAlignment="1">
      <alignment horizontal="center" vertical="top" wrapText="1"/>
    </xf>
    <xf numFmtId="0" fontId="2" fillId="4" borderId="12" xfId="0" applyFont="1" applyFill="1" applyBorder="1" applyAlignment="1">
      <alignment horizontal="center" vertical="top" wrapText="1"/>
    </xf>
    <xf numFmtId="0" fontId="2" fillId="4" borderId="14" xfId="0" applyFont="1" applyFill="1" applyBorder="1" applyAlignment="1">
      <alignment horizontal="center" vertical="top" wrapText="1"/>
    </xf>
    <xf numFmtId="0" fontId="0" fillId="5" borderId="0" xfId="0" applyFill="1" applyBorder="1"/>
    <xf numFmtId="0" fontId="0" fillId="5" borderId="12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5" borderId="73" xfId="0" applyFill="1" applyBorder="1" applyAlignment="1">
      <alignment horizontal="center"/>
    </xf>
    <xf numFmtId="0" fontId="0" fillId="5" borderId="45" xfId="0" applyFill="1" applyBorder="1"/>
    <xf numFmtId="0" fontId="0" fillId="5" borderId="45" xfId="0" applyFill="1" applyBorder="1" applyAlignment="1">
      <alignment horizontal="center"/>
    </xf>
    <xf numFmtId="0" fontId="0" fillId="0" borderId="9" xfId="0" applyBorder="1"/>
    <xf numFmtId="0" fontId="0" fillId="5" borderId="37" xfId="0" applyFill="1" applyBorder="1"/>
    <xf numFmtId="0" fontId="0" fillId="5" borderId="19" xfId="0" applyFill="1" applyBorder="1" applyAlignment="1">
      <alignment horizontal="center"/>
    </xf>
    <xf numFmtId="0" fontId="0" fillId="5" borderId="68" xfId="0" applyFill="1" applyBorder="1" applyAlignment="1">
      <alignment horizontal="center"/>
    </xf>
    <xf numFmtId="8" fontId="0" fillId="7" borderId="4" xfId="0" applyNumberFormat="1" applyFill="1" applyBorder="1" applyAlignment="1">
      <alignment horizontal="center"/>
    </xf>
    <xf numFmtId="10" fontId="0" fillId="7" borderId="4" xfId="0" applyNumberFormat="1" applyFill="1" applyBorder="1" applyAlignment="1">
      <alignment horizontal="center"/>
    </xf>
    <xf numFmtId="44" fontId="0" fillId="7" borderId="71" xfId="1" applyFont="1" applyFill="1" applyBorder="1" applyAlignment="1">
      <alignment horizontal="center"/>
    </xf>
    <xf numFmtId="44" fontId="0" fillId="7" borderId="19" xfId="1" applyFont="1" applyFill="1" applyBorder="1" applyAlignment="1">
      <alignment horizontal="center"/>
    </xf>
    <xf numFmtId="8" fontId="0" fillId="7" borderId="40" xfId="0" applyNumberFormat="1" applyFill="1" applyBorder="1" applyAlignment="1">
      <alignment horizontal="center"/>
    </xf>
    <xf numFmtId="10" fontId="0" fillId="7" borderId="40" xfId="0" applyNumberFormat="1" applyFill="1" applyBorder="1" applyAlignment="1">
      <alignment horizontal="center"/>
    </xf>
    <xf numFmtId="44" fontId="0" fillId="7" borderId="14" xfId="1" applyFont="1" applyFill="1" applyBorder="1" applyAlignment="1">
      <alignment horizontal="center"/>
    </xf>
    <xf numFmtId="44" fontId="0" fillId="7" borderId="33" xfId="1" applyFont="1" applyFill="1" applyBorder="1" applyAlignment="1">
      <alignment horizontal="center"/>
    </xf>
    <xf numFmtId="8" fontId="0" fillId="7" borderId="37" xfId="0" applyNumberFormat="1" applyFill="1" applyBorder="1" applyAlignment="1">
      <alignment horizontal="center"/>
    </xf>
    <xf numFmtId="10" fontId="0" fillId="7" borderId="37" xfId="0" applyNumberFormat="1" applyFill="1" applyBorder="1" applyAlignment="1">
      <alignment horizontal="center"/>
    </xf>
    <xf numFmtId="44" fontId="0" fillId="7" borderId="16" xfId="1" applyFont="1" applyFill="1" applyBorder="1" applyAlignment="1">
      <alignment horizontal="center"/>
    </xf>
    <xf numFmtId="44" fontId="0" fillId="7" borderId="68" xfId="1" applyFont="1" applyFill="1" applyBorder="1" applyAlignment="1">
      <alignment horizontal="center"/>
    </xf>
    <xf numFmtId="0" fontId="0" fillId="5" borderId="12" xfId="0" applyFill="1" applyBorder="1"/>
    <xf numFmtId="0" fontId="0" fillId="5" borderId="73" xfId="0" applyFill="1" applyBorder="1"/>
    <xf numFmtId="0" fontId="0" fillId="5" borderId="74" xfId="0" applyFill="1" applyBorder="1"/>
    <xf numFmtId="0" fontId="0" fillId="5" borderId="6" xfId="0" applyFill="1" applyBorder="1"/>
    <xf numFmtId="0" fontId="0" fillId="7" borderId="4" xfId="0" applyFill="1" applyBorder="1" applyAlignment="1">
      <alignment horizontal="center"/>
    </xf>
    <xf numFmtId="44" fontId="0" fillId="7" borderId="69" xfId="1" applyFont="1" applyFill="1" applyBorder="1" applyAlignment="1">
      <alignment horizontal="center"/>
    </xf>
    <xf numFmtId="0" fontId="0" fillId="7" borderId="38" xfId="0" applyFill="1" applyBorder="1" applyAlignment="1">
      <alignment horizontal="center"/>
    </xf>
    <xf numFmtId="8" fontId="0" fillId="7" borderId="38" xfId="0" applyNumberFormat="1" applyFill="1" applyBorder="1" applyAlignment="1">
      <alignment horizontal="center"/>
    </xf>
    <xf numFmtId="44" fontId="0" fillId="7" borderId="46" xfId="1" applyFont="1" applyFill="1" applyBorder="1" applyAlignment="1">
      <alignment horizontal="center"/>
    </xf>
    <xf numFmtId="44" fontId="0" fillId="7" borderId="70" xfId="1" applyFont="1" applyFill="1" applyBorder="1" applyAlignment="1">
      <alignment horizontal="center"/>
    </xf>
    <xf numFmtId="0" fontId="0" fillId="7" borderId="40" xfId="0" applyFill="1" applyBorder="1" applyAlignment="1">
      <alignment horizontal="center"/>
    </xf>
    <xf numFmtId="44" fontId="0" fillId="7" borderId="3" xfId="1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69" xfId="0" applyFill="1" applyBorder="1" applyAlignment="1">
      <alignment horizontal="center"/>
    </xf>
    <xf numFmtId="0" fontId="0" fillId="5" borderId="14" xfId="0" applyFill="1" applyBorder="1"/>
    <xf numFmtId="0" fontId="0" fillId="0" borderId="8" xfId="0" applyBorder="1"/>
    <xf numFmtId="0" fontId="2" fillId="4" borderId="36" xfId="0" applyFont="1" applyFill="1" applyBorder="1" applyAlignment="1">
      <alignment horizontal="left"/>
    </xf>
    <xf numFmtId="0" fontId="2" fillId="4" borderId="35" xfId="0" applyFont="1" applyFill="1" applyBorder="1" applyAlignment="1">
      <alignment horizontal="left"/>
    </xf>
    <xf numFmtId="0" fontId="2" fillId="4" borderId="46" xfId="0" applyFont="1" applyFill="1" applyBorder="1" applyAlignment="1">
      <alignment horizontal="left"/>
    </xf>
    <xf numFmtId="0" fontId="0" fillId="5" borderId="34" xfId="0" applyFill="1" applyBorder="1"/>
    <xf numFmtId="0" fontId="2" fillId="4" borderId="17" xfId="0" applyFont="1" applyFill="1" applyBorder="1" applyAlignment="1">
      <alignment horizontal="center"/>
    </xf>
    <xf numFmtId="8" fontId="2" fillId="4" borderId="17" xfId="0" applyNumberFormat="1" applyFont="1" applyFill="1" applyBorder="1" applyAlignment="1">
      <alignment horizontal="center"/>
    </xf>
    <xf numFmtId="0" fontId="0" fillId="5" borderId="75" xfId="0" applyFill="1" applyBorder="1"/>
    <xf numFmtId="8" fontId="0" fillId="7" borderId="69" xfId="0" applyNumberFormat="1" applyFill="1" applyBorder="1" applyAlignment="1"/>
    <xf numFmtId="8" fontId="0" fillId="7" borderId="4" xfId="0" applyNumberFormat="1" applyFill="1" applyBorder="1" applyAlignment="1"/>
    <xf numFmtId="0" fontId="0" fillId="5" borderId="33" xfId="0" applyFill="1" applyBorder="1" applyAlignment="1"/>
    <xf numFmtId="8" fontId="0" fillId="7" borderId="3" xfId="0" applyNumberFormat="1" applyFill="1" applyBorder="1" applyAlignment="1"/>
    <xf numFmtId="0" fontId="0" fillId="5" borderId="17" xfId="0" applyFill="1" applyBorder="1" applyAlignment="1"/>
    <xf numFmtId="8" fontId="0" fillId="7" borderId="8" xfId="0" applyNumberFormat="1" applyFill="1" applyBorder="1" applyAlignment="1"/>
    <xf numFmtId="44" fontId="0" fillId="7" borderId="14" xfId="1" applyFont="1" applyFill="1" applyBorder="1" applyAlignme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DCF35-2277-475D-BD15-61D73F29E0B8}">
  <dimension ref="A1:K100"/>
  <sheetViews>
    <sheetView tabSelected="1" topLeftCell="A82" workbookViewId="0">
      <selection activeCell="I96" sqref="I96"/>
    </sheetView>
  </sheetViews>
  <sheetFormatPr defaultRowHeight="14.5" x14ac:dyDescent="0.35"/>
  <cols>
    <col min="2" max="2" width="17.08984375" customWidth="1"/>
    <col min="3" max="3" width="11.453125" customWidth="1"/>
    <col min="4" max="4" width="11.90625" customWidth="1"/>
    <col min="5" max="5" width="12.1796875" customWidth="1"/>
    <col min="6" max="6" width="12.54296875" customWidth="1"/>
    <col min="7" max="7" width="13.26953125" customWidth="1"/>
    <col min="8" max="8" width="14.90625" customWidth="1"/>
    <col min="9" max="9" width="13.90625" customWidth="1"/>
  </cols>
  <sheetData>
    <row r="1" spans="1:6" ht="15" thickBot="1" x14ac:dyDescent="0.4"/>
    <row r="2" spans="1:6" x14ac:dyDescent="0.35">
      <c r="B2" s="21" t="s">
        <v>0</v>
      </c>
      <c r="C2" s="22"/>
      <c r="D2" s="2"/>
    </row>
    <row r="3" spans="1:6" x14ac:dyDescent="0.35">
      <c r="A3" s="2"/>
      <c r="B3" s="27" t="s">
        <v>6</v>
      </c>
      <c r="C3" s="28">
        <v>6</v>
      </c>
      <c r="D3" s="2"/>
      <c r="E3" s="2"/>
      <c r="F3" s="2"/>
    </row>
    <row r="4" spans="1:6" ht="15" thickBot="1" x14ac:dyDescent="0.4">
      <c r="B4" s="27" t="s">
        <v>5</v>
      </c>
      <c r="C4" s="28">
        <v>7</v>
      </c>
    </row>
    <row r="5" spans="1:6" ht="15" thickBot="1" x14ac:dyDescent="0.4">
      <c r="B5" s="29" t="s">
        <v>7</v>
      </c>
      <c r="C5" s="28">
        <v>8</v>
      </c>
      <c r="D5" s="32" t="s">
        <v>19</v>
      </c>
    </row>
    <row r="6" spans="1:6" ht="15" thickBot="1" x14ac:dyDescent="0.4">
      <c r="B6" s="30" t="s">
        <v>8</v>
      </c>
      <c r="C6" s="31">
        <f>MEDIAN(C3:C5)</f>
        <v>7</v>
      </c>
      <c r="D6" s="33" t="str">
        <f>IF(C6&gt;=7,"Aprovado","Reprovado")</f>
        <v>Aprovado</v>
      </c>
    </row>
    <row r="7" spans="1:6" ht="15" thickBot="1" x14ac:dyDescent="0.4">
      <c r="B7" s="2"/>
      <c r="C7" s="2"/>
    </row>
    <row r="8" spans="1:6" x14ac:dyDescent="0.35">
      <c r="B8" s="21" t="s">
        <v>1</v>
      </c>
      <c r="C8" s="22"/>
    </row>
    <row r="9" spans="1:6" x14ac:dyDescent="0.35">
      <c r="A9" s="2"/>
      <c r="B9" s="23" t="s">
        <v>2</v>
      </c>
      <c r="C9" s="24">
        <v>80</v>
      </c>
      <c r="D9" s="2"/>
    </row>
    <row r="10" spans="1:6" x14ac:dyDescent="0.35">
      <c r="B10" s="11" t="s">
        <v>4</v>
      </c>
      <c r="C10" s="25">
        <v>120</v>
      </c>
      <c r="D10" s="2"/>
    </row>
    <row r="11" spans="1:6" x14ac:dyDescent="0.35">
      <c r="B11" s="11" t="s">
        <v>3</v>
      </c>
      <c r="C11" s="26">
        <v>500</v>
      </c>
      <c r="D11" s="2"/>
    </row>
    <row r="12" spans="1:6" ht="15" thickBot="1" x14ac:dyDescent="0.4">
      <c r="B12" s="14" t="s">
        <v>9</v>
      </c>
      <c r="C12" s="17">
        <f>SUMPRODUCT(B9:C11)</f>
        <v>700</v>
      </c>
      <c r="D12" s="2"/>
    </row>
    <row r="13" spans="1:6" ht="15" thickBot="1" x14ac:dyDescent="0.4">
      <c r="B13" s="2"/>
      <c r="C13" s="2"/>
    </row>
    <row r="14" spans="1:6" ht="15" thickBot="1" x14ac:dyDescent="0.4">
      <c r="B14" s="18" t="s">
        <v>10</v>
      </c>
      <c r="C14" s="19"/>
      <c r="D14" s="19"/>
      <c r="E14" s="20"/>
      <c r="F14" s="2"/>
    </row>
    <row r="15" spans="1:6" x14ac:dyDescent="0.35">
      <c r="B15" s="8" t="s">
        <v>13</v>
      </c>
      <c r="C15" s="8" t="s">
        <v>15</v>
      </c>
      <c r="D15" s="8" t="s">
        <v>16</v>
      </c>
      <c r="E15" s="10" t="s">
        <v>17</v>
      </c>
      <c r="F15" s="2"/>
    </row>
    <row r="16" spans="1:6" x14ac:dyDescent="0.35">
      <c r="B16" s="11" t="s">
        <v>18</v>
      </c>
      <c r="C16" s="6">
        <v>25</v>
      </c>
      <c r="D16" s="9">
        <v>1</v>
      </c>
      <c r="E16" s="12">
        <f>PRODUCT(C16,D16)</f>
        <v>25</v>
      </c>
    </row>
    <row r="17" spans="1:11" x14ac:dyDescent="0.35">
      <c r="B17" s="11" t="s">
        <v>12</v>
      </c>
      <c r="C17" s="6">
        <v>20</v>
      </c>
      <c r="D17" s="9">
        <v>0.5</v>
      </c>
      <c r="E17" s="13">
        <f>PRODUCT(C17,D17)</f>
        <v>10</v>
      </c>
    </row>
    <row r="18" spans="1:11" ht="15" thickBot="1" x14ac:dyDescent="0.4">
      <c r="B18" s="14" t="s">
        <v>14</v>
      </c>
      <c r="C18" s="15">
        <v>23</v>
      </c>
      <c r="D18" s="16">
        <v>2</v>
      </c>
      <c r="E18" s="17">
        <f>PRODUCT(C18,D18)</f>
        <v>46</v>
      </c>
    </row>
    <row r="19" spans="1:11" x14ac:dyDescent="0.35">
      <c r="D19" s="2"/>
    </row>
    <row r="21" spans="1:11" ht="15" thickBot="1" x14ac:dyDescent="0.4"/>
    <row r="22" spans="1:11" ht="15" thickBot="1" x14ac:dyDescent="0.4">
      <c r="B22" s="70" t="s">
        <v>20</v>
      </c>
      <c r="C22" s="71"/>
      <c r="D22" s="71"/>
      <c r="E22" s="71"/>
      <c r="F22" s="71"/>
      <c r="G22" s="71"/>
      <c r="H22" s="71"/>
      <c r="I22" s="71"/>
      <c r="J22" s="72"/>
    </row>
    <row r="23" spans="1:11" x14ac:dyDescent="0.35">
      <c r="B23" s="8" t="s">
        <v>21</v>
      </c>
      <c r="C23" s="8" t="s">
        <v>22</v>
      </c>
      <c r="D23" s="8" t="s">
        <v>23</v>
      </c>
      <c r="E23" s="8" t="s">
        <v>24</v>
      </c>
      <c r="F23" s="8" t="s">
        <v>25</v>
      </c>
      <c r="G23" s="8" t="s">
        <v>26</v>
      </c>
      <c r="H23" s="8" t="s">
        <v>27</v>
      </c>
      <c r="I23" s="8" t="s">
        <v>29</v>
      </c>
      <c r="J23" s="8" t="s">
        <v>28</v>
      </c>
    </row>
    <row r="24" spans="1:11" x14ac:dyDescent="0.35">
      <c r="B24" s="37">
        <v>1</v>
      </c>
      <c r="C24" s="36" t="s">
        <v>30</v>
      </c>
      <c r="D24" s="39">
        <v>4500</v>
      </c>
      <c r="E24" s="39">
        <v>5040</v>
      </c>
      <c r="F24" s="40">
        <v>5696</v>
      </c>
      <c r="G24" s="40">
        <f>SUM(D24:F24)</f>
        <v>15236</v>
      </c>
      <c r="H24" s="40">
        <f>MAX(D24:F24)</f>
        <v>5696</v>
      </c>
      <c r="I24" s="39">
        <f>MIN(D24:F24)</f>
        <v>4500</v>
      </c>
      <c r="J24" s="48">
        <f>(D24+F24+E24)/3</f>
        <v>5078.666666666667</v>
      </c>
    </row>
    <row r="25" spans="1:11" x14ac:dyDescent="0.35">
      <c r="B25" s="35">
        <v>2</v>
      </c>
      <c r="C25" s="57" t="s">
        <v>12</v>
      </c>
      <c r="D25" s="58">
        <v>6250</v>
      </c>
      <c r="E25" s="59">
        <v>7000</v>
      </c>
      <c r="F25" s="61">
        <v>7910</v>
      </c>
      <c r="G25" s="60">
        <f>SUM(D25:F25)</f>
        <v>21160</v>
      </c>
      <c r="H25" s="66">
        <f>MAX(D25:F25)</f>
        <v>7910</v>
      </c>
      <c r="I25" s="44">
        <f>MIN(D25:F25)</f>
        <v>6250</v>
      </c>
      <c r="J25" s="50">
        <f>(D25+E25+F25)/3</f>
        <v>7053.333333333333</v>
      </c>
    </row>
    <row r="26" spans="1:11" x14ac:dyDescent="0.35">
      <c r="B26" s="37">
        <v>3</v>
      </c>
      <c r="C26" s="43" t="s">
        <v>31</v>
      </c>
      <c r="D26" s="40">
        <v>3300</v>
      </c>
      <c r="E26" s="40">
        <v>3696</v>
      </c>
      <c r="F26" s="40">
        <v>4176</v>
      </c>
      <c r="G26" s="63">
        <f>SUM(D26:F26)</f>
        <v>11172</v>
      </c>
      <c r="H26" s="66">
        <f>MAX(D26:F26)</f>
        <v>4176</v>
      </c>
      <c r="I26" s="40">
        <f>MIN(D26:F26)</f>
        <v>3300</v>
      </c>
      <c r="J26" s="49">
        <f>(D26+E26+F26)/3</f>
        <v>3724</v>
      </c>
      <c r="K26" s="7"/>
    </row>
    <row r="27" spans="1:11" x14ac:dyDescent="0.35">
      <c r="B27" s="37">
        <v>4</v>
      </c>
      <c r="C27" s="43" t="s">
        <v>18</v>
      </c>
      <c r="D27" s="56">
        <v>8000</v>
      </c>
      <c r="E27" s="44">
        <v>8690</v>
      </c>
      <c r="F27" s="62">
        <v>10125</v>
      </c>
      <c r="G27" s="64">
        <f>SUM(D27:F27)</f>
        <v>26815</v>
      </c>
      <c r="H27" s="47">
        <f>MAX(D27:F27)</f>
        <v>10125</v>
      </c>
      <c r="I27" s="38">
        <f>MIN(D27:F27)</f>
        <v>8000</v>
      </c>
      <c r="J27" s="78">
        <f>(D27+E27+F27)/3</f>
        <v>8938.3333333333339</v>
      </c>
    </row>
    <row r="28" spans="1:11" x14ac:dyDescent="0.35">
      <c r="B28" s="37">
        <v>5</v>
      </c>
      <c r="C28" s="42" t="s">
        <v>32</v>
      </c>
      <c r="D28" s="45">
        <v>4557</v>
      </c>
      <c r="E28" s="38">
        <v>5104</v>
      </c>
      <c r="F28" s="45">
        <v>5676</v>
      </c>
      <c r="G28" s="65">
        <f>SUM(D28:F28)</f>
        <v>15337</v>
      </c>
      <c r="H28" s="45">
        <f>MAX(D28:F28)</f>
        <v>5676</v>
      </c>
      <c r="I28" s="68">
        <f>MIN(D28:F28)</f>
        <v>4557</v>
      </c>
      <c r="J28" s="77">
        <f>(D28+E28+F28)/3</f>
        <v>5112.333333333333</v>
      </c>
    </row>
    <row r="29" spans="1:11" ht="15" thickBot="1" x14ac:dyDescent="0.4">
      <c r="B29" s="41">
        <v>6</v>
      </c>
      <c r="C29" s="53" t="s">
        <v>11</v>
      </c>
      <c r="D29" s="40">
        <v>3260</v>
      </c>
      <c r="E29" s="38">
        <v>3640</v>
      </c>
      <c r="F29" s="47">
        <v>4113</v>
      </c>
      <c r="G29" s="56">
        <f>SUM(D29:F29)</f>
        <v>11013</v>
      </c>
      <c r="H29" s="46">
        <f>MAX(D29:F29)</f>
        <v>4113</v>
      </c>
      <c r="I29" s="67">
        <f>MIN(D29:F29)</f>
        <v>3260</v>
      </c>
      <c r="J29" s="76">
        <f>(D29+E29+F29)/3</f>
        <v>3671</v>
      </c>
    </row>
    <row r="30" spans="1:11" x14ac:dyDescent="0.35">
      <c r="A30" s="3"/>
      <c r="B30" s="8" t="s">
        <v>33</v>
      </c>
      <c r="C30" s="54"/>
      <c r="D30" s="44">
        <f>SUM(D24:D29)</f>
        <v>29867</v>
      </c>
      <c r="E30" s="44">
        <f>SUM(E24:E29)</f>
        <v>33170</v>
      </c>
      <c r="F30" s="44">
        <f>SUM(F24:F29)</f>
        <v>37696</v>
      </c>
      <c r="G30" s="45">
        <f>SUM(G24:G29)</f>
        <v>100733</v>
      </c>
      <c r="H30" s="51"/>
      <c r="I30" s="52"/>
      <c r="J30" s="34"/>
      <c r="K30" s="4"/>
    </row>
    <row r="31" spans="1:11" x14ac:dyDescent="0.35">
      <c r="B31" s="5"/>
      <c r="H31" s="5"/>
      <c r="I31" s="5"/>
      <c r="J31" s="5"/>
      <c r="K31" s="2"/>
    </row>
    <row r="34" spans="2:10" ht="15" thickBot="1" x14ac:dyDescent="0.4"/>
    <row r="35" spans="2:10" x14ac:dyDescent="0.35">
      <c r="B35" s="8" t="s">
        <v>21</v>
      </c>
      <c r="C35" s="8" t="s">
        <v>22</v>
      </c>
      <c r="D35" s="8" t="s">
        <v>34</v>
      </c>
      <c r="E35" s="8" t="s">
        <v>35</v>
      </c>
      <c r="F35" s="8" t="s">
        <v>36</v>
      </c>
      <c r="G35" s="8" t="s">
        <v>37</v>
      </c>
      <c r="H35" s="8" t="s">
        <v>27</v>
      </c>
      <c r="I35" s="8" t="s">
        <v>29</v>
      </c>
      <c r="J35" s="8" t="s">
        <v>28</v>
      </c>
    </row>
    <row r="36" spans="2:10" x14ac:dyDescent="0.35">
      <c r="B36" s="37">
        <v>1</v>
      </c>
      <c r="C36" s="36" t="s">
        <v>30</v>
      </c>
      <c r="D36" s="39">
        <v>6265</v>
      </c>
      <c r="E36" s="39">
        <v>6954</v>
      </c>
      <c r="F36" s="40">
        <v>7858</v>
      </c>
      <c r="G36" s="40">
        <f>SUM(D36:F36)</f>
        <v>21077</v>
      </c>
      <c r="H36" s="40">
        <f>MAX(D36:F36)</f>
        <v>7858</v>
      </c>
      <c r="I36" s="39">
        <f>MIN(D36:F36)</f>
        <v>6265</v>
      </c>
      <c r="J36" s="48">
        <f>(D36+E36+F36)/3</f>
        <v>7025.666666666667</v>
      </c>
    </row>
    <row r="37" spans="2:10" x14ac:dyDescent="0.35">
      <c r="B37" s="35">
        <v>2</v>
      </c>
      <c r="C37" s="57" t="s">
        <v>12</v>
      </c>
      <c r="D37" s="58">
        <v>8701</v>
      </c>
      <c r="E37" s="59">
        <v>9658</v>
      </c>
      <c r="F37" s="61">
        <v>10197</v>
      </c>
      <c r="G37" s="60">
        <f>SUM(D37:F37)</f>
        <v>28556</v>
      </c>
      <c r="H37" s="66">
        <f>MAX(D37:F37)</f>
        <v>10197</v>
      </c>
      <c r="I37" s="44">
        <f>MIN(D37:F37)</f>
        <v>8701</v>
      </c>
      <c r="J37" s="50">
        <f>(D37+E37+F37)/3</f>
        <v>9518.6666666666661</v>
      </c>
    </row>
    <row r="38" spans="2:10" x14ac:dyDescent="0.35">
      <c r="B38" s="37">
        <v>3</v>
      </c>
      <c r="C38" s="43" t="s">
        <v>31</v>
      </c>
      <c r="D38" s="40">
        <v>4569</v>
      </c>
      <c r="E38" s="40">
        <v>5099</v>
      </c>
      <c r="F38" s="40">
        <v>5769</v>
      </c>
      <c r="G38" s="63">
        <f>SUM(D38:F38)</f>
        <v>15437</v>
      </c>
      <c r="H38" s="66">
        <f>MAX(D38:F38)</f>
        <v>5769</v>
      </c>
      <c r="I38" s="40">
        <f>MIN(D38:F38)</f>
        <v>4569</v>
      </c>
      <c r="J38" s="49">
        <f>(D38+E38+F38)/3</f>
        <v>5145.666666666667</v>
      </c>
    </row>
    <row r="39" spans="2:10" x14ac:dyDescent="0.35">
      <c r="B39" s="37">
        <v>4</v>
      </c>
      <c r="C39" s="43" t="s">
        <v>18</v>
      </c>
      <c r="D39" s="56">
        <v>12341</v>
      </c>
      <c r="E39" s="44">
        <v>12365</v>
      </c>
      <c r="F39" s="62">
        <v>13969</v>
      </c>
      <c r="G39" s="64">
        <f>SUM(D39:F39)</f>
        <v>38675</v>
      </c>
      <c r="H39" s="47">
        <f>MAX(D39:F39)</f>
        <v>13969</v>
      </c>
      <c r="I39" s="59">
        <f>MIN(D39:F39)</f>
        <v>12341</v>
      </c>
      <c r="J39" s="69">
        <f>(D39+E39+F39)/3</f>
        <v>12891.666666666666</v>
      </c>
    </row>
    <row r="40" spans="2:10" x14ac:dyDescent="0.35">
      <c r="B40" s="37">
        <v>5</v>
      </c>
      <c r="C40" s="42" t="s">
        <v>32</v>
      </c>
      <c r="D40" s="45">
        <v>6344</v>
      </c>
      <c r="E40" s="38">
        <v>7042</v>
      </c>
      <c r="F40" s="45">
        <v>7957</v>
      </c>
      <c r="G40" s="65">
        <f>SUM(D40:F40)</f>
        <v>21343</v>
      </c>
      <c r="H40" s="45">
        <f>MAX(D40:F40)</f>
        <v>7957</v>
      </c>
      <c r="I40" s="75">
        <f>MIN(D40:F40)</f>
        <v>6344</v>
      </c>
      <c r="J40" s="73">
        <f>(D40+E40+F40)/3</f>
        <v>7114.333333333333</v>
      </c>
    </row>
    <row r="41" spans="2:10" ht="15" thickBot="1" x14ac:dyDescent="0.4">
      <c r="B41" s="41">
        <v>6</v>
      </c>
      <c r="C41" s="53" t="s">
        <v>11</v>
      </c>
      <c r="D41" s="40">
        <v>4525</v>
      </c>
      <c r="E41" s="38">
        <v>5022</v>
      </c>
      <c r="F41" s="47">
        <v>5671</v>
      </c>
      <c r="G41" s="56">
        <f>SUM(D41:F41)</f>
        <v>15218</v>
      </c>
      <c r="H41" s="46">
        <f>MAX(D41:F41)</f>
        <v>5671</v>
      </c>
      <c r="I41" s="67">
        <f>MIN(D41:F41)</f>
        <v>4525</v>
      </c>
      <c r="J41" s="74">
        <f>(D41+E41+F41)/3</f>
        <v>5072.666666666667</v>
      </c>
    </row>
    <row r="42" spans="2:10" x14ac:dyDescent="0.35">
      <c r="B42" s="8" t="s">
        <v>33</v>
      </c>
      <c r="C42" s="54"/>
      <c r="D42" s="44">
        <f>SUM(D36:D41)</f>
        <v>42745</v>
      </c>
      <c r="E42" s="44">
        <f>SUM(E36:E41)</f>
        <v>46140</v>
      </c>
      <c r="F42" s="44">
        <f>SUM(F36:F41)</f>
        <v>51421</v>
      </c>
      <c r="G42" s="45">
        <f>SUM(G36:G41)</f>
        <v>140306</v>
      </c>
      <c r="H42" s="51"/>
      <c r="I42" s="52"/>
      <c r="J42" s="34"/>
    </row>
    <row r="43" spans="2:10" ht="15" thickBot="1" x14ac:dyDescent="0.4"/>
    <row r="44" spans="2:10" x14ac:dyDescent="0.35">
      <c r="B44" s="8" t="s">
        <v>38</v>
      </c>
      <c r="C44" s="8"/>
      <c r="D44" s="45">
        <f>G30+G42</f>
        <v>241039</v>
      </c>
    </row>
    <row r="47" spans="2:10" ht="15" thickBot="1" x14ac:dyDescent="0.4"/>
    <row r="48" spans="2:10" ht="15" thickBot="1" x14ac:dyDescent="0.4">
      <c r="B48" s="70" t="s">
        <v>39</v>
      </c>
      <c r="C48" s="71"/>
      <c r="D48" s="71"/>
      <c r="E48" s="71"/>
      <c r="F48" s="71"/>
      <c r="G48" s="71"/>
      <c r="H48" s="72"/>
    </row>
    <row r="49" spans="2:8" x14ac:dyDescent="0.35">
      <c r="B49" s="109"/>
      <c r="C49" s="8" t="s">
        <v>52</v>
      </c>
      <c r="D49" s="8" t="s">
        <v>53</v>
      </c>
      <c r="E49" s="8" t="s">
        <v>54</v>
      </c>
      <c r="F49" s="8" t="s">
        <v>55</v>
      </c>
      <c r="G49" s="8" t="s">
        <v>56</v>
      </c>
      <c r="H49" s="79" t="s">
        <v>57</v>
      </c>
    </row>
    <row r="50" spans="2:8" x14ac:dyDescent="0.35">
      <c r="B50" s="108" t="s">
        <v>51</v>
      </c>
      <c r="C50" s="80">
        <v>500</v>
      </c>
      <c r="D50" s="81">
        <v>750</v>
      </c>
      <c r="E50" s="86">
        <v>800</v>
      </c>
      <c r="F50" s="87">
        <v>700</v>
      </c>
      <c r="G50" s="81">
        <v>654</v>
      </c>
      <c r="H50" s="88">
        <v>700</v>
      </c>
    </row>
    <row r="51" spans="2:8" x14ac:dyDescent="0.35">
      <c r="B51" s="109" t="s">
        <v>50</v>
      </c>
      <c r="C51" s="43"/>
      <c r="D51" s="43"/>
      <c r="E51" s="55"/>
      <c r="F51" s="43"/>
      <c r="G51" s="89"/>
      <c r="H51" s="90"/>
    </row>
    <row r="52" spans="2:8" x14ac:dyDescent="0.35">
      <c r="B52" s="110" t="s">
        <v>40</v>
      </c>
      <c r="C52" s="82">
        <v>10</v>
      </c>
      <c r="D52" s="83">
        <v>15</v>
      </c>
      <c r="E52" s="91">
        <v>15</v>
      </c>
      <c r="F52" s="82">
        <v>12</v>
      </c>
      <c r="G52" s="83">
        <v>12</v>
      </c>
      <c r="H52" s="92">
        <v>11</v>
      </c>
    </row>
    <row r="53" spans="2:8" x14ac:dyDescent="0.35">
      <c r="B53" s="108" t="s">
        <v>41</v>
      </c>
      <c r="C53" s="84">
        <v>50</v>
      </c>
      <c r="D53" s="85">
        <v>60</v>
      </c>
      <c r="E53" s="93">
        <v>54</v>
      </c>
      <c r="F53" s="84">
        <v>55</v>
      </c>
      <c r="G53" s="85">
        <v>54</v>
      </c>
      <c r="H53" s="94">
        <v>56</v>
      </c>
    </row>
    <row r="54" spans="2:8" x14ac:dyDescent="0.35">
      <c r="B54" s="111" t="s">
        <v>42</v>
      </c>
      <c r="C54" s="82">
        <v>300</v>
      </c>
      <c r="D54" s="83">
        <v>250</v>
      </c>
      <c r="E54" s="91">
        <v>300</v>
      </c>
      <c r="F54" s="82">
        <v>300</v>
      </c>
      <c r="G54" s="83">
        <v>200</v>
      </c>
      <c r="H54" s="83">
        <v>200</v>
      </c>
    </row>
    <row r="55" spans="2:8" x14ac:dyDescent="0.35">
      <c r="B55" s="112" t="s">
        <v>43</v>
      </c>
      <c r="C55" s="84">
        <v>40</v>
      </c>
      <c r="D55" s="85">
        <v>40</v>
      </c>
      <c r="E55" s="93">
        <v>40</v>
      </c>
      <c r="F55" s="84">
        <v>40</v>
      </c>
      <c r="G55" s="85">
        <v>40</v>
      </c>
      <c r="H55" s="94">
        <v>40</v>
      </c>
    </row>
    <row r="56" spans="2:8" x14ac:dyDescent="0.35">
      <c r="B56" s="113" t="s">
        <v>44</v>
      </c>
      <c r="C56" s="95">
        <v>10</v>
      </c>
      <c r="D56" s="96">
        <v>15</v>
      </c>
      <c r="E56" s="97">
        <v>14</v>
      </c>
      <c r="F56" s="95">
        <v>15</v>
      </c>
      <c r="G56" s="96">
        <v>20</v>
      </c>
      <c r="H56" s="96">
        <v>31</v>
      </c>
    </row>
    <row r="57" spans="2:8" x14ac:dyDescent="0.35">
      <c r="B57" s="114" t="s">
        <v>45</v>
      </c>
      <c r="C57" s="98">
        <v>120</v>
      </c>
      <c r="D57" s="99">
        <v>150</v>
      </c>
      <c r="E57" s="100">
        <v>130</v>
      </c>
      <c r="F57" s="98">
        <v>200</v>
      </c>
      <c r="G57" s="99">
        <v>150</v>
      </c>
      <c r="H57" s="99">
        <v>190</v>
      </c>
    </row>
    <row r="58" spans="2:8" x14ac:dyDescent="0.35">
      <c r="B58" s="115" t="s">
        <v>46</v>
      </c>
      <c r="C58" s="82">
        <v>50</v>
      </c>
      <c r="D58" s="83">
        <v>60</v>
      </c>
      <c r="E58" s="91">
        <v>65</v>
      </c>
      <c r="F58" s="82">
        <v>70</v>
      </c>
      <c r="G58" s="83">
        <v>65</v>
      </c>
      <c r="H58" s="83">
        <v>85</v>
      </c>
    </row>
    <row r="59" spans="2:8" x14ac:dyDescent="0.35">
      <c r="B59" s="111" t="s">
        <v>47</v>
      </c>
      <c r="C59" s="98">
        <v>145</v>
      </c>
      <c r="D59" s="99">
        <v>145</v>
      </c>
      <c r="E59" s="100">
        <v>145</v>
      </c>
      <c r="F59" s="98">
        <v>145</v>
      </c>
      <c r="G59" s="99">
        <v>100</v>
      </c>
      <c r="H59" s="99">
        <v>145</v>
      </c>
    </row>
    <row r="60" spans="2:8" ht="29" x14ac:dyDescent="0.35">
      <c r="B60" s="116" t="s">
        <v>48</v>
      </c>
      <c r="C60" s="101">
        <f>SUM(C52:C59)</f>
        <v>725</v>
      </c>
      <c r="D60" s="102">
        <f>SUM(D52:D59)</f>
        <v>735</v>
      </c>
      <c r="E60" s="103">
        <f>SUM(E52:E59)</f>
        <v>763</v>
      </c>
      <c r="F60" s="101">
        <f>SUM(F52:F59)</f>
        <v>837</v>
      </c>
      <c r="G60" s="102">
        <f>SUM(G52:G59)</f>
        <v>641</v>
      </c>
      <c r="H60" s="104">
        <f>SUM(H52:H59)</f>
        <v>758</v>
      </c>
    </row>
    <row r="61" spans="2:8" x14ac:dyDescent="0.35">
      <c r="B61" s="117" t="s">
        <v>49</v>
      </c>
      <c r="C61" s="105">
        <f>(C50-C60)</f>
        <v>-225</v>
      </c>
      <c r="D61" s="106">
        <f>(D50-D60)</f>
        <v>15</v>
      </c>
      <c r="E61" s="107">
        <f>(E50-E60)</f>
        <v>37</v>
      </c>
      <c r="F61" s="105">
        <f>(F50-F60)</f>
        <v>-137</v>
      </c>
      <c r="G61" s="106">
        <f>(G50-G60)</f>
        <v>13</v>
      </c>
      <c r="H61" s="106">
        <f>(H50-H60)</f>
        <v>-58</v>
      </c>
    </row>
    <row r="64" spans="2:8" ht="15" thickBot="1" x14ac:dyDescent="0.4"/>
    <row r="65" spans="2:11" ht="14.5" customHeight="1" x14ac:dyDescent="0.35">
      <c r="B65" s="118" t="s">
        <v>59</v>
      </c>
      <c r="C65" s="119"/>
      <c r="D65" s="119"/>
      <c r="E65" s="119"/>
      <c r="F65" s="119"/>
      <c r="G65" s="122"/>
    </row>
    <row r="66" spans="2:11" ht="15" thickBot="1" x14ac:dyDescent="0.4">
      <c r="B66" s="120"/>
      <c r="C66" s="121"/>
      <c r="D66" s="121"/>
      <c r="E66" s="121"/>
      <c r="F66" s="121"/>
      <c r="G66" s="123"/>
    </row>
    <row r="67" spans="2:11" x14ac:dyDescent="0.35">
      <c r="B67" s="127" t="s">
        <v>58</v>
      </c>
      <c r="C67" s="128" t="s">
        <v>64</v>
      </c>
      <c r="D67" s="129" t="s">
        <v>63</v>
      </c>
      <c r="E67" s="129" t="s">
        <v>62</v>
      </c>
      <c r="F67" s="129" t="s">
        <v>61</v>
      </c>
      <c r="G67" s="125" t="s">
        <v>73</v>
      </c>
      <c r="H67" s="127" t="s">
        <v>74</v>
      </c>
      <c r="I67" s="125" t="s">
        <v>60</v>
      </c>
      <c r="J67" s="1"/>
    </row>
    <row r="68" spans="2:11" x14ac:dyDescent="0.35">
      <c r="B68" s="132">
        <v>1</v>
      </c>
      <c r="C68" s="111" t="s">
        <v>72</v>
      </c>
      <c r="D68" s="134">
        <v>853</v>
      </c>
      <c r="E68" s="135">
        <v>0.1</v>
      </c>
      <c r="F68" s="135">
        <v>0.09</v>
      </c>
      <c r="G68" s="136">
        <f>PRODUCT(D68:E68)</f>
        <v>85.300000000000011</v>
      </c>
      <c r="H68" s="137">
        <f>PRODUCT(D68*F68)</f>
        <v>76.77</v>
      </c>
      <c r="I68" s="136">
        <f>(D68+H68-G68)</f>
        <v>844.47</v>
      </c>
    </row>
    <row r="69" spans="2:11" ht="15" thickBot="1" x14ac:dyDescent="0.4">
      <c r="B69" s="126">
        <v>2</v>
      </c>
      <c r="C69" s="115" t="s">
        <v>71</v>
      </c>
      <c r="D69" s="138">
        <v>951</v>
      </c>
      <c r="E69" s="139">
        <v>9.9900000000000003E-2</v>
      </c>
      <c r="F69" s="139">
        <v>0.08</v>
      </c>
      <c r="G69" s="140">
        <f>PRODUCT(D69:E69)</f>
        <v>95.004900000000006</v>
      </c>
      <c r="H69" s="141">
        <f t="shared" ref="H69:H75" si="0">PRODUCT(D69*F69)</f>
        <v>76.08</v>
      </c>
      <c r="I69" s="140">
        <f t="shared" ref="I69:I75" si="1">(D69+H69-G69)</f>
        <v>932.07509999999991</v>
      </c>
    </row>
    <row r="70" spans="2:11" ht="15" thickBot="1" x14ac:dyDescent="0.4">
      <c r="B70" s="132">
        <v>3</v>
      </c>
      <c r="C70" s="111" t="s">
        <v>70</v>
      </c>
      <c r="D70" s="134">
        <v>456</v>
      </c>
      <c r="E70" s="135">
        <v>8.6400000000000005E-2</v>
      </c>
      <c r="F70" s="135">
        <v>0.06</v>
      </c>
      <c r="G70" s="136">
        <f>PRODUCT(D70:E70)</f>
        <v>39.398400000000002</v>
      </c>
      <c r="H70" s="137">
        <f t="shared" si="0"/>
        <v>27.36</v>
      </c>
      <c r="I70" s="136">
        <f t="shared" si="1"/>
        <v>443.96160000000003</v>
      </c>
      <c r="K70" s="130"/>
    </row>
    <row r="71" spans="2:11" x14ac:dyDescent="0.35">
      <c r="B71" s="132">
        <v>4</v>
      </c>
      <c r="C71" s="111" t="s">
        <v>69</v>
      </c>
      <c r="D71" s="134">
        <v>500</v>
      </c>
      <c r="E71" s="135">
        <v>8.5000000000000006E-2</v>
      </c>
      <c r="F71" s="135">
        <v>0.06</v>
      </c>
      <c r="G71" s="136">
        <f>PRODUCT(D71:E71)</f>
        <v>42.5</v>
      </c>
      <c r="H71" s="137">
        <f t="shared" si="0"/>
        <v>30</v>
      </c>
      <c r="I71" s="136">
        <f t="shared" si="1"/>
        <v>487.5</v>
      </c>
    </row>
    <row r="72" spans="2:11" x14ac:dyDescent="0.35">
      <c r="B72" s="126">
        <v>5</v>
      </c>
      <c r="C72" s="115" t="s">
        <v>68</v>
      </c>
      <c r="D72" s="138">
        <v>850</v>
      </c>
      <c r="E72" s="139">
        <v>8.9899999999999994E-2</v>
      </c>
      <c r="F72" s="139">
        <v>7.0000000000000007E-2</v>
      </c>
      <c r="G72" s="140">
        <f>PRODUCT(D72:E72)</f>
        <v>76.414999999999992</v>
      </c>
      <c r="H72" s="141">
        <f t="shared" si="0"/>
        <v>59.500000000000007</v>
      </c>
      <c r="I72" s="140">
        <f t="shared" si="1"/>
        <v>833.08500000000004</v>
      </c>
    </row>
    <row r="73" spans="2:11" x14ac:dyDescent="0.35">
      <c r="B73" s="132">
        <v>6</v>
      </c>
      <c r="C73" s="111" t="s">
        <v>67</v>
      </c>
      <c r="D73" s="134">
        <v>459</v>
      </c>
      <c r="E73" s="135">
        <v>6.25E-2</v>
      </c>
      <c r="F73" s="135">
        <v>0.05</v>
      </c>
      <c r="G73" s="136">
        <f>PRODUCT(D73:E73)</f>
        <v>28.6875</v>
      </c>
      <c r="H73" s="137">
        <f t="shared" si="0"/>
        <v>22.950000000000003</v>
      </c>
      <c r="I73" s="136">
        <f t="shared" si="1"/>
        <v>453.26249999999999</v>
      </c>
    </row>
    <row r="74" spans="2:11" x14ac:dyDescent="0.35">
      <c r="B74" s="132">
        <v>7</v>
      </c>
      <c r="C74" s="111" t="s">
        <v>66</v>
      </c>
      <c r="D74" s="134">
        <v>478</v>
      </c>
      <c r="E74" s="135">
        <v>7.1199999999999999E-2</v>
      </c>
      <c r="F74" s="135">
        <v>0.05</v>
      </c>
      <c r="G74" s="136">
        <f>PRODUCT(D74:E74)</f>
        <v>34.0336</v>
      </c>
      <c r="H74" s="137">
        <f t="shared" si="0"/>
        <v>23.900000000000002</v>
      </c>
      <c r="I74" s="136">
        <f t="shared" si="1"/>
        <v>467.8664</v>
      </c>
    </row>
    <row r="75" spans="2:11" ht="15" thickBot="1" x14ac:dyDescent="0.4">
      <c r="B75" s="133">
        <v>8</v>
      </c>
      <c r="C75" s="131" t="s">
        <v>65</v>
      </c>
      <c r="D75" s="142">
        <v>658</v>
      </c>
      <c r="E75" s="143">
        <v>5.9900000000000002E-2</v>
      </c>
      <c r="F75" s="143">
        <v>0.04</v>
      </c>
      <c r="G75" s="144">
        <f>PRODUCT(D75:E75)</f>
        <v>39.414200000000001</v>
      </c>
      <c r="H75" s="145">
        <f t="shared" si="0"/>
        <v>26.32</v>
      </c>
      <c r="I75" s="144">
        <f t="shared" si="1"/>
        <v>644.9058</v>
      </c>
    </row>
    <row r="80" spans="2:11" x14ac:dyDescent="0.35">
      <c r="B80" s="166" t="s">
        <v>75</v>
      </c>
      <c r="C80" s="167">
        <v>2.94</v>
      </c>
      <c r="D80" s="5"/>
      <c r="E80" s="5"/>
      <c r="F80" s="161"/>
    </row>
    <row r="81" spans="2:6" x14ac:dyDescent="0.35">
      <c r="B81" s="162" t="s">
        <v>76</v>
      </c>
      <c r="C81" s="163"/>
      <c r="D81" s="163"/>
      <c r="E81" s="163"/>
      <c r="F81" s="164"/>
    </row>
    <row r="82" spans="2:6" x14ac:dyDescent="0.35">
      <c r="B82" s="108" t="s">
        <v>77</v>
      </c>
      <c r="C82" s="115" t="s">
        <v>78</v>
      </c>
      <c r="D82" s="124" t="s">
        <v>79</v>
      </c>
      <c r="E82" s="124" t="s">
        <v>80</v>
      </c>
      <c r="F82" s="160" t="s">
        <v>81</v>
      </c>
    </row>
    <row r="83" spans="2:6" x14ac:dyDescent="0.35">
      <c r="B83" s="149" t="s">
        <v>82</v>
      </c>
      <c r="C83" s="150">
        <v>500</v>
      </c>
      <c r="D83" s="134">
        <v>0.15</v>
      </c>
      <c r="E83" s="151">
        <f>(C83*D83)</f>
        <v>75</v>
      </c>
      <c r="F83" s="151">
        <f>(E83/C80)</f>
        <v>25.510204081632654</v>
      </c>
    </row>
    <row r="84" spans="2:6" x14ac:dyDescent="0.35">
      <c r="B84" s="148" t="s">
        <v>83</v>
      </c>
      <c r="C84" s="152">
        <v>750</v>
      </c>
      <c r="D84" s="153">
        <v>0.15</v>
      </c>
      <c r="E84" s="154">
        <f t="shared" ref="E84:E89" si="2">(C84*D84)</f>
        <v>112.5</v>
      </c>
      <c r="F84" s="155">
        <f>(E84/C80)</f>
        <v>38.265306122448983</v>
      </c>
    </row>
    <row r="85" spans="2:6" x14ac:dyDescent="0.35">
      <c r="B85" s="108" t="s">
        <v>84</v>
      </c>
      <c r="C85" s="156">
        <v>250</v>
      </c>
      <c r="D85" s="138">
        <v>10</v>
      </c>
      <c r="E85" s="157">
        <f t="shared" si="2"/>
        <v>2500</v>
      </c>
      <c r="F85" s="140">
        <f>(E85/C80)</f>
        <v>850.34013605442181</v>
      </c>
    </row>
    <row r="86" spans="2:6" x14ac:dyDescent="0.35">
      <c r="B86" s="149" t="s">
        <v>85</v>
      </c>
      <c r="C86" s="150">
        <v>310</v>
      </c>
      <c r="D86" s="134">
        <v>0.5</v>
      </c>
      <c r="E86" s="151">
        <f t="shared" si="2"/>
        <v>155</v>
      </c>
      <c r="F86" s="151">
        <f>(E86/C80)</f>
        <v>52.721088435374149</v>
      </c>
    </row>
    <row r="87" spans="2:6" x14ac:dyDescent="0.35">
      <c r="B87" s="110" t="s">
        <v>86</v>
      </c>
      <c r="C87" s="150">
        <v>500</v>
      </c>
      <c r="D87" s="134">
        <v>0.1</v>
      </c>
      <c r="E87" s="151">
        <f t="shared" si="2"/>
        <v>50</v>
      </c>
      <c r="F87" s="136">
        <f>(E87/C80)</f>
        <v>17.006802721088437</v>
      </c>
    </row>
    <row r="88" spans="2:6" x14ac:dyDescent="0.35">
      <c r="B88" s="165" t="s">
        <v>87</v>
      </c>
      <c r="C88" s="158">
        <v>1500</v>
      </c>
      <c r="D88" s="138">
        <v>2.5</v>
      </c>
      <c r="E88" s="157">
        <f t="shared" si="2"/>
        <v>3750</v>
      </c>
      <c r="F88" s="140">
        <f>(E88/C80)</f>
        <v>1275.5102040816328</v>
      </c>
    </row>
    <row r="89" spans="2:6" x14ac:dyDescent="0.35">
      <c r="B89" s="111" t="s">
        <v>88</v>
      </c>
      <c r="C89" s="159">
        <v>190</v>
      </c>
      <c r="D89" s="134">
        <v>6</v>
      </c>
      <c r="E89" s="151">
        <f t="shared" si="2"/>
        <v>1140</v>
      </c>
      <c r="F89" s="151">
        <f>(E89/C80)</f>
        <v>387.75510204081633</v>
      </c>
    </row>
    <row r="91" spans="2:6" ht="15" thickBot="1" x14ac:dyDescent="0.4"/>
    <row r="92" spans="2:6" x14ac:dyDescent="0.35">
      <c r="B92" s="147" t="s">
        <v>89</v>
      </c>
      <c r="C92" s="168" t="s">
        <v>90</v>
      </c>
      <c r="D92" s="128" t="s">
        <v>91</v>
      </c>
      <c r="E92" s="146" t="s">
        <v>92</v>
      </c>
    </row>
    <row r="93" spans="2:6" x14ac:dyDescent="0.35">
      <c r="B93" s="117" t="s">
        <v>93</v>
      </c>
      <c r="C93" s="169">
        <v>900</v>
      </c>
      <c r="D93" s="170">
        <f>IF(C93&lt;=1000,C93*40%,C93*30%)</f>
        <v>360</v>
      </c>
      <c r="E93" s="169">
        <v>1260</v>
      </c>
    </row>
    <row r="94" spans="2:6" x14ac:dyDescent="0.35">
      <c r="B94" s="171" t="s">
        <v>94</v>
      </c>
      <c r="C94" s="172">
        <v>1200</v>
      </c>
      <c r="D94" s="170">
        <f>IF(C94&lt;=F981000,C94*40%,C94*30%)</f>
        <v>360</v>
      </c>
      <c r="E94" s="175">
        <f>(C94+D94)</f>
        <v>1560</v>
      </c>
    </row>
    <row r="95" spans="2:6" x14ac:dyDescent="0.35">
      <c r="B95" s="173" t="s">
        <v>95</v>
      </c>
      <c r="C95" s="174">
        <v>1500</v>
      </c>
      <c r="D95" s="170">
        <f t="shared" ref="D94:D100" si="3">IF(C95&lt;=1000,C95*40%,C95*30%)</f>
        <v>450</v>
      </c>
      <c r="E95" s="175">
        <f t="shared" ref="E95:E100" si="4">(C95+D95)</f>
        <v>1950</v>
      </c>
    </row>
    <row r="96" spans="2:6" x14ac:dyDescent="0.35">
      <c r="B96" s="117" t="s">
        <v>96</v>
      </c>
      <c r="C96" s="169">
        <v>2000</v>
      </c>
      <c r="D96" s="170">
        <f t="shared" si="3"/>
        <v>600</v>
      </c>
      <c r="E96" s="175">
        <f t="shared" si="4"/>
        <v>2600</v>
      </c>
    </row>
    <row r="97" spans="2:5" x14ac:dyDescent="0.35">
      <c r="B97" s="171" t="s">
        <v>97</v>
      </c>
      <c r="C97" s="172">
        <v>1400</v>
      </c>
      <c r="D97" s="170">
        <f t="shared" si="3"/>
        <v>420</v>
      </c>
      <c r="E97" s="175">
        <f t="shared" si="4"/>
        <v>1820</v>
      </c>
    </row>
    <row r="98" spans="2:5" x14ac:dyDescent="0.35">
      <c r="B98" s="117" t="s">
        <v>98</v>
      </c>
      <c r="C98" s="169">
        <v>990</v>
      </c>
      <c r="D98" s="170">
        <f t="shared" si="3"/>
        <v>396</v>
      </c>
      <c r="E98" s="175">
        <f t="shared" si="4"/>
        <v>1386</v>
      </c>
    </row>
    <row r="99" spans="2:5" x14ac:dyDescent="0.35">
      <c r="B99" s="171" t="s">
        <v>99</v>
      </c>
      <c r="C99" s="172">
        <v>854</v>
      </c>
      <c r="D99" s="170">
        <f t="shared" si="3"/>
        <v>341.6</v>
      </c>
      <c r="E99" s="175">
        <f t="shared" si="4"/>
        <v>1195.5999999999999</v>
      </c>
    </row>
    <row r="100" spans="2:5" x14ac:dyDescent="0.35">
      <c r="B100" s="117" t="s">
        <v>100</v>
      </c>
      <c r="C100" s="169">
        <v>1100</v>
      </c>
      <c r="D100" s="170">
        <f t="shared" si="3"/>
        <v>330</v>
      </c>
      <c r="E100" s="175">
        <f t="shared" si="4"/>
        <v>1430</v>
      </c>
    </row>
  </sheetData>
  <mergeCells count="7">
    <mergeCell ref="B81:F81"/>
    <mergeCell ref="B65:G66"/>
    <mergeCell ref="B22:J22"/>
    <mergeCell ref="B48:H48"/>
    <mergeCell ref="B2:C2"/>
    <mergeCell ref="B8:C8"/>
    <mergeCell ref="B14:E1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User_00</dc:creator>
  <cp:lastModifiedBy>User_00</cp:lastModifiedBy>
  <dcterms:created xsi:type="dcterms:W3CDTF">2023-05-22T10:40:58Z</dcterms:created>
  <dcterms:modified xsi:type="dcterms:W3CDTF">2023-05-22T14:09:19Z</dcterms:modified>
</cp:coreProperties>
</file>