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NDREA RODRIGUEZ\OFICINA\"/>
    </mc:Choice>
  </mc:AlternateContent>
  <xr:revisionPtr revIDLastSave="0" documentId="13_ncr:1_{32FAB9E6-2643-43DB-B47D-02D5D8DAFA1D}" xr6:coauthVersionLast="47" xr6:coauthVersionMax="47" xr10:uidLastSave="{00000000-0000-0000-0000-000000000000}"/>
  <bookViews>
    <workbookView xWindow="-108" yWindow="-108" windowWidth="23256" windowHeight="12576" xr2:uid="{D140C9A0-56D6-4AD4-A952-CA23C8E66DCB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Hoja1!$A$1:$R$42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41" i="1"/>
  <c r="P42" i="1"/>
  <c r="O40" i="1"/>
  <c r="O41" i="1"/>
  <c r="O42" i="1"/>
  <c r="N40" i="1"/>
  <c r="N41" i="1"/>
  <c r="N42" i="1"/>
  <c r="M42" i="1"/>
  <c r="M41" i="1"/>
  <c r="M40" i="1"/>
  <c r="M35" i="1"/>
  <c r="L42" i="1"/>
  <c r="L41" i="1"/>
  <c r="L40" i="1"/>
  <c r="L35" i="1"/>
  <c r="K40" i="1"/>
  <c r="K41" i="1"/>
  <c r="K42" i="1"/>
  <c r="J40" i="1"/>
  <c r="J41" i="1"/>
  <c r="J42" i="1"/>
  <c r="I40" i="1"/>
  <c r="I41" i="1"/>
  <c r="I42" i="1"/>
  <c r="H40" i="1"/>
  <c r="H41" i="1"/>
  <c r="H42" i="1"/>
  <c r="G40" i="1"/>
  <c r="G41" i="1"/>
  <c r="G42" i="1"/>
  <c r="F40" i="1"/>
  <c r="F41" i="1"/>
  <c r="F42" i="1"/>
  <c r="E40" i="1"/>
  <c r="E41" i="1"/>
  <c r="Q41" i="1" s="1"/>
  <c r="E42" i="1"/>
  <c r="D40" i="1"/>
  <c r="D41" i="1"/>
  <c r="D42" i="1"/>
  <c r="P39" i="1"/>
  <c r="O39" i="1"/>
  <c r="N39" i="1"/>
  <c r="N37" i="1"/>
  <c r="O36" i="1"/>
  <c r="O37" i="1"/>
  <c r="E38" i="1"/>
  <c r="Q38" i="1" s="1"/>
  <c r="E39" i="1"/>
  <c r="Q40" i="1" l="1"/>
  <c r="Q42" i="1"/>
  <c r="M39" i="1"/>
  <c r="M37" i="1"/>
  <c r="D37" i="1"/>
  <c r="E37" i="1"/>
  <c r="Q37" i="1" s="1"/>
  <c r="F37" i="1"/>
  <c r="G37" i="1"/>
  <c r="H37" i="1"/>
  <c r="I37" i="1"/>
  <c r="J37" i="1"/>
  <c r="K37" i="1"/>
  <c r="L37" i="1"/>
  <c r="P37" i="1"/>
  <c r="D38" i="1"/>
  <c r="F38" i="1"/>
  <c r="G38" i="1"/>
  <c r="H38" i="1"/>
  <c r="I38" i="1"/>
  <c r="J38" i="1"/>
  <c r="K38" i="1"/>
  <c r="L38" i="1"/>
  <c r="M38" i="1"/>
  <c r="N38" i="1"/>
  <c r="O38" i="1"/>
  <c r="P38" i="1"/>
  <c r="D39" i="1"/>
  <c r="F39" i="1"/>
  <c r="G39" i="1"/>
  <c r="H39" i="1"/>
  <c r="I39" i="1"/>
  <c r="J39" i="1"/>
  <c r="K39" i="1"/>
  <c r="L39" i="1"/>
  <c r="Q3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2" i="1"/>
  <c r="D27" i="1"/>
  <c r="D28" i="1"/>
  <c r="D29" i="1"/>
  <c r="D30" i="1"/>
  <c r="D31" i="1"/>
  <c r="O27" i="1" l="1"/>
  <c r="O28" i="1"/>
  <c r="O29" i="1"/>
  <c r="O30" i="1"/>
  <c r="O31" i="1"/>
  <c r="O32" i="1"/>
  <c r="O33" i="1"/>
  <c r="O34" i="1"/>
  <c r="O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3" i="1" l="1"/>
  <c r="E4" i="1"/>
  <c r="E5" i="1"/>
  <c r="E6" i="1"/>
  <c r="E7" i="1"/>
  <c r="E8" i="1"/>
  <c r="Q8" i="1" s="1"/>
  <c r="E9" i="1"/>
  <c r="E10" i="1"/>
  <c r="E11" i="1"/>
  <c r="Q11" i="1" s="1"/>
  <c r="E12" i="1"/>
  <c r="E13" i="1"/>
  <c r="E14" i="1"/>
  <c r="Q14" i="1" s="1"/>
  <c r="E15" i="1"/>
  <c r="Q15" i="1" s="1"/>
  <c r="E16" i="1"/>
  <c r="E17" i="1"/>
  <c r="Q17" i="1" s="1"/>
  <c r="E18" i="1"/>
  <c r="E19" i="1"/>
  <c r="E20" i="1"/>
  <c r="E21" i="1"/>
  <c r="E22" i="1"/>
  <c r="E23" i="1"/>
  <c r="E24" i="1"/>
  <c r="Q24" i="1" s="1"/>
  <c r="E25" i="1"/>
  <c r="E26" i="1"/>
  <c r="E27" i="1"/>
  <c r="E28" i="1"/>
  <c r="E29" i="1"/>
  <c r="E30" i="1"/>
  <c r="E31" i="1"/>
  <c r="Q31" i="1" s="1"/>
  <c r="E32" i="1"/>
  <c r="E33" i="1"/>
  <c r="Q33" i="1" s="1"/>
  <c r="E34" i="1"/>
  <c r="E35" i="1"/>
  <c r="E36" i="1"/>
  <c r="Q36" i="1" s="1"/>
  <c r="F3" i="1"/>
  <c r="F4" i="1"/>
  <c r="F5" i="1"/>
  <c r="F6" i="1"/>
  <c r="F2" i="1"/>
  <c r="H20" i="1"/>
  <c r="N36" i="1"/>
  <c r="D35" i="1"/>
  <c r="D34" i="1"/>
  <c r="I33" i="1"/>
  <c r="D33" i="1"/>
  <c r="D32" i="1"/>
  <c r="N31" i="1"/>
  <c r="J30" i="1"/>
  <c r="M29" i="1"/>
  <c r="J29" i="1"/>
  <c r="M28" i="1"/>
  <c r="J26" i="1"/>
  <c r="D25" i="1"/>
  <c r="M23" i="1"/>
  <c r="D23" i="1"/>
  <c r="D22" i="1"/>
  <c r="D21" i="1"/>
  <c r="D19" i="1"/>
  <c r="M18" i="1"/>
  <c r="D17" i="1"/>
  <c r="D14" i="1"/>
  <c r="J12" i="1"/>
  <c r="D12" i="1"/>
  <c r="J11" i="1"/>
  <c r="D10" i="1"/>
  <c r="D9" i="1"/>
  <c r="J8" i="1"/>
  <c r="D5" i="1"/>
  <c r="J4" i="1"/>
  <c r="D3" i="1"/>
  <c r="D2" i="1"/>
  <c r="D36" i="1"/>
  <c r="K36" i="1"/>
  <c r="J36" i="1"/>
  <c r="I36" i="1"/>
  <c r="H36" i="1"/>
  <c r="G36" i="1"/>
  <c r="G27" i="1"/>
  <c r="G28" i="1"/>
  <c r="G29" i="1"/>
  <c r="G30" i="1"/>
  <c r="G31" i="1"/>
  <c r="G32" i="1"/>
  <c r="G33" i="1"/>
  <c r="G34" i="1"/>
  <c r="G35" i="1"/>
  <c r="E2" i="1"/>
  <c r="G2" i="1"/>
  <c r="G3" i="1"/>
  <c r="D4" i="1"/>
  <c r="G4" i="1"/>
  <c r="G5" i="1"/>
  <c r="D6" i="1"/>
  <c r="G6" i="1"/>
  <c r="M36" i="1"/>
  <c r="O2" i="1"/>
  <c r="N28" i="1"/>
  <c r="N29" i="1"/>
  <c r="N30" i="1"/>
  <c r="N32" i="1"/>
  <c r="N33" i="1"/>
  <c r="N34" i="1"/>
  <c r="N3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N3" i="1"/>
  <c r="N4" i="1"/>
  <c r="N5" i="1"/>
  <c r="N6" i="1"/>
  <c r="N27" i="1"/>
  <c r="M30" i="1"/>
  <c r="M31" i="1"/>
  <c r="M32" i="1"/>
  <c r="M33" i="1"/>
  <c r="M34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4" i="1"/>
  <c r="M25" i="1"/>
  <c r="M26" i="1"/>
  <c r="M2" i="1"/>
  <c r="M3" i="1"/>
  <c r="M4" i="1"/>
  <c r="M5" i="1"/>
  <c r="M6" i="1"/>
  <c r="M27" i="1"/>
  <c r="K28" i="1"/>
  <c r="K29" i="1"/>
  <c r="K30" i="1"/>
  <c r="K31" i="1"/>
  <c r="K32" i="1"/>
  <c r="K33" i="1"/>
  <c r="K34" i="1"/>
  <c r="K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K3" i="1"/>
  <c r="K4" i="1"/>
  <c r="K5" i="1"/>
  <c r="K6" i="1"/>
  <c r="K27" i="1"/>
  <c r="J28" i="1"/>
  <c r="J31" i="1"/>
  <c r="J32" i="1"/>
  <c r="J33" i="1"/>
  <c r="J34" i="1"/>
  <c r="J35" i="1"/>
  <c r="J7" i="1"/>
  <c r="J9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3" i="1"/>
  <c r="J5" i="1"/>
  <c r="J6" i="1"/>
  <c r="J27" i="1"/>
  <c r="I28" i="1"/>
  <c r="I29" i="1"/>
  <c r="I30" i="1"/>
  <c r="I31" i="1"/>
  <c r="I32" i="1"/>
  <c r="I34" i="1"/>
  <c r="I3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I3" i="1"/>
  <c r="I4" i="1"/>
  <c r="I5" i="1"/>
  <c r="I6" i="1"/>
  <c r="I27" i="1"/>
  <c r="H28" i="1"/>
  <c r="H29" i="1"/>
  <c r="H30" i="1"/>
  <c r="H31" i="1"/>
  <c r="H32" i="1"/>
  <c r="H33" i="1"/>
  <c r="H34" i="1"/>
  <c r="H3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" i="1"/>
  <c r="H3" i="1"/>
  <c r="H4" i="1"/>
  <c r="H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27" i="1"/>
  <c r="D7" i="1"/>
  <c r="D8" i="1"/>
  <c r="D11" i="1"/>
  <c r="D13" i="1"/>
  <c r="D15" i="1"/>
  <c r="D16" i="1"/>
  <c r="D18" i="1"/>
  <c r="D20" i="1"/>
  <c r="D24" i="1"/>
  <c r="D26" i="1"/>
  <c r="Q34" i="1" l="1"/>
  <c r="Q26" i="1"/>
  <c r="Q18" i="1"/>
  <c r="Q10" i="1"/>
  <c r="Q2" i="1"/>
  <c r="Q25" i="1"/>
  <c r="Q9" i="1"/>
  <c r="Q32" i="1"/>
  <c r="Q16" i="1"/>
  <c r="Q23" i="1"/>
  <c r="Q7" i="1"/>
  <c r="Q30" i="1"/>
  <c r="Q22" i="1"/>
  <c r="Q6" i="1"/>
  <c r="Q29" i="1"/>
  <c r="Q21" i="1"/>
  <c r="Q13" i="1"/>
  <c r="Q5" i="1"/>
  <c r="Q28" i="1"/>
  <c r="Q20" i="1"/>
  <c r="Q12" i="1"/>
  <c r="Q4" i="1"/>
  <c r="Q35" i="1"/>
  <c r="Q27" i="1"/>
  <c r="Q19" i="1"/>
  <c r="Q3" i="1"/>
</calcChain>
</file>

<file path=xl/sharedStrings.xml><?xml version="1.0" encoding="utf-8"?>
<sst xmlns="http://schemas.openxmlformats.org/spreadsheetml/2006/main" count="93" uniqueCount="62">
  <si>
    <t>Asesor</t>
  </si>
  <si>
    <t>Cartera</t>
  </si>
  <si>
    <t>NICOL DALLAN DOMINGUEZ CARRASCO</t>
  </si>
  <si>
    <t>LUIS ARMANDO LEON CAÑON</t>
  </si>
  <si>
    <t>SANDI MARCELA BURGOS PINEDA</t>
  </si>
  <si>
    <t>LUZ ADRIANA LINARES LAGOS</t>
  </si>
  <si>
    <t>VALERY BRILLIT RINCON LINARES</t>
  </si>
  <si>
    <t>DANERY YIBETH MARTINEZ MARTINEZ</t>
  </si>
  <si>
    <t>JUAN MANUEL BERMUDEZ CORREA</t>
  </si>
  <si>
    <t>MARIA FERNANDA DUARTE MAPE</t>
  </si>
  <si>
    <t>DIEGO ALEXANDER VARGAS PINZON</t>
  </si>
  <si>
    <t>LUISA FERNANDA LIZCANO GARAVITO</t>
  </si>
  <si>
    <t>DIANA ROCIO NARANJO HERNANDEZ</t>
  </si>
  <si>
    <t>MARELEIMYS JUDITH CARO BOLAÑO</t>
  </si>
  <si>
    <t>MARIA ALEJANDRA ACOSTA BLANCO</t>
  </si>
  <si>
    <t>LUISA FERNANDA BELTRAN GUESCOT</t>
  </si>
  <si>
    <t>MARIA CAMILA MILLAN CEDENO</t>
  </si>
  <si>
    <t>EIMY MARIANA RODRIGUEZ MOSQUERA</t>
  </si>
  <si>
    <t>YURI VANESSA PANQUEVA ARAGON</t>
  </si>
  <si>
    <t>GABRIELA  MORENO HERNANDEZ</t>
  </si>
  <si>
    <t>GINNA ALEJANDRA PEREZ CIFUENTES</t>
  </si>
  <si>
    <t>JHAYLIN  SULVARAN RENGIFO</t>
  </si>
  <si>
    <t>IRMA ROSA DIAZ BARRETO</t>
  </si>
  <si>
    <t>ESTADO</t>
  </si>
  <si>
    <t>ASESOR REAL</t>
  </si>
  <si>
    <t>BRAYAN STEVEN MOLANO CUBILLOS</t>
  </si>
  <si>
    <t>CAROL TATIANA YEPEZ BETANCOURTH</t>
  </si>
  <si>
    <t xml:space="preserve">JOHAN CAMILO AVILA BOORQUES </t>
  </si>
  <si>
    <t>NATALIA INES NISPERUZA SANCHEZ</t>
  </si>
  <si>
    <t>MARIA CAMILA CARRILLO AVILA</t>
  </si>
  <si>
    <t>YERITSON ADRIAN VEGA ACERO</t>
  </si>
  <si>
    <t>JOHAN CAMILO AVILA BOHORQUEZ</t>
  </si>
  <si>
    <t>ANGIE LORENA HERNANDEZ CASTIBLANCO</t>
  </si>
  <si>
    <t>CRISTIAN DAVID DIAZ MELO</t>
  </si>
  <si>
    <t>JULIETH ALEXANDRA CASTIBLANCO RINCON</t>
  </si>
  <si>
    <t>NANCY ALEJANDRA GONZALEZ</t>
  </si>
  <si>
    <t>JULIANA ANDREA CORTES</t>
  </si>
  <si>
    <t>DENNIS ALEJANDRA MARTINEZ ESCOBAR</t>
  </si>
  <si>
    <t>MARIA XIMENA ROSAS MATAPI</t>
  </si>
  <si>
    <t>LAURA ALEXANDRA CARO CRISTANCHO</t>
  </si>
  <si>
    <t>SARA NATALIA MALDONADO MOYANO</t>
  </si>
  <si>
    <t>CAMILA  FERNANDEZ CARMONA</t>
  </si>
  <si>
    <t>ISLENA PAOLA ACOSTA SALGADO</t>
  </si>
  <si>
    <t>HARVY ANYINZAN TRUJILLO CAMARGO</t>
  </si>
  <si>
    <t>MICHEL VANESA MUÑOZ GUTIERREZ</t>
  </si>
  <si>
    <t>SANDRA MILENA  HERNANDEZ CORREDOR</t>
  </si>
  <si>
    <t>KAROL STEFANY GASCA DIAZ</t>
  </si>
  <si>
    <t>ANA MARIA TORRES PRIETO</t>
  </si>
  <si>
    <t>JHON EDISON PARRA FLOREZ</t>
  </si>
  <si>
    <t>ALLISON JULIETH MURILLO TORRES</t>
  </si>
  <si>
    <t>N.</t>
  </si>
  <si>
    <t>PAULA ALEJANDRA NIÑO PEÑA</t>
  </si>
  <si>
    <t>ANGELA PATRICIA DIAZ FERNANDEZ</t>
  </si>
  <si>
    <t>TOTAL</t>
  </si>
  <si>
    <t>ANDRES FELIPE VARGAS RAMIREZ</t>
  </si>
  <si>
    <t>VACACIONES</t>
  </si>
  <si>
    <t>ANDREA CAROLINA FORERO OBANDO</t>
  </si>
  <si>
    <t>KAREN MARGARITA CASTELLAR IRIARTE</t>
  </si>
  <si>
    <t>NOVEDAD</t>
  </si>
  <si>
    <t>HUELLA</t>
  </si>
  <si>
    <t>ANDRES FELIPE ARGUELLO ORJUELA</t>
  </si>
  <si>
    <t>SILENA MARIA SUAREZ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</si>
</sst>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6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 applyProtection="1">
      <alignment horizontal="left" vertical="top"/>
      <protection hidden="1"/>
    </xf>
    <xf numFmtId="0" fontId="2" fillId="2" borderId="1" xfId="0" applyFont="1" applyFill="1" applyBorder="1" applyAlignment="1">
      <alignment horizontal="center" vertical="center"/>
    </xf>
    <xf numFmtId="18" fontId="2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right"/>
    </xf>
    <xf numFmtId="0" fontId="1" fillId="7" borderId="1" xfId="0" applyFont="1" applyFill="1" applyBorder="1"/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ANDREA%20RODRIGUEZ\OFICINA\BASE%20PRODUCTIVIDAD.xlsx" TargetMode="External"/><Relationship Id="rId1" Type="http://schemas.openxmlformats.org/officeDocument/2006/relationships/externalLinkPath" Target="BASE%20PRODUCTIV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ASESORES"/>
      <sheetName val="BASE GESTION"/>
      <sheetName val="TABLA"/>
    </sheetNames>
    <sheetDataSet>
      <sheetData sheetId="0">
        <row r="1">
          <cell r="A1" t="str">
            <v>Asesor</v>
          </cell>
          <cell r="B1" t="str">
            <v>Cartera</v>
          </cell>
        </row>
        <row r="2">
          <cell r="A2" t="str">
            <v>MARIA XIMENA ROSAS MATAPI</v>
          </cell>
          <cell r="B2" t="str">
            <v>CASTIGO</v>
          </cell>
        </row>
        <row r="3">
          <cell r="A3" t="str">
            <v>DIEGO ALEXANDER VARGAS PINZON</v>
          </cell>
          <cell r="B3" t="str">
            <v>CASTIGO</v>
          </cell>
        </row>
        <row r="4">
          <cell r="A4" t="str">
            <v>LUISA FERNANDA BELTRAN GUESCOT</v>
          </cell>
          <cell r="B4" t="str">
            <v>CASTIGO</v>
          </cell>
        </row>
        <row r="5">
          <cell r="A5" t="str">
            <v>LAURA ALEXANDRA CARO CRISTANCHO</v>
          </cell>
          <cell r="B5" t="str">
            <v>CASTIGO</v>
          </cell>
        </row>
        <row r="6">
          <cell r="A6" t="str">
            <v>MARIA CAMILA CARRILLO AVILA</v>
          </cell>
          <cell r="B6" t="str">
            <v>CASTIGO</v>
          </cell>
        </row>
        <row r="7">
          <cell r="A7" t="str">
            <v>MARIA FERNANDA DUARTE MAPE</v>
          </cell>
          <cell r="B7" t="str">
            <v>DESISTIDOS</v>
          </cell>
        </row>
        <row r="8">
          <cell r="A8" t="str">
            <v>JHAYLIN  SULVARAN RENGIFO</v>
          </cell>
          <cell r="B8" t="str">
            <v>DESISTIDOS</v>
          </cell>
        </row>
        <row r="9">
          <cell r="A9" t="str">
            <v>CAROL TATIANA YEPEZ BETANCOURTH</v>
          </cell>
          <cell r="B9" t="str">
            <v>DESISTIDOS</v>
          </cell>
        </row>
        <row r="10">
          <cell r="A10" t="str">
            <v>GINNA ALEJANDRA PEREZ CIFUENTES</v>
          </cell>
          <cell r="B10" t="str">
            <v>DESISTIDOS</v>
          </cell>
        </row>
        <row r="11">
          <cell r="A11" t="str">
            <v>IRMA ROSA DIAZ BARRETO</v>
          </cell>
          <cell r="B11" t="str">
            <v>DESISTIDOS</v>
          </cell>
        </row>
        <row r="12">
          <cell r="A12" t="str">
            <v>CRISTIAN DAVID DIAZ MELO</v>
          </cell>
          <cell r="B12" t="str">
            <v>DESISTIDOS</v>
          </cell>
        </row>
        <row r="13">
          <cell r="A13" t="str">
            <v>NICOL DALLAN DOMINGUEZ CARRASCO</v>
          </cell>
          <cell r="B13" t="str">
            <v>DESISTIDOS</v>
          </cell>
        </row>
        <row r="14">
          <cell r="A14" t="str">
            <v>MARIA CAMILA MILLAN CEDENO</v>
          </cell>
          <cell r="B14" t="str">
            <v>DESISTIDOS</v>
          </cell>
        </row>
        <row r="15">
          <cell r="A15" t="str">
            <v>YERITSON ADRIAN VEGA ACERO</v>
          </cell>
          <cell r="B15" t="str">
            <v>DESISTIDOS</v>
          </cell>
        </row>
        <row r="16">
          <cell r="A16" t="str">
            <v>VALERY BRILLIT RINCON LINARES</v>
          </cell>
          <cell r="B16" t="str">
            <v>DESISTIDOS</v>
          </cell>
        </row>
        <row r="17">
          <cell r="A17" t="str">
            <v>JOHAN CAMILO AVILA BOHORQUEZ</v>
          </cell>
          <cell r="B17" t="str">
            <v>DESISTIDOS</v>
          </cell>
        </row>
        <row r="18">
          <cell r="A18" t="str">
            <v>SANDI MARCELA BURGOS PINEDA</v>
          </cell>
          <cell r="B18" t="str">
            <v>DESISTIDOS</v>
          </cell>
        </row>
        <row r="19">
          <cell r="A19" t="str">
            <v>DANERY YIBETH MARTINEZ MARTINEZ</v>
          </cell>
          <cell r="B19" t="str">
            <v>DESISTIDOS</v>
          </cell>
        </row>
        <row r="20">
          <cell r="A20" t="str">
            <v>YURI VANESSA PANQUEVA ARAGON</v>
          </cell>
          <cell r="B20" t="str">
            <v>DESISTIDOS</v>
          </cell>
        </row>
        <row r="21">
          <cell r="A21" t="str">
            <v>JUAN MANUEL BERMUDEZ CORREA</v>
          </cell>
          <cell r="B21" t="str">
            <v>DESISTIDOS</v>
          </cell>
        </row>
        <row r="22">
          <cell r="A22" t="str">
            <v>GABRIELA  MORENO HERNANDEZ</v>
          </cell>
          <cell r="B22" t="str">
            <v>DESISTIDOS</v>
          </cell>
        </row>
        <row r="23">
          <cell r="A23" t="str">
            <v>MARIA ALEJANDRA ACOSTA BLANCO</v>
          </cell>
          <cell r="B23" t="str">
            <v>DESISTIDOS</v>
          </cell>
        </row>
        <row r="24">
          <cell r="A24" t="str">
            <v>DIANA ROCIO NARANJO HERNANDEZ</v>
          </cell>
          <cell r="B24" t="str">
            <v>DESISTIDOS</v>
          </cell>
        </row>
        <row r="25">
          <cell r="A25" t="str">
            <v>ANGIE LORENA HERNANDEZ CASTIBLANCO</v>
          </cell>
          <cell r="B25" t="str">
            <v>DESISTIDOS</v>
          </cell>
        </row>
        <row r="26">
          <cell r="A26" t="str">
            <v>NATALIA INES NISPERUZA SANCHEZ</v>
          </cell>
          <cell r="B26" t="str">
            <v>DESISTIDOS</v>
          </cell>
        </row>
        <row r="27">
          <cell r="A27" t="str">
            <v>LUZ ADRIANA LINARES LAGOS</v>
          </cell>
          <cell r="B27" t="str">
            <v>DESOCUPADOS</v>
          </cell>
        </row>
        <row r="28">
          <cell r="A28" t="str">
            <v>LUIS ARMANDO LEON CAÑON</v>
          </cell>
          <cell r="B28" t="str">
            <v>DESOCUPADOS</v>
          </cell>
        </row>
        <row r="29">
          <cell r="A29" t="str">
            <v>MARELEIMYS JUDITH CARO BOLAÑO</v>
          </cell>
          <cell r="B29" t="str">
            <v>DESOCUPADOS</v>
          </cell>
        </row>
        <row r="30">
          <cell r="A30" t="str">
            <v>JULIETH ALEXANDRA CASTIBLANCO RINCON</v>
          </cell>
          <cell r="B30" t="str">
            <v>DESOCUPADOS</v>
          </cell>
        </row>
        <row r="31">
          <cell r="A31" t="str">
            <v>MARIA CAMILA MOJICA GUERRERO</v>
          </cell>
          <cell r="B31" t="str">
            <v>DESOCUPADOS</v>
          </cell>
        </row>
        <row r="32">
          <cell r="A32" t="str">
            <v>DENNIS ALEJANDRA MARTINEZ ESCOBAR</v>
          </cell>
          <cell r="B32" t="str">
            <v>DESOCUPADOS</v>
          </cell>
        </row>
        <row r="33">
          <cell r="A33" t="str">
            <v>CAMILA  FERNANDEZ CARMONA</v>
          </cell>
          <cell r="B33" t="str">
            <v>DESOCUPADOS</v>
          </cell>
        </row>
        <row r="34">
          <cell r="A34" t="str">
            <v>SARA NATALIA MALDONADO MOYANO</v>
          </cell>
          <cell r="B34" t="str">
            <v>DESOCUPADOS</v>
          </cell>
        </row>
        <row r="35">
          <cell r="A35" t="str">
            <v>BRAYAN STEVEN MOLANO CUBILLOS</v>
          </cell>
          <cell r="B35" t="str">
            <v>DESOCUPADOS 2022 - 2023</v>
          </cell>
        </row>
        <row r="36">
          <cell r="A36" t="str">
            <v>EIMY MARIANA RODRIGUEZ MOSQUERA</v>
          </cell>
          <cell r="B36" t="str">
            <v>DESOCUPADOS 2022 - 2023</v>
          </cell>
        </row>
        <row r="37">
          <cell r="A37" t="str">
            <v>KAROL STEFANY GASCA DIAZ</v>
          </cell>
          <cell r="B37" t="str">
            <v>DESOCUPADOS 2022 - 2023</v>
          </cell>
        </row>
        <row r="38">
          <cell r="A38" t="str">
            <v>ALLISON JULIETH MURILLO TORRES</v>
          </cell>
        </row>
        <row r="39">
          <cell r="A39" t="str">
            <v>LUISA FERNANDA LIZCANO GARAVITO</v>
          </cell>
          <cell r="B39" t="str">
            <v>SUPERNUMERARIO</v>
          </cell>
        </row>
        <row r="40">
          <cell r="A40" t="str">
            <v>JHON EDISON PARRA FLOREZ</v>
          </cell>
        </row>
        <row r="41">
          <cell r="A41" t="str">
            <v>ANA MARIA TORRES PRIETO</v>
          </cell>
        </row>
        <row r="42">
          <cell r="A42" t="str">
            <v>NANCY ALEJANDRA GONZALEZ</v>
          </cell>
          <cell r="B42" t="str">
            <v>DESOCUPADOS</v>
          </cell>
        </row>
        <row r="43">
          <cell r="A43" t="str">
            <v>JULIANA ANDREA CORTES</v>
          </cell>
          <cell r="B43" t="str">
            <v>DESOCUPADOS</v>
          </cell>
        </row>
      </sheetData>
      <sheetData sheetId="1"/>
      <sheetData sheetId="2">
        <row r="3">
          <cell r="A3" t="str">
            <v>Cuenta de # Solicitud</v>
          </cell>
          <cell r="B3" t="str">
            <v>Etiquetas de columna</v>
          </cell>
        </row>
        <row r="4">
          <cell r="A4" t="str">
            <v>Etiquetas de fila</v>
          </cell>
          <cell r="B4">
            <v>7</v>
          </cell>
          <cell r="C4">
            <v>8</v>
          </cell>
          <cell r="D4">
            <v>9</v>
          </cell>
          <cell r="E4">
            <v>10</v>
          </cell>
          <cell r="F4">
            <v>11</v>
          </cell>
          <cell r="G4">
            <v>12</v>
          </cell>
          <cell r="H4">
            <v>13</v>
          </cell>
          <cell r="I4">
            <v>14</v>
          </cell>
          <cell r="J4">
            <v>15</v>
          </cell>
          <cell r="K4" t="str">
            <v>Total general</v>
          </cell>
        </row>
        <row r="5">
          <cell r="A5" t="str">
            <v>MARIA XIMENA ROSAS MATAPI</v>
          </cell>
          <cell r="B5">
            <v>4</v>
          </cell>
          <cell r="C5">
            <v>6</v>
          </cell>
          <cell r="D5">
            <v>6</v>
          </cell>
          <cell r="E5">
            <v>4</v>
          </cell>
          <cell r="F5">
            <v>7</v>
          </cell>
          <cell r="G5">
            <v>9</v>
          </cell>
          <cell r="I5">
            <v>9</v>
          </cell>
          <cell r="J5">
            <v>1</v>
          </cell>
          <cell r="K5">
            <v>46</v>
          </cell>
        </row>
        <row r="6">
          <cell r="A6" t="str">
            <v>GINNA ALEJANDRA PEREZ CIFUENTES</v>
          </cell>
          <cell r="B6">
            <v>7</v>
          </cell>
          <cell r="C6">
            <v>7</v>
          </cell>
          <cell r="D6">
            <v>6</v>
          </cell>
          <cell r="E6">
            <v>3</v>
          </cell>
          <cell r="F6">
            <v>7</v>
          </cell>
          <cell r="G6">
            <v>7</v>
          </cell>
          <cell r="I6">
            <v>6</v>
          </cell>
          <cell r="J6">
            <v>1</v>
          </cell>
          <cell r="K6">
            <v>44</v>
          </cell>
        </row>
        <row r="7">
          <cell r="A7" t="str">
            <v>KAROL STEFANY GASCA DIAZ</v>
          </cell>
          <cell r="B7">
            <v>8</v>
          </cell>
          <cell r="C7">
            <v>8</v>
          </cell>
          <cell r="D7">
            <v>2</v>
          </cell>
          <cell r="E7">
            <v>7</v>
          </cell>
          <cell r="F7">
            <v>6</v>
          </cell>
          <cell r="G7">
            <v>4</v>
          </cell>
          <cell r="I7">
            <v>6</v>
          </cell>
          <cell r="J7">
            <v>1</v>
          </cell>
          <cell r="K7">
            <v>42</v>
          </cell>
        </row>
        <row r="8">
          <cell r="A8" t="str">
            <v>JHAYLIN  SULVARAN RENGIFO</v>
          </cell>
          <cell r="B8">
            <v>7</v>
          </cell>
          <cell r="C8">
            <v>4</v>
          </cell>
          <cell r="D8">
            <v>4</v>
          </cell>
          <cell r="E8">
            <v>5</v>
          </cell>
          <cell r="F8">
            <v>7</v>
          </cell>
          <cell r="G8">
            <v>7</v>
          </cell>
          <cell r="H8">
            <v>5</v>
          </cell>
          <cell r="I8">
            <v>1</v>
          </cell>
          <cell r="K8">
            <v>40</v>
          </cell>
        </row>
        <row r="9">
          <cell r="A9" t="str">
            <v>NICOL DALLAN DOMINGUEZ CARRASCO</v>
          </cell>
          <cell r="B9">
            <v>4</v>
          </cell>
          <cell r="C9">
            <v>4</v>
          </cell>
          <cell r="D9">
            <v>3</v>
          </cell>
          <cell r="E9">
            <v>6</v>
          </cell>
          <cell r="F9">
            <v>6</v>
          </cell>
          <cell r="G9">
            <v>8</v>
          </cell>
          <cell r="H9">
            <v>7</v>
          </cell>
          <cell r="J9">
            <v>1</v>
          </cell>
          <cell r="K9">
            <v>39</v>
          </cell>
        </row>
        <row r="10">
          <cell r="A10" t="str">
            <v>CAMILA  FERNANDEZ CARMONA</v>
          </cell>
          <cell r="B10">
            <v>6</v>
          </cell>
          <cell r="C10">
            <v>5</v>
          </cell>
          <cell r="D10">
            <v>4</v>
          </cell>
          <cell r="E10">
            <v>8</v>
          </cell>
          <cell r="F10">
            <v>3</v>
          </cell>
          <cell r="G10">
            <v>6</v>
          </cell>
          <cell r="I10">
            <v>5</v>
          </cell>
          <cell r="J10">
            <v>1</v>
          </cell>
          <cell r="K10">
            <v>38</v>
          </cell>
        </row>
        <row r="11">
          <cell r="A11" t="str">
            <v>MARELEIMYS JUDITH CARO BOLAÑO</v>
          </cell>
          <cell r="B11">
            <v>5</v>
          </cell>
          <cell r="C11">
            <v>8</v>
          </cell>
          <cell r="D11">
            <v>4</v>
          </cell>
          <cell r="E11">
            <v>5</v>
          </cell>
          <cell r="F11">
            <v>5</v>
          </cell>
          <cell r="G11">
            <v>4</v>
          </cell>
          <cell r="I11">
            <v>5</v>
          </cell>
          <cell r="J11">
            <v>2</v>
          </cell>
          <cell r="K11">
            <v>38</v>
          </cell>
        </row>
        <row r="12">
          <cell r="A12" t="str">
            <v>NATALIA INES NISPERUZA SANCHEZ</v>
          </cell>
          <cell r="B12">
            <v>3</v>
          </cell>
          <cell r="C12">
            <v>5</v>
          </cell>
          <cell r="D12">
            <v>6</v>
          </cell>
          <cell r="E12">
            <v>6</v>
          </cell>
          <cell r="F12">
            <v>5</v>
          </cell>
          <cell r="G12">
            <v>5</v>
          </cell>
          <cell r="H12">
            <v>4</v>
          </cell>
          <cell r="I12">
            <v>4</v>
          </cell>
          <cell r="K12">
            <v>38</v>
          </cell>
        </row>
        <row r="13">
          <cell r="A13" t="str">
            <v>YURI VANESSA PANQUEVA ARAGON</v>
          </cell>
          <cell r="B13">
            <v>6</v>
          </cell>
          <cell r="C13">
            <v>4</v>
          </cell>
          <cell r="D13">
            <v>5</v>
          </cell>
          <cell r="E13">
            <v>6</v>
          </cell>
          <cell r="F13">
            <v>4</v>
          </cell>
          <cell r="G13">
            <v>5</v>
          </cell>
          <cell r="H13">
            <v>2</v>
          </cell>
          <cell r="I13">
            <v>4</v>
          </cell>
          <cell r="J13">
            <v>1</v>
          </cell>
          <cell r="K13">
            <v>37</v>
          </cell>
        </row>
        <row r="14">
          <cell r="A14" t="str">
            <v>DENNIS ALEJANDRA MARTINEZ ESCOBAR</v>
          </cell>
          <cell r="B14">
            <v>6</v>
          </cell>
          <cell r="C14">
            <v>5</v>
          </cell>
          <cell r="D14">
            <v>5</v>
          </cell>
          <cell r="E14">
            <v>6</v>
          </cell>
          <cell r="F14">
            <v>4</v>
          </cell>
          <cell r="G14">
            <v>5</v>
          </cell>
          <cell r="I14">
            <v>4</v>
          </cell>
          <cell r="J14">
            <v>2</v>
          </cell>
          <cell r="K14">
            <v>37</v>
          </cell>
        </row>
        <row r="15">
          <cell r="A15" t="str">
            <v>LUIS ARMANDO LEON CAÑON</v>
          </cell>
          <cell r="B15">
            <v>4</v>
          </cell>
          <cell r="C15">
            <v>6</v>
          </cell>
          <cell r="D15">
            <v>4</v>
          </cell>
          <cell r="E15">
            <v>6</v>
          </cell>
          <cell r="F15">
            <v>6</v>
          </cell>
          <cell r="G15">
            <v>5</v>
          </cell>
          <cell r="I15">
            <v>6</v>
          </cell>
          <cell r="K15">
            <v>37</v>
          </cell>
        </row>
        <row r="16">
          <cell r="A16" t="str">
            <v>SARA NATALIA MALDONADO MOYANO</v>
          </cell>
          <cell r="B16">
            <v>6</v>
          </cell>
          <cell r="C16">
            <v>6</v>
          </cell>
          <cell r="D16">
            <v>5</v>
          </cell>
          <cell r="E16">
            <v>4</v>
          </cell>
          <cell r="F16">
            <v>4</v>
          </cell>
          <cell r="G16">
            <v>5</v>
          </cell>
          <cell r="H16">
            <v>4</v>
          </cell>
          <cell r="I16">
            <v>2</v>
          </cell>
          <cell r="J16">
            <v>1</v>
          </cell>
          <cell r="K16">
            <v>37</v>
          </cell>
        </row>
        <row r="17">
          <cell r="A17" t="str">
            <v>JULIETH ALEXANDRA CASTIBLANCO RINCON</v>
          </cell>
          <cell r="B17">
            <v>4</v>
          </cell>
          <cell r="C17">
            <v>6</v>
          </cell>
          <cell r="D17">
            <v>4</v>
          </cell>
          <cell r="E17">
            <v>5</v>
          </cell>
          <cell r="F17">
            <v>5</v>
          </cell>
          <cell r="G17">
            <v>5</v>
          </cell>
          <cell r="H17">
            <v>1</v>
          </cell>
          <cell r="I17">
            <v>4</v>
          </cell>
          <cell r="K17">
            <v>34</v>
          </cell>
        </row>
        <row r="18">
          <cell r="A18" t="str">
            <v>DIEGO ALEXANDER VARGAS PINZON</v>
          </cell>
          <cell r="B18">
            <v>4</v>
          </cell>
          <cell r="C18">
            <v>5</v>
          </cell>
          <cell r="D18">
            <v>3</v>
          </cell>
          <cell r="E18">
            <v>7</v>
          </cell>
          <cell r="F18">
            <v>4</v>
          </cell>
          <cell r="G18">
            <v>5</v>
          </cell>
          <cell r="I18">
            <v>4</v>
          </cell>
          <cell r="J18">
            <v>1</v>
          </cell>
          <cell r="K18">
            <v>33</v>
          </cell>
        </row>
        <row r="19">
          <cell r="A19" t="str">
            <v>JUAN MANUEL BERMUDEZ CORREA</v>
          </cell>
          <cell r="B19">
            <v>4</v>
          </cell>
          <cell r="C19">
            <v>4</v>
          </cell>
          <cell r="D19">
            <v>4</v>
          </cell>
          <cell r="E19">
            <v>2</v>
          </cell>
          <cell r="F19">
            <v>4</v>
          </cell>
          <cell r="G19">
            <v>4</v>
          </cell>
          <cell r="H19">
            <v>4</v>
          </cell>
          <cell r="I19">
            <v>4</v>
          </cell>
          <cell r="J19">
            <v>3</v>
          </cell>
          <cell r="K19">
            <v>33</v>
          </cell>
        </row>
        <row r="20">
          <cell r="A20" t="str">
            <v>DANERY YIBETH MARTINEZ MARTINEZ</v>
          </cell>
          <cell r="B20">
            <v>5</v>
          </cell>
          <cell r="C20">
            <v>6</v>
          </cell>
          <cell r="D20">
            <v>5</v>
          </cell>
          <cell r="E20">
            <v>4</v>
          </cell>
          <cell r="F20">
            <v>4</v>
          </cell>
          <cell r="G20">
            <v>4</v>
          </cell>
          <cell r="I20">
            <v>4</v>
          </cell>
          <cell r="K20">
            <v>32</v>
          </cell>
        </row>
        <row r="21">
          <cell r="A21" t="str">
            <v>VALERY BRILLIT RINCON LINARES</v>
          </cell>
          <cell r="B21">
            <v>3</v>
          </cell>
          <cell r="C21">
            <v>4</v>
          </cell>
          <cell r="D21">
            <v>4</v>
          </cell>
          <cell r="E21">
            <v>5</v>
          </cell>
          <cell r="F21">
            <v>6</v>
          </cell>
          <cell r="G21">
            <v>1</v>
          </cell>
          <cell r="H21">
            <v>4</v>
          </cell>
          <cell r="I21">
            <v>4</v>
          </cell>
          <cell r="K21">
            <v>31</v>
          </cell>
        </row>
        <row r="22">
          <cell r="A22" t="str">
            <v>LUZ ADRIANA LINARES LAGOS</v>
          </cell>
          <cell r="B22">
            <v>4</v>
          </cell>
          <cell r="C22">
            <v>6</v>
          </cell>
          <cell r="D22">
            <v>5</v>
          </cell>
          <cell r="E22">
            <v>4</v>
          </cell>
          <cell r="F22">
            <v>2</v>
          </cell>
          <cell r="G22">
            <v>5</v>
          </cell>
          <cell r="I22">
            <v>5</v>
          </cell>
          <cell r="K22">
            <v>31</v>
          </cell>
        </row>
        <row r="23">
          <cell r="A23" t="str">
            <v>GABRIELA  MORENO HERNANDEZ</v>
          </cell>
          <cell r="B23">
            <v>2</v>
          </cell>
          <cell r="C23">
            <v>4</v>
          </cell>
          <cell r="D23">
            <v>6</v>
          </cell>
          <cell r="E23">
            <v>4</v>
          </cell>
          <cell r="F23">
            <v>5</v>
          </cell>
          <cell r="G23">
            <v>4</v>
          </cell>
          <cell r="H23">
            <v>1</v>
          </cell>
          <cell r="I23">
            <v>4</v>
          </cell>
          <cell r="K23">
            <v>30</v>
          </cell>
        </row>
        <row r="24">
          <cell r="A24" t="str">
            <v>DIANA ROCIO NARANJO HERNANDEZ</v>
          </cell>
          <cell r="B24">
            <v>4</v>
          </cell>
          <cell r="C24">
            <v>4</v>
          </cell>
          <cell r="D24">
            <v>4</v>
          </cell>
          <cell r="E24">
            <v>4</v>
          </cell>
          <cell r="F24">
            <v>4</v>
          </cell>
          <cell r="G24">
            <v>2</v>
          </cell>
          <cell r="H24">
            <v>4</v>
          </cell>
          <cell r="I24">
            <v>4</v>
          </cell>
          <cell r="K24">
            <v>30</v>
          </cell>
        </row>
        <row r="25">
          <cell r="A25" t="str">
            <v>MARIA CAMILA CARRILLO AVILA</v>
          </cell>
          <cell r="B25">
            <v>4</v>
          </cell>
          <cell r="C25">
            <v>5</v>
          </cell>
          <cell r="D25">
            <v>5</v>
          </cell>
          <cell r="E25">
            <v>3</v>
          </cell>
          <cell r="F25">
            <v>4</v>
          </cell>
          <cell r="G25">
            <v>4</v>
          </cell>
          <cell r="H25">
            <v>4</v>
          </cell>
          <cell r="J25">
            <v>1</v>
          </cell>
          <cell r="K25">
            <v>30</v>
          </cell>
        </row>
        <row r="26">
          <cell r="A26" t="str">
            <v>ANGIE LORENA HERNANDEZ CASTIBLANCO</v>
          </cell>
          <cell r="B26">
            <v>4</v>
          </cell>
          <cell r="C26">
            <v>5</v>
          </cell>
          <cell r="D26">
            <v>4</v>
          </cell>
          <cell r="E26">
            <v>4</v>
          </cell>
          <cell r="F26">
            <v>4</v>
          </cell>
          <cell r="G26">
            <v>4</v>
          </cell>
          <cell r="I26">
            <v>4</v>
          </cell>
          <cell r="K26">
            <v>29</v>
          </cell>
        </row>
        <row r="27">
          <cell r="A27" t="str">
            <v>LUISA FERNANDA LIZCANO GARAVITO</v>
          </cell>
          <cell r="B27">
            <v>4</v>
          </cell>
          <cell r="C27">
            <v>4</v>
          </cell>
          <cell r="D27">
            <v>3</v>
          </cell>
          <cell r="E27">
            <v>2</v>
          </cell>
          <cell r="F27">
            <v>5</v>
          </cell>
          <cell r="G27">
            <v>5</v>
          </cell>
          <cell r="I27">
            <v>5</v>
          </cell>
          <cell r="K27">
            <v>28</v>
          </cell>
        </row>
        <row r="28">
          <cell r="A28" t="str">
            <v>YERITSON ADRIAN VEGA ACERO</v>
          </cell>
          <cell r="B28">
            <v>4</v>
          </cell>
          <cell r="C28">
            <v>4</v>
          </cell>
          <cell r="D28">
            <v>4</v>
          </cell>
          <cell r="E28">
            <v>4</v>
          </cell>
          <cell r="F28">
            <v>4</v>
          </cell>
          <cell r="G28">
            <v>4</v>
          </cell>
          <cell r="I28">
            <v>4</v>
          </cell>
          <cell r="K28">
            <v>28</v>
          </cell>
        </row>
        <row r="29">
          <cell r="A29" t="str">
            <v>CRISTIAN DAVID DIAZ MELO</v>
          </cell>
          <cell r="B29">
            <v>4</v>
          </cell>
          <cell r="C29">
            <v>4</v>
          </cell>
          <cell r="D29">
            <v>4</v>
          </cell>
          <cell r="E29">
            <v>4</v>
          </cell>
          <cell r="F29">
            <v>3</v>
          </cell>
          <cell r="G29">
            <v>4</v>
          </cell>
          <cell r="H29">
            <v>2</v>
          </cell>
          <cell r="I29">
            <v>2</v>
          </cell>
          <cell r="K29">
            <v>27</v>
          </cell>
        </row>
        <row r="30">
          <cell r="A30" t="str">
            <v>CAROL TATIANA YEPEZ BETANCOURTH</v>
          </cell>
          <cell r="B30">
            <v>5</v>
          </cell>
          <cell r="C30">
            <v>5</v>
          </cell>
          <cell r="D30">
            <v>4</v>
          </cell>
          <cell r="E30">
            <v>4</v>
          </cell>
          <cell r="F30">
            <v>5</v>
          </cell>
          <cell r="G30">
            <v>1</v>
          </cell>
          <cell r="K30">
            <v>24</v>
          </cell>
        </row>
        <row r="31">
          <cell r="A31" t="str">
            <v>LUISA FERNANDA BELTRAN GUESCOT</v>
          </cell>
          <cell r="B31">
            <v>4</v>
          </cell>
          <cell r="C31">
            <v>4</v>
          </cell>
          <cell r="D31">
            <v>4</v>
          </cell>
          <cell r="F31">
            <v>4</v>
          </cell>
          <cell r="G31">
            <v>3</v>
          </cell>
          <cell r="H31">
            <v>2</v>
          </cell>
          <cell r="I31">
            <v>1</v>
          </cell>
          <cell r="K31">
            <v>22</v>
          </cell>
        </row>
        <row r="32">
          <cell r="A32" t="str">
            <v>EIMY MARIANA RODRIGUEZ MOSQUERA</v>
          </cell>
          <cell r="B32">
            <v>1</v>
          </cell>
          <cell r="C32">
            <v>2</v>
          </cell>
          <cell r="E32">
            <v>3</v>
          </cell>
          <cell r="F32">
            <v>2</v>
          </cell>
          <cell r="G32">
            <v>3</v>
          </cell>
          <cell r="I32">
            <v>1</v>
          </cell>
          <cell r="K32">
            <v>12</v>
          </cell>
        </row>
        <row r="33">
          <cell r="A33" t="str">
            <v>BRAYAN STEVEN MOLANO CUBILLOS</v>
          </cell>
          <cell r="D33">
            <v>4</v>
          </cell>
          <cell r="E33">
            <v>3</v>
          </cell>
          <cell r="F33">
            <v>1</v>
          </cell>
          <cell r="G33">
            <v>2</v>
          </cell>
          <cell r="I33">
            <v>1</v>
          </cell>
          <cell r="J33">
            <v>1</v>
          </cell>
          <cell r="K33">
            <v>12</v>
          </cell>
        </row>
        <row r="34">
          <cell r="A34" t="str">
            <v>LAURA ALEXANDRA CARO CRISTANCHO</v>
          </cell>
          <cell r="D34">
            <v>3</v>
          </cell>
          <cell r="E34">
            <v>2</v>
          </cell>
          <cell r="F34">
            <v>1</v>
          </cell>
          <cell r="G34">
            <v>1</v>
          </cell>
          <cell r="H34">
            <v>1</v>
          </cell>
          <cell r="I34">
            <v>2</v>
          </cell>
          <cell r="K34">
            <v>10</v>
          </cell>
        </row>
        <row r="35">
          <cell r="A35" t="str">
            <v>Total general</v>
          </cell>
          <cell r="B35">
            <v>126</v>
          </cell>
          <cell r="C35">
            <v>140</v>
          </cell>
          <cell r="D35">
            <v>124</v>
          </cell>
          <cell r="E35">
            <v>130</v>
          </cell>
          <cell r="F35">
            <v>131</v>
          </cell>
          <cell r="G35">
            <v>131</v>
          </cell>
          <cell r="H35">
            <v>45</v>
          </cell>
          <cell r="I35">
            <v>105</v>
          </cell>
          <cell r="J35">
            <v>17</v>
          </cell>
          <cell r="K35">
            <v>949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9145-5EFB-442D-9BD7-69AEDC248A49}">
  <sheetPr filterMode="1"/>
  <dimension ref="A1:R42"/>
  <sheetViews>
    <sheetView tabSelected="1" topLeftCell="C1" zoomScaleNormal="100" workbookViewId="0">
      <selection activeCell="J50" sqref="J50"/>
    </sheetView>
  </sheetViews>
  <sheetFormatPr baseColWidth="10" defaultColWidth="11.44140625" defaultRowHeight="12" x14ac:dyDescent="0.25"/>
  <cols>
    <col min="1" max="1" width="3" style="5" bestFit="1" customWidth="1"/>
    <col min="2" max="2" width="37.33203125" style="5" bestFit="1" customWidth="1"/>
    <col min="3" max="3" width="34.5546875" style="5" bestFit="1" customWidth="1"/>
    <col min="4" max="4" width="19" style="5" bestFit="1" customWidth="1"/>
    <col min="5" max="10" width="11.44140625" style="5" customWidth="1"/>
    <col min="11" max="11" width="11.33203125" style="5" customWidth="1"/>
    <col min="12" max="12" width="11.44140625" style="5" customWidth="1"/>
    <col min="13" max="16" width="11.44140625" style="5" hidden="1" customWidth="1"/>
    <col min="17" max="17" width="11.44140625" style="5" customWidth="1"/>
    <col min="18" max="18" width="38.5546875" style="5" customWidth="1"/>
    <col min="19" max="19" width="21.88671875" style="5" bestFit="1" customWidth="1"/>
    <col min="20" max="25" width="13.33203125" style="5" customWidth="1"/>
    <col min="26" max="26" width="13.33203125" style="5" bestFit="1" customWidth="1"/>
    <col min="27" max="27" width="16.109375" style="5" bestFit="1" customWidth="1"/>
    <col min="28" max="16384" width="11.44140625" style="5"/>
  </cols>
  <sheetData>
    <row r="1" spans="1:18" x14ac:dyDescent="0.25">
      <c r="A1" s="3" t="s">
        <v>50</v>
      </c>
      <c r="B1" s="3" t="s">
        <v>0</v>
      </c>
      <c r="C1" s="3" t="s">
        <v>24</v>
      </c>
      <c r="D1" s="3" t="s">
        <v>1</v>
      </c>
      <c r="E1" s="4">
        <v>0.33333333333333331</v>
      </c>
      <c r="F1" s="4">
        <v>0.375</v>
      </c>
      <c r="G1" s="4">
        <v>4.416666666666667</v>
      </c>
      <c r="H1" s="4">
        <v>0.45833333333333331</v>
      </c>
      <c r="I1" s="4">
        <v>0</v>
      </c>
      <c r="J1" s="4">
        <v>0.54166666666666663</v>
      </c>
      <c r="K1" s="4">
        <v>0.58333333333333337</v>
      </c>
      <c r="L1" s="4">
        <v>0.625</v>
      </c>
      <c r="M1" s="4">
        <v>0.66666666666666663</v>
      </c>
      <c r="N1" s="4">
        <v>0.70833333333333337</v>
      </c>
      <c r="O1" s="4">
        <v>0.75</v>
      </c>
      <c r="P1" s="4">
        <v>0.79166666666666663</v>
      </c>
      <c r="Q1" s="4" t="s">
        <v>53</v>
      </c>
      <c r="R1" s="3" t="s">
        <v>23</v>
      </c>
    </row>
    <row r="2" spans="1:18" x14ac:dyDescent="0.25">
      <c r="A2" s="11">
        <v>1</v>
      </c>
      <c r="B2" s="1" t="s">
        <v>38</v>
      </c>
      <c r="C2" s="1" t="s">
        <v>38</v>
      </c>
      <c r="D2" s="6" t="str">
        <f>VLOOKUP(B2,'[1]BASE ASESORES'!$A:$B,2,0)</f>
        <v>CASTIGO</v>
      </c>
      <c r="E2" s="6">
        <f>VLOOKUP($B2,[1]TABLA!$A:$B,2,0)</f>
        <v>4</v>
      </c>
      <c r="F2" s="6">
        <f>VLOOKUP($B2,[1]TABLA!$A:$C,3,0)</f>
        <v>6</v>
      </c>
      <c r="G2" s="6">
        <f>VLOOKUP($B2,[1]TABLA!$A:$D,4,0)</f>
        <v>6</v>
      </c>
      <c r="H2" s="6">
        <f>VLOOKUP($B2,[1]TABLA!$A:$E,5,0)</f>
        <v>4</v>
      </c>
      <c r="I2" s="6">
        <f>VLOOKUP($B2,[1]TABLA!$A:$F,6,0)</f>
        <v>7</v>
      </c>
      <c r="J2" s="6">
        <f>VLOOKUP($B2,[1]TABLA!$A:$G,7,0)</f>
        <v>9</v>
      </c>
      <c r="K2" s="6">
        <f>VLOOKUP($B2,[1]TABLA!$A:$H,8,0)</f>
        <v>0</v>
      </c>
      <c r="L2" s="6">
        <f>VLOOKUP($B2,[1]TABLA!$A:$II,9,0)</f>
        <v>9</v>
      </c>
      <c r="M2" s="6">
        <f>VLOOKUP($B2,[1]TABLA!$A:$J,10,0)</f>
        <v>1</v>
      </c>
      <c r="N2" s="6">
        <f>VLOOKUP($B2,[1]TABLA!$A:$K,11,0)</f>
        <v>46</v>
      </c>
      <c r="O2" s="6">
        <f>VLOOKUP($B2,[1]TABLA!$A:$L,12,0)</f>
        <v>0</v>
      </c>
      <c r="P2" s="6">
        <f>VLOOKUP(B:B,[1]TABLA!$A:$M,13,0)</f>
        <v>0</v>
      </c>
      <c r="Q2" s="6">
        <f>SUM(E2:F2:G2:H2:I2:K2:L2)</f>
        <v>45</v>
      </c>
      <c r="R2" s="6"/>
    </row>
    <row r="3" spans="1:18" x14ac:dyDescent="0.25">
      <c r="A3" s="11">
        <v>2</v>
      </c>
      <c r="B3" s="1" t="s">
        <v>10</v>
      </c>
      <c r="C3" s="1" t="s">
        <v>10</v>
      </c>
      <c r="D3" s="6" t="str">
        <f>VLOOKUP(B3,'[1]BASE ASESORES'!$A:$B,2,0)</f>
        <v>CASTIGO</v>
      </c>
      <c r="E3" s="6">
        <f>VLOOKUP($B3,[1]TABLA!$A:$B,2,0)</f>
        <v>4</v>
      </c>
      <c r="F3" s="6">
        <f>VLOOKUP($B3,[1]TABLA!$A:$C,3,0)</f>
        <v>5</v>
      </c>
      <c r="G3" s="6">
        <f>VLOOKUP($B3,[1]TABLA!$A:$D,4,0)</f>
        <v>3</v>
      </c>
      <c r="H3" s="6">
        <f>VLOOKUP($B3,[1]TABLA!$A:$E,5,0)</f>
        <v>7</v>
      </c>
      <c r="I3" s="6">
        <f>VLOOKUP($B3,[1]TABLA!$A:$F,6,0)</f>
        <v>4</v>
      </c>
      <c r="J3" s="6">
        <f>VLOOKUP($B3,[1]TABLA!$A:$G,7,0)</f>
        <v>5</v>
      </c>
      <c r="K3" s="6">
        <f>VLOOKUP($B3,[1]TABLA!$A:$H,8,0)</f>
        <v>0</v>
      </c>
      <c r="L3" s="6">
        <f>VLOOKUP($B3,[1]TABLA!$A:$II,9,0)</f>
        <v>4</v>
      </c>
      <c r="M3" s="6">
        <f>VLOOKUP($B3,[1]TABLA!$A:$J,10,0)</f>
        <v>1</v>
      </c>
      <c r="N3" s="6">
        <f>VLOOKUP($B3,[1]TABLA!$A:$K,11,0)</f>
        <v>33</v>
      </c>
      <c r="O3" s="6">
        <f>VLOOKUP($B3,[1]TABLA!$A:$L,12,0)</f>
        <v>0</v>
      </c>
      <c r="P3" s="6">
        <f>VLOOKUP(B:B,[1]TABLA!$A:$M,13,0)</f>
        <v>0</v>
      </c>
      <c r="Q3" s="6">
        <f>SUM(E3:F3:G3:H3:I3:K3:L3)</f>
        <v>32</v>
      </c>
      <c r="R3" s="6"/>
    </row>
    <row r="4" spans="1:18" x14ac:dyDescent="0.25">
      <c r="A4" s="11">
        <v>3</v>
      </c>
      <c r="B4" s="1" t="s">
        <v>15</v>
      </c>
      <c r="C4" s="1" t="s">
        <v>15</v>
      </c>
      <c r="D4" s="6" t="str">
        <f>VLOOKUP(B4,'[1]BASE ASESORES'!$A:$B,2,0)</f>
        <v>CASTIGO</v>
      </c>
      <c r="E4" s="6">
        <f>VLOOKUP($B4,[1]TABLA!$A:$B,2,0)</f>
        <v>4</v>
      </c>
      <c r="F4" s="6">
        <f>VLOOKUP($B4,[1]TABLA!$A:$C,3,0)</f>
        <v>4</v>
      </c>
      <c r="G4" s="6">
        <f>VLOOKUP($B4,[1]TABLA!$A:$D,4,0)</f>
        <v>4</v>
      </c>
      <c r="H4" s="6">
        <f>VLOOKUP($B4,[1]TABLA!$A:$E,5,0)</f>
        <v>0</v>
      </c>
      <c r="I4" s="6">
        <f>VLOOKUP($B4,[1]TABLA!$A:$F,6,0)</f>
        <v>4</v>
      </c>
      <c r="J4" s="6">
        <f>VLOOKUP($B4,[1]TABLA!$A:$G,7,0)</f>
        <v>3</v>
      </c>
      <c r="K4" s="6">
        <f>VLOOKUP($B4,[1]TABLA!$A:$H,8,0)</f>
        <v>2</v>
      </c>
      <c r="L4" s="6">
        <f>VLOOKUP($B4,[1]TABLA!$A:$II,9,0)</f>
        <v>1</v>
      </c>
      <c r="M4" s="6">
        <f>VLOOKUP($B4,[1]TABLA!$A:$J,10,0)</f>
        <v>0</v>
      </c>
      <c r="N4" s="6">
        <f>VLOOKUP($B4,[1]TABLA!$A:$K,11,0)</f>
        <v>22</v>
      </c>
      <c r="O4" s="6">
        <f>VLOOKUP($B4,[1]TABLA!$A:$L,12,0)</f>
        <v>0</v>
      </c>
      <c r="P4" s="6">
        <f>VLOOKUP(B:B,[1]TABLA!$A:$M,13,0)</f>
        <v>0</v>
      </c>
      <c r="Q4" s="6">
        <f>SUM(E4:F4:G4:H4:I4:K4:L4)</f>
        <v>22</v>
      </c>
      <c r="R4" s="6"/>
    </row>
    <row r="5" spans="1:18" x14ac:dyDescent="0.25">
      <c r="A5" s="11">
        <v>4</v>
      </c>
      <c r="B5" s="1" t="s">
        <v>29</v>
      </c>
      <c r="C5" s="1" t="s">
        <v>52</v>
      </c>
      <c r="D5" s="6" t="str">
        <f>VLOOKUP(B5,'[1]BASE ASESORES'!$A:$B,2,0)</f>
        <v>CASTIGO</v>
      </c>
      <c r="E5" s="6">
        <f>VLOOKUP($B5,[1]TABLA!$A:$B,2,0)</f>
        <v>4</v>
      </c>
      <c r="F5" s="6">
        <f>VLOOKUP($B5,[1]TABLA!$A:$C,3,0)</f>
        <v>5</v>
      </c>
      <c r="G5" s="6">
        <f>VLOOKUP($B5,[1]TABLA!$A:$D,4,0)</f>
        <v>5</v>
      </c>
      <c r="H5" s="6">
        <f>VLOOKUP($B5,[1]TABLA!$A:$E,5,0)</f>
        <v>3</v>
      </c>
      <c r="I5" s="6">
        <f>VLOOKUP($B5,[1]TABLA!$A:$F,6,0)</f>
        <v>4</v>
      </c>
      <c r="J5" s="6">
        <f>VLOOKUP($B5,[1]TABLA!$A:$G,7,0)</f>
        <v>4</v>
      </c>
      <c r="K5" s="6">
        <f>VLOOKUP($B5,[1]TABLA!$A:$H,8,0)</f>
        <v>4</v>
      </c>
      <c r="L5" s="6">
        <f>VLOOKUP($B5,[1]TABLA!$A:$II,9,0)</f>
        <v>0</v>
      </c>
      <c r="M5" s="6">
        <f>VLOOKUP($B5,[1]TABLA!$A:$J,10,0)</f>
        <v>1</v>
      </c>
      <c r="N5" s="6">
        <f>VLOOKUP($B5,[1]TABLA!$A:$K,11,0)</f>
        <v>30</v>
      </c>
      <c r="O5" s="6">
        <f>VLOOKUP($B5,[1]TABLA!$A:$L,12,0)</f>
        <v>0</v>
      </c>
      <c r="P5" s="6">
        <f>VLOOKUP(B:B,[1]TABLA!$A:$M,13,0)</f>
        <v>0</v>
      </c>
      <c r="Q5" s="6">
        <f>SUM(E5:F5:G5:H5:I5:K5:L5)</f>
        <v>29</v>
      </c>
      <c r="R5" s="6"/>
    </row>
    <row r="6" spans="1:18" x14ac:dyDescent="0.25">
      <c r="A6" s="11">
        <v>5</v>
      </c>
      <c r="B6" s="1" t="s">
        <v>39</v>
      </c>
      <c r="C6" s="1" t="s">
        <v>56</v>
      </c>
      <c r="D6" s="6" t="str">
        <f>VLOOKUP(B6,'[1]BASE ASESORES'!$A:$B,2,0)</f>
        <v>CASTIGO</v>
      </c>
      <c r="E6" s="6">
        <f>VLOOKUP($B6,[1]TABLA!$A:$B,2,0)</f>
        <v>0</v>
      </c>
      <c r="F6" s="6">
        <f>VLOOKUP($B6,[1]TABLA!$A:$C,3,0)</f>
        <v>0</v>
      </c>
      <c r="G6" s="6">
        <f>VLOOKUP($B6,[1]TABLA!$A:$D,4,0)</f>
        <v>3</v>
      </c>
      <c r="H6" s="6">
        <f>VLOOKUP($B6,[1]TABLA!$A:$E,5,0)</f>
        <v>2</v>
      </c>
      <c r="I6" s="6">
        <f>VLOOKUP($B6,[1]TABLA!$A:$F,6,0)</f>
        <v>1</v>
      </c>
      <c r="J6" s="6">
        <f>VLOOKUP($B6,[1]TABLA!$A:$G,7,0)</f>
        <v>1</v>
      </c>
      <c r="K6" s="6">
        <f>VLOOKUP($B6,[1]TABLA!$A:$H,8,0)</f>
        <v>1</v>
      </c>
      <c r="L6" s="6">
        <f>VLOOKUP($B6,[1]TABLA!$A:$II,9,0)</f>
        <v>2</v>
      </c>
      <c r="M6" s="6">
        <f>VLOOKUP($B6,[1]TABLA!$A:$J,10,0)</f>
        <v>0</v>
      </c>
      <c r="N6" s="6">
        <f>VLOOKUP($B6,[1]TABLA!$A:$K,11,0)</f>
        <v>10</v>
      </c>
      <c r="O6" s="6">
        <f>VLOOKUP($B6,[1]TABLA!$A:$L,12,0)</f>
        <v>0</v>
      </c>
      <c r="P6" s="6">
        <f>VLOOKUP(B:B,[1]TABLA!$A:$M,13,0)</f>
        <v>0</v>
      </c>
      <c r="Q6" s="6">
        <f>SUM(E6:F6:G6:H6:I6:K6:L6)</f>
        <v>10</v>
      </c>
      <c r="R6" s="6"/>
    </row>
    <row r="7" spans="1:18" hidden="1" x14ac:dyDescent="0.25">
      <c r="A7" s="6">
        <v>1</v>
      </c>
      <c r="B7" s="1" t="s">
        <v>33</v>
      </c>
      <c r="C7" s="7" t="s">
        <v>33</v>
      </c>
      <c r="D7" s="6" t="str">
        <f>VLOOKUP(B7,'[1]BASE ASESORES'!$A:$B,2,0)</f>
        <v>DESISTIDOS</v>
      </c>
      <c r="E7" s="6">
        <f>VLOOKUP($B7,[1]TABLA!$A:$B,2,0)</f>
        <v>4</v>
      </c>
      <c r="F7" s="6">
        <f>VLOOKUP($B7,[1]TABLA!$A:$C,3,0)</f>
        <v>4</v>
      </c>
      <c r="G7" s="6">
        <f>VLOOKUP($B7,[1]TABLA!$A:$D,4,0)</f>
        <v>4</v>
      </c>
      <c r="H7" s="6">
        <f>VLOOKUP($B7,[1]TABLA!$A:$E,5,0)</f>
        <v>4</v>
      </c>
      <c r="I7" s="6">
        <f>VLOOKUP($B7,[1]TABLA!$A:$F,6,0)</f>
        <v>3</v>
      </c>
      <c r="J7" s="6">
        <f>VLOOKUP($B7,[1]TABLA!$A:$G,7,0)</f>
        <v>4</v>
      </c>
      <c r="K7" s="6">
        <f>VLOOKUP($B7,[1]TABLA!$A:$H,8,0)</f>
        <v>2</v>
      </c>
      <c r="L7" s="6">
        <f>VLOOKUP($B7,[1]TABLA!$A:$II,9,0)</f>
        <v>2</v>
      </c>
      <c r="M7" s="6">
        <f>VLOOKUP($B7,[1]TABLA!$A:$J,10,0)</f>
        <v>0</v>
      </c>
      <c r="N7" s="6">
        <f>VLOOKUP($B7,[1]TABLA!$A:$K,11,0)</f>
        <v>27</v>
      </c>
      <c r="O7" s="6">
        <f>VLOOKUP($B7,[1]TABLA!$A:$L,12,0)</f>
        <v>0</v>
      </c>
      <c r="P7" s="6">
        <f>VLOOKUP(B:B,[1]TABLA!$A:$M,13,0)</f>
        <v>0</v>
      </c>
      <c r="Q7" s="6">
        <f>SUM(E7:F7:G7:H7:I7:K7:L7)</f>
        <v>27</v>
      </c>
      <c r="R7" s="6"/>
    </row>
    <row r="8" spans="1:18" hidden="1" x14ac:dyDescent="0.25">
      <c r="A8" s="6">
        <v>2</v>
      </c>
      <c r="B8" s="1" t="s">
        <v>9</v>
      </c>
      <c r="C8" s="1" t="s">
        <v>9</v>
      </c>
      <c r="D8" s="6" t="str">
        <f>VLOOKUP(B8,'[1]BASE ASESORES'!$A:$B,2,0)</f>
        <v>DESISTIDOS</v>
      </c>
      <c r="E8" s="6" t="e">
        <f>VLOOKUP($B8,[1]TABLA!$A:$B,2,0)</f>
        <v>#N/A</v>
      </c>
      <c r="F8" s="6" t="e">
        <f>VLOOKUP($B8,[1]TABLA!$A:$C,3,0)</f>
        <v>#N/A</v>
      </c>
      <c r="G8" s="6" t="e">
        <f>VLOOKUP($B8,[1]TABLA!$A:$D,4,0)</f>
        <v>#N/A</v>
      </c>
      <c r="H8" s="6" t="e">
        <f>VLOOKUP($B8,[1]TABLA!$A:$E,5,0)</f>
        <v>#N/A</v>
      </c>
      <c r="I8" s="6" t="e">
        <f>VLOOKUP($B8,[1]TABLA!$A:$F,6,0)</f>
        <v>#N/A</v>
      </c>
      <c r="J8" s="6" t="e">
        <f>VLOOKUP($B8,[1]TABLA!$A:$G,7,0)</f>
        <v>#N/A</v>
      </c>
      <c r="K8" s="6" t="e">
        <f>VLOOKUP($B8,[1]TABLA!$A:$H,8,0)</f>
        <v>#N/A</v>
      </c>
      <c r="L8" s="6" t="e">
        <f>VLOOKUP($B8,[1]TABLA!$A:$II,9,0)</f>
        <v>#N/A</v>
      </c>
      <c r="M8" s="6" t="e">
        <f>VLOOKUP($B8,[1]TABLA!$A:$J,10,0)</f>
        <v>#N/A</v>
      </c>
      <c r="N8" s="6" t="e">
        <f>VLOOKUP($B8,[1]TABLA!$A:$K,11,0)</f>
        <v>#N/A</v>
      </c>
      <c r="O8" s="6" t="e">
        <f>VLOOKUP($B8,[1]TABLA!$A:$L,12,0)</f>
        <v>#N/A</v>
      </c>
      <c r="P8" s="6" t="e">
        <f>VLOOKUP(B:B,[1]TABLA!$A:$M,13,0)</f>
        <v>#N/A</v>
      </c>
      <c r="Q8" s="6" t="e">
        <f>SUM(E8:F8:G8:H8:I8:K8:L8)</f>
        <v>#N/A</v>
      </c>
      <c r="R8" s="6" t="s">
        <v>55</v>
      </c>
    </row>
    <row r="9" spans="1:18" hidden="1" x14ac:dyDescent="0.25">
      <c r="A9" s="6">
        <v>3</v>
      </c>
      <c r="B9" s="1" t="s">
        <v>21</v>
      </c>
      <c r="C9" s="1" t="s">
        <v>44</v>
      </c>
      <c r="D9" s="6" t="str">
        <f>VLOOKUP(B9,'[1]BASE ASESORES'!$A:$B,2,0)</f>
        <v>DESISTIDOS</v>
      </c>
      <c r="E9" s="6">
        <f>VLOOKUP($B9,[1]TABLA!$A:$B,2,0)</f>
        <v>7</v>
      </c>
      <c r="F9" s="6">
        <f>VLOOKUP($B9,[1]TABLA!$A:$C,3,0)</f>
        <v>4</v>
      </c>
      <c r="G9" s="6">
        <f>VLOOKUP($B9,[1]TABLA!$A:$D,4,0)</f>
        <v>4</v>
      </c>
      <c r="H9" s="6">
        <f>VLOOKUP($B9,[1]TABLA!$A:$E,5,0)</f>
        <v>5</v>
      </c>
      <c r="I9" s="6">
        <f>VLOOKUP($B9,[1]TABLA!$A:$F,6,0)</f>
        <v>7</v>
      </c>
      <c r="J9" s="6">
        <f>VLOOKUP($B9,[1]TABLA!$A:$G,7,0)</f>
        <v>7</v>
      </c>
      <c r="K9" s="6">
        <f>VLOOKUP($B9,[1]TABLA!$A:$H,8,0)</f>
        <v>5</v>
      </c>
      <c r="L9" s="6">
        <f>VLOOKUP($B9,[1]TABLA!$A:$II,9,0)</f>
        <v>1</v>
      </c>
      <c r="M9" s="6">
        <f>VLOOKUP($B9,[1]TABLA!$A:$J,10,0)</f>
        <v>0</v>
      </c>
      <c r="N9" s="6">
        <f>VLOOKUP($B9,[1]TABLA!$A:$K,11,0)</f>
        <v>40</v>
      </c>
      <c r="O9" s="6">
        <f>VLOOKUP($B9,[1]TABLA!$A:$L,12,0)</f>
        <v>0</v>
      </c>
      <c r="P9" s="6">
        <f>VLOOKUP(B:B,[1]TABLA!$A:$M,13,0)</f>
        <v>0</v>
      </c>
      <c r="Q9" s="6">
        <f>SUM(E9:F9:G9:H9:I9:K9:L9)</f>
        <v>40</v>
      </c>
      <c r="R9" s="6"/>
    </row>
    <row r="10" spans="1:18" hidden="1" x14ac:dyDescent="0.25">
      <c r="A10" s="6">
        <v>4</v>
      </c>
      <c r="B10" s="1" t="s">
        <v>20</v>
      </c>
      <c r="C10" s="1" t="s">
        <v>20</v>
      </c>
      <c r="D10" s="6" t="str">
        <f>VLOOKUP(B10,'[1]BASE ASESORES'!$A:$B,2,0)</f>
        <v>DESISTIDOS</v>
      </c>
      <c r="E10" s="6">
        <f>VLOOKUP($B10,[1]TABLA!$A:$B,2,0)</f>
        <v>7</v>
      </c>
      <c r="F10" s="6">
        <f>VLOOKUP($B10,[1]TABLA!$A:$C,3,0)</f>
        <v>7</v>
      </c>
      <c r="G10" s="6">
        <f>VLOOKUP($B10,[1]TABLA!$A:$D,4,0)</f>
        <v>6</v>
      </c>
      <c r="H10" s="6">
        <f>VLOOKUP($B10,[1]TABLA!$A:$E,5,0)</f>
        <v>3</v>
      </c>
      <c r="I10" s="6">
        <f>VLOOKUP($B10,[1]TABLA!$A:$F,6,0)</f>
        <v>7</v>
      </c>
      <c r="J10" s="6">
        <f>VLOOKUP($B10,[1]TABLA!$A:$G,7,0)</f>
        <v>7</v>
      </c>
      <c r="K10" s="6">
        <f>VLOOKUP($B10,[1]TABLA!$A:$H,8,0)</f>
        <v>0</v>
      </c>
      <c r="L10" s="6">
        <f>VLOOKUP($B10,[1]TABLA!$A:$II,9,0)</f>
        <v>6</v>
      </c>
      <c r="M10" s="6">
        <f>VLOOKUP($B10,[1]TABLA!$A:$J,10,0)</f>
        <v>1</v>
      </c>
      <c r="N10" s="6">
        <f>VLOOKUP($B10,[1]TABLA!$A:$K,11,0)</f>
        <v>44</v>
      </c>
      <c r="O10" s="6">
        <f>VLOOKUP($B10,[1]TABLA!$A:$L,12,0)</f>
        <v>0</v>
      </c>
      <c r="P10" s="6">
        <f>VLOOKUP(B:B,[1]TABLA!$A:$M,13,0)</f>
        <v>0</v>
      </c>
      <c r="Q10" s="6">
        <f>SUM(E10:F10:G10:H10:I10:K10:L10)</f>
        <v>43</v>
      </c>
      <c r="R10" s="6"/>
    </row>
    <row r="11" spans="1:18" hidden="1" x14ac:dyDescent="0.25">
      <c r="A11" s="6">
        <v>5</v>
      </c>
      <c r="B11" s="1" t="s">
        <v>22</v>
      </c>
      <c r="C11" s="1" t="s">
        <v>22</v>
      </c>
      <c r="D11" s="6" t="str">
        <f>VLOOKUP(B11,'[1]BASE ASESORES'!$A:$B,2,0)</f>
        <v>DESISTIDOS</v>
      </c>
      <c r="E11" s="6" t="e">
        <f>VLOOKUP($B11,[1]TABLA!$A:$B,2,0)</f>
        <v>#N/A</v>
      </c>
      <c r="F11" s="6" t="e">
        <f>VLOOKUP($B11,[1]TABLA!$A:$C,3,0)</f>
        <v>#N/A</v>
      </c>
      <c r="G11" s="6" t="e">
        <f>VLOOKUP($B11,[1]TABLA!$A:$D,4,0)</f>
        <v>#N/A</v>
      </c>
      <c r="H11" s="6" t="e">
        <f>VLOOKUP($B11,[1]TABLA!$A:$E,5,0)</f>
        <v>#N/A</v>
      </c>
      <c r="I11" s="6" t="e">
        <f>VLOOKUP($B11,[1]TABLA!$A:$F,6,0)</f>
        <v>#N/A</v>
      </c>
      <c r="J11" s="6" t="e">
        <f>VLOOKUP($B11,[1]TABLA!$A:$G,7,0)</f>
        <v>#N/A</v>
      </c>
      <c r="K11" s="6" t="e">
        <f>VLOOKUP($B11,[1]TABLA!$A:$H,8,0)</f>
        <v>#N/A</v>
      </c>
      <c r="L11" s="6" t="e">
        <f>VLOOKUP($B11,[1]TABLA!$A:$II,9,0)</f>
        <v>#N/A</v>
      </c>
      <c r="M11" s="6" t="e">
        <f>VLOOKUP($B11,[1]TABLA!$A:$J,10,0)</f>
        <v>#N/A</v>
      </c>
      <c r="N11" s="6" t="e">
        <f>VLOOKUP($B11,[1]TABLA!$A:$K,11,0)</f>
        <v>#N/A</v>
      </c>
      <c r="O11" s="6" t="e">
        <f>VLOOKUP($B11,[1]TABLA!$A:$L,12,0)</f>
        <v>#N/A</v>
      </c>
      <c r="P11" s="6" t="e">
        <f>VLOOKUP(B:B,[1]TABLA!$A:$M,13,0)</f>
        <v>#N/A</v>
      </c>
      <c r="Q11" s="6" t="e">
        <f>SUM(E11:F11:G11:H11:I11:K11:L11)</f>
        <v>#N/A</v>
      </c>
      <c r="R11" s="6" t="s">
        <v>55</v>
      </c>
    </row>
    <row r="12" spans="1:18" hidden="1" x14ac:dyDescent="0.25">
      <c r="A12" s="6">
        <v>6</v>
      </c>
      <c r="B12" s="1" t="s">
        <v>26</v>
      </c>
      <c r="C12" s="1" t="s">
        <v>26</v>
      </c>
      <c r="D12" s="6" t="str">
        <f>VLOOKUP(B12,'[1]BASE ASESORES'!$A:$B,2,0)</f>
        <v>DESISTIDOS</v>
      </c>
      <c r="E12" s="6">
        <f>VLOOKUP($B12,[1]TABLA!$A:$B,2,0)</f>
        <v>5</v>
      </c>
      <c r="F12" s="6">
        <f>VLOOKUP($B12,[1]TABLA!$A:$C,3,0)</f>
        <v>5</v>
      </c>
      <c r="G12" s="6">
        <f>VLOOKUP($B12,[1]TABLA!$A:$D,4,0)</f>
        <v>4</v>
      </c>
      <c r="H12" s="6">
        <f>VLOOKUP($B12,[1]TABLA!$A:$E,5,0)</f>
        <v>4</v>
      </c>
      <c r="I12" s="6">
        <f>VLOOKUP($B12,[1]TABLA!$A:$F,6,0)</f>
        <v>5</v>
      </c>
      <c r="J12" s="6">
        <f>VLOOKUP($B12,[1]TABLA!$A:$G,7,0)</f>
        <v>1</v>
      </c>
      <c r="K12" s="6">
        <f>VLOOKUP($B12,[1]TABLA!$A:$H,8,0)</f>
        <v>0</v>
      </c>
      <c r="L12" s="6">
        <f>VLOOKUP($B12,[1]TABLA!$A:$II,9,0)</f>
        <v>0</v>
      </c>
      <c r="M12" s="6">
        <f>VLOOKUP($B12,[1]TABLA!$A:$J,10,0)</f>
        <v>0</v>
      </c>
      <c r="N12" s="6">
        <f>VLOOKUP($B12,[1]TABLA!$A:$K,11,0)</f>
        <v>24</v>
      </c>
      <c r="O12" s="6">
        <f>VLOOKUP($B12,[1]TABLA!$A:$L,12,0)</f>
        <v>0</v>
      </c>
      <c r="P12" s="6">
        <f>VLOOKUP(B:B,[1]TABLA!$A:$M,13,0)</f>
        <v>0</v>
      </c>
      <c r="Q12" s="6">
        <f>SUM(E12:F12:G12:H12:I12:K12:L12)</f>
        <v>24</v>
      </c>
      <c r="R12" s="6"/>
    </row>
    <row r="13" spans="1:18" hidden="1" x14ac:dyDescent="0.25">
      <c r="A13" s="6">
        <v>7</v>
      </c>
      <c r="B13" s="1" t="s">
        <v>2</v>
      </c>
      <c r="C13" s="1" t="s">
        <v>2</v>
      </c>
      <c r="D13" s="6" t="str">
        <f>VLOOKUP(B13,'[1]BASE ASESORES'!$A:$B,2,0)</f>
        <v>DESISTIDOS</v>
      </c>
      <c r="E13" s="6">
        <f>VLOOKUP($B13,[1]TABLA!$A:$B,2,0)</f>
        <v>4</v>
      </c>
      <c r="F13" s="6">
        <f>VLOOKUP($B13,[1]TABLA!$A:$C,3,0)</f>
        <v>4</v>
      </c>
      <c r="G13" s="6">
        <f>VLOOKUP($B13,[1]TABLA!$A:$D,4,0)</f>
        <v>3</v>
      </c>
      <c r="H13" s="6">
        <f>VLOOKUP($B13,[1]TABLA!$A:$E,5,0)</f>
        <v>6</v>
      </c>
      <c r="I13" s="6">
        <f>VLOOKUP($B13,[1]TABLA!$A:$F,6,0)</f>
        <v>6</v>
      </c>
      <c r="J13" s="6">
        <f>VLOOKUP($B13,[1]TABLA!$A:$G,7,0)</f>
        <v>8</v>
      </c>
      <c r="K13" s="6">
        <f>VLOOKUP($B13,[1]TABLA!$A:$H,8,0)</f>
        <v>7</v>
      </c>
      <c r="L13" s="6">
        <f>VLOOKUP($B13,[1]TABLA!$A:$II,9,0)</f>
        <v>0</v>
      </c>
      <c r="M13" s="6">
        <f>VLOOKUP($B13,[1]TABLA!$A:$J,10,0)</f>
        <v>1</v>
      </c>
      <c r="N13" s="6">
        <f>VLOOKUP($B13,[1]TABLA!$A:$K,11,0)</f>
        <v>39</v>
      </c>
      <c r="O13" s="6">
        <f>VLOOKUP($B13,[1]TABLA!$A:$L,12,0)</f>
        <v>0</v>
      </c>
      <c r="P13" s="6">
        <f>VLOOKUP(B:B,[1]TABLA!$A:$M,13,0)</f>
        <v>0</v>
      </c>
      <c r="Q13" s="6">
        <f>SUM(E13:F13:G13:H13:I13:K13:L13)</f>
        <v>38</v>
      </c>
      <c r="R13" s="6"/>
    </row>
    <row r="14" spans="1:18" hidden="1" x14ac:dyDescent="0.25">
      <c r="A14" s="6">
        <v>8</v>
      </c>
      <c r="B14" s="1" t="s">
        <v>16</v>
      </c>
      <c r="C14" s="1" t="s">
        <v>16</v>
      </c>
      <c r="D14" s="6" t="str">
        <f>VLOOKUP(B14,'[1]BASE ASESORES'!$A:$B,2,0)</f>
        <v>DESISTIDOS</v>
      </c>
      <c r="E14" s="6" t="e">
        <f>VLOOKUP($B14,[1]TABLA!$A:$B,2,0)</f>
        <v>#N/A</v>
      </c>
      <c r="F14" s="6" t="e">
        <f>VLOOKUP($B14,[1]TABLA!$A:$C,3,0)</f>
        <v>#N/A</v>
      </c>
      <c r="G14" s="6" t="e">
        <f>VLOOKUP($B14,[1]TABLA!$A:$D,4,0)</f>
        <v>#N/A</v>
      </c>
      <c r="H14" s="6" t="e">
        <f>VLOOKUP($B14,[1]TABLA!$A:$E,5,0)</f>
        <v>#N/A</v>
      </c>
      <c r="I14" s="6" t="e">
        <f>VLOOKUP($B14,[1]TABLA!$A:$F,6,0)</f>
        <v>#N/A</v>
      </c>
      <c r="J14" s="6" t="e">
        <f>VLOOKUP($B14,[1]TABLA!$A:$G,7,0)</f>
        <v>#N/A</v>
      </c>
      <c r="K14" s="6" t="e">
        <f>VLOOKUP($B14,[1]TABLA!$A:$H,8,0)</f>
        <v>#N/A</v>
      </c>
      <c r="L14" s="6" t="e">
        <f>VLOOKUP($B14,[1]TABLA!$A:$II,9,0)</f>
        <v>#N/A</v>
      </c>
      <c r="M14" s="6" t="e">
        <f>VLOOKUP($B14,[1]TABLA!$A:$J,10,0)</f>
        <v>#N/A</v>
      </c>
      <c r="N14" s="6" t="e">
        <f>VLOOKUP($B14,[1]TABLA!$A:$K,11,0)</f>
        <v>#N/A</v>
      </c>
      <c r="O14" s="6" t="e">
        <f>VLOOKUP($B14,[1]TABLA!$A:$L,12,0)</f>
        <v>#N/A</v>
      </c>
      <c r="P14" s="6" t="e">
        <f>VLOOKUP(B:B,[1]TABLA!$A:$M,13,0)</f>
        <v>#N/A</v>
      </c>
      <c r="Q14" s="6" t="e">
        <f>SUM(E14:F14:G14:H14:I14:K14:L14)</f>
        <v>#N/A</v>
      </c>
      <c r="R14" s="6" t="s">
        <v>55</v>
      </c>
    </row>
    <row r="15" spans="1:18" hidden="1" x14ac:dyDescent="0.25">
      <c r="A15" s="6">
        <v>9</v>
      </c>
      <c r="B15" s="1" t="s">
        <v>31</v>
      </c>
      <c r="C15" s="1" t="s">
        <v>27</v>
      </c>
      <c r="D15" s="6" t="str">
        <f>VLOOKUP(B15,'[1]BASE ASESORES'!$A:$B,2,0)</f>
        <v>DESISTIDOS</v>
      </c>
      <c r="E15" s="6" t="e">
        <f>VLOOKUP($B15,[1]TABLA!$A:$B,2,0)</f>
        <v>#N/A</v>
      </c>
      <c r="F15" s="6" t="e">
        <f>VLOOKUP($B15,[1]TABLA!$A:$C,3,0)</f>
        <v>#N/A</v>
      </c>
      <c r="G15" s="6" t="e">
        <f>VLOOKUP($B15,[1]TABLA!$A:$D,4,0)</f>
        <v>#N/A</v>
      </c>
      <c r="H15" s="6" t="e">
        <f>VLOOKUP($B15,[1]TABLA!$A:$E,5,0)</f>
        <v>#N/A</v>
      </c>
      <c r="I15" s="6" t="e">
        <f>VLOOKUP($B15,[1]TABLA!$A:$F,6,0)</f>
        <v>#N/A</v>
      </c>
      <c r="J15" s="6" t="e">
        <f>VLOOKUP($B15,[1]TABLA!$A:$G,7,0)</f>
        <v>#N/A</v>
      </c>
      <c r="K15" s="6" t="e">
        <f>VLOOKUP($B15,[1]TABLA!$A:$H,8,0)</f>
        <v>#N/A</v>
      </c>
      <c r="L15" s="6" t="e">
        <f>VLOOKUP($B15,[1]TABLA!$A:$II,9,0)</f>
        <v>#N/A</v>
      </c>
      <c r="M15" s="6" t="e">
        <f>VLOOKUP($B15,[1]TABLA!$A:$J,10,0)</f>
        <v>#N/A</v>
      </c>
      <c r="N15" s="6" t="e">
        <f>VLOOKUP($B15,[1]TABLA!$A:$K,11,0)</f>
        <v>#N/A</v>
      </c>
      <c r="O15" s="6" t="e">
        <f>VLOOKUP($B15,[1]TABLA!$A:$L,12,0)</f>
        <v>#N/A</v>
      </c>
      <c r="P15" s="6" t="e">
        <f>VLOOKUP(B:B,[1]TABLA!$A:$M,13,0)</f>
        <v>#N/A</v>
      </c>
      <c r="Q15" s="6" t="e">
        <f>SUM(E15:F15:G15:H15:I15:K15:L15)</f>
        <v>#N/A</v>
      </c>
      <c r="R15" s="6" t="s">
        <v>58</v>
      </c>
    </row>
    <row r="16" spans="1:18" hidden="1" x14ac:dyDescent="0.25">
      <c r="A16" s="6">
        <v>10</v>
      </c>
      <c r="B16" s="1" t="s">
        <v>6</v>
      </c>
      <c r="C16" s="1" t="s">
        <v>6</v>
      </c>
      <c r="D16" s="6" t="str">
        <f>VLOOKUP(B16,'[1]BASE ASESORES'!$A:$B,2,0)</f>
        <v>DESISTIDOS</v>
      </c>
      <c r="E16" s="6">
        <f>VLOOKUP($B16,[1]TABLA!$A:$B,2,0)</f>
        <v>3</v>
      </c>
      <c r="F16" s="6">
        <f>VLOOKUP($B16,[1]TABLA!$A:$C,3,0)</f>
        <v>4</v>
      </c>
      <c r="G16" s="6">
        <f>VLOOKUP($B16,[1]TABLA!$A:$D,4,0)</f>
        <v>4</v>
      </c>
      <c r="H16" s="6">
        <f>VLOOKUP($B16,[1]TABLA!$A:$E,5,0)</f>
        <v>5</v>
      </c>
      <c r="I16" s="6">
        <f>VLOOKUP($B16,[1]TABLA!$A:$F,6,0)</f>
        <v>6</v>
      </c>
      <c r="J16" s="6">
        <f>VLOOKUP($B16,[1]TABLA!$A:$G,7,0)</f>
        <v>1</v>
      </c>
      <c r="K16" s="6">
        <f>VLOOKUP($B16,[1]TABLA!$A:$H,8,0)</f>
        <v>4</v>
      </c>
      <c r="L16" s="6">
        <f>VLOOKUP($B16,[1]TABLA!$A:$II,9,0)</f>
        <v>4</v>
      </c>
      <c r="M16" s="6">
        <f>VLOOKUP($B16,[1]TABLA!$A:$J,10,0)</f>
        <v>0</v>
      </c>
      <c r="N16" s="6">
        <f>VLOOKUP($B16,[1]TABLA!$A:$K,11,0)</f>
        <v>31</v>
      </c>
      <c r="O16" s="6">
        <f>VLOOKUP($B16,[1]TABLA!$A:$L,12,0)</f>
        <v>0</v>
      </c>
      <c r="P16" s="6">
        <f>VLOOKUP(B:B,[1]TABLA!$A:$M,13,0)</f>
        <v>0</v>
      </c>
      <c r="Q16" s="6">
        <f>SUM(E16:F16:G16:H16:I16:K16:L16)</f>
        <v>31</v>
      </c>
      <c r="R16" s="6"/>
    </row>
    <row r="17" spans="1:18" hidden="1" x14ac:dyDescent="0.25">
      <c r="A17" s="6">
        <v>11</v>
      </c>
      <c r="B17" s="1" t="s">
        <v>4</v>
      </c>
      <c r="C17" s="1" t="s">
        <v>4</v>
      </c>
      <c r="D17" s="6" t="str">
        <f>VLOOKUP(B17,'[1]BASE ASESORES'!$A:$B,2,0)</f>
        <v>DESISTIDOS</v>
      </c>
      <c r="E17" s="6" t="e">
        <f>VLOOKUP($B17,[1]TABLA!$A:$B,2,0)</f>
        <v>#N/A</v>
      </c>
      <c r="F17" s="6" t="e">
        <f>VLOOKUP($B17,[1]TABLA!$A:$C,3,0)</f>
        <v>#N/A</v>
      </c>
      <c r="G17" s="6" t="e">
        <f>VLOOKUP($B17,[1]TABLA!$A:$D,4,0)</f>
        <v>#N/A</v>
      </c>
      <c r="H17" s="6" t="e">
        <f>VLOOKUP($B17,[1]TABLA!$A:$E,5,0)</f>
        <v>#N/A</v>
      </c>
      <c r="I17" s="6" t="e">
        <f>VLOOKUP($B17,[1]TABLA!$A:$F,6,0)</f>
        <v>#N/A</v>
      </c>
      <c r="J17" s="6" t="e">
        <f>VLOOKUP($B17,[1]TABLA!$A:$G,7,0)</f>
        <v>#N/A</v>
      </c>
      <c r="K17" s="6" t="e">
        <f>VLOOKUP($B17,[1]TABLA!$A:$H,8,0)</f>
        <v>#N/A</v>
      </c>
      <c r="L17" s="6" t="e">
        <f>VLOOKUP($B17,[1]TABLA!$A:$II,9,0)</f>
        <v>#N/A</v>
      </c>
      <c r="M17" s="6" t="e">
        <f>VLOOKUP($B17,[1]TABLA!$A:$J,10,0)</f>
        <v>#N/A</v>
      </c>
      <c r="N17" s="6" t="e">
        <f>VLOOKUP($B17,[1]TABLA!$A:$K,11,0)</f>
        <v>#N/A</v>
      </c>
      <c r="O17" s="6" t="e">
        <f>VLOOKUP($B17,[1]TABLA!$A:$L,12,0)</f>
        <v>#N/A</v>
      </c>
      <c r="P17" s="6" t="e">
        <f>VLOOKUP(B:B,[1]TABLA!$A:$M,13,0)</f>
        <v>#N/A</v>
      </c>
      <c r="Q17" s="6" t="e">
        <f>SUM(E17:F17:G17:H17:I17:K17:L17)</f>
        <v>#N/A</v>
      </c>
      <c r="R17" s="6" t="s">
        <v>55</v>
      </c>
    </row>
    <row r="18" spans="1:18" hidden="1" x14ac:dyDescent="0.25">
      <c r="A18" s="6">
        <v>12</v>
      </c>
      <c r="B18" s="1" t="s">
        <v>7</v>
      </c>
      <c r="C18" s="1" t="s">
        <v>7</v>
      </c>
      <c r="D18" s="6" t="str">
        <f>VLOOKUP(B18,'[1]BASE ASESORES'!$A:$B,2,0)</f>
        <v>DESISTIDOS</v>
      </c>
      <c r="E18" s="6">
        <f>VLOOKUP($B18,[1]TABLA!$A:$B,2,0)</f>
        <v>5</v>
      </c>
      <c r="F18" s="6">
        <f>VLOOKUP($B18,[1]TABLA!$A:$C,3,0)</f>
        <v>6</v>
      </c>
      <c r="G18" s="6">
        <f>VLOOKUP($B18,[1]TABLA!$A:$D,4,0)</f>
        <v>5</v>
      </c>
      <c r="H18" s="6">
        <f>VLOOKUP($B18,[1]TABLA!$A:$E,5,0)</f>
        <v>4</v>
      </c>
      <c r="I18" s="6">
        <f>VLOOKUP($B18,[1]TABLA!$A:$F,6,0)</f>
        <v>4</v>
      </c>
      <c r="J18" s="6">
        <f>VLOOKUP($B18,[1]TABLA!$A:$G,7,0)</f>
        <v>4</v>
      </c>
      <c r="K18" s="6">
        <f>VLOOKUP($B18,[1]TABLA!$A:$H,8,0)</f>
        <v>0</v>
      </c>
      <c r="L18" s="6">
        <f>VLOOKUP($B18,[1]TABLA!$A:$II,9,0)</f>
        <v>4</v>
      </c>
      <c r="M18" s="6">
        <f>VLOOKUP($B18,[1]TABLA!$A:$J,10,0)</f>
        <v>0</v>
      </c>
      <c r="N18" s="6">
        <f>VLOOKUP($B18,[1]TABLA!$A:$K,11,0)</f>
        <v>32</v>
      </c>
      <c r="O18" s="6">
        <f>VLOOKUP($B18,[1]TABLA!$A:$L,12,0)</f>
        <v>0</v>
      </c>
      <c r="P18" s="6">
        <f>VLOOKUP(B:B,[1]TABLA!$A:$M,13,0)</f>
        <v>0</v>
      </c>
      <c r="Q18" s="6">
        <f>SUM(E18:F18:G18:H18:I18:K18:L18)</f>
        <v>32</v>
      </c>
      <c r="R18" s="6"/>
    </row>
    <row r="19" spans="1:18" hidden="1" x14ac:dyDescent="0.25">
      <c r="A19" s="6">
        <v>13</v>
      </c>
      <c r="B19" s="1" t="s">
        <v>18</v>
      </c>
      <c r="C19" s="1" t="s">
        <v>43</v>
      </c>
      <c r="D19" s="6" t="str">
        <f>VLOOKUP(B19,'[1]BASE ASESORES'!$A:$B,2,0)</f>
        <v>DESISTIDOS</v>
      </c>
      <c r="E19" s="6">
        <f>VLOOKUP($B19,[1]TABLA!$A:$B,2,0)</f>
        <v>6</v>
      </c>
      <c r="F19" s="6">
        <f>VLOOKUP($B19,[1]TABLA!$A:$C,3,0)</f>
        <v>4</v>
      </c>
      <c r="G19" s="6">
        <f>VLOOKUP($B19,[1]TABLA!$A:$D,4,0)</f>
        <v>5</v>
      </c>
      <c r="H19" s="6">
        <f>VLOOKUP($B19,[1]TABLA!$A:$E,5,0)</f>
        <v>6</v>
      </c>
      <c r="I19" s="6">
        <f>VLOOKUP($B19,[1]TABLA!$A:$F,6,0)</f>
        <v>4</v>
      </c>
      <c r="J19" s="6">
        <f>VLOOKUP($B19,[1]TABLA!$A:$G,7,0)</f>
        <v>5</v>
      </c>
      <c r="K19" s="6">
        <f>VLOOKUP($B19,[1]TABLA!$A:$H,8,0)</f>
        <v>2</v>
      </c>
      <c r="L19" s="6">
        <f>VLOOKUP($B19,[1]TABLA!$A:$II,9,0)</f>
        <v>4</v>
      </c>
      <c r="M19" s="6">
        <f>VLOOKUP($B19,[1]TABLA!$A:$J,10,0)</f>
        <v>1</v>
      </c>
      <c r="N19" s="6">
        <f>VLOOKUP($B19,[1]TABLA!$A:$K,11,0)</f>
        <v>37</v>
      </c>
      <c r="O19" s="6">
        <f>VLOOKUP($B19,[1]TABLA!$A:$L,12,0)</f>
        <v>0</v>
      </c>
      <c r="P19" s="6">
        <f>VLOOKUP(B:B,[1]TABLA!$A:$M,13,0)</f>
        <v>0</v>
      </c>
      <c r="Q19" s="6">
        <f>SUM(E19:F19:G19:H19:I19:K19:L19)</f>
        <v>36</v>
      </c>
      <c r="R19" s="6"/>
    </row>
    <row r="20" spans="1:18" hidden="1" x14ac:dyDescent="0.25">
      <c r="A20" s="6">
        <v>14</v>
      </c>
      <c r="B20" s="1" t="s">
        <v>30</v>
      </c>
      <c r="C20" s="1" t="s">
        <v>30</v>
      </c>
      <c r="D20" s="6" t="str">
        <f>VLOOKUP(B20,'[1]BASE ASESORES'!$A:$B,2,0)</f>
        <v>DESISTIDOS</v>
      </c>
      <c r="E20" s="6">
        <f>VLOOKUP($B20,[1]TABLA!$A:$B,2,0)</f>
        <v>4</v>
      </c>
      <c r="F20" s="6">
        <f>VLOOKUP($B20,[1]TABLA!$A:$C,3,0)</f>
        <v>4</v>
      </c>
      <c r="G20" s="6">
        <f>VLOOKUP($B20,[1]TABLA!$A:$D,4,0)</f>
        <v>4</v>
      </c>
      <c r="H20" s="6">
        <f>VLOOKUP($B20,[1]TABLA!$A:$E,5,0)</f>
        <v>4</v>
      </c>
      <c r="I20" s="6">
        <f>VLOOKUP($B20,[1]TABLA!$A:$F,6,0)</f>
        <v>4</v>
      </c>
      <c r="J20" s="6">
        <f>VLOOKUP($B20,[1]TABLA!$A:$G,7,0)</f>
        <v>4</v>
      </c>
      <c r="K20" s="6">
        <f>VLOOKUP($B20,[1]TABLA!$A:$H,8,0)</f>
        <v>0</v>
      </c>
      <c r="L20" s="6">
        <f>VLOOKUP($B20,[1]TABLA!$A:$II,9,0)</f>
        <v>4</v>
      </c>
      <c r="M20" s="6">
        <f>VLOOKUP($B20,[1]TABLA!$A:$J,10,0)</f>
        <v>0</v>
      </c>
      <c r="N20" s="6">
        <f>VLOOKUP($B20,[1]TABLA!$A:$K,11,0)</f>
        <v>28</v>
      </c>
      <c r="O20" s="6">
        <f>VLOOKUP($B20,[1]TABLA!$A:$L,12,0)</f>
        <v>0</v>
      </c>
      <c r="P20" s="6">
        <f>VLOOKUP(B:B,[1]TABLA!$A:$M,13,0)</f>
        <v>0</v>
      </c>
      <c r="Q20" s="6">
        <f>SUM(E20:F20:G20:H20:I20:K20:L20)</f>
        <v>28</v>
      </c>
      <c r="R20" s="6"/>
    </row>
    <row r="21" spans="1:18" hidden="1" x14ac:dyDescent="0.25">
      <c r="A21" s="6">
        <v>15</v>
      </c>
      <c r="B21" s="1" t="s">
        <v>8</v>
      </c>
      <c r="C21" s="1" t="s">
        <v>8</v>
      </c>
      <c r="D21" s="6" t="str">
        <f>VLOOKUP(B21,'[1]BASE ASESORES'!$A:$B,2,0)</f>
        <v>DESISTIDOS</v>
      </c>
      <c r="E21" s="6">
        <f>VLOOKUP($B21,[1]TABLA!$A:$B,2,0)</f>
        <v>4</v>
      </c>
      <c r="F21" s="6">
        <f>VLOOKUP($B21,[1]TABLA!$A:$C,3,0)</f>
        <v>4</v>
      </c>
      <c r="G21" s="6">
        <f>VLOOKUP($B21,[1]TABLA!$A:$D,4,0)</f>
        <v>4</v>
      </c>
      <c r="H21" s="6">
        <f>VLOOKUP($B21,[1]TABLA!$A:$E,5,0)</f>
        <v>2</v>
      </c>
      <c r="I21" s="6">
        <f>VLOOKUP($B21,[1]TABLA!$A:$F,6,0)</f>
        <v>4</v>
      </c>
      <c r="J21" s="6">
        <f>VLOOKUP($B21,[1]TABLA!$A:$G,7,0)</f>
        <v>4</v>
      </c>
      <c r="K21" s="6">
        <f>VLOOKUP($B21,[1]TABLA!$A:$H,8,0)</f>
        <v>4</v>
      </c>
      <c r="L21" s="6">
        <f>VLOOKUP($B21,[1]TABLA!$A:$II,9,0)</f>
        <v>4</v>
      </c>
      <c r="M21" s="6">
        <f>VLOOKUP($B21,[1]TABLA!$A:$J,10,0)</f>
        <v>3</v>
      </c>
      <c r="N21" s="6">
        <f>VLOOKUP($B21,[1]TABLA!$A:$K,11,0)</f>
        <v>33</v>
      </c>
      <c r="O21" s="6">
        <f>VLOOKUP($B21,[1]TABLA!$A:$L,12,0)</f>
        <v>0</v>
      </c>
      <c r="P21" s="6">
        <f>VLOOKUP(B:B,[1]TABLA!$A:$M,13,0)</f>
        <v>0</v>
      </c>
      <c r="Q21" s="6">
        <f>SUM(E21:F21:G21:H21:I21:K21:L21)</f>
        <v>30</v>
      </c>
      <c r="R21" s="6"/>
    </row>
    <row r="22" spans="1:18" hidden="1" x14ac:dyDescent="0.25">
      <c r="A22" s="6">
        <v>16</v>
      </c>
      <c r="B22" s="1" t="s">
        <v>28</v>
      </c>
      <c r="C22" s="1" t="s">
        <v>28</v>
      </c>
      <c r="D22" s="6" t="str">
        <f>VLOOKUP(B22,'[1]BASE ASESORES'!$A:$B,2,0)</f>
        <v>DESISTIDOS</v>
      </c>
      <c r="E22" s="6">
        <f>VLOOKUP($B22,[1]TABLA!$A:$B,2,0)</f>
        <v>3</v>
      </c>
      <c r="F22" s="6">
        <f>VLOOKUP($B22,[1]TABLA!$A:$C,3,0)</f>
        <v>5</v>
      </c>
      <c r="G22" s="6">
        <f>VLOOKUP($B22,[1]TABLA!$A:$D,4,0)</f>
        <v>6</v>
      </c>
      <c r="H22" s="6">
        <f>VLOOKUP($B22,[1]TABLA!$A:$E,5,0)</f>
        <v>6</v>
      </c>
      <c r="I22" s="6">
        <f>VLOOKUP($B22,[1]TABLA!$A:$F,6,0)</f>
        <v>5</v>
      </c>
      <c r="J22" s="6">
        <f>VLOOKUP($B22,[1]TABLA!$A:$G,7,0)</f>
        <v>5</v>
      </c>
      <c r="K22" s="6">
        <f>VLOOKUP($B22,[1]TABLA!$A:$H,8,0)</f>
        <v>4</v>
      </c>
      <c r="L22" s="6">
        <f>VLOOKUP($B22,[1]TABLA!$A:$II,9,0)</f>
        <v>4</v>
      </c>
      <c r="M22" s="6">
        <f>VLOOKUP($B22,[1]TABLA!$A:$J,10,0)</f>
        <v>0</v>
      </c>
      <c r="N22" s="6">
        <f>VLOOKUP($B22,[1]TABLA!$A:$K,11,0)</f>
        <v>38</v>
      </c>
      <c r="O22" s="6">
        <f>VLOOKUP($B22,[1]TABLA!$A:$L,12,0)</f>
        <v>0</v>
      </c>
      <c r="P22" s="6">
        <f>VLOOKUP(B:B,[1]TABLA!$A:$M,13,0)</f>
        <v>0</v>
      </c>
      <c r="Q22" s="6">
        <f>SUM(E22:F22:G22:H22:I22:K22:L22)</f>
        <v>38</v>
      </c>
      <c r="R22" s="6"/>
    </row>
    <row r="23" spans="1:18" hidden="1" x14ac:dyDescent="0.25">
      <c r="A23" s="6">
        <v>17</v>
      </c>
      <c r="B23" s="1" t="s">
        <v>19</v>
      </c>
      <c r="C23" s="1" t="s">
        <v>19</v>
      </c>
      <c r="D23" s="6" t="str">
        <f>VLOOKUP(B23,'[1]BASE ASESORES'!$A:$B,2,0)</f>
        <v>DESISTIDOS</v>
      </c>
      <c r="E23" s="6">
        <f>VLOOKUP($B23,[1]TABLA!$A:$B,2,0)</f>
        <v>2</v>
      </c>
      <c r="F23" s="6">
        <f>VLOOKUP($B23,[1]TABLA!$A:$C,3,0)</f>
        <v>4</v>
      </c>
      <c r="G23" s="6">
        <f>VLOOKUP($B23,[1]TABLA!$A:$D,4,0)</f>
        <v>6</v>
      </c>
      <c r="H23" s="6">
        <f>VLOOKUP($B23,[1]TABLA!$A:$E,5,0)</f>
        <v>4</v>
      </c>
      <c r="I23" s="6">
        <f>VLOOKUP($B23,[1]TABLA!$A:$F,6,0)</f>
        <v>5</v>
      </c>
      <c r="J23" s="6">
        <f>VLOOKUP($B23,[1]TABLA!$A:$G,7,0)</f>
        <v>4</v>
      </c>
      <c r="K23" s="6">
        <f>VLOOKUP($B23,[1]TABLA!$A:$H,8,0)</f>
        <v>1</v>
      </c>
      <c r="L23" s="6">
        <f>VLOOKUP($B23,[1]TABLA!$A:$II,9,0)</f>
        <v>4</v>
      </c>
      <c r="M23" s="6">
        <f>VLOOKUP($B23,[1]TABLA!$A:$J,10,0)</f>
        <v>0</v>
      </c>
      <c r="N23" s="6">
        <f>VLOOKUP($B23,[1]TABLA!$A:$K,11,0)</f>
        <v>30</v>
      </c>
      <c r="O23" s="6">
        <f>VLOOKUP($B23,[1]TABLA!$A:$L,12,0)</f>
        <v>0</v>
      </c>
      <c r="P23" s="6">
        <f>VLOOKUP(B:B,[1]TABLA!$A:$M,13,0)</f>
        <v>0</v>
      </c>
      <c r="Q23" s="6">
        <f>SUM(E23:F23:G23:H23:I23:K23:L23)</f>
        <v>30</v>
      </c>
      <c r="R23" s="6"/>
    </row>
    <row r="24" spans="1:18" hidden="1" x14ac:dyDescent="0.25">
      <c r="A24" s="6">
        <v>18</v>
      </c>
      <c r="B24" s="1" t="s">
        <v>14</v>
      </c>
      <c r="C24" s="1" t="s">
        <v>14</v>
      </c>
      <c r="D24" s="6" t="str">
        <f>VLOOKUP(B24,'[1]BASE ASESORES'!$A:$B,2,0)</f>
        <v>DESISTIDOS</v>
      </c>
      <c r="E24" s="6" t="e">
        <f>VLOOKUP($B24,[1]TABLA!$A:$B,2,0)</f>
        <v>#N/A</v>
      </c>
      <c r="F24" s="6" t="e">
        <f>VLOOKUP($B24,[1]TABLA!$A:$C,3,0)</f>
        <v>#N/A</v>
      </c>
      <c r="G24" s="6" t="e">
        <f>VLOOKUP($B24,[1]TABLA!$A:$D,4,0)</f>
        <v>#N/A</v>
      </c>
      <c r="H24" s="6" t="e">
        <f>VLOOKUP($B24,[1]TABLA!$A:$E,5,0)</f>
        <v>#N/A</v>
      </c>
      <c r="I24" s="6" t="e">
        <f>VLOOKUP($B24,[1]TABLA!$A:$F,6,0)</f>
        <v>#N/A</v>
      </c>
      <c r="J24" s="6" t="e">
        <f>VLOOKUP($B24,[1]TABLA!$A:$G,7,0)</f>
        <v>#N/A</v>
      </c>
      <c r="K24" s="6" t="e">
        <f>VLOOKUP($B24,[1]TABLA!$A:$H,8,0)</f>
        <v>#N/A</v>
      </c>
      <c r="L24" s="6" t="e">
        <f>VLOOKUP($B24,[1]TABLA!$A:$II,9,0)</f>
        <v>#N/A</v>
      </c>
      <c r="M24" s="6" t="e">
        <f>VLOOKUP($B24,[1]TABLA!$A:$J,10,0)</f>
        <v>#N/A</v>
      </c>
      <c r="N24" s="6" t="e">
        <f>VLOOKUP($B24,[1]TABLA!$A:$K,11,0)</f>
        <v>#N/A</v>
      </c>
      <c r="O24" s="6" t="e">
        <f>VLOOKUP($B24,[1]TABLA!$A:$L,12,0)</f>
        <v>#N/A</v>
      </c>
      <c r="P24" s="6" t="e">
        <f>VLOOKUP(B:B,[1]TABLA!$A:$M,13,0)</f>
        <v>#N/A</v>
      </c>
      <c r="Q24" s="6" t="e">
        <f>SUM(E24:F24:G24:H24:I24:K24:L24)</f>
        <v>#N/A</v>
      </c>
      <c r="R24" s="6" t="s">
        <v>58</v>
      </c>
    </row>
    <row r="25" spans="1:18" hidden="1" x14ac:dyDescent="0.25">
      <c r="A25" s="6">
        <v>19</v>
      </c>
      <c r="B25" s="1" t="s">
        <v>12</v>
      </c>
      <c r="C25" s="1" t="s">
        <v>12</v>
      </c>
      <c r="D25" s="6" t="str">
        <f>VLOOKUP(B25,'[1]BASE ASESORES'!$A:$B,2,0)</f>
        <v>DESISTIDOS</v>
      </c>
      <c r="E25" s="6">
        <f>VLOOKUP($B25,[1]TABLA!$A:$B,2,0)</f>
        <v>4</v>
      </c>
      <c r="F25" s="6">
        <f>VLOOKUP($B25,[1]TABLA!$A:$C,3,0)</f>
        <v>4</v>
      </c>
      <c r="G25" s="6">
        <f>VLOOKUP($B25,[1]TABLA!$A:$D,4,0)</f>
        <v>4</v>
      </c>
      <c r="H25" s="6">
        <f>VLOOKUP($B25,[1]TABLA!$A:$E,5,0)</f>
        <v>4</v>
      </c>
      <c r="I25" s="6">
        <f>VLOOKUP($B25,[1]TABLA!$A:$F,6,0)</f>
        <v>4</v>
      </c>
      <c r="J25" s="6">
        <f>VLOOKUP($B25,[1]TABLA!$A:$G,7,0)</f>
        <v>2</v>
      </c>
      <c r="K25" s="6">
        <f>VLOOKUP($B25,[1]TABLA!$A:$H,8,0)</f>
        <v>4</v>
      </c>
      <c r="L25" s="6">
        <f>VLOOKUP($B25,[1]TABLA!$A:$II,9,0)</f>
        <v>4</v>
      </c>
      <c r="M25" s="6">
        <f>VLOOKUP($B25,[1]TABLA!$A:$J,10,0)</f>
        <v>0</v>
      </c>
      <c r="N25" s="6">
        <f>VLOOKUP($B25,[1]TABLA!$A:$K,11,0)</f>
        <v>30</v>
      </c>
      <c r="O25" s="6">
        <f>VLOOKUP($B25,[1]TABLA!$A:$L,12,0)</f>
        <v>0</v>
      </c>
      <c r="P25" s="6">
        <f>VLOOKUP(B:B,[1]TABLA!$A:$M,13,0)</f>
        <v>0</v>
      </c>
      <c r="Q25" s="6">
        <f>SUM(E25:F25:G25:H25:I25:K25:L25)</f>
        <v>30</v>
      </c>
      <c r="R25" s="6"/>
    </row>
    <row r="26" spans="1:18" hidden="1" x14ac:dyDescent="0.25">
      <c r="A26" s="6">
        <v>20</v>
      </c>
      <c r="B26" s="1" t="s">
        <v>32</v>
      </c>
      <c r="C26" s="1" t="s">
        <v>32</v>
      </c>
      <c r="D26" s="6" t="str">
        <f>VLOOKUP(B26,'[1]BASE ASESORES'!$A:$B,2,0)</f>
        <v>DESISTIDOS</v>
      </c>
      <c r="E26" s="6">
        <f>VLOOKUP($B26,[1]TABLA!$A:$B,2,0)</f>
        <v>4</v>
      </c>
      <c r="F26" s="6">
        <f>VLOOKUP($B26,[1]TABLA!$A:$C,3,0)</f>
        <v>5</v>
      </c>
      <c r="G26" s="6">
        <f>VLOOKUP($B26,[1]TABLA!$A:$D,4,0)</f>
        <v>4</v>
      </c>
      <c r="H26" s="6">
        <f>VLOOKUP($B26,[1]TABLA!$A:$E,5,0)</f>
        <v>4</v>
      </c>
      <c r="I26" s="6">
        <f>VLOOKUP($B26,[1]TABLA!$A:$F,6,0)</f>
        <v>4</v>
      </c>
      <c r="J26" s="6">
        <f>VLOOKUP($B26,[1]TABLA!$A:$G,7,0)</f>
        <v>4</v>
      </c>
      <c r="K26" s="6">
        <f>VLOOKUP($B26,[1]TABLA!$A:$H,8,0)</f>
        <v>0</v>
      </c>
      <c r="L26" s="6">
        <f>VLOOKUP($B26,[1]TABLA!$A:$II,9,0)</f>
        <v>4</v>
      </c>
      <c r="M26" s="6">
        <f>VLOOKUP($B26,[1]TABLA!$A:$J,10,0)</f>
        <v>0</v>
      </c>
      <c r="N26" s="6">
        <f>VLOOKUP($B26,[1]TABLA!$A:$K,11,0)</f>
        <v>29</v>
      </c>
      <c r="O26" s="6">
        <f>VLOOKUP($B26,[1]TABLA!$A:$L,12,0)</f>
        <v>0</v>
      </c>
      <c r="P26" s="6">
        <f>VLOOKUP(B:B,[1]TABLA!$A:$M,13,0)</f>
        <v>0</v>
      </c>
      <c r="Q26" s="6">
        <f>SUM(E26:F26:G26:H26:I26:K26:L26)</f>
        <v>29</v>
      </c>
      <c r="R26" s="6"/>
    </row>
    <row r="27" spans="1:18" x14ac:dyDescent="0.25">
      <c r="A27" s="8">
        <v>1</v>
      </c>
      <c r="B27" s="1" t="s">
        <v>37</v>
      </c>
      <c r="C27" s="1" t="s">
        <v>54</v>
      </c>
      <c r="D27" s="6" t="str">
        <f>VLOOKUP(B27,'[1]BASE ASESORES'!$A:$B,2,0)</f>
        <v>DESOCUPADOS</v>
      </c>
      <c r="E27" s="6">
        <f>VLOOKUP($B27,[1]TABLA!$A:$B,2,0)</f>
        <v>6</v>
      </c>
      <c r="F27" s="6">
        <f>VLOOKUP($B27,[1]TABLA!$A:$C,3,0)</f>
        <v>5</v>
      </c>
      <c r="G27" s="6">
        <f>VLOOKUP($B27,[1]TABLA!$A:$D,4,0)</f>
        <v>5</v>
      </c>
      <c r="H27" s="6">
        <f>VLOOKUP($B27,[1]TABLA!$A:$E,5,0)</f>
        <v>6</v>
      </c>
      <c r="I27" s="6">
        <f>VLOOKUP($B27,[1]TABLA!$A:$F,6,0)</f>
        <v>4</v>
      </c>
      <c r="J27" s="6">
        <f>VLOOKUP($B27,[1]TABLA!$A:$G,7,0)</f>
        <v>5</v>
      </c>
      <c r="K27" s="6">
        <f>VLOOKUP($B27,[1]TABLA!$A:$H,8,0)</f>
        <v>0</v>
      </c>
      <c r="L27" s="6">
        <f>VLOOKUP($B27,[1]TABLA!$A:$II,9,0)</f>
        <v>4</v>
      </c>
      <c r="M27" s="6">
        <f>VLOOKUP($B27,[1]TABLA!$A:$J,10,0)</f>
        <v>2</v>
      </c>
      <c r="N27" s="6">
        <f>VLOOKUP($B27,[1]TABLA!$A:$K,11,0)</f>
        <v>37</v>
      </c>
      <c r="O27" s="6">
        <f>VLOOKUP($B27,[1]TABLA!$A:$L,12,0)</f>
        <v>0</v>
      </c>
      <c r="P27" s="6">
        <f>VLOOKUP(B:B,[1]TABLA!$A:$M,13,0)</f>
        <v>0</v>
      </c>
      <c r="Q27" s="6">
        <f>SUM(E27:F27:G27:H27:I27:K27:L27)</f>
        <v>35</v>
      </c>
      <c r="R27" s="6"/>
    </row>
    <row r="28" spans="1:18" x14ac:dyDescent="0.25">
      <c r="A28" s="8">
        <v>2</v>
      </c>
      <c r="B28" s="1" t="s">
        <v>41</v>
      </c>
      <c r="C28" s="6" t="s">
        <v>42</v>
      </c>
      <c r="D28" s="6" t="str">
        <f>VLOOKUP(B28,'[1]BASE ASESORES'!$A:$B,2,0)</f>
        <v>DESOCUPADOS</v>
      </c>
      <c r="E28" s="6">
        <f>VLOOKUP($B28,[1]TABLA!$A:$B,2,0)</f>
        <v>6</v>
      </c>
      <c r="F28" s="6">
        <f>VLOOKUP($B28,[1]TABLA!$A:$C,3,0)</f>
        <v>5</v>
      </c>
      <c r="G28" s="6">
        <f>VLOOKUP($B28,[1]TABLA!$A:$D,4,0)</f>
        <v>4</v>
      </c>
      <c r="H28" s="6">
        <f>VLOOKUP($B28,[1]TABLA!$A:$E,5,0)</f>
        <v>8</v>
      </c>
      <c r="I28" s="6">
        <f>VLOOKUP($B28,[1]TABLA!$A:$F,6,0)</f>
        <v>3</v>
      </c>
      <c r="J28" s="6">
        <f>VLOOKUP($B28,[1]TABLA!$A:$G,7,0)</f>
        <v>6</v>
      </c>
      <c r="K28" s="6">
        <f>VLOOKUP($B28,[1]TABLA!$A:$H,8,0)</f>
        <v>0</v>
      </c>
      <c r="L28" s="6">
        <f>VLOOKUP($B28,[1]TABLA!$A:$II,9,0)</f>
        <v>5</v>
      </c>
      <c r="M28" s="6">
        <f>VLOOKUP($B28,[1]TABLA!$A:$J,10,0)</f>
        <v>1</v>
      </c>
      <c r="N28" s="6">
        <f>VLOOKUP($B28,[1]TABLA!$A:$K,11,0)</f>
        <v>38</v>
      </c>
      <c r="O28" s="6">
        <f>VLOOKUP($B28,[1]TABLA!$A:$L,12,0)</f>
        <v>0</v>
      </c>
      <c r="P28" s="6">
        <f>VLOOKUP(B:B,[1]TABLA!$A:$M,13,0)</f>
        <v>0</v>
      </c>
      <c r="Q28" s="6">
        <f>SUM(E28:F28:G28:H28:I28:K28:L28)</f>
        <v>37</v>
      </c>
      <c r="R28" s="6"/>
    </row>
    <row r="29" spans="1:18" x14ac:dyDescent="0.25">
      <c r="A29" s="8">
        <v>3</v>
      </c>
      <c r="B29" s="1" t="s">
        <v>5</v>
      </c>
      <c r="C29" s="7" t="s">
        <v>5</v>
      </c>
      <c r="D29" s="6" t="str">
        <f>VLOOKUP(B29,'[1]BASE ASESORES'!$A:$B,2,0)</f>
        <v>DESOCUPADOS</v>
      </c>
      <c r="E29" s="6">
        <f>VLOOKUP($B29,[1]TABLA!$A:$B,2,0)</f>
        <v>4</v>
      </c>
      <c r="F29" s="6">
        <f>VLOOKUP($B29,[1]TABLA!$A:$C,3,0)</f>
        <v>6</v>
      </c>
      <c r="G29" s="6">
        <f>VLOOKUP($B29,[1]TABLA!$A:$D,4,0)</f>
        <v>5</v>
      </c>
      <c r="H29" s="6">
        <f>VLOOKUP($B29,[1]TABLA!$A:$E,5,0)</f>
        <v>4</v>
      </c>
      <c r="I29" s="6">
        <f>VLOOKUP($B29,[1]TABLA!$A:$F,6,0)</f>
        <v>2</v>
      </c>
      <c r="J29" s="6">
        <f>VLOOKUP($B29,[1]TABLA!$A:$G,7,0)</f>
        <v>5</v>
      </c>
      <c r="K29" s="6">
        <f>VLOOKUP($B29,[1]TABLA!$A:$H,8,0)</f>
        <v>0</v>
      </c>
      <c r="L29" s="6">
        <f>VLOOKUP($B29,[1]TABLA!$A:$II,9,0)</f>
        <v>5</v>
      </c>
      <c r="M29" s="6">
        <f>VLOOKUP($B29,[1]TABLA!$A:$J,10,0)</f>
        <v>0</v>
      </c>
      <c r="N29" s="6">
        <f>VLOOKUP($B29,[1]TABLA!$A:$K,11,0)</f>
        <v>31</v>
      </c>
      <c r="O29" s="6">
        <f>VLOOKUP($B29,[1]TABLA!$A:$L,12,0)</f>
        <v>0</v>
      </c>
      <c r="P29" s="6">
        <f>VLOOKUP(B:B,[1]TABLA!$A:$M,13,0)</f>
        <v>0</v>
      </c>
      <c r="Q29" s="6">
        <f>SUM(E29:F29:G29:H29:I29:K29:L29)</f>
        <v>31</v>
      </c>
      <c r="R29" s="6"/>
    </row>
    <row r="30" spans="1:18" x14ac:dyDescent="0.25">
      <c r="A30" s="8">
        <v>4</v>
      </c>
      <c r="B30" s="1" t="s">
        <v>3</v>
      </c>
      <c r="C30" s="1" t="s">
        <v>3</v>
      </c>
      <c r="D30" s="6" t="str">
        <f>VLOOKUP(B30,'[1]BASE ASESORES'!$A:$B,2,0)</f>
        <v>DESOCUPADOS</v>
      </c>
      <c r="E30" s="6">
        <f>VLOOKUP($B30,[1]TABLA!$A:$B,2,0)</f>
        <v>4</v>
      </c>
      <c r="F30" s="6">
        <f>VLOOKUP($B30,[1]TABLA!$A:$C,3,0)</f>
        <v>6</v>
      </c>
      <c r="G30" s="6">
        <f>VLOOKUP($B30,[1]TABLA!$A:$D,4,0)</f>
        <v>4</v>
      </c>
      <c r="H30" s="6">
        <f>VLOOKUP($B30,[1]TABLA!$A:$E,5,0)</f>
        <v>6</v>
      </c>
      <c r="I30" s="6">
        <f>VLOOKUP($B30,[1]TABLA!$A:$F,6,0)</f>
        <v>6</v>
      </c>
      <c r="J30" s="6">
        <f>VLOOKUP($B30,[1]TABLA!$A:$G,7,0)</f>
        <v>5</v>
      </c>
      <c r="K30" s="6">
        <f>VLOOKUP($B30,[1]TABLA!$A:$H,8,0)</f>
        <v>0</v>
      </c>
      <c r="L30" s="6">
        <f>VLOOKUP($B30,[1]TABLA!$A:$II,9,0)</f>
        <v>6</v>
      </c>
      <c r="M30" s="6">
        <f>VLOOKUP($B30,[1]TABLA!$A:$J,10,0)</f>
        <v>0</v>
      </c>
      <c r="N30" s="6">
        <f>VLOOKUP($B30,[1]TABLA!$A:$K,11,0)</f>
        <v>37</v>
      </c>
      <c r="O30" s="6">
        <f>VLOOKUP($B30,[1]TABLA!$A:$L,12,0)</f>
        <v>0</v>
      </c>
      <c r="P30" s="6">
        <f>VLOOKUP(B:B,[1]TABLA!$A:$M,13,0)</f>
        <v>0</v>
      </c>
      <c r="Q30" s="6">
        <f>SUM(E30:F30:G30:H30:I30:K30:L30)</f>
        <v>37</v>
      </c>
      <c r="R30" s="6"/>
    </row>
    <row r="31" spans="1:18" x14ac:dyDescent="0.25">
      <c r="A31" s="8">
        <v>5</v>
      </c>
      <c r="B31" s="7" t="s">
        <v>35</v>
      </c>
      <c r="C31" s="7" t="s">
        <v>35</v>
      </c>
      <c r="D31" s="6" t="str">
        <f>VLOOKUP(B31,'[1]BASE ASESORES'!$A:$B,2,0)</f>
        <v>DESOCUPADOS</v>
      </c>
      <c r="E31" s="6" t="e">
        <f>VLOOKUP($B31,[1]TABLA!$A:$B,2,0)</f>
        <v>#N/A</v>
      </c>
      <c r="F31" s="6" t="e">
        <f>VLOOKUP($B31,[1]TABLA!$A:$C,3,0)</f>
        <v>#N/A</v>
      </c>
      <c r="G31" s="6" t="e">
        <f>VLOOKUP($B31,[1]TABLA!$A:$D,4,0)</f>
        <v>#N/A</v>
      </c>
      <c r="H31" s="6" t="e">
        <f>VLOOKUP($B31,[1]TABLA!$A:$E,5,0)</f>
        <v>#N/A</v>
      </c>
      <c r="I31" s="6" t="e">
        <f>VLOOKUP($B31,[1]TABLA!$A:$F,6,0)</f>
        <v>#N/A</v>
      </c>
      <c r="J31" s="6" t="e">
        <f>VLOOKUP($B31,[1]TABLA!$A:$G,7,0)</f>
        <v>#N/A</v>
      </c>
      <c r="K31" s="6" t="e">
        <f>VLOOKUP($B31,[1]TABLA!$A:$H,8,0)</f>
        <v>#N/A</v>
      </c>
      <c r="L31" s="6" t="e">
        <f>VLOOKUP($B31,[1]TABLA!$A:$II,9,0)</f>
        <v>#N/A</v>
      </c>
      <c r="M31" s="6" t="e">
        <f>VLOOKUP($B31,[1]TABLA!$A:$J,10,0)</f>
        <v>#N/A</v>
      </c>
      <c r="N31" s="6" t="e">
        <f>VLOOKUP($B31,[1]TABLA!$A:$K,11,0)</f>
        <v>#N/A</v>
      </c>
      <c r="O31" s="6" t="e">
        <f>VLOOKUP($B31,[1]TABLA!$A:$L,12,0)</f>
        <v>#N/A</v>
      </c>
      <c r="P31" s="6" t="e">
        <f>VLOOKUP(B:B,[1]TABLA!$A:$M,13,0)</f>
        <v>#N/A</v>
      </c>
      <c r="Q31" s="6" t="e">
        <f>SUM(E31:F31:G31:H31:I31:K31:L31)</f>
        <v>#N/A</v>
      </c>
      <c r="R31" s="6" t="s">
        <v>59</v>
      </c>
    </row>
    <row r="32" spans="1:18" x14ac:dyDescent="0.25">
      <c r="A32" s="8">
        <v>6</v>
      </c>
      <c r="B32" s="1" t="s">
        <v>40</v>
      </c>
      <c r="C32" s="1" t="s">
        <v>45</v>
      </c>
      <c r="D32" s="6" t="str">
        <f>VLOOKUP(B32,'[1]BASE ASESORES'!$A:$B,2,0)</f>
        <v>DESOCUPADOS</v>
      </c>
      <c r="E32" s="6">
        <f>VLOOKUP($B32,[1]TABLA!$A:$B,2,0)</f>
        <v>6</v>
      </c>
      <c r="F32" s="6">
        <f>VLOOKUP($B32,[1]TABLA!$A:$C,3,0)</f>
        <v>6</v>
      </c>
      <c r="G32" s="6">
        <f>VLOOKUP($B32,[1]TABLA!$A:$D,4,0)</f>
        <v>5</v>
      </c>
      <c r="H32" s="6">
        <f>VLOOKUP($B32,[1]TABLA!$A:$E,5,0)</f>
        <v>4</v>
      </c>
      <c r="I32" s="6">
        <f>VLOOKUP($B32,[1]TABLA!$A:$F,6,0)</f>
        <v>4</v>
      </c>
      <c r="J32" s="6">
        <f>VLOOKUP($B32,[1]TABLA!$A:$G,7,0)</f>
        <v>5</v>
      </c>
      <c r="K32" s="6">
        <f>VLOOKUP($B32,[1]TABLA!$A:$H,8,0)</f>
        <v>4</v>
      </c>
      <c r="L32" s="6">
        <f>VLOOKUP($B32,[1]TABLA!$A:$II,9,0)</f>
        <v>2</v>
      </c>
      <c r="M32" s="6">
        <f>VLOOKUP($B32,[1]TABLA!$A:$J,10,0)</f>
        <v>1</v>
      </c>
      <c r="N32" s="6">
        <f>VLOOKUP($B32,[1]TABLA!$A:$K,11,0)</f>
        <v>37</v>
      </c>
      <c r="O32" s="6">
        <f>VLOOKUP($B32,[1]TABLA!$A:$L,12,0)</f>
        <v>0</v>
      </c>
      <c r="P32" s="6">
        <f>VLOOKUP(B:B,[1]TABLA!$A:$M,13,0)</f>
        <v>0</v>
      </c>
      <c r="Q32" s="6">
        <f>SUM(E32:F32:G32:H32:I32:K32:L32)</f>
        <v>36</v>
      </c>
      <c r="R32" s="6"/>
    </row>
    <row r="33" spans="1:18" x14ac:dyDescent="0.25">
      <c r="A33" s="8">
        <v>7</v>
      </c>
      <c r="B33" s="7" t="s">
        <v>36</v>
      </c>
      <c r="C33" s="7" t="s">
        <v>36</v>
      </c>
      <c r="D33" s="6" t="str">
        <f>VLOOKUP(B33,'[1]BASE ASESORES'!$A:$B,2,0)</f>
        <v>DESOCUPADOS</v>
      </c>
      <c r="E33" s="6" t="e">
        <f>VLOOKUP($B33,[1]TABLA!$A:$B,2,0)</f>
        <v>#N/A</v>
      </c>
      <c r="F33" s="6" t="e">
        <f>VLOOKUP($B33,[1]TABLA!$A:$C,3,0)</f>
        <v>#N/A</v>
      </c>
      <c r="G33" s="6" t="e">
        <f>VLOOKUP($B33,[1]TABLA!$A:$D,4,0)</f>
        <v>#N/A</v>
      </c>
      <c r="H33" s="6" t="e">
        <f>VLOOKUP($B33,[1]TABLA!$A:$E,5,0)</f>
        <v>#N/A</v>
      </c>
      <c r="I33" s="6" t="e">
        <f>VLOOKUP($B33,[1]TABLA!$A:$F,6,0)</f>
        <v>#N/A</v>
      </c>
      <c r="J33" s="6" t="e">
        <f>VLOOKUP($B33,[1]TABLA!$A:$G,7,0)</f>
        <v>#N/A</v>
      </c>
      <c r="K33" s="6" t="e">
        <f>VLOOKUP($B33,[1]TABLA!$A:$H,8,0)</f>
        <v>#N/A</v>
      </c>
      <c r="L33" s="6" t="e">
        <f>VLOOKUP($B33,[1]TABLA!$A:$II,9,0)</f>
        <v>#N/A</v>
      </c>
      <c r="M33" s="6" t="e">
        <f>VLOOKUP($B33,[1]TABLA!$A:$J,10,0)</f>
        <v>#N/A</v>
      </c>
      <c r="N33" s="6" t="e">
        <f>VLOOKUP($B33,[1]TABLA!$A:$K,11,0)</f>
        <v>#N/A</v>
      </c>
      <c r="O33" s="6" t="e">
        <f>VLOOKUP($B33,[1]TABLA!$A:$L,12,0)</f>
        <v>#N/A</v>
      </c>
      <c r="P33" s="6" t="e">
        <f>VLOOKUP(B:B,[1]TABLA!$A:$M,13,0)</f>
        <v>#N/A</v>
      </c>
      <c r="Q33" s="6" t="e">
        <f>SUM(E33:F33:G33:H33:I33:K33:L33)</f>
        <v>#N/A</v>
      </c>
      <c r="R33" s="6" t="s">
        <v>59</v>
      </c>
    </row>
    <row r="34" spans="1:18" x14ac:dyDescent="0.25">
      <c r="A34" s="8">
        <v>8</v>
      </c>
      <c r="B34" s="1" t="s">
        <v>13</v>
      </c>
      <c r="C34" s="7" t="s">
        <v>13</v>
      </c>
      <c r="D34" s="6" t="str">
        <f>VLOOKUP(B34,'[1]BASE ASESORES'!$A:$B,2,0)</f>
        <v>DESOCUPADOS</v>
      </c>
      <c r="E34" s="6">
        <f>VLOOKUP($B34,[1]TABLA!$A:$B,2,0)</f>
        <v>5</v>
      </c>
      <c r="F34" s="6">
        <f>VLOOKUP($B34,[1]TABLA!$A:$C,3,0)</f>
        <v>8</v>
      </c>
      <c r="G34" s="6">
        <f>VLOOKUP($B34,[1]TABLA!$A:$D,4,0)</f>
        <v>4</v>
      </c>
      <c r="H34" s="6">
        <f>VLOOKUP($B34,[1]TABLA!$A:$E,5,0)</f>
        <v>5</v>
      </c>
      <c r="I34" s="6">
        <f>VLOOKUP($B34,[1]TABLA!$A:$F,6,0)</f>
        <v>5</v>
      </c>
      <c r="J34" s="6">
        <f>VLOOKUP($B34,[1]TABLA!$A:$G,7,0)</f>
        <v>4</v>
      </c>
      <c r="K34" s="6">
        <f>VLOOKUP($B34,[1]TABLA!$A:$H,8,0)</f>
        <v>0</v>
      </c>
      <c r="L34" s="6">
        <f>VLOOKUP($B34,[1]TABLA!$A:$II,9,0)</f>
        <v>5</v>
      </c>
      <c r="M34" s="6">
        <f>VLOOKUP($B34,[1]TABLA!$A:$J,10,0)</f>
        <v>2</v>
      </c>
      <c r="N34" s="6">
        <f>VLOOKUP($B34,[1]TABLA!$A:$K,11,0)</f>
        <v>38</v>
      </c>
      <c r="O34" s="6">
        <f>VLOOKUP($B34,[1]TABLA!$A:$L,12,0)</f>
        <v>0</v>
      </c>
      <c r="P34" s="6">
        <f>VLOOKUP(B:B,[1]TABLA!$A:$M,13,0)</f>
        <v>0</v>
      </c>
      <c r="Q34" s="6">
        <f>SUM(E34:F34:G34:H34:I34:K34:L34)</f>
        <v>36</v>
      </c>
      <c r="R34" s="6"/>
    </row>
    <row r="35" spans="1:18" x14ac:dyDescent="0.25">
      <c r="A35" s="8">
        <v>9</v>
      </c>
      <c r="B35" s="1" t="s">
        <v>34</v>
      </c>
      <c r="C35" s="1" t="s">
        <v>34</v>
      </c>
      <c r="D35" s="6" t="str">
        <f>VLOOKUP(B35,'[1]BASE ASESORES'!$A:$B,2,0)</f>
        <v>DESOCUPADOS</v>
      </c>
      <c r="E35" s="6">
        <f>VLOOKUP($B35,[1]TABLA!$A:$B,2,0)</f>
        <v>4</v>
      </c>
      <c r="F35" s="6">
        <f>VLOOKUP($B35,[1]TABLA!$A:$C,3,0)</f>
        <v>6</v>
      </c>
      <c r="G35" s="6">
        <f>VLOOKUP($B35,[1]TABLA!$A:$D,4,0)</f>
        <v>4</v>
      </c>
      <c r="H35" s="6">
        <f>VLOOKUP($B35,[1]TABLA!$A:$E,5,0)</f>
        <v>5</v>
      </c>
      <c r="I35" s="6">
        <f>VLOOKUP($B35,[1]TABLA!$A:$F,6,0)</f>
        <v>5</v>
      </c>
      <c r="J35" s="6">
        <f>VLOOKUP($B35,[1]TABLA!$A:$G,7,0)</f>
        <v>5</v>
      </c>
      <c r="K35" s="6">
        <f>VLOOKUP($B35,[1]TABLA!$A:$H,8,0)</f>
        <v>1</v>
      </c>
      <c r="L35" s="6">
        <f>VLOOKUP($B35,[1]TABLA!$A:$II,9,0)</f>
        <v>4</v>
      </c>
      <c r="M35" s="6">
        <f>VLOOKUP($B35,[1]TABLA!$A:$J,10,0)</f>
        <v>0</v>
      </c>
      <c r="N35" s="6">
        <f>VLOOKUP($B35,[1]TABLA!$A:$K,11,0)</f>
        <v>34</v>
      </c>
      <c r="O35" s="6">
        <f>VLOOKUP($B35,[1]TABLA!$A:$L,12,0)</f>
        <v>0</v>
      </c>
      <c r="P35" s="6">
        <f>VLOOKUP(B:B,[1]TABLA!$A:$M,13,0)</f>
        <v>0</v>
      </c>
      <c r="Q35" s="6">
        <f>SUM(E35:F35:G35:H35:I35:K35:L35)</f>
        <v>34</v>
      </c>
      <c r="R35" s="6"/>
    </row>
    <row r="36" spans="1:18" hidden="1" x14ac:dyDescent="0.25">
      <c r="A36" s="9">
        <v>1</v>
      </c>
      <c r="B36" s="1" t="s">
        <v>47</v>
      </c>
      <c r="C36" s="6"/>
      <c r="D36" s="6">
        <f>VLOOKUP(B36,'[1]BASE ASESORES'!$A:$B,2,0)</f>
        <v>0</v>
      </c>
      <c r="E36" s="6" t="e">
        <f>VLOOKUP($B36,[1]TABLA!$A:$B,2,0)</f>
        <v>#N/A</v>
      </c>
      <c r="F36" s="6" t="e">
        <f>VLOOKUP($B36,[1]TABLA!$A:$C,3,0)</f>
        <v>#N/A</v>
      </c>
      <c r="G36" s="6" t="e">
        <f>VLOOKUP($B36,[1]TABLA!$A:$D,4,0)</f>
        <v>#N/A</v>
      </c>
      <c r="H36" s="6" t="e">
        <f>VLOOKUP($B36,[1]TABLA!$A:$E,5,0)</f>
        <v>#N/A</v>
      </c>
      <c r="I36" s="6" t="e">
        <f>VLOOKUP($B36,[1]TABLA!$A:$F,6,0)</f>
        <v>#N/A</v>
      </c>
      <c r="J36" s="6" t="e">
        <f>VLOOKUP($B36,[1]TABLA!$A:$G,7,0)</f>
        <v>#N/A</v>
      </c>
      <c r="K36" s="6" t="e">
        <f>VLOOKUP($B36,[1]TABLA!$A:$H,8,0)</f>
        <v>#N/A</v>
      </c>
      <c r="L36" s="6" t="e">
        <f>VLOOKUP($B36,[1]TABLA!$A:$II,9,0)</f>
        <v>#N/A</v>
      </c>
      <c r="M36" s="6" t="e">
        <f>VLOOKUP($B36,[1]TABLA!$A:$J,10,0)</f>
        <v>#N/A</v>
      </c>
      <c r="N36" s="6" t="e">
        <f>VLOOKUP($B36,[1]TABLA!$A:$K,11,0)</f>
        <v>#N/A</v>
      </c>
      <c r="O36" s="6" t="e">
        <f>VLOOKUP($B36,[1]TABLA!$A:$L,12,0)</f>
        <v>#N/A</v>
      </c>
      <c r="P36" s="6" t="e">
        <f>VLOOKUP(B:B,[1]TABLA!$A:$M,13,0)</f>
        <v>#N/A</v>
      </c>
      <c r="Q36" s="6" t="e">
        <f>SUM(E36:F36:G36:H36:I36:K36:L36)</f>
        <v>#N/A</v>
      </c>
      <c r="R36" s="6"/>
    </row>
    <row r="37" spans="1:18" hidden="1" x14ac:dyDescent="0.25">
      <c r="A37" s="9">
        <v>2</v>
      </c>
      <c r="B37" s="1" t="s">
        <v>48</v>
      </c>
      <c r="C37" s="1"/>
      <c r="D37" s="6">
        <f>VLOOKUP(B37,'[1]BASE ASESORES'!$A:$B,2,0)</f>
        <v>0</v>
      </c>
      <c r="E37" s="6" t="e">
        <f>VLOOKUP($B37,[1]TABLA!$A:$B,2,0)</f>
        <v>#N/A</v>
      </c>
      <c r="F37" s="6" t="e">
        <f>VLOOKUP($B37,[1]TABLA!$A:$C,3,0)</f>
        <v>#N/A</v>
      </c>
      <c r="G37" s="6" t="e">
        <f>VLOOKUP($B37,[1]TABLA!$A:$D,4,0)</f>
        <v>#N/A</v>
      </c>
      <c r="H37" s="6" t="e">
        <f>VLOOKUP($B37,[1]TABLA!$A:$E,5,0)</f>
        <v>#N/A</v>
      </c>
      <c r="I37" s="6" t="e">
        <f>VLOOKUP($B37,[1]TABLA!$A:$F,6,0)</f>
        <v>#N/A</v>
      </c>
      <c r="J37" s="6" t="e">
        <f>VLOOKUP($B37,[1]TABLA!$A:$G,7,0)</f>
        <v>#N/A</v>
      </c>
      <c r="K37" s="6" t="e">
        <f>VLOOKUP($B37,[1]TABLA!$A:$H,8,0)</f>
        <v>#N/A</v>
      </c>
      <c r="L37" s="6" t="e">
        <f>VLOOKUP($B37,[1]TABLA!$A:$II,9,0)</f>
        <v>#N/A</v>
      </c>
      <c r="M37" s="6" t="e">
        <f>VLOOKUP($B37,[1]TABLA!$A:$J,10,0)</f>
        <v>#N/A</v>
      </c>
      <c r="N37" s="6" t="e">
        <f>VLOOKUP($B37,[1]TABLA!$A:$K,11,0)</f>
        <v>#N/A</v>
      </c>
      <c r="O37" s="6" t="e">
        <f>VLOOKUP($B37,[1]TABLA!$A:$L,12,0)</f>
        <v>#N/A</v>
      </c>
      <c r="P37" s="6" t="e">
        <f>VLOOKUP(B:B,[1]TABLA!$A:$M,13,0)</f>
        <v>#N/A</v>
      </c>
      <c r="Q37" s="6" t="e">
        <f>SUM(E37:F37:G37:H37:I37:K37:L37)</f>
        <v>#N/A</v>
      </c>
      <c r="R37" s="6"/>
    </row>
    <row r="38" spans="1:18" hidden="1" x14ac:dyDescent="0.25">
      <c r="A38" s="9">
        <v>4</v>
      </c>
      <c r="B38" s="1" t="s">
        <v>49</v>
      </c>
      <c r="C38" s="1"/>
      <c r="D38" s="6">
        <f>VLOOKUP(B38,'[1]BASE ASESORES'!$A:$B,2,0)</f>
        <v>0</v>
      </c>
      <c r="E38" s="6" t="e">
        <f>VLOOKUP($B38,[1]TABLA!$A:$B,2,0)</f>
        <v>#N/A</v>
      </c>
      <c r="F38" s="6" t="e">
        <f>VLOOKUP($B38,[1]TABLA!$A:$C,3,0)</f>
        <v>#N/A</v>
      </c>
      <c r="G38" s="6" t="e">
        <f>VLOOKUP($B38,[1]TABLA!$A:$D,4,0)</f>
        <v>#N/A</v>
      </c>
      <c r="H38" s="6" t="e">
        <f>VLOOKUP($B38,[1]TABLA!$A:$E,5,0)</f>
        <v>#N/A</v>
      </c>
      <c r="I38" s="6" t="e">
        <f>VLOOKUP($B38,[1]TABLA!$A:$F,6,0)</f>
        <v>#N/A</v>
      </c>
      <c r="J38" s="6" t="e">
        <f>VLOOKUP($B38,[1]TABLA!$A:$G,7,0)</f>
        <v>#N/A</v>
      </c>
      <c r="K38" s="6" t="e">
        <f>VLOOKUP($B38,[1]TABLA!$A:$H,8,0)</f>
        <v>#N/A</v>
      </c>
      <c r="L38" s="6" t="e">
        <f>VLOOKUP($B38,[1]TABLA!$A:$II,9,0)</f>
        <v>#N/A</v>
      </c>
      <c r="M38" s="6" t="e">
        <f>VLOOKUP($B38,[1]TABLA!$A:$J,10,0)</f>
        <v>#N/A</v>
      </c>
      <c r="N38" s="6" t="e">
        <f>VLOOKUP($B38,[1]TABLA!$A:$K,11,0)</f>
        <v>#N/A</v>
      </c>
      <c r="O38" s="6" t="e">
        <f>VLOOKUP($B38,[1]TABLA!$A:$L,12,0)</f>
        <v>#N/A</v>
      </c>
      <c r="P38" s="6" t="e">
        <f>VLOOKUP(B:B,[1]TABLA!$A:$M,13,0)</f>
        <v>#N/A</v>
      </c>
      <c r="Q38" s="6" t="e">
        <f>SUM(E38:F38:G38:H38:I38:K38:L38)</f>
        <v>#N/A</v>
      </c>
      <c r="R38" s="6"/>
    </row>
    <row r="39" spans="1:18" x14ac:dyDescent="0.25">
      <c r="A39" s="9">
        <v>3</v>
      </c>
      <c r="B39" s="1" t="s">
        <v>11</v>
      </c>
      <c r="C39" s="6" t="s">
        <v>61</v>
      </c>
      <c r="D39" s="6" t="str">
        <f>VLOOKUP(B39,'[1]BASE ASESORES'!$A:$B,2,0)</f>
        <v>SUPERNUMERARIO</v>
      </c>
      <c r="E39" s="6">
        <f>VLOOKUP($B39,[1]TABLA!$A:$B,2,0)</f>
        <v>4</v>
      </c>
      <c r="F39" s="6">
        <f>VLOOKUP($B39,[1]TABLA!$A:$C,3,0)</f>
        <v>4</v>
      </c>
      <c r="G39" s="6">
        <f>VLOOKUP($B39,[1]TABLA!$A:$D,4,0)</f>
        <v>3</v>
      </c>
      <c r="H39" s="6">
        <f>VLOOKUP($B39,[1]TABLA!$A:$E,5,0)</f>
        <v>2</v>
      </c>
      <c r="I39" s="6">
        <f>VLOOKUP($B39,[1]TABLA!$A:$F,6,0)</f>
        <v>5</v>
      </c>
      <c r="J39" s="6">
        <f>VLOOKUP($B39,[1]TABLA!$A:$G,7,0)</f>
        <v>5</v>
      </c>
      <c r="K39" s="6">
        <f>VLOOKUP($B39,[1]TABLA!$A:$H,8,0)</f>
        <v>0</v>
      </c>
      <c r="L39" s="6">
        <f>VLOOKUP($B39,[1]TABLA!$A:$II,9,0)</f>
        <v>5</v>
      </c>
      <c r="M39" s="6">
        <f>VLOOKUP($B39,[1]TABLA!$A:$J,10,0)</f>
        <v>0</v>
      </c>
      <c r="N39" s="6">
        <f>VLOOKUP($B39,[1]TABLA!$A:$K,11,0)</f>
        <v>28</v>
      </c>
      <c r="O39" s="6">
        <f>VLOOKUP($B39,[1]TABLA!$A:$L,12,0)</f>
        <v>0</v>
      </c>
      <c r="P39" s="6">
        <f>VLOOKUP(B:B,[1]TABLA!$A:$M,13,0)</f>
        <v>0</v>
      </c>
      <c r="Q39" s="6">
        <f>SUM(E39:F39:G39:H39:I39:K39:L39)</f>
        <v>28</v>
      </c>
      <c r="R39" s="6"/>
    </row>
    <row r="40" spans="1:18" x14ac:dyDescent="0.25">
      <c r="A40" s="10">
        <v>1</v>
      </c>
      <c r="B40" s="2" t="s">
        <v>25</v>
      </c>
      <c r="C40" s="1" t="s">
        <v>57</v>
      </c>
      <c r="D40" s="6" t="str">
        <f>VLOOKUP(B40,'[1]BASE ASESORES'!$A:$B,2,0)</f>
        <v>DESOCUPADOS 2022 - 2023</v>
      </c>
      <c r="E40" s="6">
        <f>VLOOKUP($B40,[1]TABLA!$A:$B,2,0)</f>
        <v>0</v>
      </c>
      <c r="F40" s="6">
        <f>VLOOKUP($B40,[1]TABLA!$A:$C,3,0)</f>
        <v>0</v>
      </c>
      <c r="G40" s="6">
        <f>VLOOKUP($B40,[1]TABLA!$A:$D,4,0)</f>
        <v>4</v>
      </c>
      <c r="H40" s="6">
        <f>VLOOKUP($B40,[1]TABLA!$A:$E,5,0)</f>
        <v>3</v>
      </c>
      <c r="I40" s="6">
        <f>VLOOKUP($B40,[1]TABLA!$A:$F,6,0)</f>
        <v>1</v>
      </c>
      <c r="J40" s="6">
        <f>VLOOKUP($B40,[1]TABLA!$A:$G,7,0)</f>
        <v>2</v>
      </c>
      <c r="K40" s="6">
        <f>VLOOKUP($B40,[1]TABLA!$A:$H,8,0)</f>
        <v>0</v>
      </c>
      <c r="L40" s="6">
        <f>VLOOKUP($B40,[1]TABLA!$A:$II,9,0)</f>
        <v>1</v>
      </c>
      <c r="M40" s="6">
        <f>VLOOKUP($B40,[1]TABLA!$A:$J,10,0)</f>
        <v>1</v>
      </c>
      <c r="N40" s="6">
        <f>VLOOKUP($B40,[1]TABLA!$A:$K,11,0)</f>
        <v>12</v>
      </c>
      <c r="O40" s="6">
        <f>VLOOKUP($B40,[1]TABLA!$A:$L,12,0)</f>
        <v>0</v>
      </c>
      <c r="P40" s="6">
        <f>VLOOKUP(B:B,[1]TABLA!$A:$M,13,0)</f>
        <v>0</v>
      </c>
      <c r="Q40" s="6">
        <f>SUM(E40:F40:G40:H40:I40:K40:L40)</f>
        <v>11</v>
      </c>
      <c r="R40" s="6"/>
    </row>
    <row r="41" spans="1:18" x14ac:dyDescent="0.25">
      <c r="A41" s="10">
        <v>2</v>
      </c>
      <c r="B41" s="1" t="s">
        <v>17</v>
      </c>
      <c r="C41" s="5" t="s">
        <v>60</v>
      </c>
      <c r="D41" s="6" t="str">
        <f>VLOOKUP(B41,'[1]BASE ASESORES'!$A:$B,2,0)</f>
        <v>DESOCUPADOS 2022 - 2023</v>
      </c>
      <c r="E41" s="6">
        <f>VLOOKUP($B41,[1]TABLA!$A:$B,2,0)</f>
        <v>1</v>
      </c>
      <c r="F41" s="6">
        <f>VLOOKUP($B41,[1]TABLA!$A:$C,3,0)</f>
        <v>2</v>
      </c>
      <c r="G41" s="6">
        <f>VLOOKUP($B41,[1]TABLA!$A:$D,4,0)</f>
        <v>0</v>
      </c>
      <c r="H41" s="6">
        <f>VLOOKUP($B41,[1]TABLA!$A:$E,5,0)</f>
        <v>3</v>
      </c>
      <c r="I41" s="6">
        <f>VLOOKUP($B41,[1]TABLA!$A:$F,6,0)</f>
        <v>2</v>
      </c>
      <c r="J41" s="6">
        <f>VLOOKUP($B41,[1]TABLA!$A:$G,7,0)</f>
        <v>3</v>
      </c>
      <c r="K41" s="6">
        <f>VLOOKUP($B41,[1]TABLA!$A:$H,8,0)</f>
        <v>0</v>
      </c>
      <c r="L41" s="6">
        <f>VLOOKUP($B41,[1]TABLA!$A:$II,9,0)</f>
        <v>1</v>
      </c>
      <c r="M41" s="6">
        <f>VLOOKUP($B41,[1]TABLA!$A:$J,10,0)</f>
        <v>0</v>
      </c>
      <c r="N41" s="6">
        <f>VLOOKUP($B41,[1]TABLA!$A:$K,11,0)</f>
        <v>12</v>
      </c>
      <c r="O41" s="6">
        <f>VLOOKUP($B41,[1]TABLA!$A:$L,12,0)</f>
        <v>0</v>
      </c>
      <c r="P41" s="6">
        <f>VLOOKUP(B:B,[1]TABLA!$A:$M,13,0)</f>
        <v>0</v>
      </c>
      <c r="Q41" s="6">
        <f>SUM(E41:F41:G41:H41:I41:K41:L41)</f>
        <v>12</v>
      </c>
      <c r="R41" s="6"/>
    </row>
    <row r="42" spans="1:18" x14ac:dyDescent="0.25">
      <c r="A42" s="10">
        <v>3</v>
      </c>
      <c r="B42" s="1" t="s">
        <v>46</v>
      </c>
      <c r="C42" s="6" t="s">
        <v>51</v>
      </c>
      <c r="D42" s="6" t="str">
        <f>VLOOKUP(B42,'[1]BASE ASESORES'!$A:$B,2,0)</f>
        <v>DESOCUPADOS 2022 - 2023</v>
      </c>
      <c r="E42" s="6">
        <f>VLOOKUP($B42,[1]TABLA!$A:$B,2,0)</f>
        <v>8</v>
      </c>
      <c r="F42" s="6">
        <f>VLOOKUP($B42,[1]TABLA!$A:$C,3,0)</f>
        <v>8</v>
      </c>
      <c r="G42" s="6">
        <f>VLOOKUP($B42,[1]TABLA!$A:$D,4,0)</f>
        <v>2</v>
      </c>
      <c r="H42" s="6">
        <f>VLOOKUP($B42,[1]TABLA!$A:$E,5,0)</f>
        <v>7</v>
      </c>
      <c r="I42" s="6">
        <f>VLOOKUP($B42,[1]TABLA!$A:$F,6,0)</f>
        <v>6</v>
      </c>
      <c r="J42" s="6">
        <f>VLOOKUP($B42,[1]TABLA!$A:$G,7,0)</f>
        <v>4</v>
      </c>
      <c r="K42" s="6">
        <f>VLOOKUP($B42,[1]TABLA!$A:$H,8,0)</f>
        <v>0</v>
      </c>
      <c r="L42" s="6">
        <f>VLOOKUP($B42,[1]TABLA!$A:$II,9,0)</f>
        <v>6</v>
      </c>
      <c r="M42" s="6">
        <f>VLOOKUP($B42,[1]TABLA!$A:$J,10,0)</f>
        <v>1</v>
      </c>
      <c r="N42" s="6">
        <f>VLOOKUP($B42,[1]TABLA!$A:$K,11,0)</f>
        <v>42</v>
      </c>
      <c r="O42" s="6">
        <f>VLOOKUP($B42,[1]TABLA!$A:$L,12,0)</f>
        <v>0</v>
      </c>
      <c r="P42" s="6">
        <f>VLOOKUP(B:B,[1]TABLA!$A:$M,13,0)</f>
        <v>0</v>
      </c>
      <c r="Q42" s="6">
        <f>SUM(E42:F42:G42:H42:I42:K42:L42)</f>
        <v>41</v>
      </c>
      <c r="R42" s="6"/>
    </row>
  </sheetData>
  <autoFilter ref="A1:R42" xr:uid="{B7979145-5EFB-442D-9BD7-69AEDC248A49}">
    <filterColumn colId="3">
      <filters>
        <filter val="CASTIGO"/>
        <filter val="DESOCUPADOS"/>
        <filter val="DESOCUPADOS 2022 - 2023"/>
        <filter val="SUPERNUMERARIO"/>
      </filters>
    </filterColumn>
  </autoFilter>
  <sortState xmlns:xlrd2="http://schemas.microsoft.com/office/spreadsheetml/2017/richdata2" ref="B2:Q28">
    <sortCondition descending="1" ref="Q2:Q28"/>
  </sortState>
  <conditionalFormatting sqref="B32 B1 B34:B1048576 B3:B30">
    <cfRule type="duplicateValues" dxfId="10" priority="1"/>
  </conditionalFormatting>
  <conditionalFormatting sqref="B35 B37">
    <cfRule type="duplicateValues" dxfId="9" priority="163"/>
  </conditionalFormatting>
  <conditionalFormatting sqref="B38">
    <cfRule type="duplicateValues" dxfId="8" priority="3"/>
  </conditionalFormatting>
  <conditionalFormatting sqref="B41:B42">
    <cfRule type="duplicateValues" dxfId="7" priority="2"/>
  </conditionalFormatting>
  <conditionalFormatting sqref="C3">
    <cfRule type="duplicateValues" dxfId="6" priority="10"/>
  </conditionalFormatting>
  <conditionalFormatting sqref="C4:C7">
    <cfRule type="duplicateValues" dxfId="5" priority="202"/>
  </conditionalFormatting>
  <conditionalFormatting sqref="C35">
    <cfRule type="duplicateValues" dxfId="4" priority="8"/>
  </conditionalFormatting>
  <conditionalFormatting sqref="Q2:Q42">
    <cfRule type="colorScale" priority="238">
      <colorScale>
        <cfvo type="min"/>
        <cfvo type="num" val="30"/>
        <cfvo type="num" val="40"/>
        <color rgb="FFFF0000"/>
        <color rgb="FFFFFF00"/>
        <color rgb="FF00B050"/>
      </colorScale>
    </cfRule>
  </conditionalFormatting>
  <conditionalFormatting sqref="R2:R42">
    <cfRule type="containsText" dxfId="3" priority="16" operator="containsText" text="SIN CONEXIÓN">
      <formula>NOT(ISERROR(SEARCH("SIN CONEXIÓN",R2)))</formula>
    </cfRule>
  </conditionalFormatting>
  <conditionalFormatting sqref="R2:X28 E2:P42 R27:R42">
    <cfRule type="cellIs" dxfId="2" priority="19" operator="between">
      <formula>0</formula>
      <formula>3</formula>
    </cfRule>
  </conditionalFormatting>
  <conditionalFormatting sqref="R2:X28 R27:R42 E2:P42">
    <cfRule type="cellIs" dxfId="1" priority="17" operator="greaterThanOrEqual">
      <formula>7</formula>
    </cfRule>
    <cfRule type="cellIs" dxfId="0" priority="18" operator="between">
      <formula>4</formula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coord_prejuridico2</dc:creator>
  <cp:lastModifiedBy>LIDER CARTERA</cp:lastModifiedBy>
  <dcterms:created xsi:type="dcterms:W3CDTF">2024-08-29T12:41:25Z</dcterms:created>
  <dcterms:modified xsi:type="dcterms:W3CDTF">2025-07-09T21:20:55Z</dcterms:modified>
</cp:coreProperties>
</file>